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atha\Desktop\"/>
    </mc:Choice>
  </mc:AlternateContent>
  <xr:revisionPtr revIDLastSave="0" documentId="13_ncr:1_{0352C99A-3AED-46A5-9F0B-8C1A2B045A53}" xr6:coauthVersionLast="38" xr6:coauthVersionMax="38" xr10:uidLastSave="{00000000-0000-0000-0000-000000000000}"/>
  <bookViews>
    <workbookView xWindow="2808" yWindow="0" windowWidth="22104" windowHeight="9588" xr2:uid="{00000000-000D-0000-FFFF-FFFF00000000}"/>
  </bookViews>
  <sheets>
    <sheet name="Data" sheetId="1" r:id="rId1"/>
    <sheet name="Category" sheetId="2" r:id="rId2"/>
    <sheet name="Sub-Category" sheetId="3" r:id="rId3"/>
    <sheet name="Date Created" sheetId="4" r:id="rId4"/>
    <sheet name="Bonus" sheetId="5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5" l="1"/>
  <c r="C12" i="5"/>
  <c r="B12" i="5"/>
  <c r="D11" i="5"/>
  <c r="C11" i="5"/>
  <c r="B11" i="5"/>
  <c r="B10" i="5"/>
  <c r="C10" i="5"/>
  <c r="D10" i="5"/>
  <c r="D9" i="5"/>
  <c r="C9" i="5"/>
  <c r="B9" i="5"/>
  <c r="D13" i="5"/>
  <c r="C13" i="5"/>
  <c r="B13" i="5"/>
  <c r="D8" i="5"/>
  <c r="C8" i="5"/>
  <c r="B8" i="5"/>
  <c r="D7" i="5"/>
  <c r="C7" i="5"/>
  <c r="B7" i="5"/>
  <c r="E7" i="5" s="1"/>
  <c r="D6" i="5"/>
  <c r="C6" i="5"/>
  <c r="B6" i="5"/>
  <c r="D5" i="5"/>
  <c r="C5" i="5"/>
  <c r="B5" i="5"/>
  <c r="D4" i="5"/>
  <c r="C4" i="5"/>
  <c r="B4" i="5"/>
  <c r="D3" i="5"/>
  <c r="C3" i="5"/>
  <c r="B3" i="5"/>
  <c r="E3" i="5" s="1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3" i="5" l="1"/>
  <c r="G7" i="5"/>
  <c r="H3" i="5"/>
  <c r="H7" i="5"/>
  <c r="E2" i="5"/>
  <c r="H2" i="5" s="1"/>
  <c r="E6" i="5"/>
  <c r="F6" i="5" s="1"/>
  <c r="F2" i="5"/>
  <c r="E5" i="5"/>
  <c r="G5" i="5" s="1"/>
  <c r="E4" i="5"/>
  <c r="F4" i="5" s="1"/>
  <c r="E8" i="5"/>
  <c r="H8" i="5" s="1"/>
  <c r="F8" i="5"/>
  <c r="F3" i="5"/>
  <c r="F7" i="5"/>
  <c r="E12" i="5"/>
  <c r="H12" i="5" s="1"/>
  <c r="E11" i="5"/>
  <c r="H11" i="5" s="1"/>
  <c r="E10" i="5"/>
  <c r="F10" i="5" s="1"/>
  <c r="E9" i="5"/>
  <c r="G9" i="5" s="1"/>
  <c r="E13" i="5"/>
  <c r="H13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5" l="1"/>
  <c r="G13" i="5"/>
  <c r="F9" i="5"/>
  <c r="G11" i="5"/>
  <c r="F13" i="5"/>
  <c r="H4" i="5"/>
  <c r="F5" i="5"/>
  <c r="H10" i="5"/>
  <c r="G4" i="5"/>
  <c r="G12" i="5"/>
  <c r="H6" i="5"/>
  <c r="F12" i="5"/>
  <c r="G6" i="5"/>
  <c r="G10" i="5"/>
  <c r="F11" i="5"/>
  <c r="G2" i="5"/>
  <c r="G8" i="5"/>
  <c r="H9" i="5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<sst xmlns="http://schemas.openxmlformats.org/spreadsheetml/2006/main" count="24820" uniqueCount="8401">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</sst>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F-4FBF-8EC5-0A62C8BD1A2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5F-4FBF-8EC5-0A62C8BD1A2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F-4FBF-8EC5-0A62C8BD1A2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5F-4FBF-8EC5-0A62C8BD1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353071"/>
        <c:axId val="562873391"/>
      </c:barChart>
      <c:catAx>
        <c:axId val="57135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873391"/>
        <c:crosses val="autoZero"/>
        <c:auto val="1"/>
        <c:lblAlgn val="ctr"/>
        <c:lblOffset val="100"/>
        <c:noMultiLvlLbl val="0"/>
      </c:catAx>
      <c:valAx>
        <c:axId val="56287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5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C0-476A-853E-FB86E6A1706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C0-476A-853E-FB86E6A1706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C0-476A-853E-FB86E6A1706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C0-476A-853E-FB86E6A17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8990687"/>
        <c:axId val="724188127"/>
      </c:barChart>
      <c:catAx>
        <c:axId val="71899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88127"/>
        <c:crosses val="autoZero"/>
        <c:auto val="1"/>
        <c:lblAlgn val="ctr"/>
        <c:lblOffset val="100"/>
        <c:noMultiLvlLbl val="0"/>
      </c:catAx>
      <c:valAx>
        <c:axId val="72418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99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E-412D-AC5F-C1A55E85FBC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2E-412D-AC5F-C1A55E85FBC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2E-412D-AC5F-C1A55E85F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55712"/>
        <c:axId val="346082032"/>
      </c:lineChart>
      <c:catAx>
        <c:axId val="34685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082032"/>
        <c:crosses val="autoZero"/>
        <c:auto val="1"/>
        <c:lblAlgn val="ctr"/>
        <c:lblOffset val="100"/>
        <c:noMultiLvlLbl val="0"/>
      </c:catAx>
      <c:valAx>
        <c:axId val="3460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5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CA-4347-8F31-3C7B6FF4CD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CA-4347-8F31-3C7B6FF4CD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A-4347-8F31-3C7B6FF4C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2025792"/>
        <c:axId val="348970864"/>
      </c:lineChart>
      <c:catAx>
        <c:axId val="42202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970864"/>
        <c:crosses val="autoZero"/>
        <c:auto val="1"/>
        <c:lblAlgn val="ctr"/>
        <c:lblOffset val="100"/>
        <c:noMultiLvlLbl val="0"/>
      </c:catAx>
      <c:valAx>
        <c:axId val="34897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025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53340</xdr:rowOff>
    </xdr:from>
    <xdr:to>
      <xdr:col>15</xdr:col>
      <xdr:colOff>175260</xdr:colOff>
      <xdr:row>18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5FE40D-E4D8-4259-A10D-662C3693D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3</xdr:row>
      <xdr:rowOff>22860</xdr:rowOff>
    </xdr:from>
    <xdr:to>
      <xdr:col>15</xdr:col>
      <xdr:colOff>480060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C77D1-DDCC-4393-AF05-ACD653240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91440</xdr:rowOff>
    </xdr:from>
    <xdr:to>
      <xdr:col>14</xdr:col>
      <xdr:colOff>320040</xdr:colOff>
      <xdr:row>19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E0DAF-8927-4DD4-BCDA-C3EE5E233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13</xdr:row>
      <xdr:rowOff>83820</xdr:rowOff>
    </xdr:from>
    <xdr:to>
      <xdr:col>8</xdr:col>
      <xdr:colOff>198120</xdr:colOff>
      <xdr:row>29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4EC721-3F99-49F5-8D39-9FBCF0AAC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3428.482715162034" createdVersion="6" refreshedVersion="6" minRefreshableVersion="3" recordCount="4114" xr:uid="{02E49189-2C88-4FCF-AD23-49036EFB78F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" refreshedDate="43429.959272106484" createdVersion="6" refreshedVersion="6" minRefreshableVersion="3" recordCount="4114" xr:uid="{42C9324E-FF82-4FDC-9B61-8EC427A3284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B9EA93-8274-4A26-A9B0-F3ED760888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48DB9-2952-4229-A622-F4A6D0EBC4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DFBE25-41C7-4062-A5E5-EE6A88598A00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55" zoomScaleNormal="55" workbookViewId="0">
      <selection activeCell="X4" sqref="X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0.5546875" style="5" bestFit="1" customWidth="1"/>
    <col min="17" max="17" width="19.88671875" bestFit="1" customWidth="1"/>
    <col min="18" max="18" width="25.5546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tr">
        <f>LEFT(N2, FIND("/",N2)-1)</f>
        <v>film &amp; video</v>
      </c>
      <c r="R2" t="str">
        <f>RIGHT(N2,(LEN(N2)-FIND("/",N2)))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 FIND("/",N3)-1)</f>
        <v>film &amp; video</v>
      </c>
      <c r="R3" t="str">
        <f t="shared" ref="R3:R66" si="3">RIGHT(N3,(LEN(N3)-FIND("/",N3)))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5">
        <f t="shared" ref="P67:P130" si="7">E67/L67</f>
        <v>132.05263157894737</v>
      </c>
      <c r="Q67" t="str">
        <f t="shared" ref="Q67:Q130" si="8">LEFT(N67, FIND("/",N67)-1)</f>
        <v>film &amp; video</v>
      </c>
      <c r="R67" t="str">
        <f t="shared" ref="R67:R130" si="9">RIGHT(N67,(LEN(N67)-FIND("/",N67)))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5" t="e">
        <f t="shared" ref="P131:P194" si="13">E131/L131</f>
        <v>#DIV/0!</v>
      </c>
      <c r="Q131" t="str">
        <f t="shared" ref="Q131:Q194" si="14">LEFT(N131, FIND("/",N131)-1)</f>
        <v>film &amp; video</v>
      </c>
      <c r="R131" t="str">
        <f t="shared" ref="R131:R194" si="15">RIGHT(N131,(LEN(N131)-FIND("/",N131)))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5" t="e">
        <f t="shared" ref="P195:P258" si="19">E195/L195</f>
        <v>#DIV/0!</v>
      </c>
      <c r="Q195" t="str">
        <f t="shared" ref="Q195:Q258" si="20">LEFT(N195, FIND("/",N195)-1)</f>
        <v>film &amp; video</v>
      </c>
      <c r="R195" t="str">
        <f t="shared" ref="R195:R258" si="21">RIGHT(N195,(LEN(N195)-FIND("/",N195)))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5">
        <f t="shared" ref="P259:P322" si="25">E259/L259</f>
        <v>66.70405357142856</v>
      </c>
      <c r="Q259" t="str">
        <f t="shared" ref="Q259:Q322" si="26">LEFT(N259, FIND("/",N259)-1)</f>
        <v>film &amp; video</v>
      </c>
      <c r="R259" t="str">
        <f t="shared" ref="R259:R322" si="27">RIGHT(N259,(LEN(N259)-FIND("/",N259)))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5">
        <f t="shared" ref="P323:P386" si="31">E323/L323</f>
        <v>106.62314540059347</v>
      </c>
      <c r="Q323" t="str">
        <f t="shared" ref="Q323:Q386" si="32">LEFT(N323, FIND("/",N323)-1)</f>
        <v>film &amp; video</v>
      </c>
      <c r="R323" t="str">
        <f t="shared" ref="R323:R386" si="33">RIGHT(N323,(LEN(N323)-FIND("/",N323)))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5">
        <f t="shared" ref="P387:P450" si="37">E387/L387</f>
        <v>111.79535864978902</v>
      </c>
      <c r="Q387" t="str">
        <f t="shared" ref="Q387:Q450" si="38">LEFT(N387, FIND("/",N387)-1)</f>
        <v>film &amp; video</v>
      </c>
      <c r="R387" t="str">
        <f t="shared" ref="R387:R450" si="39">RIGHT(N387,(LEN(N387)-FIND("/",N387)))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5">
        <f t="shared" ref="P451:P514" si="43">E451/L451</f>
        <v>9</v>
      </c>
      <c r="Q451" t="str">
        <f t="shared" ref="Q451:Q514" si="44">LEFT(N451, FIND("/",N451)-1)</f>
        <v>film &amp; video</v>
      </c>
      <c r="R451" t="str">
        <f t="shared" ref="R451:R514" si="45">RIGHT(N451,(LEN(N451)-FIND("/",N451)))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5">
        <f t="shared" ref="P515:P578" si="49">E515/L515</f>
        <v>102.38235294117646</v>
      </c>
      <c r="Q515" t="str">
        <f t="shared" ref="Q515:Q578" si="50">LEFT(N515, FIND("/",N515)-1)</f>
        <v>film &amp; video</v>
      </c>
      <c r="R515" t="str">
        <f t="shared" ref="R515:R578" si="51">RIGHT(N515,(LEN(N515)-FIND("/",N515)))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5">
        <f t="shared" ref="P579:P642" si="55">E579/L579</f>
        <v>10</v>
      </c>
      <c r="Q579" t="str">
        <f t="shared" ref="Q579:Q642" si="56">LEFT(N579, FIND("/",N579)-1)</f>
        <v>technology</v>
      </c>
      <c r="R579" t="str">
        <f t="shared" ref="R579:R642" si="57">RIGHT(N579,(LEN(N579)-FIND("/",N579)))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5">
        <f t="shared" ref="P643:P706" si="61">E643/L643</f>
        <v>151.31746031746033</v>
      </c>
      <c r="Q643" t="str">
        <f t="shared" ref="Q643:Q706" si="62">LEFT(N643, FIND("/",N643)-1)</f>
        <v>technology</v>
      </c>
      <c r="R643" t="str">
        <f t="shared" ref="R643:R706" si="63">RIGHT(N643,(LEN(N643)-FIND("/",N643)))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5">
        <f t="shared" ref="P707:P770" si="67">E707/L707</f>
        <v>195.4</v>
      </c>
      <c r="Q707" t="str">
        <f t="shared" ref="Q707:Q770" si="68">LEFT(N707, FIND("/",N707)-1)</f>
        <v>technology</v>
      </c>
      <c r="R707" t="str">
        <f t="shared" ref="R707:R770" si="69">RIGHT(N707,(LEN(N707)-FIND("/",N707)))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5">
        <f t="shared" ref="P771:P834" si="73">E771/L771</f>
        <v>31.846153846153847</v>
      </c>
      <c r="Q771" t="str">
        <f t="shared" ref="Q771:Q834" si="74">LEFT(N771, FIND("/",N771)-1)</f>
        <v>publishing</v>
      </c>
      <c r="R771" t="str">
        <f t="shared" ref="R771:R834" si="75">RIGHT(N771,(LEN(N771)-FIND("/",N771)))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5">
        <f t="shared" ref="P835:P898" si="79">E835/L835</f>
        <v>148.78048780487805</v>
      </c>
      <c r="Q835" t="str">
        <f t="shared" ref="Q835:Q898" si="80">LEFT(N835, FIND("/",N835)-1)</f>
        <v>music</v>
      </c>
      <c r="R835" t="str">
        <f t="shared" ref="R835:R898" si="81">RIGHT(N835,(LEN(N835)-FIND("/",N835)))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5" t="e">
        <f t="shared" ref="P899:P962" si="85">E899/L899</f>
        <v>#DIV/0!</v>
      </c>
      <c r="Q899" t="str">
        <f t="shared" ref="Q899:Q962" si="86">LEFT(N899, FIND("/",N899)-1)</f>
        <v>music</v>
      </c>
      <c r="R899" t="str">
        <f t="shared" ref="R899:R962" si="87">RIGHT(N899,(LEN(N899)-FIND("/",N899)))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5">
        <f t="shared" ref="P963:P1026" si="91">E963/L963</f>
        <v>364.35454545454547</v>
      </c>
      <c r="Q963" t="str">
        <f t="shared" ref="Q963:Q1026" si="92">LEFT(N963, FIND("/",N963)-1)</f>
        <v>technology</v>
      </c>
      <c r="R963" t="str">
        <f t="shared" ref="R963:R1026" si="93">RIGHT(N963,(LEN(N963)-FIND("/",N963)))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5">
        <f t="shared" ref="P1027:P1090" si="97">E1027/L1027</f>
        <v>71.848571428571432</v>
      </c>
      <c r="Q1027" t="str">
        <f t="shared" ref="Q1027:Q1090" si="98">LEFT(N1027, FIND("/",N1027)-1)</f>
        <v>music</v>
      </c>
      <c r="R1027" t="str">
        <f t="shared" ref="R1027:R1090" si="99">RIGHT(N1027,(LEN(N1027)-FIND("/",N1027)))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5">
        <f t="shared" ref="P1091:P1154" si="103">E1091/L1091</f>
        <v>23.959183673469386</v>
      </c>
      <c r="Q1091" t="str">
        <f t="shared" ref="Q1091:Q1154" si="104">LEFT(N1091, FIND("/",N1091)-1)</f>
        <v>games</v>
      </c>
      <c r="R1091" t="str">
        <f t="shared" ref="R1091:R1154" si="105">RIGHT(N1091,(LEN(N1091)-FIND("/",N1091)))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5">
        <f t="shared" ref="P1155:P1218" si="109">E1155/L1155</f>
        <v>50</v>
      </c>
      <c r="Q1155" t="str">
        <f t="shared" ref="Q1155:Q1218" si="110">LEFT(N1155, FIND("/",N1155)-1)</f>
        <v>food</v>
      </c>
      <c r="R1155" t="str">
        <f t="shared" ref="R1155:R1218" si="111">RIGHT(N1155,(LEN(N1155)-FIND("/",N1155)))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5">
        <f t="shared" ref="P1219:P1282" si="115">E1219/L1219</f>
        <v>148.57377049180329</v>
      </c>
      <c r="Q1219" t="str">
        <f t="shared" ref="Q1219:Q1282" si="116">LEFT(N1219, FIND("/",N1219)-1)</f>
        <v>photography</v>
      </c>
      <c r="R1219" t="str">
        <f t="shared" ref="R1219:R1282" si="117">RIGHT(N1219,(LEN(N1219)-FIND("/",N1219)))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5">
        <f t="shared" ref="P1283:P1346" si="121">E1283/L1283</f>
        <v>104.72972972972973</v>
      </c>
      <c r="Q1283" t="str">
        <f t="shared" ref="Q1283:Q1346" si="122">LEFT(N1283, FIND("/",N1283)-1)</f>
        <v>music</v>
      </c>
      <c r="R1283" t="str">
        <f t="shared" ref="R1283:R1346" si="123">RIGHT(N1283,(LEN(N1283)-FIND("/",N1283)))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5">
        <f t="shared" ref="P1347:P1410" si="127">E1347/L1347</f>
        <v>53.571428571428569</v>
      </c>
      <c r="Q1347" t="str">
        <f t="shared" ref="Q1347:Q1410" si="128">LEFT(N1347, FIND("/",N1347)-1)</f>
        <v>publishing</v>
      </c>
      <c r="R1347" t="str">
        <f t="shared" ref="R1347:R1410" si="129">RIGHT(N1347,(LEN(N1347)-FIND("/",N1347)))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5" t="e">
        <f t="shared" ref="P1411:P1474" si="133">E1411/L1411</f>
        <v>#DIV/0!</v>
      </c>
      <c r="Q1411" t="str">
        <f t="shared" ref="Q1411:Q1474" si="134">LEFT(N1411, FIND("/",N1411)-1)</f>
        <v>publishing</v>
      </c>
      <c r="R1411" t="str">
        <f t="shared" ref="R1411:R1474" si="135">RIGHT(N1411,(LEN(N1411)-FIND("/",N1411)))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5">
        <f t="shared" ref="P1475:P1538" si="139">E1475/L1475</f>
        <v>38.462553191489363</v>
      </c>
      <c r="Q1475" t="str">
        <f t="shared" ref="Q1475:Q1538" si="140">LEFT(N1475, FIND("/",N1475)-1)</f>
        <v>publishing</v>
      </c>
      <c r="R1475" t="str">
        <f t="shared" ref="R1475:R1538" si="141">RIGHT(N1475,(LEN(N1475)-FIND("/",N1475)))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5">
        <f t="shared" ref="P1539:P1602" si="145">E1539/L1539</f>
        <v>96.375</v>
      </c>
      <c r="Q1539" t="str">
        <f t="shared" ref="Q1539:Q1602" si="146">LEFT(N1539, FIND("/",N1539)-1)</f>
        <v>photography</v>
      </c>
      <c r="R1539" t="str">
        <f t="shared" ref="R1539:R1602" si="147">RIGHT(N1539,(LEN(N1539)-FIND("/",N1539)))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5">
        <f t="shared" ref="P1603:P1666" si="151">E1603/L1603</f>
        <v>48.325535714285714</v>
      </c>
      <c r="Q1603" t="str">
        <f t="shared" ref="Q1603:Q1666" si="152">LEFT(N1603, FIND("/",N1603)-1)</f>
        <v>music</v>
      </c>
      <c r="R1603" t="str">
        <f t="shared" ref="R1603:R1666" si="153">RIGHT(N1603,(LEN(N1603)-FIND("/",N1603)))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5">
        <f t="shared" ref="P1667:P1730" si="157">E1667/L1667</f>
        <v>44.956989247311824</v>
      </c>
      <c r="Q1667" t="str">
        <f t="shared" ref="Q1667:Q1730" si="158">LEFT(N1667, FIND("/",N1667)-1)</f>
        <v>music</v>
      </c>
      <c r="R1667" t="str">
        <f t="shared" ref="R1667:R1730" si="159">RIGHT(N1667,(LEN(N1667)-FIND("/",N1667)))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5" t="e">
        <f t="shared" ref="P1731:P1794" si="163">E1731/L1731</f>
        <v>#DIV/0!</v>
      </c>
      <c r="Q1731" t="str">
        <f t="shared" ref="Q1731:Q1794" si="164">LEFT(N1731, FIND("/",N1731)-1)</f>
        <v>music</v>
      </c>
      <c r="R1731" t="str">
        <f t="shared" ref="R1731:R1794" si="165">RIGHT(N1731,(LEN(N1731)-FIND("/",N1731)))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5">
        <f t="shared" ref="P1795:P1858" si="169">E1795/L1795</f>
        <v>20</v>
      </c>
      <c r="Q1795" t="str">
        <f t="shared" ref="Q1795:Q1858" si="170">LEFT(N1795, FIND("/",N1795)-1)</f>
        <v>photography</v>
      </c>
      <c r="R1795" t="str">
        <f t="shared" ref="R1795:R1858" si="171">RIGHT(N1795,(LEN(N1795)-FIND("/",N1795)))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5">
        <f t="shared" ref="P1859:P1922" si="175">E1859/L1859</f>
        <v>136.36363636363637</v>
      </c>
      <c r="Q1859" t="str">
        <f t="shared" ref="Q1859:Q1922" si="176">LEFT(N1859, FIND("/",N1859)-1)</f>
        <v>music</v>
      </c>
      <c r="R1859" t="str">
        <f t="shared" ref="R1859:R1922" si="177">RIGHT(N1859,(LEN(N1859)-FIND("/",N1859)))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5">
        <f t="shared" ref="P1923:P1986" si="181">E1923/L1923</f>
        <v>54</v>
      </c>
      <c r="Q1923" t="str">
        <f t="shared" ref="Q1923:Q1986" si="182">LEFT(N1923, FIND("/",N1923)-1)</f>
        <v>music</v>
      </c>
      <c r="R1923" t="str">
        <f t="shared" ref="R1923:R1986" si="183">RIGHT(N1923,(LEN(N1923)-FIND("/",N1923)))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5">
        <f t="shared" ref="P1987:P2050" si="187">E1987/L1987</f>
        <v>12.75</v>
      </c>
      <c r="Q1987" t="str">
        <f t="shared" ref="Q1987:Q2050" si="188">LEFT(N1987, FIND("/",N1987)-1)</f>
        <v>photography</v>
      </c>
      <c r="R1987" t="str">
        <f t="shared" ref="R1987:R2050" si="189">RIGHT(N1987,(LEN(N1987)-FIND("/",N1987)))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5">
        <f t="shared" ref="P2051:P2114" si="193">E2051/L2051</f>
        <v>80.991037735849048</v>
      </c>
      <c r="Q2051" t="str">
        <f t="shared" ref="Q2051:Q2114" si="194">LEFT(N2051, FIND("/",N2051)-1)</f>
        <v>technology</v>
      </c>
      <c r="R2051" t="str">
        <f t="shared" ref="R2051:R2114" si="195">RIGHT(N2051,(LEN(N2051)-FIND("/",N2051)))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5">
        <f t="shared" ref="P2115:P2178" si="199">E2115/L2115</f>
        <v>68.598130841121488</v>
      </c>
      <c r="Q2115" t="str">
        <f t="shared" ref="Q2115:Q2178" si="200">LEFT(N2115, FIND("/",N2115)-1)</f>
        <v>music</v>
      </c>
      <c r="R2115" t="str">
        <f t="shared" ref="R2115:R2178" si="201">RIGHT(N2115,(LEN(N2115)-FIND("/",N2115)))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5">
        <f t="shared" ref="P2179:P2242" si="205">E2179/L2179</f>
        <v>65.868421052631575</v>
      </c>
      <c r="Q2179" t="str">
        <f t="shared" ref="Q2179:Q2242" si="206">LEFT(N2179, FIND("/",N2179)-1)</f>
        <v>music</v>
      </c>
      <c r="R2179" t="str">
        <f t="shared" ref="R2179:R2242" si="207">RIGHT(N2179,(LEN(N2179)-FIND("/",N2179)))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5">
        <f t="shared" ref="P2243:P2306" si="211">E2243/L2243</f>
        <v>49.472392638036808</v>
      </c>
      <c r="Q2243" t="str">
        <f t="shared" ref="Q2243:Q2306" si="212">LEFT(N2243, FIND("/",N2243)-1)</f>
        <v>games</v>
      </c>
      <c r="R2243" t="str">
        <f t="shared" ref="R2243:R2306" si="213">RIGHT(N2243,(LEN(N2243)-FIND("/",N2243)))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5">
        <f t="shared" ref="P2307:P2370" si="217">E2307/L2307</f>
        <v>109.10778443113773</v>
      </c>
      <c r="Q2307" t="str">
        <f t="shared" ref="Q2307:Q2370" si="218">LEFT(N2307, FIND("/",N2307)-1)</f>
        <v>music</v>
      </c>
      <c r="R2307" t="str">
        <f t="shared" ref="R2307:R2370" si="219">RIGHT(N2307,(LEN(N2307)-FIND("/",N2307)))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5" t="e">
        <f t="shared" ref="P2371:P2434" si="223">E2371/L2371</f>
        <v>#DIV/0!</v>
      </c>
      <c r="Q2371" t="str">
        <f t="shared" ref="Q2371:Q2434" si="224">LEFT(N2371, FIND("/",N2371)-1)</f>
        <v>technology</v>
      </c>
      <c r="R2371" t="str">
        <f t="shared" ref="R2371:R2434" si="225">RIGHT(N2371,(LEN(N2371)-FIND("/",N2371)))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5" t="e">
        <f t="shared" ref="P2435:P2498" si="229">E2435/L2435</f>
        <v>#DIV/0!</v>
      </c>
      <c r="Q2435" t="str">
        <f t="shared" ref="Q2435:Q2498" si="230">LEFT(N2435, FIND("/",N2435)-1)</f>
        <v>food</v>
      </c>
      <c r="R2435" t="str">
        <f t="shared" ref="R2435:R2498" si="231">RIGHT(N2435,(LEN(N2435)-FIND("/",N2435)))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5">
        <f t="shared" ref="P2499:P2562" si="235">E2499/L2499</f>
        <v>80.551071428571419</v>
      </c>
      <c r="Q2499" t="str">
        <f t="shared" ref="Q2499:Q2562" si="236">LEFT(N2499, FIND("/",N2499)-1)</f>
        <v>music</v>
      </c>
      <c r="R2499" t="str">
        <f t="shared" ref="R2499:R2562" si="237">RIGHT(N2499,(LEN(N2499)-FIND("/",N2499)))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5" t="e">
        <f t="shared" ref="P2563:P2626" si="241">E2563/L2563</f>
        <v>#DIV/0!</v>
      </c>
      <c r="Q2563" t="str">
        <f t="shared" ref="Q2563:Q2626" si="242">LEFT(N2563, FIND("/",N2563)-1)</f>
        <v>food</v>
      </c>
      <c r="R2563" t="str">
        <f t="shared" ref="R2563:R2626" si="243">RIGHT(N2563,(LEN(N2563)-FIND("/",N2563)))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5">
        <f t="shared" ref="P2627:P2690" si="247">E2627/L2627</f>
        <v>27.576923076923077</v>
      </c>
      <c r="Q2627" t="str">
        <f t="shared" ref="Q2627:Q2690" si="248">LEFT(N2627, FIND("/",N2627)-1)</f>
        <v>technology</v>
      </c>
      <c r="R2627" t="str">
        <f t="shared" ref="R2627:R2690" si="249">RIGHT(N2627,(LEN(N2627)-FIND("/",N2627)))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5">
        <f t="shared" ref="P2691:P2754" si="253">E2691/L2691</f>
        <v>1</v>
      </c>
      <c r="Q2691" t="str">
        <f t="shared" ref="Q2691:Q2754" si="254">LEFT(N2691, FIND("/",N2691)-1)</f>
        <v>food</v>
      </c>
      <c r="R2691" t="str">
        <f t="shared" ref="R2691:R2754" si="255">RIGHT(N2691,(LEN(N2691)-FIND("/",N2691)))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5">
        <f t="shared" ref="P2755:P2818" si="259">E2755/L2755</f>
        <v>47.5</v>
      </c>
      <c r="Q2755" t="str">
        <f t="shared" ref="Q2755:Q2818" si="260">LEFT(N2755, FIND("/",N2755)-1)</f>
        <v>publishing</v>
      </c>
      <c r="R2755" t="str">
        <f t="shared" ref="R2755:R2818" si="261">RIGHT(N2755,(LEN(N2755)-FIND("/",N2755)))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5">
        <f t="shared" ref="P2819:P2882" si="265">E2819/L2819</f>
        <v>23.636363636363637</v>
      </c>
      <c r="Q2819" t="str">
        <f t="shared" ref="Q2819:Q2882" si="266">LEFT(N2819, FIND("/",N2819)-1)</f>
        <v>theater</v>
      </c>
      <c r="R2819" t="str">
        <f t="shared" ref="R2819:R2882" si="267">RIGHT(N2819,(LEN(N2819)-FIND("/",N2819)))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5" t="e">
        <f t="shared" ref="P2883:P2946" si="271">E2883/L2883</f>
        <v>#DIV/0!</v>
      </c>
      <c r="Q2883" t="str">
        <f t="shared" ref="Q2883:Q2946" si="272">LEFT(N2883, FIND("/",N2883)-1)</f>
        <v>theater</v>
      </c>
      <c r="R2883" t="str">
        <f t="shared" ref="R2883:R2946" si="273">RIGHT(N2883,(LEN(N2883)-FIND("/",N2883)))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5" t="e">
        <f t="shared" ref="P2947:P3010" si="277">E2947/L2947</f>
        <v>#DIV/0!</v>
      </c>
      <c r="Q2947" t="str">
        <f t="shared" ref="Q2947:Q3010" si="278">LEFT(N2947, FIND("/",N2947)-1)</f>
        <v>theater</v>
      </c>
      <c r="R2947" t="str">
        <f t="shared" ref="R2947:R3010" si="279">RIGHT(N2947,(LEN(N2947)-FIND("/",N2947)))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5">
        <f t="shared" ref="P3011:P3074" si="283">E3011/L3011</f>
        <v>233.8984375</v>
      </c>
      <c r="Q3011" t="str">
        <f t="shared" ref="Q3011:Q3074" si="284">LEFT(N3011, FIND("/",N3011)-1)</f>
        <v>theater</v>
      </c>
      <c r="R3011" t="str">
        <f t="shared" ref="R3011:R3074" si="285">RIGHT(N3011,(LEN(N3011)-FIND("/",N3011)))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5">
        <f t="shared" ref="P3075:P3138" si="289">E3075/L3075</f>
        <v>92.142857142857139</v>
      </c>
      <c r="Q3075" t="str">
        <f t="shared" ref="Q3075:Q3138" si="290">LEFT(N3075, FIND("/",N3075)-1)</f>
        <v>theater</v>
      </c>
      <c r="R3075" t="str">
        <f t="shared" ref="R3075:R3138" si="291">RIGHT(N3075,(LEN(N3075)-FIND("/",N3075)))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5">
        <f t="shared" ref="P3139:P3202" si="295">E3139/L3139</f>
        <v>50</v>
      </c>
      <c r="Q3139" t="str">
        <f t="shared" ref="Q3139:Q3202" si="296">LEFT(N3139, FIND("/",N3139)-1)</f>
        <v>theater</v>
      </c>
      <c r="R3139" t="str">
        <f t="shared" ref="R3139:R3202" si="297">RIGHT(N3139,(LEN(N3139)-FIND("/",N3139)))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5">
        <f t="shared" ref="P3203:P3266" si="301">E3203/L3203</f>
        <v>12.5</v>
      </c>
      <c r="Q3203" t="str">
        <f t="shared" ref="Q3203:Q3266" si="302">LEFT(N3203, FIND("/",N3203)-1)</f>
        <v>theater</v>
      </c>
      <c r="R3203" t="str">
        <f t="shared" ref="R3203:R3266" si="303">RIGHT(N3203,(LEN(N3203)-FIND("/",N3203)))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5">
        <f t="shared" ref="P3267:P3330" si="307">E3267/L3267</f>
        <v>70.285714285714292</v>
      </c>
      <c r="Q3267" t="str">
        <f t="shared" ref="Q3267:Q3330" si="308">LEFT(N3267, FIND("/",N3267)-1)</f>
        <v>theater</v>
      </c>
      <c r="R3267" t="str">
        <f t="shared" ref="R3267:R3330" si="309">RIGHT(N3267,(LEN(N3267)-FIND("/",N3267)))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5">
        <f t="shared" ref="P3331:P3394" si="313">E3331/L3331</f>
        <v>44.92307692307692</v>
      </c>
      <c r="Q3331" t="str">
        <f t="shared" ref="Q3331:Q3394" si="314">LEFT(N3331, FIND("/",N3331)-1)</f>
        <v>theater</v>
      </c>
      <c r="R3331" t="str">
        <f t="shared" ref="R3331:R3394" si="315">RIGHT(N3331,(LEN(N3331)-FIND("/",N3331)))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5">
        <f t="shared" ref="P3395:P3458" si="319">E3395/L3395</f>
        <v>36.06818181818182</v>
      </c>
      <c r="Q3395" t="str">
        <f t="shared" ref="Q3395:Q3458" si="320">LEFT(N3395, FIND("/",N3395)-1)</f>
        <v>theater</v>
      </c>
      <c r="R3395" t="str">
        <f t="shared" ref="R3395:R3458" si="321">RIGHT(N3395,(LEN(N3395)-FIND("/",N3395)))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5">
        <f t="shared" ref="P3459:P3522" si="325">E3459/L3459</f>
        <v>50.981818181818184</v>
      </c>
      <c r="Q3459" t="str">
        <f t="shared" ref="Q3459:Q3522" si="326">LEFT(N3459, FIND("/",N3459)-1)</f>
        <v>theater</v>
      </c>
      <c r="R3459" t="str">
        <f t="shared" ref="R3459:R3522" si="327">RIGHT(N3459,(LEN(N3459)-FIND("/",N3459)))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5">
        <f t="shared" ref="P3523:P3586" si="331">E3523/L3523</f>
        <v>45.615384615384613</v>
      </c>
      <c r="Q3523" t="str">
        <f t="shared" ref="Q3523:Q3586" si="332">LEFT(N3523, FIND("/",N3523)-1)</f>
        <v>theater</v>
      </c>
      <c r="R3523" t="str">
        <f t="shared" ref="R3523:R3586" si="333">RIGHT(N3523,(LEN(N3523)-FIND("/",N3523)))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5">
        <f t="shared" ref="P3587:P3650" si="337">E3587/L3587</f>
        <v>176.08695652173913</v>
      </c>
      <c r="Q3587" t="str">
        <f t="shared" ref="Q3587:Q3650" si="338">LEFT(N3587, FIND("/",N3587)-1)</f>
        <v>theater</v>
      </c>
      <c r="R3587" t="str">
        <f t="shared" ref="R3587:R3650" si="339">RIGHT(N3587,(LEN(N3587)-FIND("/",N3587)))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5">
        <f t="shared" ref="P3651:P3714" si="343">E3651/L3651</f>
        <v>97.5</v>
      </c>
      <c r="Q3651" t="str">
        <f t="shared" ref="Q3651:Q3714" si="344">LEFT(N3651, FIND("/",N3651)-1)</f>
        <v>theater</v>
      </c>
      <c r="R3651" t="str">
        <f t="shared" ref="R3651:R3714" si="345">RIGHT(N3651,(LEN(N3651)-FIND("/",N3651)))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5">
        <f t="shared" ref="P3715:P3778" si="349">E3715/L3715</f>
        <v>106.84210526315789</v>
      </c>
      <c r="Q3715" t="str">
        <f t="shared" ref="Q3715:Q3778" si="350">LEFT(N3715, FIND("/",N3715)-1)</f>
        <v>theater</v>
      </c>
      <c r="R3715" t="str">
        <f t="shared" ref="R3715:R3778" si="351">RIGHT(N3715,(LEN(N3715)-FIND("/",N3715)))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5">
        <f t="shared" ref="P3779:P3842" si="355">E3779/L3779</f>
        <v>48.542372881355931</v>
      </c>
      <c r="Q3779" t="str">
        <f t="shared" ref="Q3779:Q3842" si="356">LEFT(N3779, FIND("/",N3779)-1)</f>
        <v>theater</v>
      </c>
      <c r="R3779" t="str">
        <f t="shared" ref="R3779:R3842" si="357">RIGHT(N3779,(LEN(N3779)-FIND("/",N3779)))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5">
        <f t="shared" ref="P3843:P3906" si="361">E3843/L3843</f>
        <v>25.647058823529413</v>
      </c>
      <c r="Q3843" t="str">
        <f t="shared" ref="Q3843:Q3906" si="362">LEFT(N3843, FIND("/",N3843)-1)</f>
        <v>theater</v>
      </c>
      <c r="R3843" t="str">
        <f t="shared" ref="R3843:R3906" si="363">RIGHT(N3843,(LEN(N3843)-FIND("/",N3843)))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5">
        <f t="shared" ref="P3907:P3970" si="367">E3907/L3907</f>
        <v>24.714285714285715</v>
      </c>
      <c r="Q3907" t="str">
        <f t="shared" ref="Q3907:Q3970" si="368">LEFT(N3907, FIND("/",N3907)-1)</f>
        <v>theater</v>
      </c>
      <c r="R3907" t="str">
        <f t="shared" ref="R3907:R3970" si="369">RIGHT(N3907,(LEN(N3907)-FIND("/",N3907)))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5">
        <f t="shared" ref="P3971:P4034" si="373">E3971/L3971</f>
        <v>35.166666666666664</v>
      </c>
      <c r="Q3971" t="str">
        <f t="shared" ref="Q3971:Q4034" si="374">LEFT(N3971, FIND("/",N3971)-1)</f>
        <v>theater</v>
      </c>
      <c r="R3971" t="str">
        <f t="shared" ref="R3971:R4034" si="375">RIGHT(N3971,(LEN(N3971)-FIND("/",N3971)))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5">
        <f t="shared" ref="P4035:P4098" si="379">E4035/L4035</f>
        <v>65.340319148936175</v>
      </c>
      <c r="Q4035" t="str">
        <f t="shared" ref="Q4035:Q4098" si="380">LEFT(N4035, FIND("/",N4035)-1)</f>
        <v>theater</v>
      </c>
      <c r="R4035" t="str">
        <f t="shared" ref="R4035:R4098" si="381">RIGHT(N4035,(LEN(N4035)-FIND("/",N4035)))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5" t="e">
        <f t="shared" ref="P4099:P4115" si="385">E4099/L4099</f>
        <v>#DIV/0!</v>
      </c>
      <c r="Q4099" t="str">
        <f t="shared" ref="Q4099:Q4116" si="386">LEFT(N4099, FIND("/",N4099)-1)</f>
        <v>theater</v>
      </c>
      <c r="R4099" t="str">
        <f t="shared" ref="R4099:R4116" si="387">RIGHT(N4099,(LEN(N4099)-FIND("/",N4099)))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B75B232E-FBFD-4CF7-86EC-D90179CAC225}"/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F107F-55AA-45B1-932A-FCEBE39EF4CA}">
  <dimension ref="A1:F14"/>
  <sheetViews>
    <sheetView workbookViewId="0">
      <selection activeCell="G21" sqref="G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8363</v>
      </c>
      <c r="B3" s="7" t="s">
        <v>8362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0A2A9-1E97-4391-B220-7F82686013F4}">
  <dimension ref="A1:F47"/>
  <sheetViews>
    <sheetView topLeftCell="A4" workbookViewId="0">
      <selection activeCell="H26" sqref="H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8365</v>
      </c>
      <c r="B2" t="s">
        <v>8364</v>
      </c>
    </row>
    <row r="4" spans="1:6" x14ac:dyDescent="0.3">
      <c r="A4" s="7" t="s">
        <v>8363</v>
      </c>
      <c r="B4" s="7" t="s">
        <v>8362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5C6A-CE82-41C7-9F4F-8B8439041DBC}">
  <dimension ref="A1:E18"/>
  <sheetViews>
    <sheetView workbookViewId="0">
      <selection activeCell="E26" sqref="E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8364</v>
      </c>
    </row>
    <row r="2" spans="1:5" x14ac:dyDescent="0.3">
      <c r="A2" s="7" t="s">
        <v>8380</v>
      </c>
      <c r="B2" t="s">
        <v>8364</v>
      </c>
    </row>
    <row r="4" spans="1:5" x14ac:dyDescent="0.3">
      <c r="A4" s="7" t="s">
        <v>8363</v>
      </c>
      <c r="B4" s="7" t="s">
        <v>8362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1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1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1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1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1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1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1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1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1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1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1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4DD6B-568A-4F55-90CF-CA11DD27F603}">
  <dimension ref="A1:H13"/>
  <sheetViews>
    <sheetView workbookViewId="0">
      <selection activeCell="B5" sqref="B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COUNTIFS(Data!$D:$D,"&lt;1000", Data!$F:$F, "Successful")</f>
        <v>322</v>
      </c>
      <c r="C2">
        <f>COUNTIFS(Data!$D:$D,"&lt;1000", Data!$F:$F, "Failed")</f>
        <v>113</v>
      </c>
      <c r="D2">
        <f>COUNTIFS(Data!$D:$D,"&lt;1000", Data!$F:$F, "Canceled")</f>
        <v>18</v>
      </c>
      <c r="E2">
        <f>SUM(B2,C2,D2)</f>
        <v>453</v>
      </c>
      <c r="F2" s="12">
        <f>B2/$E$2</f>
        <v>0.71081677704194257</v>
      </c>
      <c r="G2" s="12">
        <f t="shared" ref="G2:H2" si="0">C2/$E$2</f>
        <v>0.24944812362030905</v>
      </c>
      <c r="H2" s="12">
        <f t="shared" si="0"/>
        <v>3.9735099337748346E-2</v>
      </c>
    </row>
    <row r="3" spans="1:8" x14ac:dyDescent="0.3">
      <c r="A3" t="s">
        <v>8390</v>
      </c>
      <c r="B3">
        <f>COUNTIFS(Data!$D:$D,"&gt;=1000", Data!$D:$D,"&lt;=4999", Data!$F:$F, "Successful")</f>
        <v>932</v>
      </c>
      <c r="C3">
        <f>COUNTIFS(Data!$D:$D,"&gt;=1000", Data!$D:$D,"&lt;=4999", Data!$F:$F, "Failed")</f>
        <v>420</v>
      </c>
      <c r="D3">
        <f>COUNTIFS(Data!$D:$D,"&gt;=1000", Data!$D:$D,"&lt;=4999", Data!$F:$F, "Canceled")</f>
        <v>60</v>
      </c>
      <c r="E3">
        <f t="shared" ref="E3:E13" si="1">SUM(B3,C3,D3)</f>
        <v>1412</v>
      </c>
      <c r="F3" s="12">
        <f>B3/$E$3</f>
        <v>0.66005665722379603</v>
      </c>
      <c r="G3" s="12">
        <f t="shared" ref="G3:H4" si="2">C3/$E$3</f>
        <v>0.29745042492917845</v>
      </c>
      <c r="H3" s="12">
        <f t="shared" si="2"/>
        <v>4.2492917847025496E-2</v>
      </c>
    </row>
    <row r="4" spans="1:8" x14ac:dyDescent="0.3">
      <c r="A4" t="s">
        <v>8391</v>
      </c>
      <c r="B4">
        <f>COUNTIFS(Data!$D:$D,"&gt;=5000", Data!$D:$D,"&lt;=9999", Data!$F:$F, "Successful")</f>
        <v>381</v>
      </c>
      <c r="C4">
        <f>COUNTIFS(Data!$D:$D,"&gt;=5000", Data!$D:$D,"&lt;=9999", Data!$F:$F, "Failed")</f>
        <v>283</v>
      </c>
      <c r="D4">
        <f>COUNTIFS(Data!$D:$D,"&gt;=5000", Data!$D:$D,"&lt;=9999", Data!$F:$F, "Canceled")</f>
        <v>52</v>
      </c>
      <c r="E4">
        <f t="shared" si="1"/>
        <v>716</v>
      </c>
      <c r="F4" s="12">
        <f>B4/$E$4</f>
        <v>0.53212290502793291</v>
      </c>
      <c r="G4" s="12">
        <f t="shared" ref="G4:H4" si="3">C4/$E$4</f>
        <v>0.39525139664804471</v>
      </c>
      <c r="H4" s="12">
        <f t="shared" si="3"/>
        <v>7.2625698324022353E-2</v>
      </c>
    </row>
    <row r="5" spans="1:8" x14ac:dyDescent="0.3">
      <c r="A5" t="s">
        <v>8392</v>
      </c>
      <c r="B5">
        <f>COUNTIFS(Data!$D:$D,"&gt;=10000", Data!$D:$D,"&lt;=14999", Data!$F:$F, "Successful")</f>
        <v>168</v>
      </c>
      <c r="C5">
        <f>COUNTIFS(Data!$D:$D,"&gt;=10000", Data!$D:$D,"&lt;=14999", Data!$F:$F, "Failed")</f>
        <v>144</v>
      </c>
      <c r="D5">
        <f>COUNTIFS(Data!$D:$D,"&gt;=10000", Data!$D:$D,"&lt;=14999", Data!$F:$F, "Canceled")</f>
        <v>40</v>
      </c>
      <c r="E5">
        <f t="shared" si="1"/>
        <v>352</v>
      </c>
      <c r="F5" s="12">
        <f>B5/$E$5</f>
        <v>0.47727272727272729</v>
      </c>
      <c r="G5" s="12">
        <f t="shared" ref="G5:H5" si="4">C5/$E$5</f>
        <v>0.40909090909090912</v>
      </c>
      <c r="H5" s="12">
        <f t="shared" si="4"/>
        <v>0.11363636363636363</v>
      </c>
    </row>
    <row r="6" spans="1:8" x14ac:dyDescent="0.3">
      <c r="A6" t="s">
        <v>8393</v>
      </c>
      <c r="B6">
        <f>COUNTIFS(Data!$D:$D,"&gt;=15000", Data!$D:$D,"&lt;=19999", Data!$F:$F, "Successful")</f>
        <v>94</v>
      </c>
      <c r="C6">
        <f>COUNTIFS(Data!$D:$D,"&gt;=15000", Data!$D:$D,"&lt;=19999", Data!$F:$F, "Failed")</f>
        <v>90</v>
      </c>
      <c r="D6">
        <f>COUNTIFS(Data!$D:$D,"&gt;=15000", Data!$D:$D,"&lt;=19999", Data!$F:$F, "Canceled")</f>
        <v>17</v>
      </c>
      <c r="E6">
        <f t="shared" si="1"/>
        <v>201</v>
      </c>
      <c r="F6" s="12">
        <f>B6/$E$6</f>
        <v>0.46766169154228854</v>
      </c>
      <c r="G6" s="12">
        <f t="shared" ref="G6:H6" si="5">C6/$E$6</f>
        <v>0.44776119402985076</v>
      </c>
      <c r="H6" s="12">
        <f t="shared" si="5"/>
        <v>8.45771144278607E-2</v>
      </c>
    </row>
    <row r="7" spans="1:8" x14ac:dyDescent="0.3">
      <c r="A7" t="s">
        <v>8394</v>
      </c>
      <c r="B7">
        <f>COUNTIFS(Data!$D:$D,"&gt;=20000", Data!$D:$D,"&lt;=24999", Data!$F:$F, "Successful")</f>
        <v>62</v>
      </c>
      <c r="C7">
        <f>COUNTIFS(Data!$D:$D,"&gt;=20000", Data!$D:$D,"&lt;=24999", Data!$F:$F, "Failed")</f>
        <v>72</v>
      </c>
      <c r="D7">
        <f>COUNTIFS(Data!$D:$D,"&gt;=20000", Data!$D:$D,"&lt;=24999", Data!$F:$F, "Canceled")</f>
        <v>14</v>
      </c>
      <c r="E7">
        <f t="shared" si="1"/>
        <v>148</v>
      </c>
      <c r="F7" s="12">
        <f>B7/$E$7</f>
        <v>0.41891891891891891</v>
      </c>
      <c r="G7" s="12">
        <f t="shared" ref="G7:H7" si="6">C7/$E$7</f>
        <v>0.48648648648648651</v>
      </c>
      <c r="H7" s="12">
        <f t="shared" si="6"/>
        <v>9.45945945945946E-2</v>
      </c>
    </row>
    <row r="8" spans="1:8" x14ac:dyDescent="0.3">
      <c r="A8" t="s">
        <v>8395</v>
      </c>
      <c r="B8">
        <f>COUNTIFS(Data!$D:$D,"&gt;=25000", Data!$D:$D,"&lt;=29999", Data!$F:$F, "Successful")</f>
        <v>55</v>
      </c>
      <c r="C8">
        <f>COUNTIFS(Data!$D:$D,"&gt;=25000", Data!$D:$D,"&lt;=29999", Data!$F:$F, "Failed")</f>
        <v>64</v>
      </c>
      <c r="D8">
        <f>COUNTIFS(Data!$D:$D,"&gt;=25000", Data!$D:$D,"&lt;=29999", Data!$F:$F, "Canceled")</f>
        <v>18</v>
      </c>
      <c r="E8">
        <f t="shared" si="1"/>
        <v>137</v>
      </c>
      <c r="F8" s="12">
        <f>B8/$E$8</f>
        <v>0.40145985401459855</v>
      </c>
      <c r="G8" s="12">
        <f t="shared" ref="G8:H8" si="7">C8/$E$8</f>
        <v>0.46715328467153283</v>
      </c>
      <c r="H8" s="12">
        <f t="shared" si="7"/>
        <v>0.13138686131386862</v>
      </c>
    </row>
    <row r="9" spans="1:8" x14ac:dyDescent="0.3">
      <c r="A9" t="s">
        <v>8396</v>
      </c>
      <c r="B9">
        <f>COUNTIFS(Data!$D:$D,"&gt;=30000", Data!$D:$D,"&lt;=34999", Data!$F:$F, "Successful")</f>
        <v>32</v>
      </c>
      <c r="C9">
        <f>COUNTIFS(Data!$D:$D,"&gt;=30000", Data!$D:$D,"&lt;=34999", Data!$F:$F, "Failed")</f>
        <v>37</v>
      </c>
      <c r="D9">
        <f>COUNTIFS(Data!$D:$D,"&gt;=30000", Data!$D:$D,"&lt;=34999", Data!$F:$F, "Canceled")</f>
        <v>13</v>
      </c>
      <c r="E9">
        <f t="shared" si="1"/>
        <v>82</v>
      </c>
      <c r="F9" s="12">
        <f>B9/$E$9</f>
        <v>0.3902439024390244</v>
      </c>
      <c r="G9" s="12">
        <f t="shared" ref="G9:H9" si="8">C9/$E$9</f>
        <v>0.45121951219512196</v>
      </c>
      <c r="H9" s="12">
        <f t="shared" si="8"/>
        <v>0.15853658536585366</v>
      </c>
    </row>
    <row r="10" spans="1:8" x14ac:dyDescent="0.3">
      <c r="A10" t="s">
        <v>8397</v>
      </c>
      <c r="B10">
        <f>COUNTIFS(Data!$D:$D,"&gt;=35000", Data!$D:$D,"&lt;=39999", Data!$F:$F, "Successful")</f>
        <v>26</v>
      </c>
      <c r="C10">
        <f>COUNTIFS(Data!$D:$D,"&gt;=35000", Data!$D:$D,"&lt;=39999", Data!$F:$F, "Failed")</f>
        <v>22</v>
      </c>
      <c r="D10">
        <f>COUNTIFS(Data!$D:$D,"&gt;=35000", Data!$D:$D,"&lt;=39999", Data!$F:$F, "Canceled")</f>
        <v>7</v>
      </c>
      <c r="E10">
        <f t="shared" si="1"/>
        <v>55</v>
      </c>
      <c r="F10" s="12">
        <f>B10/$E$10</f>
        <v>0.47272727272727272</v>
      </c>
      <c r="G10" s="12">
        <f t="shared" ref="G10:H10" si="9">C10/$E$10</f>
        <v>0.4</v>
      </c>
      <c r="H10" s="12">
        <f t="shared" si="9"/>
        <v>0.12727272727272726</v>
      </c>
    </row>
    <row r="11" spans="1:8" x14ac:dyDescent="0.3">
      <c r="A11" t="s">
        <v>8398</v>
      </c>
      <c r="B11">
        <f>COUNTIFS(Data!$D:$D,"&gt;=40000", Data!$D:$D,"&lt;=44999", Data!$F:$F, "Successful")</f>
        <v>21</v>
      </c>
      <c r="C11">
        <f>COUNTIFS(Data!$D:$D,"&gt;=40000", Data!$D:$D,"&lt;=44999", Data!$F:$F, "Failed")</f>
        <v>16</v>
      </c>
      <c r="D11">
        <f>COUNTIFS(Data!$D:$D,"&gt;=40000", Data!$D:$D,"&lt;=44999", Data!$F:$F, "Canceled")</f>
        <v>6</v>
      </c>
      <c r="E11">
        <f t="shared" si="1"/>
        <v>43</v>
      </c>
      <c r="F11" s="12">
        <f>B11/$E$11</f>
        <v>0.48837209302325579</v>
      </c>
      <c r="G11" s="12">
        <f t="shared" ref="G11:H11" si="10">C11/$E$11</f>
        <v>0.37209302325581395</v>
      </c>
      <c r="H11" s="12">
        <f t="shared" si="10"/>
        <v>0.13953488372093023</v>
      </c>
    </row>
    <row r="12" spans="1:8" x14ac:dyDescent="0.3">
      <c r="A12" t="s">
        <v>8399</v>
      </c>
      <c r="B12">
        <f>COUNTIFS(Data!$D:$D,"&gt;=45000", Data!$D:$D,"&lt;=49999", Data!$F:$F, "Successful")</f>
        <v>6</v>
      </c>
      <c r="C12">
        <f>COUNTIFS(Data!$D:$D,"&gt;=45000", Data!$D:$D,"&lt;=49999", Data!$F:$F, "Failed")</f>
        <v>11</v>
      </c>
      <c r="D12">
        <f>COUNTIFS(Data!$D:$D,"&gt;=45000", Data!$D:$D,"&lt;=49999", Data!$F:$F, "Canceled")</f>
        <v>4</v>
      </c>
      <c r="E12">
        <f t="shared" si="1"/>
        <v>21</v>
      </c>
      <c r="F12" s="12">
        <f>B12/$E$12</f>
        <v>0.2857142857142857</v>
      </c>
      <c r="G12" s="12">
        <f>C12/$E$12</f>
        <v>0.52380952380952384</v>
      </c>
      <c r="H12" s="12">
        <f>D12/$E$12</f>
        <v>0.19047619047619047</v>
      </c>
    </row>
    <row r="13" spans="1:8" x14ac:dyDescent="0.3">
      <c r="A13" t="s">
        <v>8400</v>
      </c>
      <c r="B13">
        <f>COUNTIFS(Data!$D:$D,"&gt;=50000", Data!$F:$F, "Successful")</f>
        <v>86</v>
      </c>
      <c r="C13">
        <f>COUNTIFS(Data!$D:$D,"&gt;=50000", Data!$F:$F, "Failed")</f>
        <v>258</v>
      </c>
      <c r="D13">
        <f>COUNTIFS(Data!$D:$D,"&gt;=50000", Data!$F:$F, "Canceled")</f>
        <v>100</v>
      </c>
      <c r="E13">
        <f t="shared" si="1"/>
        <v>444</v>
      </c>
      <c r="F13" s="12">
        <f>B13/$E$13</f>
        <v>0.19369369369369369</v>
      </c>
      <c r="G13" s="12">
        <f t="shared" ref="G13:H13" si="11">C13/$E$13</f>
        <v>0.58108108108108103</v>
      </c>
      <c r="H13" s="12">
        <f t="shared" si="1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Nathan</cp:lastModifiedBy>
  <dcterms:created xsi:type="dcterms:W3CDTF">2017-04-20T15:17:24Z</dcterms:created>
  <dcterms:modified xsi:type="dcterms:W3CDTF">2018-11-26T06:22:39Z</dcterms:modified>
</cp:coreProperties>
</file>