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/>
  <mc:AlternateContent xmlns:mc="http://schemas.openxmlformats.org/markup-compatibility/2006">
    <mc:Choice Requires="x15">
      <x15ac:absPath xmlns:x15ac="http://schemas.microsoft.com/office/spreadsheetml/2010/11/ac" url="/Users/jacobrh/Desktop/EpiQuant_Testing/"/>
    </mc:Choice>
  </mc:AlternateContent>
  <xr:revisionPtr revIDLastSave="0" documentId="13_ncr:1_{A5D9887D-7F0E-9C4A-ACDA-A23B4FD947D2}" xr6:coauthVersionLast="36" xr6:coauthVersionMax="36" xr10:uidLastSave="{00000000-0000-0000-0000-000000000000}"/>
  <bookViews>
    <workbookView xWindow="-36800" yWindow="2960" windowWidth="32220" windowHeight="17600" tabRatio="500" activeTab="4" xr2:uid="{00000000-000D-0000-FFFF-FFFF00000000}"/>
  </bookViews>
  <sheets>
    <sheet name="Local_Skylake_SNP_scal" sheetId="1" r:id="rId1"/>
    <sheet name="Local_Skylake_cores_scal" sheetId="2" r:id="rId2"/>
    <sheet name="Standalone_Skylake_exec_cores" sheetId="3" r:id="rId3"/>
    <sheet name="Standalone_Skylake_exec_mem" sheetId="4" r:id="rId4"/>
    <sheet name="Standalone_Skylake_driver" sheetId="5" r:id="rId5"/>
    <sheet name="Standalone_skylake_nodes" sheetId="6" r:id="rId6"/>
  </sheets>
  <definedNames>
    <definedName name="_xlchart.v1.0" hidden="1">Local_Skylake_SNP_scal!$A$5:$A$9</definedName>
    <definedName name="_xlchart.v1.1" hidden="1">Local_Skylake_SNP_scal!$E$4</definedName>
    <definedName name="_xlchart.v1.10" hidden="1">Standalone_Skylake_exec_cores!$A$22:$A$26</definedName>
    <definedName name="_xlchart.v1.11" hidden="1">Standalone_Skylake_exec_cores!$A$29</definedName>
    <definedName name="_xlchart.v1.12" hidden="1">Standalone_Skylake_exec_cores!$A$32:$A$36</definedName>
    <definedName name="_xlchart.v1.13" hidden="1">Standalone_Skylake_exec_cores!$A$39</definedName>
    <definedName name="_xlchart.v1.14" hidden="1">Standalone_Skylake_exec_cores!$A$42:$A$46</definedName>
    <definedName name="_xlchart.v1.15" hidden="1">Standalone_Skylake_exec_cores!$G$22:$G$26</definedName>
    <definedName name="_xlchart.v1.16" hidden="1">Standalone_Skylake_exec_cores!$G$32:$G$36</definedName>
    <definedName name="_xlchart.v1.17" hidden="1">Standalone_Skylake_exec_cores!$G$42:$G$46</definedName>
    <definedName name="_xlchart.v1.18" hidden="1">Standalone_Skylake_driver!$A$12:$A$18</definedName>
    <definedName name="_xlchart.v1.19" hidden="1">Standalone_Skylake_driver!$A$9</definedName>
    <definedName name="_xlchart.v1.2" hidden="1">Local_Skylake_SNP_scal!$E$5:$E$9</definedName>
    <definedName name="_xlchart.v1.20" hidden="1">Standalone_Skylake_driver!$H$12:$H$18</definedName>
    <definedName name="_xlchart.v1.21" hidden="1">Standalone_Skylake_driver!$A$12:$A$18</definedName>
    <definedName name="_xlchart.v1.22" hidden="1">Standalone_Skylake_driver!$A$9</definedName>
    <definedName name="_xlchart.v1.23" hidden="1">Standalone_Skylake_driver!$H$12:$H$18</definedName>
    <definedName name="_xlchart.v1.24" hidden="1">Standalone_Skylake_driver!$A$12:$A$18</definedName>
    <definedName name="_xlchart.v1.25" hidden="1">Standalone_Skylake_driver!$A$9</definedName>
    <definedName name="_xlchart.v1.26" hidden="1">Standalone_Skylake_driver!$H$12:$H$18</definedName>
    <definedName name="_xlchart.v1.3" hidden="1">Local_Skylake_SNP_scal!$A$5:$A$9</definedName>
    <definedName name="_xlchart.v1.4" hidden="1">Local_Skylake_SNP_scal!$E$4</definedName>
    <definedName name="_xlchart.v1.5" hidden="1">Local_Skylake_SNP_scal!$E$5:$E$9</definedName>
    <definedName name="_xlchart.v1.6" hidden="1">Local_Skylake_SNP_scal!$A$5:$A$9</definedName>
    <definedName name="_xlchart.v1.7" hidden="1">Local_Skylake_SNP_scal!$E$4</definedName>
    <definedName name="_xlchart.v1.8" hidden="1">Local_Skylake_SNP_scal!$E$5:$E$9</definedName>
    <definedName name="_xlchart.v1.9" hidden="1">Standalone_Skylake_exec_cores!$A$19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6" i="3" l="1"/>
  <c r="F56" i="3"/>
  <c r="E56" i="3"/>
  <c r="G56" i="3" s="1"/>
  <c r="H55" i="3"/>
  <c r="F55" i="3"/>
  <c r="E55" i="3"/>
  <c r="G55" i="3" s="1"/>
  <c r="H54" i="3"/>
  <c r="F54" i="3"/>
  <c r="E54" i="3"/>
  <c r="G54" i="3" s="1"/>
  <c r="H53" i="3"/>
  <c r="F53" i="3"/>
  <c r="E53" i="3"/>
  <c r="G53" i="3" s="1"/>
  <c r="H52" i="3"/>
  <c r="F52" i="3"/>
  <c r="E52" i="3"/>
  <c r="G52" i="3" s="1"/>
  <c r="H50" i="3"/>
  <c r="E20" i="6"/>
  <c r="G15" i="5"/>
  <c r="I15" i="5" s="1"/>
  <c r="G16" i="5"/>
  <c r="G14" i="5"/>
  <c r="F14" i="5"/>
  <c r="F15" i="5"/>
  <c r="H15" i="5" s="1"/>
  <c r="F36" i="6"/>
  <c r="F26" i="6"/>
  <c r="F16" i="6"/>
  <c r="D26" i="6"/>
  <c r="H26" i="6" s="1"/>
  <c r="E26" i="6"/>
  <c r="F41" i="6"/>
  <c r="H41" i="6" s="1"/>
  <c r="E41" i="6"/>
  <c r="G41" i="6" s="1"/>
  <c r="F40" i="6"/>
  <c r="H40" i="6" s="1"/>
  <c r="E40" i="6"/>
  <c r="G40" i="6" s="1"/>
  <c r="F38" i="6"/>
  <c r="H38" i="6" s="1"/>
  <c r="E38" i="6"/>
  <c r="G38" i="6" s="1"/>
  <c r="D36" i="6"/>
  <c r="H36" i="6" s="1"/>
  <c r="E36" i="6"/>
  <c r="F31" i="6"/>
  <c r="H31" i="6"/>
  <c r="E31" i="6"/>
  <c r="G31" i="6" s="1"/>
  <c r="F30" i="6"/>
  <c r="H30" i="6"/>
  <c r="E30" i="6"/>
  <c r="G30" i="6" s="1"/>
  <c r="F28" i="6"/>
  <c r="H28" i="6"/>
  <c r="E28" i="6"/>
  <c r="G28" i="6" s="1"/>
  <c r="E16" i="6"/>
  <c r="D16" i="6"/>
  <c r="H16" i="6" s="1"/>
  <c r="F13" i="5"/>
  <c r="G13" i="5"/>
  <c r="I13" i="5" s="1"/>
  <c r="H13" i="5"/>
  <c r="F21" i="6"/>
  <c r="H21" i="6"/>
  <c r="E21" i="6"/>
  <c r="G21" i="6" s="1"/>
  <c r="F20" i="6"/>
  <c r="H20" i="6"/>
  <c r="G20" i="6"/>
  <c r="F18" i="6"/>
  <c r="H18" i="6" s="1"/>
  <c r="E18" i="6"/>
  <c r="G18" i="6" s="1"/>
  <c r="F16" i="5"/>
  <c r="H16" i="5" s="1"/>
  <c r="I16" i="5"/>
  <c r="I14" i="5"/>
  <c r="G17" i="5"/>
  <c r="I17" i="5" s="1"/>
  <c r="G18" i="5"/>
  <c r="I18" i="5" s="1"/>
  <c r="G12" i="5"/>
  <c r="I12" i="5" s="1"/>
  <c r="F17" i="5"/>
  <c r="H17" i="5" s="1"/>
  <c r="F18" i="5"/>
  <c r="H18" i="5" s="1"/>
  <c r="H14" i="5"/>
  <c r="D7" i="5"/>
  <c r="G7" i="5" s="1"/>
  <c r="F12" i="5"/>
  <c r="H12" i="5"/>
  <c r="F7" i="5"/>
  <c r="C10" i="5" s="1"/>
  <c r="I10" i="5" s="1"/>
  <c r="G35" i="4"/>
  <c r="I35" i="4" s="1"/>
  <c r="F35" i="4"/>
  <c r="G34" i="4"/>
  <c r="I34" i="4" s="1"/>
  <c r="G33" i="4"/>
  <c r="I33" i="4" s="1"/>
  <c r="I32" i="4"/>
  <c r="I31" i="4"/>
  <c r="H15" i="4"/>
  <c r="H35" i="4"/>
  <c r="F34" i="4"/>
  <c r="H34" i="4" s="1"/>
  <c r="F33" i="4"/>
  <c r="H33" i="4"/>
  <c r="F32" i="4"/>
  <c r="H32" i="4" s="1"/>
  <c r="G32" i="4"/>
  <c r="F31" i="4"/>
  <c r="H31" i="4" s="1"/>
  <c r="G31" i="4"/>
  <c r="I29" i="4"/>
  <c r="E26" i="4"/>
  <c r="G26" i="4" s="1"/>
  <c r="F26" i="4"/>
  <c r="H26" i="4" s="1"/>
  <c r="E25" i="4"/>
  <c r="G25" i="4"/>
  <c r="F25" i="4"/>
  <c r="H25" i="4" s="1"/>
  <c r="E24" i="4"/>
  <c r="G24" i="4"/>
  <c r="F24" i="4"/>
  <c r="H24" i="4" s="1"/>
  <c r="E23" i="4"/>
  <c r="G23" i="4" s="1"/>
  <c r="F23" i="4"/>
  <c r="H23" i="4" s="1"/>
  <c r="E22" i="4"/>
  <c r="G22" i="4" s="1"/>
  <c r="F22" i="4"/>
  <c r="H22" i="4" s="1"/>
  <c r="H20" i="4"/>
  <c r="H11" i="4"/>
  <c r="E17" i="4"/>
  <c r="G17" i="4"/>
  <c r="F17" i="4"/>
  <c r="H17" i="4" s="1"/>
  <c r="E16" i="4"/>
  <c r="G16" i="4" s="1"/>
  <c r="F16" i="4"/>
  <c r="H16" i="4" s="1"/>
  <c r="E15" i="4"/>
  <c r="G15" i="4"/>
  <c r="F15" i="4"/>
  <c r="E14" i="4"/>
  <c r="G14" i="4" s="1"/>
  <c r="F14" i="4"/>
  <c r="H14" i="4" s="1"/>
  <c r="E13" i="4"/>
  <c r="G13" i="4"/>
  <c r="F13" i="4"/>
  <c r="H13" i="4" s="1"/>
  <c r="D7" i="4"/>
  <c r="E11" i="4" s="1"/>
  <c r="E7" i="4"/>
  <c r="H40" i="3"/>
  <c r="H46" i="3"/>
  <c r="E46" i="3"/>
  <c r="G46" i="3"/>
  <c r="F46" i="3"/>
  <c r="H45" i="3"/>
  <c r="E45" i="3"/>
  <c r="G45" i="3"/>
  <c r="F45" i="3"/>
  <c r="H44" i="3"/>
  <c r="E44" i="3"/>
  <c r="G44" i="3"/>
  <c r="F44" i="3"/>
  <c r="H43" i="3"/>
  <c r="E43" i="3"/>
  <c r="G43" i="3"/>
  <c r="F43" i="3"/>
  <c r="H42" i="3"/>
  <c r="E42" i="3"/>
  <c r="G42" i="3"/>
  <c r="F42" i="3"/>
  <c r="H30" i="3"/>
  <c r="D7" i="3"/>
  <c r="F7" i="3"/>
  <c r="E7" i="3"/>
  <c r="C10" i="3" s="1"/>
  <c r="H10" i="3" s="1"/>
  <c r="D20" i="3"/>
  <c r="H20" i="3"/>
  <c r="H36" i="3"/>
  <c r="E36" i="3"/>
  <c r="G36" i="3" s="1"/>
  <c r="F36" i="3"/>
  <c r="H35" i="3"/>
  <c r="E35" i="3"/>
  <c r="G35" i="3"/>
  <c r="F35" i="3"/>
  <c r="H34" i="3"/>
  <c r="E34" i="3"/>
  <c r="G34" i="3" s="1"/>
  <c r="F34" i="3"/>
  <c r="H33" i="3"/>
  <c r="E33" i="3"/>
  <c r="G33" i="3" s="1"/>
  <c r="F33" i="3"/>
  <c r="H32" i="3"/>
  <c r="E32" i="3"/>
  <c r="G32" i="3" s="1"/>
  <c r="F32" i="3"/>
  <c r="H26" i="3"/>
  <c r="E26" i="3"/>
  <c r="G26" i="3" s="1"/>
  <c r="F26" i="3"/>
  <c r="H25" i="3"/>
  <c r="E25" i="3"/>
  <c r="G25" i="3" s="1"/>
  <c r="F25" i="3"/>
  <c r="H24" i="3"/>
  <c r="E24" i="3"/>
  <c r="G24" i="3" s="1"/>
  <c r="F24" i="3"/>
  <c r="H23" i="3"/>
  <c r="E23" i="3"/>
  <c r="G23" i="3" s="1"/>
  <c r="F23" i="3"/>
  <c r="H22" i="3"/>
  <c r="E22" i="3"/>
  <c r="G22" i="3" s="1"/>
  <c r="F22" i="3"/>
  <c r="H16" i="3"/>
  <c r="E16" i="3"/>
  <c r="G16" i="3" s="1"/>
  <c r="F16" i="3"/>
  <c r="H15" i="3"/>
  <c r="E15" i="3"/>
  <c r="G15" i="3" s="1"/>
  <c r="F15" i="3"/>
  <c r="H14" i="3"/>
  <c r="E14" i="3"/>
  <c r="G14" i="3" s="1"/>
  <c r="F14" i="3"/>
  <c r="H13" i="3"/>
  <c r="E13" i="3"/>
  <c r="G13" i="3" s="1"/>
  <c r="F13" i="3"/>
  <c r="H12" i="3"/>
  <c r="E12" i="3"/>
  <c r="G12" i="3" s="1"/>
  <c r="F12" i="3"/>
  <c r="E5" i="2"/>
  <c r="E8" i="2"/>
  <c r="G8" i="2" s="1"/>
  <c r="F8" i="2"/>
  <c r="E7" i="2"/>
  <c r="G7" i="2"/>
  <c r="F7" i="2"/>
  <c r="E6" i="2"/>
  <c r="G6" i="2"/>
  <c r="F6" i="2"/>
  <c r="G5" i="2"/>
  <c r="F5" i="2"/>
  <c r="G7" i="1"/>
  <c r="E9" i="1"/>
  <c r="G9" i="1"/>
  <c r="G5" i="1"/>
  <c r="F9" i="1"/>
  <c r="H9" i="1"/>
  <c r="E5" i="1"/>
  <c r="H6" i="1"/>
  <c r="H7" i="1"/>
  <c r="H8" i="1"/>
  <c r="H5" i="1"/>
  <c r="E6" i="1"/>
  <c r="G6" i="1" s="1"/>
  <c r="F6" i="1"/>
  <c r="E7" i="1"/>
  <c r="F7" i="1"/>
  <c r="E8" i="1"/>
  <c r="G8" i="1" s="1"/>
  <c r="F8" i="1"/>
  <c r="F5" i="1"/>
  <c r="E10" i="3" l="1"/>
  <c r="F10" i="5"/>
  <c r="E20" i="3"/>
  <c r="F7" i="4"/>
</calcChain>
</file>

<file path=xl/sharedStrings.xml><?xml version="1.0" encoding="utf-8"?>
<sst xmlns="http://schemas.openxmlformats.org/spreadsheetml/2006/main" count="374" uniqueCount="130">
  <si>
    <t>N=2648</t>
  </si>
  <si>
    <t>1 Phenotype</t>
  </si>
  <si>
    <t>SNPS</t>
  </si>
  <si>
    <t>Skylake</t>
  </si>
  <si>
    <t>40 cores</t>
  </si>
  <si>
    <t>Trial 1</t>
  </si>
  <si>
    <t>Trial 2</t>
  </si>
  <si>
    <t>Trial 3</t>
  </si>
  <si>
    <t>Mean</t>
  </si>
  <si>
    <t>StdDev</t>
  </si>
  <si>
    <t>Seconds</t>
  </si>
  <si>
    <t>SNPs+Combinations</t>
  </si>
  <si>
    <t>master=local[40]</t>
  </si>
  <si>
    <t>5 Phenotypes</t>
  </si>
  <si>
    <t>Processed in series</t>
  </si>
  <si>
    <t>10 SNPs fails for one of the phenotypes at 10 SNPS (nothing included in model at alpha=0.05)</t>
  </si>
  <si>
    <t>Mean (min)</t>
  </si>
  <si>
    <t>50 SNPS</t>
  </si>
  <si>
    <t>master=local[&lt;num of cores&gt;]</t>
  </si>
  <si>
    <t>Cores</t>
  </si>
  <si>
    <t>Note: When using top, even with all 40 cores available, never use more than 3300% CPU</t>
  </si>
  <si>
    <t>Timed from print statement at end of application</t>
  </si>
  <si>
    <t>Timed using date +%s; less precise, but simpler</t>
  </si>
  <si>
    <t>Thin executors</t>
  </si>
  <si>
    <t>Benchmark both extremes: Thin executors and Fat executors</t>
  </si>
  <si>
    <t>nodes</t>
  </si>
  <si>
    <t>cores/node</t>
  </si>
  <si>
    <t>RAM/node (GB)</t>
  </si>
  <si>
    <t>Total cores</t>
  </si>
  <si>
    <t>RAM/node - 10%</t>
  </si>
  <si>
    <t>Total Usable Ram</t>
  </si>
  <si>
    <t>--executor-cores</t>
  </si>
  <si>
    <t>--executor-memory</t>
  </si>
  <si>
    <t>All tests performed on 4 skylake nodes running Spark in Standalone mode (1 node is the driver, so spark really only has 3 nodes for executors)</t>
  </si>
  <si>
    <t>--driver-memory</t>
  </si>
  <si>
    <t>Fat executors</t>
  </si>
  <si>
    <t>All with 1 phenotype</t>
  </si>
  <si>
    <t>Spark 2.2.1</t>
  </si>
  <si>
    <t>--driver-cores</t>
  </si>
  <si>
    <t>--total-executor-cores</t>
  </si>
  <si>
    <t>Number of executors</t>
  </si>
  <si>
    <t>Having so many executors tends to cause the worker nodes to become DEAD at the end of a trial, and requires the Spark cluster to be restarted. So, this extreme case will not be tested further</t>
  </si>
  <si>
    <t>5-core executors</t>
  </si>
  <si>
    <t>Using all 120 cores causes things to fail</t>
  </si>
  <si>
    <t>In local mode, even when executor has all 40 cores, top only shows ~33 being used. When trying to utilize all 40 cores with smaller executors, all 5 cores will actually be used for each executor, leaving no cores left for other work.  We chose 90 cores instead because it is both a multiple of 3 (the number of nodes we have) and 5 (the number of cores per executor). It now works. (This could also explain why the thin executor experiment fails)</t>
  </si>
  <si>
    <t>15-core executors</t>
  </si>
  <si>
    <t>40-core executors</t>
  </si>
  <si>
    <t>Conclusion: fat executors are the best for this application (max cores per executor)</t>
  </si>
  <si>
    <t>Fat executors; executor memory experiment</t>
  </si>
  <si>
    <t>100 GB executors</t>
  </si>
  <si>
    <t>173 GB executors</t>
  </si>
  <si>
    <t>50 GB executors</t>
  </si>
  <si>
    <t>StdDev (min)</t>
  </si>
  <si>
    <t>Trial 4</t>
  </si>
  <si>
    <t>--</t>
  </si>
  <si>
    <t>May be an outlier</t>
  </si>
  <si>
    <t>Conclusion: when scaling up, it looks like the higher the memory, the better</t>
  </si>
  <si>
    <t>Driver cores</t>
  </si>
  <si>
    <t>SNPs</t>
  </si>
  <si>
    <t>Driver core experiment</t>
  </si>
  <si>
    <t>Node experiment</t>
  </si>
  <si>
    <t>RAM/node (GB) - 10%</t>
  </si>
  <si>
    <t>Executor Nodes</t>
  </si>
  <si>
    <t>Executor Nodes = Total Nodes - 1</t>
  </si>
  <si>
    <t>Name</t>
  </si>
  <si>
    <t>Estimate</t>
  </si>
  <si>
    <t>Std.</t>
  </si>
  <si>
    <t>Error</t>
  </si>
  <si>
    <t>t</t>
  </si>
  <si>
    <t>value</t>
  </si>
  <si>
    <t>Pr(&gt;|t|)</t>
  </si>
  <si>
    <t>S1_104480324_S1_10584684</t>
  </si>
  <si>
    <t>S1_102581182_S1_109388836</t>
  </si>
  <si>
    <t>S1_102581182_S1_106294230</t>
  </si>
  <si>
    <t>S1_103315897_S1_107793355</t>
  </si>
  <si>
    <t>S1_101561624_S1_106898397</t>
  </si>
  <si>
    <t>S1_10036985_S1_10037131</t>
  </si>
  <si>
    <t>S1_102581182_S1_108730224</t>
  </si>
  <si>
    <t>S1_105463661_S1_108730224</t>
  </si>
  <si>
    <t>S1_100825097_S1_103315897</t>
  </si>
  <si>
    <t>S1_100825097_S1_10821220</t>
  </si>
  <si>
    <t>S1_106896759_S1_107848620</t>
  </si>
  <si>
    <t>S1_10826783_S1_108622921</t>
  </si>
  <si>
    <t>S1_100825268_S1_102581182</t>
  </si>
  <si>
    <t>S1_102950516_S1_104480324</t>
  </si>
  <si>
    <t>S1_105155056_S1_108730224</t>
  </si>
  <si>
    <t>S1_100302959_S1_106294230</t>
  </si>
  <si>
    <t>S1_105679148_S1_10582883</t>
  </si>
  <si>
    <t>S1_100825268_S1_105463661</t>
  </si>
  <si>
    <t>S1_100825097_S1_108730224</t>
  </si>
  <si>
    <t>S1_100825097_S1_106896759</t>
  </si>
  <si>
    <t>S1_10037702_S1_109388836</t>
  </si>
  <si>
    <t>S1_105463661_S1_106294230</t>
  </si>
  <si>
    <t>S1_106061611_S1_106896759</t>
  </si>
  <si>
    <t>S1_102893408_S1_10821220</t>
  </si>
  <si>
    <t>S1_104480324_S1_106061792</t>
  </si>
  <si>
    <t>S1_102582367_S1_104480324</t>
  </si>
  <si>
    <t>S1_103315897_S1_10387971</t>
  </si>
  <si>
    <t>S1_102146398_S1_104480324</t>
  </si>
  <si>
    <t>S1_10037702_S1_109625383</t>
  </si>
  <si>
    <t>(Intercept)</t>
  </si>
  <si>
    <t>S1_107793355_S1_108730224</t>
  </si>
  <si>
    <t>S1_10960646_S1_109625383</t>
  </si>
  <si>
    <t>S1_107793355_S1_10827055</t>
  </si>
  <si>
    <t>S1_105155056_S1_109388836</t>
  </si>
  <si>
    <t>S1_109388836</t>
  </si>
  <si>
    <t>S1_10387971_S1_10638</t>
  </si>
  <si>
    <t>S1_102893224_S1_106294230</t>
  </si>
  <si>
    <t>S1_108622921_S1_10996755</t>
  </si>
  <si>
    <t>NaN</t>
  </si>
  <si>
    <t>S1_10584684_S1_107312132</t>
  </si>
  <si>
    <t>30-core executors</t>
  </si>
  <si>
    <t>Update: tried to run another test on Aug 27th using only 30 cores</t>
  </si>
  <si>
    <t>It is just crawling along, watching the log showed exactly how slow it ran</t>
  </si>
  <si>
    <t>Confusing: going to try running a previous script (15 cores first)</t>
  </si>
  <si>
    <t>Bizarre. Running 15 core test: first run: 10 seconds; second run: 2 minutes</t>
  </si>
  <si>
    <t>I restarted the cluster</t>
  </si>
  <si>
    <t>First test fast; second slow</t>
  </si>
  <si>
    <t>Monitoring the cluster with GUI</t>
  </si>
  <si>
    <t>Sometimes the log writes in spurts of 100 or 200 lines (when it is running smoothly)</t>
  </si>
  <si>
    <t>When slow, you can see each line being written individually</t>
  </si>
  <si>
    <t>Had a good run (log dumped in large spurts)</t>
  </si>
  <si>
    <t>Appeared to figure it out, don't run replicates back to back. Let a few seconds go by between reps</t>
  </si>
  <si>
    <t>Not always true; sometimes it just runs really slowly</t>
  </si>
  <si>
    <t>Using top to monitor all of the worker nodes</t>
  </si>
  <si>
    <t>When running slowly (the CPU field never jumps up about 7% (7% of one core)</t>
  </si>
  <si>
    <t>30 cores per executor (100 SNPS)</t>
  </si>
  <si>
    <t>Using top on all workers</t>
  </si>
  <si>
    <t>It jumps up to 700 to 2500% CPU when the log is dumping output quickly</t>
  </si>
  <si>
    <t>Its like the cores do not have enough data to work on, and they are idle a 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</si>
</sst>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quotePrefix="1"/>
    <xf numFmtId="0" fontId="1" fillId="0" borderId="0" xfId="0" quotePrefix="1" applyFont="1"/>
    <xf numFmtId="1" fontId="1" fillId="0" borderId="0" xfId="0" applyNumberFormat="1" applyFont="1"/>
    <xf numFmtId="1" fontId="1" fillId="2" borderId="0" xfId="0" applyNumberFormat="1" applyFont="1" applyFill="1"/>
    <xf numFmtId="0" fontId="7" fillId="0" borderId="0" xfId="0" applyFont="1" applyAlignme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" fillId="0" borderId="0" xfId="0" applyFont="1" applyAlignment="1">
      <alignment vertical="center"/>
    </xf>
    <xf numFmtId="164" fontId="0" fillId="2" borderId="0" xfId="0" applyNumberFormat="1" applyFill="1"/>
    <xf numFmtId="0" fontId="8" fillId="0" borderId="0" xfId="0" applyFont="1" applyAlignment="1"/>
    <xf numFmtId="0" fontId="0" fillId="0" borderId="0" xfId="0" applyFont="1" applyAlignment="1"/>
    <xf numFmtId="0" fontId="0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" fillId="3" borderId="0" xfId="0" quotePrefix="1" applyFont="1" applyFill="1"/>
    <xf numFmtId="0" fontId="1" fillId="3" borderId="0" xfId="0" applyFont="1" applyFill="1"/>
    <xf numFmtId="164" fontId="0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 applyAlignment="1"/>
    <xf numFmtId="164" fontId="0" fillId="0" borderId="0" xfId="0" applyNumberFormat="1" applyFont="1" applyAlignment="1">
      <alignment vertical="center"/>
    </xf>
    <xf numFmtId="0" fontId="0" fillId="3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10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SNP scalability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Local_Skylake_SNP_scal!$E$4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Local_Skylake_SNP_scal!$A$5:$A$9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Local_Skylake_SNP_scal!$E$5:$E$9</c:f>
              <c:numCache>
                <c:formatCode>General</c:formatCode>
                <c:ptCount val="5"/>
                <c:pt idx="0" formatCode="0.000">
                  <c:v>4.2130000000000001</c:v>
                </c:pt>
                <c:pt idx="1">
                  <c:v>7.8276666666666666</c:v>
                </c:pt>
                <c:pt idx="2">
                  <c:v>21.760333333333332</c:v>
                </c:pt>
                <c:pt idx="3">
                  <c:v>57.785666666666664</c:v>
                </c:pt>
                <c:pt idx="4">
                  <c:v>456.01833333333326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5-3347-B671-EE59F54AA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8514224"/>
        <c:axId val="1665205408"/>
      </c:scatterChart>
      <c:valAx>
        <c:axId val="166851422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SNPs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205408"/>
        <c:crosses val="autoZero"/>
        <c:crossBetween val="midCat"/>
      </c:valAx>
      <c:valAx>
        <c:axId val="166520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51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SNP + SNP combinations scalability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Local_Skylake_SNP_scal!$E$4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xVal>
            <c:numRef>
              <c:f>Local_Skylake_SNP_scal!$H$5:$H$9</c:f>
              <c:numCache>
                <c:formatCode>General</c:formatCode>
                <c:ptCount val="5"/>
                <c:pt idx="0">
                  <c:v>55</c:v>
                </c:pt>
                <c:pt idx="1">
                  <c:v>210</c:v>
                </c:pt>
                <c:pt idx="2">
                  <c:v>465.00000000000017</c:v>
                </c:pt>
                <c:pt idx="3">
                  <c:v>1275.0000000000002</c:v>
                </c:pt>
                <c:pt idx="4">
                  <c:v>5050.0000000000009</c:v>
                </c:pt>
              </c:numCache>
            </c:numRef>
          </c:xVal>
          <c:yVal>
            <c:numRef>
              <c:f>Local_Skylake_SNP_scal!$E$5:$E$9</c:f>
              <c:numCache>
                <c:formatCode>General</c:formatCode>
                <c:ptCount val="5"/>
                <c:pt idx="0" formatCode="0.000">
                  <c:v>4.2130000000000001</c:v>
                </c:pt>
                <c:pt idx="1">
                  <c:v>7.8276666666666666</c:v>
                </c:pt>
                <c:pt idx="2">
                  <c:v>21.760333333333332</c:v>
                </c:pt>
                <c:pt idx="3">
                  <c:v>57.785666666666664</c:v>
                </c:pt>
                <c:pt idx="4">
                  <c:v>456.01833333333326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A-2E4E-85A6-9EDC5854B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239360"/>
        <c:axId val="1667716080"/>
      </c:scatterChart>
      <c:valAx>
        <c:axId val="168723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SNPs + SNP Combinations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716080"/>
        <c:crosses val="autoZero"/>
        <c:crossBetween val="midCat"/>
      </c:valAx>
      <c:valAx>
        <c:axId val="166771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23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local core scalability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Local_Skylake_cores_scal!$E$4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Local_Skylake_cores_scal!$F$5:$F$8</c:f>
                <c:numCache>
                  <c:formatCode>General</c:formatCode>
                  <c:ptCount val="4"/>
                  <c:pt idx="0">
                    <c:v>2.3094010767585029</c:v>
                  </c:pt>
                  <c:pt idx="1">
                    <c:v>0.57735026918962584</c:v>
                  </c:pt>
                  <c:pt idx="2">
                    <c:v>1.1547005383792517</c:v>
                  </c:pt>
                  <c:pt idx="3">
                    <c:v>1.5275252316519468</c:v>
                  </c:pt>
                </c:numCache>
              </c:numRef>
            </c:plus>
            <c:minus>
              <c:numRef>
                <c:f>Local_Skylake_cores_scal!$F$5:$F$8</c:f>
                <c:numCache>
                  <c:formatCode>General</c:formatCode>
                  <c:ptCount val="4"/>
                  <c:pt idx="0">
                    <c:v>2.3094010767585029</c:v>
                  </c:pt>
                  <c:pt idx="1">
                    <c:v>0.57735026918962584</c:v>
                  </c:pt>
                  <c:pt idx="2">
                    <c:v>1.1547005383792517</c:v>
                  </c:pt>
                  <c:pt idx="3">
                    <c:v>1.5275252316519468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Local_Skylake_cores_scal!$A$5:$A$8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xVal>
          <c:yVal>
            <c:numRef>
              <c:f>Local_Skylake_cores_scal!$E$5:$E$8</c:f>
              <c:numCache>
                <c:formatCode>0.0</c:formatCode>
                <c:ptCount val="4"/>
                <c:pt idx="0">
                  <c:v>60.333333333333336</c:v>
                </c:pt>
                <c:pt idx="1">
                  <c:v>53.666666666666664</c:v>
                </c:pt>
                <c:pt idx="2">
                  <c:v>54.333333333333336</c:v>
                </c:pt>
                <c:pt idx="3">
                  <c:v>81.666666666666671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F-8F4D-AB1B-67210E2D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31232"/>
        <c:axId val="1686973440"/>
      </c:scatterChart>
      <c:valAx>
        <c:axId val="1599931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973440"/>
        <c:crosses val="autoZero"/>
        <c:crossBetween val="midCat"/>
      </c:valAx>
      <c:valAx>
        <c:axId val="168697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3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Standalone</a:t>
            </a:r>
            <a:r>
              <a:rPr lang="en-US" sz="1600" baseline="0"/>
              <a:t> Spark Cluster: </a:t>
            </a:r>
            <a:r>
              <a:rPr lang="en-US" sz="1600"/>
              <a:t>Fat</a:t>
            </a:r>
            <a:r>
              <a:rPr lang="en-US" sz="1600" baseline="0"/>
              <a:t> vs Thin Executors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Standalone_Skylake_exec_cores!$A$29</c:f>
              <c:strCache>
                <c:ptCount val="1"/>
                <c:pt idx="0">
                  <c:v>5-core executors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Standalone_Skylake_exec_cores!$A$32:$A$36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Standalone_Skylake_exec_cores!$G$32:$G$36</c:f>
              <c:numCache>
                <c:formatCode>0.0000</c:formatCode>
                <c:ptCount val="5"/>
                <c:pt idx="0">
                  <c:v>0.21532222222222222</c:v>
                </c:pt>
                <c:pt idx="1">
                  <c:v>0.24596111111111113</c:v>
                </c:pt>
                <c:pt idx="2">
                  <c:v>0.54967222222222223</c:v>
                </c:pt>
                <c:pt idx="3">
                  <c:v>1.0805055555555554</c:v>
                </c:pt>
                <c:pt idx="4">
                  <c:v>8.3923749999999995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24-D944-A840-BD8FA265B188}"/>
            </c:ext>
          </c:extLst>
        </c:ser>
        <c:ser>
          <c:idx val="3"/>
          <c:order val="1"/>
          <c:tx>
            <c:strRef>
              <c:f>Standalone_Skylake_exec_cores!$A$39</c:f>
              <c:strCache>
                <c:ptCount val="1"/>
                <c:pt idx="0">
                  <c:v>15-core executors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Standalone_Skylake_exec_cores!$A$42:$A$46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Standalone_Skylake_exec_cores!$G$42:$G$46</c:f>
              <c:numCache>
                <c:formatCode>0.0000</c:formatCode>
                <c:ptCount val="5"/>
                <c:pt idx="0">
                  <c:v>0.16870555555555553</c:v>
                </c:pt>
                <c:pt idx="1">
                  <c:v>0.19810000000000003</c:v>
                </c:pt>
                <c:pt idx="2">
                  <c:v>0.39600555555555561</c:v>
                </c:pt>
                <c:pt idx="3">
                  <c:v>0.81724444444444455</c:v>
                </c:pt>
                <c:pt idx="4">
                  <c:v>7.8009444444444442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24-D944-A840-BD8FA265B188}"/>
            </c:ext>
          </c:extLst>
        </c:ser>
        <c:ser>
          <c:idx val="0"/>
          <c:order val="2"/>
          <c:tx>
            <c:strRef>
              <c:f>Standalone_Skylake_exec_cores!$A$19</c:f>
              <c:strCache>
                <c:ptCount val="1"/>
                <c:pt idx="0">
                  <c:v>40-core executors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Standalone_Skylake_exec_cores!$A$22:$A$26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Standalone_Skylake_exec_cores!$G$22:$G$26</c:f>
              <c:numCache>
                <c:formatCode>0.0000</c:formatCode>
                <c:ptCount val="5"/>
                <c:pt idx="0">
                  <c:v>0.18665555555555555</c:v>
                </c:pt>
                <c:pt idx="1">
                  <c:v>0.22626111111111108</c:v>
                </c:pt>
                <c:pt idx="2">
                  <c:v>0.39571111111111112</c:v>
                </c:pt>
                <c:pt idx="3">
                  <c:v>0.64087777777777777</c:v>
                </c:pt>
                <c:pt idx="4">
                  <c:v>3.471916666666667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24-D944-A840-BD8FA265B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515984"/>
        <c:axId val="1670051408"/>
      </c:scatterChart>
      <c:valAx>
        <c:axId val="1597515984"/>
        <c:scaling>
          <c:orientation val="minMax"/>
          <c:max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SNPS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051408"/>
        <c:crosses val="autoZero"/>
        <c:crossBetween val="midCat"/>
      </c:valAx>
      <c:valAx>
        <c:axId val="167005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51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Spark</a:t>
            </a:r>
            <a:r>
              <a:rPr lang="en-US" sz="1800" baseline="0"/>
              <a:t> Standalone: </a:t>
            </a:r>
            <a:r>
              <a:rPr lang="en-US" sz="1800"/>
              <a:t>Executor</a:t>
            </a:r>
            <a:r>
              <a:rPr lang="en-US" sz="1800" baseline="0"/>
              <a:t> Memory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Standalone_Skylake_exec_mem!$A$10</c:f>
              <c:strCache>
                <c:ptCount val="1"/>
                <c:pt idx="0">
                  <c:v>173 GB executors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8100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Standalone_Skylake_exec_mem!$H$13:$H$17</c:f>
                <c:numCache>
                  <c:formatCode>General</c:formatCode>
                  <c:ptCount val="5"/>
                  <c:pt idx="0">
                    <c:v>3.0762645698482593E-2</c:v>
                  </c:pt>
                  <c:pt idx="1">
                    <c:v>1.0367180230222961E-2</c:v>
                  </c:pt>
                  <c:pt idx="2">
                    <c:v>5.2190977650817434E-3</c:v>
                  </c:pt>
                  <c:pt idx="3">
                    <c:v>1.5568525347041725E-2</c:v>
                  </c:pt>
                  <c:pt idx="4">
                    <c:v>1.4080127840328247E-3</c:v>
                  </c:pt>
                </c:numCache>
              </c:numRef>
            </c:plus>
            <c:minus>
              <c:numRef>
                <c:f>Standalone_Skylake_exec_mem!$H$13:$H$17</c:f>
                <c:numCache>
                  <c:formatCode>General</c:formatCode>
                  <c:ptCount val="5"/>
                  <c:pt idx="0">
                    <c:v>3.0762645698482593E-2</c:v>
                  </c:pt>
                  <c:pt idx="1">
                    <c:v>1.0367180230222961E-2</c:v>
                  </c:pt>
                  <c:pt idx="2">
                    <c:v>5.2190977650817434E-3</c:v>
                  </c:pt>
                  <c:pt idx="3">
                    <c:v>1.5568525347041725E-2</c:v>
                  </c:pt>
                  <c:pt idx="4">
                    <c:v>1.4080127840328247E-3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Standalone_Skylake_exec_mem!$A$13:$A$17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Standalone_Skylake_exec_mem!$G$13:$G$17</c:f>
              <c:numCache>
                <c:formatCode>0.0000</c:formatCode>
                <c:ptCount val="5"/>
                <c:pt idx="0">
                  <c:v>0.18665555555555555</c:v>
                </c:pt>
                <c:pt idx="1">
                  <c:v>0.22626111111111108</c:v>
                </c:pt>
                <c:pt idx="2">
                  <c:v>0.39571111111111112</c:v>
                </c:pt>
                <c:pt idx="3">
                  <c:v>0.64087777777777777</c:v>
                </c:pt>
                <c:pt idx="4">
                  <c:v>3.471916666666667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94-A048-A010-1B748FD0E0D6}"/>
            </c:ext>
          </c:extLst>
        </c:ser>
        <c:ser>
          <c:idx val="1"/>
          <c:order val="1"/>
          <c:tx>
            <c:strRef>
              <c:f>Standalone_Skylake_exec_mem!$A$19</c:f>
              <c:strCache>
                <c:ptCount val="1"/>
                <c:pt idx="0">
                  <c:v>100 GB executors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Standalone_Skylake_exec_mem!$H$22:$H$26</c:f>
                <c:numCache>
                  <c:formatCode>General</c:formatCode>
                  <c:ptCount val="5"/>
                  <c:pt idx="0">
                    <c:v>4.0424941879066752E-3</c:v>
                  </c:pt>
                  <c:pt idx="1">
                    <c:v>8.7087652737108422E-4</c:v>
                  </c:pt>
                  <c:pt idx="2">
                    <c:v>1.4460332074461619E-2</c:v>
                  </c:pt>
                  <c:pt idx="3">
                    <c:v>2.1602278257765419E-2</c:v>
                  </c:pt>
                  <c:pt idx="4">
                    <c:v>0.29234006754564568</c:v>
                  </c:pt>
                </c:numCache>
              </c:numRef>
            </c:plus>
            <c:minus>
              <c:numRef>
                <c:f>Standalone_Skylake_exec_mem!$H$22:$H$26</c:f>
                <c:numCache>
                  <c:formatCode>General</c:formatCode>
                  <c:ptCount val="5"/>
                  <c:pt idx="0">
                    <c:v>4.0424941879066752E-3</c:v>
                  </c:pt>
                  <c:pt idx="1">
                    <c:v>8.7087652737108422E-4</c:v>
                  </c:pt>
                  <c:pt idx="2">
                    <c:v>1.4460332074461619E-2</c:v>
                  </c:pt>
                  <c:pt idx="3">
                    <c:v>2.1602278257765419E-2</c:v>
                  </c:pt>
                  <c:pt idx="4">
                    <c:v>0.29234006754564568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Standalone_Skylake_exec_mem!$A$22:$A$26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Standalone_Skylake_exec_mem!$G$22:$G$26</c:f>
              <c:numCache>
                <c:formatCode>0.0000</c:formatCode>
                <c:ptCount val="5"/>
                <c:pt idx="0">
                  <c:v>0.14907222222222222</c:v>
                </c:pt>
                <c:pt idx="1">
                  <c:v>0.18932777777777779</c:v>
                </c:pt>
                <c:pt idx="2">
                  <c:v>0.38223888888888885</c:v>
                </c:pt>
                <c:pt idx="3">
                  <c:v>0.64227222222222202</c:v>
                </c:pt>
                <c:pt idx="4">
                  <c:v>4.1144611111111109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94-A048-A010-1B748FD0E0D6}"/>
            </c:ext>
          </c:extLst>
        </c:ser>
        <c:ser>
          <c:idx val="2"/>
          <c:order val="2"/>
          <c:tx>
            <c:strRef>
              <c:f>Standalone_Skylake_exec_mem!$A$28</c:f>
              <c:strCache>
                <c:ptCount val="1"/>
                <c:pt idx="0">
                  <c:v>50 GB executors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Standalone_Skylake_exec_mem!$I$31:$I$35</c:f>
                <c:numCache>
                  <c:formatCode>General</c:formatCode>
                  <c:ptCount val="5"/>
                  <c:pt idx="0">
                    <c:v>1.0458600040866595E-2</c:v>
                  </c:pt>
                  <c:pt idx="1">
                    <c:v>1.3816415357585821E-2</c:v>
                  </c:pt>
                  <c:pt idx="2">
                    <c:v>3.0137574984160989E-2</c:v>
                  </c:pt>
                  <c:pt idx="3">
                    <c:v>0.10767537417489435</c:v>
                  </c:pt>
                  <c:pt idx="4">
                    <c:v>2.5087778579346067</c:v>
                  </c:pt>
                </c:numCache>
              </c:numRef>
            </c:plus>
            <c:minus>
              <c:numRef>
                <c:f>Standalone_Skylake_exec_mem!$I$31:$I$35</c:f>
                <c:numCache>
                  <c:formatCode>General</c:formatCode>
                  <c:ptCount val="5"/>
                  <c:pt idx="0">
                    <c:v>1.0458600040866595E-2</c:v>
                  </c:pt>
                  <c:pt idx="1">
                    <c:v>1.3816415357585821E-2</c:v>
                  </c:pt>
                  <c:pt idx="2">
                    <c:v>3.0137574984160989E-2</c:v>
                  </c:pt>
                  <c:pt idx="3">
                    <c:v>0.10767537417489435</c:v>
                  </c:pt>
                  <c:pt idx="4">
                    <c:v>2.5087778579346067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Standalone_Skylake_exec_mem!$A$31:$A$35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Standalone_Skylake_exec_mem!$H$31:$H$35</c:f>
              <c:numCache>
                <c:formatCode>0.0000</c:formatCode>
                <c:ptCount val="5"/>
                <c:pt idx="0">
                  <c:v>0.17382777777777778</c:v>
                </c:pt>
                <c:pt idx="1">
                  <c:v>0.21531666666666666</c:v>
                </c:pt>
                <c:pt idx="2">
                  <c:v>0.41396111111111111</c:v>
                </c:pt>
                <c:pt idx="3">
                  <c:v>0.70318888888888897</c:v>
                </c:pt>
                <c:pt idx="4">
                  <c:v>5.488175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94-A048-A010-1B748FD0E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223552"/>
        <c:axId val="1694334096"/>
      </c:scatterChart>
      <c:valAx>
        <c:axId val="1714223552"/>
        <c:scaling>
          <c:orientation val="minMax"/>
          <c:max val="1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SNPS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34096"/>
        <c:crosses val="autoZero"/>
        <c:crossBetween val="midCat"/>
      </c:valAx>
      <c:valAx>
        <c:axId val="16943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2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Spark Standalone: Driver</a:t>
            </a:r>
            <a:r>
              <a:rPr lang="en-US" sz="1600" baseline="0"/>
              <a:t> Cores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Standalone_Skylake_driver!$A$9</c:f>
              <c:strCache>
                <c:ptCount val="1"/>
                <c:pt idx="0">
                  <c:v>Driver cores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810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Standalone_Skylake_driver!$I$12:$I$18</c:f>
                <c:numCache>
                  <c:formatCode>General</c:formatCode>
                  <c:ptCount val="7"/>
                  <c:pt idx="0">
                    <c:v>0.73585362567967638</c:v>
                  </c:pt>
                  <c:pt idx="1">
                    <c:v>1.0100084260282882</c:v>
                  </c:pt>
                  <c:pt idx="2">
                    <c:v>2.1405893853484896E-2</c:v>
                  </c:pt>
                  <c:pt idx="3">
                    <c:v>0.28001459783375587</c:v>
                  </c:pt>
                  <c:pt idx="4">
                    <c:v>1.080268777554577</c:v>
                  </c:pt>
                  <c:pt idx="5">
                    <c:v>0.84606938315430957</c:v>
                  </c:pt>
                  <c:pt idx="6">
                    <c:v>1.0146772073386652</c:v>
                  </c:pt>
                </c:numCache>
              </c:numRef>
            </c:plus>
            <c:minus>
              <c:numRef>
                <c:f>Standalone_Skylake_driver!$I$12:$I$18</c:f>
                <c:numCache>
                  <c:formatCode>General</c:formatCode>
                  <c:ptCount val="7"/>
                  <c:pt idx="0">
                    <c:v>0.73585362567967638</c:v>
                  </c:pt>
                  <c:pt idx="1">
                    <c:v>1.0100084260282882</c:v>
                  </c:pt>
                  <c:pt idx="2">
                    <c:v>2.1405893853484896E-2</c:v>
                  </c:pt>
                  <c:pt idx="3">
                    <c:v>0.28001459783375587</c:v>
                  </c:pt>
                  <c:pt idx="4">
                    <c:v>1.080268777554577</c:v>
                  </c:pt>
                  <c:pt idx="5">
                    <c:v>0.84606938315430957</c:v>
                  </c:pt>
                  <c:pt idx="6">
                    <c:v>1.0146772073386652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Standalone_Skylake_driver!$A$12:$A$18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Standalone_Skylake_driver!$H$12:$H$18</c:f>
              <c:numCache>
                <c:formatCode>0.0000</c:formatCode>
                <c:ptCount val="7"/>
                <c:pt idx="0">
                  <c:v>4.2148444444444442</c:v>
                </c:pt>
                <c:pt idx="1">
                  <c:v>4.6035555555555554</c:v>
                </c:pt>
                <c:pt idx="2">
                  <c:v>3.4826041666666669</c:v>
                </c:pt>
                <c:pt idx="3">
                  <c:v>3.4371</c:v>
                </c:pt>
                <c:pt idx="4">
                  <c:v>4.1013111111111114</c:v>
                </c:pt>
                <c:pt idx="5">
                  <c:v>4.2579666666666665</c:v>
                </c:pt>
                <c:pt idx="6">
                  <c:v>4.5009611111111107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CF4E-8ECF-27A08D6B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836880"/>
        <c:axId val="1717797296"/>
      </c:scatterChart>
      <c:valAx>
        <c:axId val="170083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Driver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797296"/>
        <c:crosses val="autoZero"/>
        <c:crossBetween val="midCat"/>
      </c:valAx>
      <c:valAx>
        <c:axId val="171779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Walltime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8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10</xdr:row>
      <xdr:rowOff>44450</xdr:rowOff>
    </xdr:from>
    <xdr:to>
      <xdr:col>5</xdr:col>
      <xdr:colOff>368300</xdr:colOff>
      <xdr:row>23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9</xdr:row>
      <xdr:rowOff>190500</xdr:rowOff>
    </xdr:from>
    <xdr:to>
      <xdr:col>11</xdr:col>
      <xdr:colOff>38100</xdr:colOff>
      <xdr:row>23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196850</xdr:colOff>
      <xdr:row>3</xdr:row>
      <xdr:rowOff>19050</xdr:rowOff>
    </xdr:from>
    <xdr:to>
      <xdr:col>13</xdr:col>
      <xdr:colOff>641350</xdr:colOff>
      <xdr:row>16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273050</xdr:colOff>
      <xdr:row>0</xdr:row>
      <xdr:rowOff>127000</xdr:rowOff>
    </xdr:from>
    <xdr:to>
      <xdr:col>18</xdr:col>
      <xdr:colOff>152400</xdr:colOff>
      <xdr:row>18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01B16-AB69-AA4D-B187-6DE23BD86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654050</xdr:colOff>
      <xdr:row>6</xdr:row>
      <xdr:rowOff>25400</xdr:rowOff>
    </xdr:from>
    <xdr:to>
      <xdr:col>15</xdr:col>
      <xdr:colOff>457200</xdr:colOff>
      <xdr:row>24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20</xdr:row>
      <xdr:rowOff>139700</xdr:rowOff>
    </xdr:from>
    <xdr:to>
      <xdr:col>4</xdr:col>
      <xdr:colOff>977900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workbookViewId="0">
      <selection activeCell="N17" sqref="N17:N18"/>
    </sheetView>
  </sheetViews>
  <sheetFormatPr baseColWidth="10" defaultRowHeight="16" x14ac:dyDescent="0.2"/>
  <cols>
    <col min="1" max="1" width="12.6640625" customWidth="1"/>
    <col min="8" max="8" width="18.1640625" customWidth="1"/>
  </cols>
  <sheetData>
    <row r="1" spans="1:8" x14ac:dyDescent="0.2">
      <c r="A1" s="1" t="s">
        <v>0</v>
      </c>
      <c r="B1" s="1" t="s">
        <v>3</v>
      </c>
      <c r="C1" s="1" t="s">
        <v>4</v>
      </c>
      <c r="E1" s="1" t="s">
        <v>12</v>
      </c>
    </row>
    <row r="2" spans="1:8" x14ac:dyDescent="0.2">
      <c r="G2" t="s">
        <v>21</v>
      </c>
    </row>
    <row r="3" spans="1:8" x14ac:dyDescent="0.2">
      <c r="A3" s="1" t="s">
        <v>1</v>
      </c>
      <c r="B3" s="33" t="s">
        <v>10</v>
      </c>
      <c r="C3" s="33"/>
      <c r="D3" s="33"/>
      <c r="E3" s="33"/>
      <c r="F3" s="33"/>
    </row>
    <row r="4" spans="1:8" x14ac:dyDescent="0.2">
      <c r="A4" s="1" t="s">
        <v>2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16</v>
      </c>
      <c r="H4" s="1" t="s">
        <v>11</v>
      </c>
    </row>
    <row r="5" spans="1:8" x14ac:dyDescent="0.2">
      <c r="A5" s="1">
        <v>10</v>
      </c>
      <c r="B5" s="2">
        <v>4.319</v>
      </c>
      <c r="C5" s="2">
        <v>4.1390000000000002</v>
      </c>
      <c r="D5" s="2">
        <v>4.181</v>
      </c>
      <c r="E5" s="2">
        <f>AVERAGE(B5:D5)</f>
        <v>4.2130000000000001</v>
      </c>
      <c r="F5" s="6">
        <f>STDEV(B5:D5)</f>
        <v>9.4170058935948292E-2</v>
      </c>
      <c r="G5" s="6">
        <f>E5/60</f>
        <v>7.0216666666666663E-2</v>
      </c>
      <c r="H5">
        <f>A5+FACT(A5)/(2*FACT(A5-2))</f>
        <v>55</v>
      </c>
    </row>
    <row r="6" spans="1:8" x14ac:dyDescent="0.2">
      <c r="A6" s="1">
        <v>20</v>
      </c>
      <c r="B6" s="2">
        <v>7.87</v>
      </c>
      <c r="C6" s="2">
        <v>7.9640000000000004</v>
      </c>
      <c r="D6" s="2">
        <v>7.649</v>
      </c>
      <c r="E6">
        <f t="shared" ref="E6:E8" si="0">AVERAGE(B6:D6)</f>
        <v>7.8276666666666666</v>
      </c>
      <c r="F6" s="6">
        <f t="shared" ref="F6:F8" si="1">STDEV(B6:D6)</f>
        <v>0.16171064693870157</v>
      </c>
      <c r="G6" s="6">
        <f t="shared" ref="G6:G9" si="2">E6/60</f>
        <v>0.13046111111111111</v>
      </c>
      <c r="H6">
        <f t="shared" ref="H6:H9" si="3">A6+FACT(A6)/(2*FACT(A6-2))</f>
        <v>210</v>
      </c>
    </row>
    <row r="7" spans="1:8" x14ac:dyDescent="0.2">
      <c r="A7" s="1">
        <v>30</v>
      </c>
      <c r="B7" s="2">
        <v>22.172999999999998</v>
      </c>
      <c r="C7" s="2">
        <v>21.198</v>
      </c>
      <c r="D7" s="2">
        <v>21.91</v>
      </c>
      <c r="E7">
        <f t="shared" si="0"/>
        <v>21.760333333333332</v>
      </c>
      <c r="F7" s="6">
        <f t="shared" si="1"/>
        <v>0.50443664947477052</v>
      </c>
      <c r="G7" s="6">
        <f t="shared" si="2"/>
        <v>0.36267222222222217</v>
      </c>
      <c r="H7">
        <f t="shared" si="3"/>
        <v>465.00000000000017</v>
      </c>
    </row>
    <row r="8" spans="1:8" x14ac:dyDescent="0.2">
      <c r="A8" s="1">
        <v>50</v>
      </c>
      <c r="B8" s="2">
        <v>57.929000000000002</v>
      </c>
      <c r="C8" s="2">
        <v>56.058</v>
      </c>
      <c r="D8" s="2">
        <v>59.37</v>
      </c>
      <c r="E8">
        <f t="shared" si="0"/>
        <v>57.785666666666664</v>
      </c>
      <c r="F8" s="6">
        <f t="shared" si="1"/>
        <v>1.6606457579307303</v>
      </c>
      <c r="G8" s="6">
        <f t="shared" si="2"/>
        <v>0.96309444444444436</v>
      </c>
      <c r="H8">
        <f t="shared" si="3"/>
        <v>1275.0000000000002</v>
      </c>
    </row>
    <row r="9" spans="1:8" x14ac:dyDescent="0.2">
      <c r="A9" s="1">
        <v>100</v>
      </c>
      <c r="B9" s="2">
        <v>457.399</v>
      </c>
      <c r="C9" s="2">
        <v>460.80599999999998</v>
      </c>
      <c r="D9" s="2">
        <v>449.85</v>
      </c>
      <c r="E9">
        <f t="shared" ref="E9" si="4">AVERAGE(B9:D9)</f>
        <v>456.01833333333326</v>
      </c>
      <c r="F9" s="6">
        <f t="shared" ref="F9" si="5">STDEV(B9:D9)</f>
        <v>5.6069746150070197</v>
      </c>
      <c r="G9" s="6">
        <f t="shared" si="2"/>
        <v>7.6003055555555541</v>
      </c>
      <c r="H9">
        <f t="shared" si="3"/>
        <v>5050.0000000000009</v>
      </c>
    </row>
    <row r="27" spans="1:9" x14ac:dyDescent="0.2">
      <c r="A27" t="s">
        <v>14</v>
      </c>
    </row>
    <row r="28" spans="1:9" x14ac:dyDescent="0.2">
      <c r="A28" s="3" t="s">
        <v>13</v>
      </c>
      <c r="B28" s="34" t="s">
        <v>10</v>
      </c>
      <c r="C28" s="34"/>
      <c r="D28" s="34"/>
      <c r="E28" s="34"/>
      <c r="F28" s="34"/>
      <c r="G28" s="4"/>
      <c r="H28" s="4"/>
    </row>
    <row r="29" spans="1:9" x14ac:dyDescent="0.2">
      <c r="A29" s="3" t="s">
        <v>2</v>
      </c>
      <c r="B29" s="3" t="s">
        <v>5</v>
      </c>
      <c r="C29" s="3" t="s">
        <v>6</v>
      </c>
      <c r="D29" s="3" t="s">
        <v>7</v>
      </c>
      <c r="E29" s="3" t="s">
        <v>8</v>
      </c>
      <c r="F29" s="3" t="s">
        <v>9</v>
      </c>
      <c r="G29" s="4"/>
      <c r="H29" s="3" t="s">
        <v>11</v>
      </c>
    </row>
    <row r="30" spans="1:9" x14ac:dyDescent="0.2">
      <c r="A30" s="3">
        <v>10</v>
      </c>
      <c r="B30" s="5"/>
      <c r="C30" s="5"/>
      <c r="D30" s="5"/>
      <c r="E30" s="5"/>
      <c r="F30" s="4"/>
      <c r="G30" s="4"/>
      <c r="H30" s="4">
        <v>55</v>
      </c>
      <c r="I30" t="s">
        <v>15</v>
      </c>
    </row>
    <row r="31" spans="1:9" x14ac:dyDescent="0.2">
      <c r="A31" s="3">
        <v>20</v>
      </c>
      <c r="B31" s="5"/>
      <c r="C31" s="5"/>
      <c r="D31" s="5"/>
      <c r="E31" s="4"/>
      <c r="F31" s="4"/>
      <c r="G31" s="4"/>
      <c r="H31" s="4">
        <v>210</v>
      </c>
    </row>
    <row r="32" spans="1:9" x14ac:dyDescent="0.2">
      <c r="A32" s="3">
        <v>30</v>
      </c>
      <c r="B32" s="5"/>
      <c r="C32" s="5"/>
      <c r="D32" s="5"/>
      <c r="E32" s="4"/>
      <c r="F32" s="4"/>
      <c r="G32" s="4"/>
      <c r="H32" s="4">
        <v>465</v>
      </c>
    </row>
    <row r="33" spans="1:8" x14ac:dyDescent="0.2">
      <c r="A33" s="3">
        <v>50</v>
      </c>
      <c r="B33" s="5"/>
      <c r="C33" s="5"/>
      <c r="D33" s="5"/>
      <c r="E33" s="4"/>
      <c r="F33" s="4"/>
      <c r="G33" s="4"/>
      <c r="H33" s="4">
        <v>1275</v>
      </c>
    </row>
    <row r="34" spans="1:8" x14ac:dyDescent="0.2">
      <c r="A34" s="3">
        <v>100</v>
      </c>
      <c r="B34" s="4"/>
      <c r="C34" s="4"/>
      <c r="D34" s="4"/>
      <c r="E34" s="4"/>
      <c r="F34" s="4"/>
      <c r="G34" s="4"/>
      <c r="H34" s="4">
        <v>5050</v>
      </c>
    </row>
  </sheetData>
  <mergeCells count="2">
    <mergeCell ref="B3:F3"/>
    <mergeCell ref="B28:F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>
      <selection activeCell="Q21" sqref="Q21:Q22"/>
    </sheetView>
  </sheetViews>
  <sheetFormatPr baseColWidth="10" defaultRowHeight="16" x14ac:dyDescent="0.2"/>
  <cols>
    <col min="4" max="4" width="11.83203125" customWidth="1"/>
  </cols>
  <sheetData>
    <row r="1" spans="1:8" x14ac:dyDescent="0.2">
      <c r="A1" s="1" t="s">
        <v>0</v>
      </c>
      <c r="B1" s="1" t="s">
        <v>3</v>
      </c>
      <c r="C1" s="1" t="s">
        <v>17</v>
      </c>
      <c r="D1" s="1" t="s">
        <v>1</v>
      </c>
      <c r="E1" s="1"/>
      <c r="G1" s="1" t="s">
        <v>20</v>
      </c>
    </row>
    <row r="2" spans="1:8" x14ac:dyDescent="0.2">
      <c r="A2" t="s">
        <v>18</v>
      </c>
      <c r="G2" t="s">
        <v>22</v>
      </c>
    </row>
    <row r="3" spans="1:8" x14ac:dyDescent="0.2">
      <c r="A3" s="1" t="s">
        <v>1</v>
      </c>
      <c r="B3" s="33" t="s">
        <v>10</v>
      </c>
      <c r="C3" s="33"/>
      <c r="D3" s="33"/>
      <c r="E3" s="33"/>
      <c r="F3" s="33"/>
    </row>
    <row r="4" spans="1:8" x14ac:dyDescent="0.2">
      <c r="A4" s="1" t="s">
        <v>19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16</v>
      </c>
      <c r="H4" s="1"/>
    </row>
    <row r="5" spans="1:8" x14ac:dyDescent="0.2">
      <c r="A5" s="1">
        <v>40</v>
      </c>
      <c r="B5" s="8">
        <v>63</v>
      </c>
      <c r="C5" s="8">
        <v>59</v>
      </c>
      <c r="D5" s="8">
        <v>59</v>
      </c>
      <c r="E5" s="7">
        <f>AVERAGE(B5:D5)</f>
        <v>60.333333333333336</v>
      </c>
      <c r="F5" s="7">
        <f>STDEV(B5:D5)</f>
        <v>2.3094010767585029</v>
      </c>
      <c r="G5" s="6">
        <f>E5/60</f>
        <v>1.0055555555555555</v>
      </c>
    </row>
    <row r="6" spans="1:8" x14ac:dyDescent="0.2">
      <c r="A6" s="1">
        <v>30</v>
      </c>
      <c r="B6" s="8">
        <v>54</v>
      </c>
      <c r="C6" s="8">
        <v>54</v>
      </c>
      <c r="D6" s="8">
        <v>53</v>
      </c>
      <c r="E6" s="7">
        <f t="shared" ref="E6:E8" si="0">AVERAGE(B6:D6)</f>
        <v>53.666666666666664</v>
      </c>
      <c r="F6" s="7">
        <f t="shared" ref="F6:F8" si="1">STDEV(B6:D6)</f>
        <v>0.57735026918962584</v>
      </c>
      <c r="G6" s="6">
        <f t="shared" ref="G6:G8" si="2">E6/60</f>
        <v>0.89444444444444438</v>
      </c>
    </row>
    <row r="7" spans="1:8" x14ac:dyDescent="0.2">
      <c r="A7" s="1">
        <v>20</v>
      </c>
      <c r="B7" s="8">
        <v>55</v>
      </c>
      <c r="C7" s="8">
        <v>53</v>
      </c>
      <c r="D7" s="8">
        <v>55</v>
      </c>
      <c r="E7" s="7">
        <f t="shared" si="0"/>
        <v>54.333333333333336</v>
      </c>
      <c r="F7" s="7">
        <f t="shared" si="1"/>
        <v>1.1547005383792517</v>
      </c>
      <c r="G7" s="6">
        <f t="shared" si="2"/>
        <v>0.90555555555555556</v>
      </c>
    </row>
    <row r="8" spans="1:8" x14ac:dyDescent="0.2">
      <c r="A8" s="1">
        <v>10</v>
      </c>
      <c r="B8" s="8">
        <v>80</v>
      </c>
      <c r="C8" s="8">
        <v>83</v>
      </c>
      <c r="D8" s="8">
        <v>82</v>
      </c>
      <c r="E8" s="7">
        <f t="shared" si="0"/>
        <v>81.666666666666671</v>
      </c>
      <c r="F8" s="7">
        <f t="shared" si="1"/>
        <v>1.5275252316519468</v>
      </c>
      <c r="G8" s="6">
        <f t="shared" si="2"/>
        <v>1.3611111111111112</v>
      </c>
    </row>
    <row r="9" spans="1:8" x14ac:dyDescent="0.2">
      <c r="A9" s="1"/>
      <c r="B9" s="2"/>
      <c r="C9" s="2"/>
      <c r="D9" s="2"/>
      <c r="F9" s="6"/>
      <c r="G9" s="6"/>
    </row>
  </sheetData>
  <mergeCells count="1">
    <mergeCell ref="B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71"/>
  <sheetViews>
    <sheetView topLeftCell="D1" workbookViewId="0">
      <selection activeCell="S24" sqref="S24"/>
    </sheetView>
  </sheetViews>
  <sheetFormatPr baseColWidth="10" defaultRowHeight="16" x14ac:dyDescent="0.2"/>
  <cols>
    <col min="1" max="1" width="13.6640625" customWidth="1"/>
    <col min="2" max="2" width="14" customWidth="1"/>
    <col min="3" max="3" width="19.83203125" customWidth="1"/>
    <col min="4" max="4" width="17" customWidth="1"/>
    <col min="5" max="6" width="17.83203125" customWidth="1"/>
    <col min="7" max="7" width="13.1640625" customWidth="1"/>
    <col min="8" max="8" width="19" customWidth="1"/>
  </cols>
  <sheetData>
    <row r="1" spans="1:11" x14ac:dyDescent="0.2">
      <c r="A1" s="35" t="s">
        <v>24</v>
      </c>
      <c r="B1" s="35"/>
      <c r="C1" s="35"/>
      <c r="D1" s="35"/>
      <c r="E1" s="35"/>
      <c r="F1" s="35"/>
      <c r="G1" s="35"/>
      <c r="H1" s="35"/>
      <c r="I1" s="35"/>
    </row>
    <row r="2" spans="1:1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1" ht="15" customHeight="1" x14ac:dyDescent="0.2">
      <c r="A3" s="9"/>
      <c r="B3" s="9"/>
      <c r="C3" s="9"/>
      <c r="D3" s="9"/>
      <c r="E3" s="9"/>
      <c r="F3" s="9"/>
      <c r="G3" s="9"/>
      <c r="H3" s="9"/>
      <c r="I3" s="9"/>
    </row>
    <row r="4" spans="1:11" ht="15" customHeight="1" x14ac:dyDescent="0.2">
      <c r="A4" s="10" t="s">
        <v>33</v>
      </c>
      <c r="B4" s="9"/>
      <c r="C4" s="9"/>
      <c r="D4" s="9"/>
      <c r="E4" s="9"/>
      <c r="F4" s="9"/>
      <c r="G4" s="9"/>
      <c r="H4" s="9"/>
      <c r="I4" s="9"/>
      <c r="J4" t="s">
        <v>36</v>
      </c>
    </row>
    <row r="5" spans="1:1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t="s">
        <v>37</v>
      </c>
    </row>
    <row r="6" spans="1:11" x14ac:dyDescent="0.2">
      <c r="A6" s="1" t="s">
        <v>25</v>
      </c>
      <c r="B6" s="1" t="s">
        <v>26</v>
      </c>
      <c r="C6" s="1" t="s">
        <v>27</v>
      </c>
      <c r="D6" s="1" t="s">
        <v>29</v>
      </c>
      <c r="E6" s="1" t="s">
        <v>28</v>
      </c>
      <c r="F6" s="1" t="s">
        <v>30</v>
      </c>
    </row>
    <row r="7" spans="1:11" x14ac:dyDescent="0.2">
      <c r="A7">
        <v>3</v>
      </c>
      <c r="B7">
        <v>40</v>
      </c>
      <c r="C7">
        <v>192</v>
      </c>
      <c r="D7" s="8">
        <f>C7-C7*0.1</f>
        <v>172.8</v>
      </c>
      <c r="E7">
        <f>A7*B7</f>
        <v>120</v>
      </c>
      <c r="F7" s="8">
        <f>A7*D7</f>
        <v>518.40000000000009</v>
      </c>
    </row>
    <row r="9" spans="1:11" x14ac:dyDescent="0.2">
      <c r="A9" s="35" t="s">
        <v>23</v>
      </c>
      <c r="B9" s="35"/>
      <c r="C9" s="12" t="s">
        <v>39</v>
      </c>
      <c r="D9" s="12" t="s">
        <v>31</v>
      </c>
      <c r="E9" s="12" t="s">
        <v>32</v>
      </c>
      <c r="F9" s="12" t="s">
        <v>34</v>
      </c>
      <c r="G9" s="12" t="s">
        <v>38</v>
      </c>
      <c r="H9" s="1" t="s">
        <v>40</v>
      </c>
    </row>
    <row r="10" spans="1:11" ht="16" customHeight="1" x14ac:dyDescent="0.2">
      <c r="A10" s="35"/>
      <c r="B10" s="35"/>
      <c r="C10" s="1">
        <f>E7</f>
        <v>120</v>
      </c>
      <c r="D10" s="1">
        <v>1</v>
      </c>
      <c r="E10" s="13">
        <f>F7/H10</f>
        <v>4.3200000000000012</v>
      </c>
      <c r="F10" s="1">
        <v>20</v>
      </c>
      <c r="G10" s="1">
        <v>5</v>
      </c>
      <c r="H10">
        <f>C10/D10</f>
        <v>120</v>
      </c>
      <c r="I10" s="39" t="s">
        <v>41</v>
      </c>
      <c r="J10" s="39"/>
      <c r="K10" s="39"/>
    </row>
    <row r="11" spans="1:11" x14ac:dyDescent="0.2">
      <c r="A11" s="1" t="s">
        <v>2</v>
      </c>
      <c r="B11" s="1" t="s">
        <v>5</v>
      </c>
      <c r="C11" s="1" t="s">
        <v>6</v>
      </c>
      <c r="D11" s="1" t="s">
        <v>7</v>
      </c>
      <c r="E11" s="1" t="s">
        <v>8</v>
      </c>
      <c r="F11" s="1" t="s">
        <v>9</v>
      </c>
      <c r="G11" s="1" t="s">
        <v>16</v>
      </c>
      <c r="H11" s="1" t="s">
        <v>11</v>
      </c>
      <c r="I11" s="39"/>
      <c r="J11" s="39"/>
      <c r="K11" s="39"/>
    </row>
    <row r="12" spans="1:11" x14ac:dyDescent="0.2">
      <c r="A12" s="1">
        <v>10</v>
      </c>
      <c r="B12" s="2">
        <v>13.324999999999999</v>
      </c>
      <c r="C12" s="2">
        <v>13.874000000000001</v>
      </c>
      <c r="D12" s="2"/>
      <c r="E12" s="2">
        <f>AVERAGE(B12:D12)</f>
        <v>13.599499999999999</v>
      </c>
      <c r="F12" s="6">
        <f>STDEV(B12:D12)</f>
        <v>0.38820162287141546</v>
      </c>
      <c r="G12" s="6">
        <f>E12/60</f>
        <v>0.22665833333333332</v>
      </c>
      <c r="H12">
        <f>A12+FACT(A12)/(2*FACT(A12-2))</f>
        <v>55</v>
      </c>
      <c r="I12" s="39"/>
      <c r="J12" s="39"/>
      <c r="K12" s="39"/>
    </row>
    <row r="13" spans="1:11" x14ac:dyDescent="0.2">
      <c r="A13" s="1">
        <v>20</v>
      </c>
      <c r="B13" s="2"/>
      <c r="C13" s="2"/>
      <c r="D13" s="2"/>
      <c r="E13" t="e">
        <f>AVERAGE(B13:D13)</f>
        <v>#DIV/0!</v>
      </c>
      <c r="F13" s="6" t="e">
        <f>STDEV(B13:D13)</f>
        <v>#DIV/0!</v>
      </c>
      <c r="G13" s="6" t="e">
        <f t="shared" ref="G13:G16" si="0">E13/60</f>
        <v>#DIV/0!</v>
      </c>
      <c r="H13">
        <f>A13+FACT(A13)/(2*FACT(A13-2))</f>
        <v>210</v>
      </c>
      <c r="I13" s="39"/>
      <c r="J13" s="39"/>
      <c r="K13" s="39"/>
    </row>
    <row r="14" spans="1:11" x14ac:dyDescent="0.2">
      <c r="A14" s="1">
        <v>30</v>
      </c>
      <c r="B14" s="2"/>
      <c r="C14" s="2"/>
      <c r="D14" s="2"/>
      <c r="E14" t="e">
        <f>AVERAGE(B14:D14)</f>
        <v>#DIV/0!</v>
      </c>
      <c r="F14" s="6" t="e">
        <f>STDEV(B14:D14)</f>
        <v>#DIV/0!</v>
      </c>
      <c r="G14" s="6" t="e">
        <f t="shared" si="0"/>
        <v>#DIV/0!</v>
      </c>
      <c r="H14">
        <f>A14+FACT(A14)/(2*FACT(A14-2))</f>
        <v>465.00000000000017</v>
      </c>
      <c r="I14" s="39"/>
      <c r="J14" s="39"/>
      <c r="K14" s="39"/>
    </row>
    <row r="15" spans="1:11" x14ac:dyDescent="0.2">
      <c r="A15" s="1">
        <v>50</v>
      </c>
      <c r="B15" s="2"/>
      <c r="C15" s="2"/>
      <c r="D15" s="2"/>
      <c r="E15" t="e">
        <f>AVERAGE(B15:D15)</f>
        <v>#DIV/0!</v>
      </c>
      <c r="F15" s="6" t="e">
        <f>STDEV(B15:D15)</f>
        <v>#DIV/0!</v>
      </c>
      <c r="G15" s="6" t="e">
        <f t="shared" si="0"/>
        <v>#DIV/0!</v>
      </c>
      <c r="H15">
        <f>A15+FACT(A15)/(2*FACT(A15-2))</f>
        <v>1275.0000000000002</v>
      </c>
      <c r="I15" s="39"/>
      <c r="J15" s="39"/>
      <c r="K15" s="39"/>
    </row>
    <row r="16" spans="1:11" x14ac:dyDescent="0.2">
      <c r="A16" s="1">
        <v>100</v>
      </c>
      <c r="B16" s="2"/>
      <c r="C16" s="2"/>
      <c r="D16" s="2"/>
      <c r="E16" t="e">
        <f>AVERAGE(B16:D16)</f>
        <v>#DIV/0!</v>
      </c>
      <c r="F16" s="6" t="e">
        <f>STDEV(B16:D16)</f>
        <v>#DIV/0!</v>
      </c>
      <c r="G16" s="6" t="e">
        <f t="shared" si="0"/>
        <v>#DIV/0!</v>
      </c>
      <c r="H16">
        <f>A16+FACT(A16)/(2*FACT(A16-2))</f>
        <v>5050.0000000000009</v>
      </c>
    </row>
    <row r="18" spans="1:17" ht="26" x14ac:dyDescent="0.3">
      <c r="A18" s="40" t="s">
        <v>35</v>
      </c>
      <c r="B18" s="40"/>
    </row>
    <row r="19" spans="1:17" x14ac:dyDescent="0.2">
      <c r="A19" s="38" t="s">
        <v>46</v>
      </c>
      <c r="B19" s="38"/>
      <c r="C19" s="12" t="s">
        <v>39</v>
      </c>
      <c r="D19" s="12" t="s">
        <v>31</v>
      </c>
      <c r="E19" s="12" t="s">
        <v>32</v>
      </c>
      <c r="F19" s="12" t="s">
        <v>34</v>
      </c>
      <c r="G19" s="12" t="s">
        <v>38</v>
      </c>
      <c r="H19" s="1" t="s">
        <v>40</v>
      </c>
    </row>
    <row r="20" spans="1:17" x14ac:dyDescent="0.2">
      <c r="A20" s="38"/>
      <c r="B20" s="38"/>
      <c r="C20" s="1">
        <v>120</v>
      </c>
      <c r="D20" s="1">
        <f>B7</f>
        <v>40</v>
      </c>
      <c r="E20" s="13">
        <f>F7/H20</f>
        <v>172.80000000000004</v>
      </c>
      <c r="F20" s="1">
        <v>20</v>
      </c>
      <c r="G20" s="1">
        <v>5</v>
      </c>
      <c r="H20">
        <f>_xlfn.FLOOR.MATH(C20/D20)</f>
        <v>3</v>
      </c>
    </row>
    <row r="21" spans="1:17" x14ac:dyDescent="0.2">
      <c r="A21" s="1" t="s">
        <v>2</v>
      </c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1" t="s">
        <v>16</v>
      </c>
      <c r="H21" s="1" t="s">
        <v>11</v>
      </c>
    </row>
    <row r="22" spans="1:17" x14ac:dyDescent="0.2">
      <c r="A22" s="1">
        <v>10</v>
      </c>
      <c r="B22" s="2">
        <v>13.231999999999999</v>
      </c>
      <c r="C22" s="2">
        <v>10.738</v>
      </c>
      <c r="D22" s="2">
        <v>9.6280000000000001</v>
      </c>
      <c r="E22" s="2">
        <f>AVERAGE(B22:D22)</f>
        <v>11.199333333333334</v>
      </c>
      <c r="F22" s="6">
        <f>STDEV(B22:D22)</f>
        <v>1.8457587419089556</v>
      </c>
      <c r="G22" s="6">
        <f>E22/60</f>
        <v>0.18665555555555555</v>
      </c>
      <c r="H22">
        <f>A22+FACT(A22)/(2*FACT(A22-2))</f>
        <v>55</v>
      </c>
    </row>
    <row r="23" spans="1:17" x14ac:dyDescent="0.2">
      <c r="A23" s="1">
        <v>20</v>
      </c>
      <c r="B23" s="2">
        <v>13.441000000000001</v>
      </c>
      <c r="C23" s="2">
        <v>13.032</v>
      </c>
      <c r="D23" s="2">
        <v>14.254</v>
      </c>
      <c r="E23">
        <f>AVERAGE(B23:D23)</f>
        <v>13.575666666666665</v>
      </c>
      <c r="F23" s="6">
        <f>STDEV(B23:D23)</f>
        <v>0.62203081381337766</v>
      </c>
      <c r="G23" s="6">
        <f t="shared" ref="G23:G26" si="1">E23/60</f>
        <v>0.22626111111111108</v>
      </c>
      <c r="H23">
        <f>A23+FACT(A23)/(2*FACT(A23-2))</f>
        <v>210</v>
      </c>
    </row>
    <row r="24" spans="1:17" x14ac:dyDescent="0.2">
      <c r="A24" s="1">
        <v>30</v>
      </c>
      <c r="B24" s="2">
        <v>23.623000000000001</v>
      </c>
      <c r="C24" s="2">
        <v>24.097999999999999</v>
      </c>
      <c r="D24" s="2">
        <v>23.507000000000001</v>
      </c>
      <c r="E24">
        <f>AVERAGE(B24:D24)</f>
        <v>23.742666666666668</v>
      </c>
      <c r="F24" s="6">
        <f>STDEV(B24:D24)</f>
        <v>0.31314586590490462</v>
      </c>
      <c r="G24" s="6">
        <f t="shared" si="1"/>
        <v>0.39571111111111112</v>
      </c>
      <c r="H24">
        <f>A24+FACT(A24)/(2*FACT(A24-2))</f>
        <v>465.00000000000017</v>
      </c>
    </row>
    <row r="25" spans="1:17" x14ac:dyDescent="0.2">
      <c r="A25" s="1">
        <v>50</v>
      </c>
      <c r="B25" s="2">
        <v>37.451000000000001</v>
      </c>
      <c r="C25" s="2">
        <v>38.606999999999999</v>
      </c>
      <c r="D25" s="2">
        <v>39.299999999999997</v>
      </c>
      <c r="E25">
        <f>AVERAGE(B25:D25)</f>
        <v>38.452666666666666</v>
      </c>
      <c r="F25" s="6">
        <f>STDEV(B25:D25)</f>
        <v>0.93411152082250348</v>
      </c>
      <c r="G25" s="6">
        <f t="shared" si="1"/>
        <v>0.64087777777777777</v>
      </c>
      <c r="H25">
        <f>A25+FACT(A25)/(2*FACT(A25-2))</f>
        <v>1275.0000000000002</v>
      </c>
      <c r="J25" s="37" t="s">
        <v>47</v>
      </c>
      <c r="K25" s="37"/>
      <c r="L25" s="37"/>
      <c r="M25" s="37"/>
      <c r="N25" s="37"/>
      <c r="O25" s="37"/>
      <c r="P25" s="37"/>
      <c r="Q25" s="37"/>
    </row>
    <row r="26" spans="1:17" x14ac:dyDescent="0.2">
      <c r="A26" s="1">
        <v>100</v>
      </c>
      <c r="B26" s="2">
        <v>208.33600000000001</v>
      </c>
      <c r="C26" s="2">
        <v>208.387</v>
      </c>
      <c r="D26" s="2">
        <v>208.22200000000001</v>
      </c>
      <c r="E26">
        <f>AVERAGE(B26:D26)</f>
        <v>208.31500000000003</v>
      </c>
      <c r="F26" s="6">
        <f>STDEV(B26:D26)</f>
        <v>8.4480767041969482E-2</v>
      </c>
      <c r="G26" s="6">
        <f t="shared" si="1"/>
        <v>3.471916666666667</v>
      </c>
      <c r="H26">
        <f>A26+FACT(A26)/(2*FACT(A26-2))</f>
        <v>5050.0000000000009</v>
      </c>
      <c r="J26" s="37"/>
      <c r="K26" s="37"/>
      <c r="L26" s="37"/>
      <c r="M26" s="37"/>
      <c r="N26" s="37"/>
      <c r="O26" s="37"/>
      <c r="P26" s="37"/>
      <c r="Q26" s="37"/>
    </row>
    <row r="27" spans="1:17" x14ac:dyDescent="0.2">
      <c r="J27" s="37"/>
      <c r="K27" s="37"/>
      <c r="L27" s="37"/>
      <c r="M27" s="37"/>
      <c r="N27" s="37"/>
      <c r="O27" s="37"/>
      <c r="P27" s="37"/>
      <c r="Q27" s="37"/>
    </row>
    <row r="28" spans="1:17" x14ac:dyDescent="0.2">
      <c r="J28" s="37"/>
      <c r="K28" s="37"/>
      <c r="L28" s="37"/>
      <c r="M28" s="37"/>
      <c r="N28" s="37"/>
      <c r="O28" s="37"/>
      <c r="P28" s="37"/>
      <c r="Q28" s="37"/>
    </row>
    <row r="29" spans="1:17" x14ac:dyDescent="0.2">
      <c r="A29" s="35" t="s">
        <v>42</v>
      </c>
      <c r="B29" s="35"/>
      <c r="C29" s="12" t="s">
        <v>39</v>
      </c>
      <c r="D29" s="12" t="s">
        <v>31</v>
      </c>
      <c r="E29" s="12" t="s">
        <v>32</v>
      </c>
      <c r="F29" s="12" t="s">
        <v>34</v>
      </c>
      <c r="G29" s="12" t="s">
        <v>38</v>
      </c>
      <c r="H29" s="1" t="s">
        <v>40</v>
      </c>
    </row>
    <row r="30" spans="1:17" x14ac:dyDescent="0.2">
      <c r="A30" s="35"/>
      <c r="B30" s="35"/>
      <c r="C30" s="1">
        <v>90</v>
      </c>
      <c r="D30" s="1">
        <v>5</v>
      </c>
      <c r="E30" s="13">
        <v>20</v>
      </c>
      <c r="F30" s="1">
        <v>20</v>
      </c>
      <c r="G30" s="1">
        <v>5</v>
      </c>
      <c r="H30">
        <f>_xlfn.FLOOR.MATH(C30/D30)</f>
        <v>18</v>
      </c>
      <c r="I30" t="s">
        <v>43</v>
      </c>
    </row>
    <row r="31" spans="1:17" ht="16" customHeight="1" x14ac:dyDescent="0.2">
      <c r="A31" s="1" t="s">
        <v>2</v>
      </c>
      <c r="B31" s="1" t="s">
        <v>5</v>
      </c>
      <c r="C31" s="1" t="s">
        <v>6</v>
      </c>
      <c r="D31" s="1" t="s">
        <v>7</v>
      </c>
      <c r="E31" s="1" t="s">
        <v>8</v>
      </c>
      <c r="F31" s="1" t="s">
        <v>9</v>
      </c>
      <c r="G31" s="1" t="s">
        <v>16</v>
      </c>
      <c r="H31" s="1" t="s">
        <v>11</v>
      </c>
      <c r="I31" s="36" t="s">
        <v>44</v>
      </c>
      <c r="J31" s="36"/>
      <c r="K31" s="36"/>
      <c r="L31" s="36"/>
      <c r="M31" s="36"/>
      <c r="N31" s="36"/>
    </row>
    <row r="32" spans="1:17" x14ac:dyDescent="0.2">
      <c r="A32" s="1">
        <v>10</v>
      </c>
      <c r="B32">
        <v>12.013</v>
      </c>
      <c r="C32" s="2">
        <v>13.568</v>
      </c>
      <c r="D32" s="2">
        <v>13.177</v>
      </c>
      <c r="E32" s="2">
        <f>AVERAGE(B32:D32)</f>
        <v>12.919333333333332</v>
      </c>
      <c r="F32" s="6">
        <f>STDEV(B32:D32)</f>
        <v>0.8088883318068899</v>
      </c>
      <c r="G32" s="6">
        <f>E32/60</f>
        <v>0.21532222222222222</v>
      </c>
      <c r="H32">
        <f>A32+FACT(A32)/(2*FACT(A32-2))</f>
        <v>55</v>
      </c>
      <c r="I32" s="36"/>
      <c r="J32" s="36"/>
      <c r="K32" s="36"/>
      <c r="L32" s="36"/>
      <c r="M32" s="36"/>
      <c r="N32" s="36"/>
    </row>
    <row r="33" spans="1:14" x14ac:dyDescent="0.2">
      <c r="A33" s="1">
        <v>20</v>
      </c>
      <c r="B33" s="2">
        <v>15.551</v>
      </c>
      <c r="C33" s="2">
        <v>14.46</v>
      </c>
      <c r="D33" s="2">
        <v>14.262</v>
      </c>
      <c r="E33">
        <f>AVERAGE(B33:D33)</f>
        <v>14.757666666666667</v>
      </c>
      <c r="F33" s="6">
        <f>STDEV(B33:D33)</f>
        <v>0.69414287674320552</v>
      </c>
      <c r="G33" s="6">
        <f t="shared" ref="G33:G36" si="2">E33/60</f>
        <v>0.24596111111111113</v>
      </c>
      <c r="H33">
        <f>A33+FACT(A33)/(2*FACT(A33-2))</f>
        <v>210</v>
      </c>
      <c r="I33" s="36"/>
      <c r="J33" s="36"/>
      <c r="K33" s="36"/>
      <c r="L33" s="36"/>
      <c r="M33" s="36"/>
      <c r="N33" s="36"/>
    </row>
    <row r="34" spans="1:14" x14ac:dyDescent="0.2">
      <c r="A34" s="1">
        <v>30</v>
      </c>
      <c r="B34" s="2">
        <v>28.363</v>
      </c>
      <c r="C34" s="2">
        <v>34.098999999999997</v>
      </c>
      <c r="D34" s="2">
        <v>36.478999999999999</v>
      </c>
      <c r="E34">
        <f>AVERAGE(B34:D34)</f>
        <v>32.980333333333334</v>
      </c>
      <c r="F34" s="6">
        <f>STDEV(B34:D34)</f>
        <v>4.1720409074376592</v>
      </c>
      <c r="G34" s="6">
        <f t="shared" si="2"/>
        <v>0.54967222222222223</v>
      </c>
      <c r="H34">
        <f>A34+FACT(A34)/(2*FACT(A34-2))</f>
        <v>465.00000000000017</v>
      </c>
      <c r="I34" s="36"/>
      <c r="J34" s="36"/>
      <c r="K34" s="36"/>
      <c r="L34" s="36"/>
      <c r="M34" s="36"/>
      <c r="N34" s="36"/>
    </row>
    <row r="35" spans="1:14" x14ac:dyDescent="0.2">
      <c r="A35" s="1">
        <v>50</v>
      </c>
      <c r="B35" s="2">
        <v>66.712999999999994</v>
      </c>
      <c r="C35" s="2">
        <v>67.052000000000007</v>
      </c>
      <c r="D35" s="2">
        <v>60.725999999999999</v>
      </c>
      <c r="E35">
        <f>AVERAGE(B35:D35)</f>
        <v>64.830333333333328</v>
      </c>
      <c r="F35" s="6">
        <f>STDEV(B35:D35)</f>
        <v>3.5584960774649366</v>
      </c>
      <c r="G35" s="6">
        <f t="shared" si="2"/>
        <v>1.0805055555555554</v>
      </c>
      <c r="H35">
        <f>A35+FACT(A35)/(2*FACT(A35-2))</f>
        <v>1275.0000000000002</v>
      </c>
      <c r="I35" s="36"/>
      <c r="J35" s="36"/>
      <c r="K35" s="36"/>
      <c r="L35" s="36"/>
      <c r="M35" s="36"/>
      <c r="N35" s="36"/>
    </row>
    <row r="36" spans="1:14" x14ac:dyDescent="0.2">
      <c r="A36" s="1">
        <v>100</v>
      </c>
      <c r="B36" s="2">
        <v>583.58500000000004</v>
      </c>
      <c r="C36" s="2">
        <v>423.5</v>
      </c>
      <c r="D36" s="2"/>
      <c r="E36">
        <f>AVERAGE(B36:D36)</f>
        <v>503.54250000000002</v>
      </c>
      <c r="F36" s="6">
        <f>STDEV(B36:D36)</f>
        <v>113.19718906624824</v>
      </c>
      <c r="G36" s="6">
        <f t="shared" si="2"/>
        <v>8.3923749999999995</v>
      </c>
      <c r="H36">
        <f>A36+FACT(A36)/(2*FACT(A36-2))</f>
        <v>5050.0000000000009</v>
      </c>
      <c r="I36" s="36"/>
      <c r="J36" s="36"/>
      <c r="K36" s="36"/>
      <c r="L36" s="36"/>
      <c r="M36" s="36"/>
      <c r="N36" s="36"/>
    </row>
    <row r="37" spans="1:14" x14ac:dyDescent="0.2">
      <c r="I37" s="36"/>
      <c r="J37" s="36"/>
      <c r="K37" s="36"/>
      <c r="L37" s="36"/>
      <c r="M37" s="36"/>
      <c r="N37" s="36"/>
    </row>
    <row r="38" spans="1:14" x14ac:dyDescent="0.2">
      <c r="A38" s="1"/>
      <c r="B38" s="2"/>
      <c r="C38" s="2"/>
      <c r="D38" s="2"/>
      <c r="F38" s="6"/>
      <c r="G38" s="6"/>
    </row>
    <row r="39" spans="1:14" x14ac:dyDescent="0.2">
      <c r="A39" s="35" t="s">
        <v>45</v>
      </c>
      <c r="B39" s="35"/>
      <c r="C39" s="12" t="s">
        <v>39</v>
      </c>
      <c r="D39" s="12" t="s">
        <v>31</v>
      </c>
      <c r="E39" s="12" t="s">
        <v>32</v>
      </c>
      <c r="F39" s="12" t="s">
        <v>34</v>
      </c>
      <c r="G39" s="12" t="s">
        <v>38</v>
      </c>
      <c r="H39" s="1" t="s">
        <v>40</v>
      </c>
    </row>
    <row r="40" spans="1:14" x14ac:dyDescent="0.2">
      <c r="A40" s="35"/>
      <c r="B40" s="35"/>
      <c r="C40" s="1">
        <v>90</v>
      </c>
      <c r="D40" s="1">
        <v>15</v>
      </c>
      <c r="E40" s="13">
        <v>20</v>
      </c>
      <c r="F40" s="1">
        <v>20</v>
      </c>
      <c r="G40" s="1">
        <v>5</v>
      </c>
      <c r="H40">
        <f>_xlfn.FLOOR.MATH(C40/D40)</f>
        <v>6</v>
      </c>
    </row>
    <row r="41" spans="1:14" x14ac:dyDescent="0.2">
      <c r="A41" s="1" t="s">
        <v>2</v>
      </c>
      <c r="B41" s="1" t="s">
        <v>5</v>
      </c>
      <c r="C41" s="1" t="s">
        <v>6</v>
      </c>
      <c r="D41" s="1" t="s">
        <v>7</v>
      </c>
      <c r="E41" s="1" t="s">
        <v>8</v>
      </c>
      <c r="F41" s="1" t="s">
        <v>9</v>
      </c>
      <c r="G41" s="1" t="s">
        <v>16</v>
      </c>
      <c r="H41" s="1" t="s">
        <v>11</v>
      </c>
    </row>
    <row r="42" spans="1:14" x14ac:dyDescent="0.2">
      <c r="A42" s="1">
        <v>10</v>
      </c>
      <c r="B42">
        <v>10.042999999999999</v>
      </c>
      <c r="C42" s="2">
        <v>10.215</v>
      </c>
      <c r="D42" s="2">
        <v>10.109</v>
      </c>
      <c r="E42" s="2">
        <f>AVERAGE(B42:D42)</f>
        <v>10.122333333333332</v>
      </c>
      <c r="F42" s="6">
        <f>STDEV(B42:D42)</f>
        <v>8.6771731187832019E-2</v>
      </c>
      <c r="G42" s="6">
        <f>E42/60</f>
        <v>0.16870555555555553</v>
      </c>
      <c r="H42">
        <f>A42+FACT(A42)/(2*FACT(A42-2))</f>
        <v>55</v>
      </c>
    </row>
    <row r="43" spans="1:14" x14ac:dyDescent="0.2">
      <c r="A43" s="1">
        <v>20</v>
      </c>
      <c r="B43" s="2">
        <v>12.026</v>
      </c>
      <c r="C43" s="2">
        <v>12.016999999999999</v>
      </c>
      <c r="D43" s="2">
        <v>11.615</v>
      </c>
      <c r="E43">
        <f>AVERAGE(B43:D43)</f>
        <v>11.886000000000001</v>
      </c>
      <c r="F43" s="6">
        <f>STDEV(B43:D43)</f>
        <v>0.23473602194805945</v>
      </c>
      <c r="G43" s="6">
        <f t="shared" ref="G43:G46" si="3">E43/60</f>
        <v>0.19810000000000003</v>
      </c>
      <c r="H43">
        <f>A43+FACT(A43)/(2*FACT(A43-2))</f>
        <v>210</v>
      </c>
    </row>
    <row r="44" spans="1:14" x14ac:dyDescent="0.2">
      <c r="A44" s="1">
        <v>30</v>
      </c>
      <c r="B44" s="2">
        <v>24.297999999999998</v>
      </c>
      <c r="C44" s="2">
        <v>24.649000000000001</v>
      </c>
      <c r="D44" s="2">
        <v>22.334</v>
      </c>
      <c r="E44">
        <f>AVERAGE(B44:D44)</f>
        <v>23.760333333333335</v>
      </c>
      <c r="F44" s="6">
        <f>STDEV(B44:D44)</f>
        <v>1.2476459166499658</v>
      </c>
      <c r="G44" s="6">
        <f t="shared" si="3"/>
        <v>0.39600555555555561</v>
      </c>
      <c r="H44">
        <f>A44+FACT(A44)/(2*FACT(A44-2))</f>
        <v>465.00000000000017</v>
      </c>
    </row>
    <row r="45" spans="1:14" x14ac:dyDescent="0.2">
      <c r="A45" s="1">
        <v>50</v>
      </c>
      <c r="B45" s="2">
        <v>52.177999999999997</v>
      </c>
      <c r="C45" s="2">
        <v>54.192</v>
      </c>
      <c r="D45" s="2">
        <v>40.734000000000002</v>
      </c>
      <c r="E45">
        <f>AVERAGE(B45:D45)</f>
        <v>49.034666666666674</v>
      </c>
      <c r="F45" s="6">
        <f>STDEV(B45:D45)</f>
        <v>7.258777399351275</v>
      </c>
      <c r="G45" s="6">
        <f t="shared" si="3"/>
        <v>0.81724444444444455</v>
      </c>
      <c r="H45">
        <f>A45+FACT(A45)/(2*FACT(A45-2))</f>
        <v>1275.0000000000002</v>
      </c>
    </row>
    <row r="46" spans="1:14" x14ac:dyDescent="0.2">
      <c r="A46" s="1">
        <v>100</v>
      </c>
      <c r="B46" s="2">
        <v>261.786</v>
      </c>
      <c r="C46" s="2">
        <v>779.02200000000005</v>
      </c>
      <c r="D46" s="2">
        <v>363.36200000000002</v>
      </c>
      <c r="E46">
        <f>AVERAGE(B46:D46)</f>
        <v>468.05666666666667</v>
      </c>
      <c r="F46" s="6">
        <f>STDEV(B46:D46)</f>
        <v>274.05108984518444</v>
      </c>
      <c r="G46" s="6">
        <f t="shared" si="3"/>
        <v>7.8009444444444442</v>
      </c>
      <c r="H46">
        <f>A46+FACT(A46)/(2*FACT(A46-2))</f>
        <v>5050.0000000000009</v>
      </c>
    </row>
    <row r="49" spans="1:10" x14ac:dyDescent="0.2">
      <c r="A49" s="35" t="s">
        <v>111</v>
      </c>
      <c r="B49" s="35"/>
      <c r="C49" s="12" t="s">
        <v>39</v>
      </c>
      <c r="D49" s="12" t="s">
        <v>31</v>
      </c>
      <c r="E49" s="12" t="s">
        <v>32</v>
      </c>
      <c r="F49" s="12" t="s">
        <v>34</v>
      </c>
      <c r="G49" s="12" t="s">
        <v>38</v>
      </c>
      <c r="H49" s="1" t="s">
        <v>40</v>
      </c>
    </row>
    <row r="50" spans="1:10" x14ac:dyDescent="0.2">
      <c r="A50" s="35"/>
      <c r="B50" s="35"/>
      <c r="C50" s="1">
        <v>90</v>
      </c>
      <c r="D50" s="1">
        <v>30</v>
      </c>
      <c r="E50" s="13">
        <v>173</v>
      </c>
      <c r="F50" s="1">
        <v>20</v>
      </c>
      <c r="G50" s="1">
        <v>5</v>
      </c>
      <c r="H50">
        <f>_xlfn.FLOOR.MATH(C50/D50)</f>
        <v>3</v>
      </c>
      <c r="J50" s="23" t="s">
        <v>112</v>
      </c>
    </row>
    <row r="51" spans="1:10" x14ac:dyDescent="0.2">
      <c r="A51" s="1" t="s">
        <v>2</v>
      </c>
      <c r="B51" s="1" t="s">
        <v>5</v>
      </c>
      <c r="C51" s="1" t="s">
        <v>6</v>
      </c>
      <c r="D51" s="1" t="s">
        <v>7</v>
      </c>
      <c r="E51" s="1" t="s">
        <v>8</v>
      </c>
      <c r="F51" s="1" t="s">
        <v>9</v>
      </c>
      <c r="G51" s="1" t="s">
        <v>16</v>
      </c>
      <c r="H51" s="1" t="s">
        <v>11</v>
      </c>
      <c r="J51" s="23" t="s">
        <v>113</v>
      </c>
    </row>
    <row r="52" spans="1:10" x14ac:dyDescent="0.2">
      <c r="A52" s="1">
        <v>10</v>
      </c>
      <c r="B52">
        <v>8.99</v>
      </c>
      <c r="C52" s="2">
        <v>16.763999999999999</v>
      </c>
      <c r="D52" s="2">
        <v>9.3460000000000001</v>
      </c>
      <c r="E52" s="2">
        <f>AVERAGE(B52:D52)</f>
        <v>11.699999999999998</v>
      </c>
      <c r="F52" s="6">
        <f>STDEV(B52:D52)</f>
        <v>4.3891634738296164</v>
      </c>
      <c r="G52" s="6">
        <f>E52/60</f>
        <v>0.19499999999999995</v>
      </c>
      <c r="H52">
        <f>A52+FACT(A52)/(2*FACT(A52-2))</f>
        <v>55</v>
      </c>
      <c r="J52" s="23" t="s">
        <v>114</v>
      </c>
    </row>
    <row r="53" spans="1:10" x14ac:dyDescent="0.2">
      <c r="A53" s="1">
        <v>20</v>
      </c>
      <c r="B53" s="2">
        <v>12.227</v>
      </c>
      <c r="C53" s="2">
        <v>11.356999999999999</v>
      </c>
      <c r="D53" s="2">
        <v>10.372</v>
      </c>
      <c r="E53">
        <f>AVERAGE(B53:D53)</f>
        <v>11.318666666666667</v>
      </c>
      <c r="F53" s="6">
        <f>STDEV(B53:D53)</f>
        <v>0.92809392484453512</v>
      </c>
      <c r="G53" s="6">
        <f t="shared" ref="G53:G56" si="4">E53/60</f>
        <v>0.18864444444444445</v>
      </c>
      <c r="H53">
        <f>A53+FACT(A53)/(2*FACT(A53-2))</f>
        <v>210</v>
      </c>
      <c r="J53" s="23" t="s">
        <v>115</v>
      </c>
    </row>
    <row r="54" spans="1:10" x14ac:dyDescent="0.2">
      <c r="A54" s="1">
        <v>30</v>
      </c>
      <c r="B54" s="2">
        <v>18.88</v>
      </c>
      <c r="C54" s="2">
        <v>19.497</v>
      </c>
      <c r="D54" s="2">
        <v>20.564</v>
      </c>
      <c r="E54">
        <f>AVERAGE(B54:D54)</f>
        <v>19.646999999999998</v>
      </c>
      <c r="F54" s="6">
        <f>STDEV(B54:D54)</f>
        <v>0.85196185360613463</v>
      </c>
      <c r="G54" s="6">
        <f t="shared" si="4"/>
        <v>0.32744999999999996</v>
      </c>
      <c r="H54">
        <f>A54+FACT(A54)/(2*FACT(A54-2))</f>
        <v>465.00000000000017</v>
      </c>
    </row>
    <row r="55" spans="1:10" x14ac:dyDescent="0.2">
      <c r="A55" s="1">
        <v>50</v>
      </c>
      <c r="B55" s="2">
        <v>38.308</v>
      </c>
      <c r="C55" s="2">
        <v>37.398000000000003</v>
      </c>
      <c r="D55" s="2">
        <v>36.759</v>
      </c>
      <c r="E55">
        <f>AVERAGE(B55:D55)</f>
        <v>37.488333333333337</v>
      </c>
      <c r="F55" s="6">
        <f>STDEV(B55:D55)</f>
        <v>0.77844096329351309</v>
      </c>
      <c r="G55" s="6">
        <f t="shared" si="4"/>
        <v>0.62480555555555561</v>
      </c>
      <c r="H55">
        <f>A55+FACT(A55)/(2*FACT(A55-2))</f>
        <v>1275.0000000000002</v>
      </c>
      <c r="J55" t="s">
        <v>116</v>
      </c>
    </row>
    <row r="56" spans="1:10" x14ac:dyDescent="0.2">
      <c r="A56" s="1">
        <v>100</v>
      </c>
      <c r="B56" s="2">
        <v>814.84199999999998</v>
      </c>
      <c r="C56" s="2"/>
      <c r="D56" s="2"/>
      <c r="E56">
        <f>AVERAGE(B56:D56)</f>
        <v>814.84199999999998</v>
      </c>
      <c r="F56" s="6" t="e">
        <f>STDEV(B56:D56)</f>
        <v>#DIV/0!</v>
      </c>
      <c r="G56" s="6">
        <f t="shared" si="4"/>
        <v>13.5807</v>
      </c>
      <c r="H56">
        <f>A56+FACT(A56)/(2*FACT(A56-2))</f>
        <v>5050.0000000000009</v>
      </c>
      <c r="J56" t="s">
        <v>117</v>
      </c>
    </row>
    <row r="58" spans="1:10" x14ac:dyDescent="0.2">
      <c r="J58" t="s">
        <v>118</v>
      </c>
    </row>
    <row r="59" spans="1:10" x14ac:dyDescent="0.2">
      <c r="J59" t="s">
        <v>119</v>
      </c>
    </row>
    <row r="60" spans="1:10" x14ac:dyDescent="0.2">
      <c r="J60" t="s">
        <v>120</v>
      </c>
    </row>
    <row r="61" spans="1:10" x14ac:dyDescent="0.2">
      <c r="J61" t="s">
        <v>121</v>
      </c>
    </row>
    <row r="63" spans="1:10" x14ac:dyDescent="0.2">
      <c r="J63" t="s">
        <v>122</v>
      </c>
    </row>
    <row r="64" spans="1:10" x14ac:dyDescent="0.2">
      <c r="J64" t="s">
        <v>123</v>
      </c>
    </row>
    <row r="65" spans="10:10" x14ac:dyDescent="0.2">
      <c r="J65" s="1" t="s">
        <v>124</v>
      </c>
    </row>
    <row r="66" spans="10:10" x14ac:dyDescent="0.2">
      <c r="J66" t="s">
        <v>125</v>
      </c>
    </row>
    <row r="68" spans="10:10" x14ac:dyDescent="0.2">
      <c r="J68" t="s">
        <v>126</v>
      </c>
    </row>
    <row r="69" spans="10:10" x14ac:dyDescent="0.2">
      <c r="J69" t="s">
        <v>127</v>
      </c>
    </row>
    <row r="70" spans="10:10" x14ac:dyDescent="0.2">
      <c r="J70" t="s">
        <v>128</v>
      </c>
    </row>
    <row r="71" spans="10:10" x14ac:dyDescent="0.2">
      <c r="J71" t="s">
        <v>129</v>
      </c>
    </row>
  </sheetData>
  <mergeCells count="10">
    <mergeCell ref="A49:B50"/>
    <mergeCell ref="A29:B30"/>
    <mergeCell ref="I31:N37"/>
    <mergeCell ref="A39:B40"/>
    <mergeCell ref="J25:Q28"/>
    <mergeCell ref="A1:I2"/>
    <mergeCell ref="A9:B10"/>
    <mergeCell ref="A19:B20"/>
    <mergeCell ref="I10:K15"/>
    <mergeCell ref="A18:B1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58"/>
  <sheetViews>
    <sheetView workbookViewId="0">
      <selection activeCell="K36" sqref="K36"/>
    </sheetView>
  </sheetViews>
  <sheetFormatPr baseColWidth="10" defaultRowHeight="16" x14ac:dyDescent="0.2"/>
  <cols>
    <col min="1" max="1" width="16.5" customWidth="1"/>
    <col min="2" max="2" width="14" customWidth="1"/>
    <col min="3" max="3" width="19.83203125" customWidth="1"/>
    <col min="4" max="4" width="17" customWidth="1"/>
    <col min="5" max="6" width="17.83203125" customWidth="1"/>
    <col min="7" max="7" width="16.83203125" customWidth="1"/>
    <col min="8" max="8" width="19" customWidth="1"/>
    <col min="9" max="9" width="19.1640625" customWidth="1"/>
  </cols>
  <sheetData>
    <row r="1" spans="1:11" x14ac:dyDescent="0.2">
      <c r="A1" s="35" t="s">
        <v>48</v>
      </c>
      <c r="B1" s="35"/>
      <c r="C1" s="35"/>
      <c r="D1" s="35"/>
      <c r="E1" s="35"/>
      <c r="F1" s="35"/>
      <c r="G1" s="35"/>
      <c r="H1" s="35"/>
      <c r="I1" s="35"/>
    </row>
    <row r="2" spans="1:11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1" ht="15" customHeight="1" x14ac:dyDescent="0.2">
      <c r="A3" s="9"/>
      <c r="B3" s="9"/>
      <c r="C3" s="9"/>
      <c r="D3" s="9"/>
      <c r="E3" s="9"/>
      <c r="F3" s="9"/>
      <c r="G3" s="9"/>
      <c r="H3" s="9"/>
      <c r="I3" s="9"/>
    </row>
    <row r="4" spans="1:11" ht="15" customHeight="1" x14ac:dyDescent="0.2">
      <c r="A4" s="10" t="s">
        <v>33</v>
      </c>
      <c r="B4" s="9"/>
      <c r="C4" s="9"/>
      <c r="D4" s="9"/>
      <c r="E4" s="9"/>
      <c r="F4" s="9"/>
      <c r="G4" s="9"/>
      <c r="H4" s="9"/>
      <c r="I4" s="9"/>
      <c r="J4" t="s">
        <v>36</v>
      </c>
    </row>
    <row r="5" spans="1:11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t="s">
        <v>37</v>
      </c>
    </row>
    <row r="6" spans="1:11" x14ac:dyDescent="0.2">
      <c r="A6" s="1" t="s">
        <v>25</v>
      </c>
      <c r="B6" s="1" t="s">
        <v>26</v>
      </c>
      <c r="C6" s="1" t="s">
        <v>27</v>
      </c>
      <c r="D6" s="1" t="s">
        <v>29</v>
      </c>
      <c r="E6" s="1" t="s">
        <v>28</v>
      </c>
      <c r="F6" s="1" t="s">
        <v>30</v>
      </c>
    </row>
    <row r="7" spans="1:11" x14ac:dyDescent="0.2">
      <c r="A7">
        <v>3</v>
      </c>
      <c r="B7">
        <v>40</v>
      </c>
      <c r="C7">
        <v>192</v>
      </c>
      <c r="D7" s="8">
        <f>C7-C7*0.1</f>
        <v>172.8</v>
      </c>
      <c r="E7">
        <f>A7*B7</f>
        <v>120</v>
      </c>
      <c r="F7" s="8">
        <f>A7*D7</f>
        <v>518.40000000000009</v>
      </c>
    </row>
    <row r="8" spans="1:11" ht="13" customHeight="1" x14ac:dyDescent="0.2"/>
    <row r="9" spans="1:11" ht="27" customHeight="1" x14ac:dyDescent="0.3">
      <c r="A9" s="40"/>
      <c r="B9" s="40"/>
    </row>
    <row r="10" spans="1:11" ht="16" customHeight="1" x14ac:dyDescent="0.2">
      <c r="A10" s="19" t="s">
        <v>50</v>
      </c>
      <c r="B10" s="16"/>
      <c r="C10" s="12" t="s">
        <v>39</v>
      </c>
      <c r="D10" s="12" t="s">
        <v>31</v>
      </c>
      <c r="E10" s="12" t="s">
        <v>32</v>
      </c>
      <c r="F10" s="12" t="s">
        <v>34</v>
      </c>
      <c r="G10" s="12" t="s">
        <v>38</v>
      </c>
      <c r="H10" s="1" t="s">
        <v>40</v>
      </c>
      <c r="I10" s="18"/>
      <c r="J10" s="18"/>
      <c r="K10" s="18"/>
    </row>
    <row r="11" spans="1:11" ht="16" customHeight="1" x14ac:dyDescent="0.2">
      <c r="A11" s="16"/>
      <c r="B11" s="16"/>
      <c r="C11" s="1">
        <v>120</v>
      </c>
      <c r="D11" s="1">
        <v>40</v>
      </c>
      <c r="E11" s="14">
        <f>D7</f>
        <v>172.8</v>
      </c>
      <c r="F11" s="1">
        <v>20</v>
      </c>
      <c r="G11" s="1">
        <v>5</v>
      </c>
      <c r="H11">
        <f>_xlfn.FLOOR.MATH(C11/D11)</f>
        <v>3</v>
      </c>
      <c r="I11" s="18"/>
      <c r="J11" s="18"/>
      <c r="K11" s="18"/>
    </row>
    <row r="12" spans="1:11" x14ac:dyDescent="0.2">
      <c r="A12" s="1" t="s">
        <v>2</v>
      </c>
      <c r="B12" s="1" t="s">
        <v>5</v>
      </c>
      <c r="C12" s="1" t="s">
        <v>6</v>
      </c>
      <c r="D12" s="1" t="s">
        <v>7</v>
      </c>
      <c r="E12" s="1" t="s">
        <v>8</v>
      </c>
      <c r="F12" s="1" t="s">
        <v>9</v>
      </c>
      <c r="G12" s="1" t="s">
        <v>16</v>
      </c>
      <c r="H12" s="1" t="s">
        <v>52</v>
      </c>
      <c r="I12" s="18"/>
      <c r="J12" s="18"/>
      <c r="K12" s="18"/>
    </row>
    <row r="13" spans="1:11" x14ac:dyDescent="0.2">
      <c r="A13" s="1">
        <v>10</v>
      </c>
      <c r="B13" s="2">
        <v>13.231999999999999</v>
      </c>
      <c r="C13" s="2">
        <v>10.738</v>
      </c>
      <c r="D13" s="2">
        <v>9.6280000000000001</v>
      </c>
      <c r="E13" s="2">
        <f>AVERAGE(B13:D13)</f>
        <v>11.199333333333334</v>
      </c>
      <c r="F13" s="6">
        <f>STDEV(B13:D13)</f>
        <v>1.8457587419089556</v>
      </c>
      <c r="G13" s="6">
        <f>E13/60</f>
        <v>0.18665555555555555</v>
      </c>
      <c r="H13">
        <f>F13/60</f>
        <v>3.0762645698482593E-2</v>
      </c>
      <c r="I13" s="18"/>
      <c r="J13" s="18"/>
      <c r="K13" s="18"/>
    </row>
    <row r="14" spans="1:11" x14ac:dyDescent="0.2">
      <c r="A14" s="1">
        <v>20</v>
      </c>
      <c r="B14" s="2">
        <v>13.441000000000001</v>
      </c>
      <c r="C14" s="2">
        <v>13.032</v>
      </c>
      <c r="D14" s="2">
        <v>14.254</v>
      </c>
      <c r="E14">
        <f>AVERAGE(B14:D14)</f>
        <v>13.575666666666665</v>
      </c>
      <c r="F14" s="6">
        <f>STDEV(B14:D14)</f>
        <v>0.62203081381337766</v>
      </c>
      <c r="G14" s="6">
        <f t="shared" ref="G14:G17" si="0">E14/60</f>
        <v>0.22626111111111108</v>
      </c>
      <c r="H14">
        <f t="shared" ref="H14:H17" si="1">F14/60</f>
        <v>1.0367180230222961E-2</v>
      </c>
      <c r="I14" s="18"/>
      <c r="J14" s="18"/>
      <c r="K14" s="18"/>
    </row>
    <row r="15" spans="1:11" x14ac:dyDescent="0.2">
      <c r="A15" s="1">
        <v>30</v>
      </c>
      <c r="B15" s="2">
        <v>23.623000000000001</v>
      </c>
      <c r="C15" s="2">
        <v>24.097999999999999</v>
      </c>
      <c r="D15" s="2">
        <v>23.507000000000001</v>
      </c>
      <c r="E15">
        <f>AVERAGE(B15:D15)</f>
        <v>23.742666666666668</v>
      </c>
      <c r="F15" s="6">
        <f>STDEV(B15:D15)</f>
        <v>0.31314586590490462</v>
      </c>
      <c r="G15" s="6">
        <f t="shared" si="0"/>
        <v>0.39571111111111112</v>
      </c>
      <c r="H15">
        <f t="shared" si="1"/>
        <v>5.2190977650817434E-3</v>
      </c>
      <c r="I15" s="18"/>
      <c r="J15" s="18"/>
      <c r="K15" s="18"/>
    </row>
    <row r="16" spans="1:11" x14ac:dyDescent="0.2">
      <c r="A16" s="1">
        <v>50</v>
      </c>
      <c r="B16" s="2">
        <v>37.451000000000001</v>
      </c>
      <c r="C16" s="2">
        <v>38.606999999999999</v>
      </c>
      <c r="D16" s="2">
        <v>39.299999999999997</v>
      </c>
      <c r="E16">
        <f>AVERAGE(B16:D16)</f>
        <v>38.452666666666666</v>
      </c>
      <c r="F16" s="6">
        <f>STDEV(B16:D16)</f>
        <v>0.93411152082250348</v>
      </c>
      <c r="G16" s="6">
        <f t="shared" si="0"/>
        <v>0.64087777777777777</v>
      </c>
      <c r="H16">
        <f t="shared" si="1"/>
        <v>1.5568525347041725E-2</v>
      </c>
    </row>
    <row r="17" spans="1:17" x14ac:dyDescent="0.2">
      <c r="A17" s="1">
        <v>100</v>
      </c>
      <c r="B17" s="2">
        <v>208.33600000000001</v>
      </c>
      <c r="C17" s="2">
        <v>208.387</v>
      </c>
      <c r="D17" s="2">
        <v>208.22200000000001</v>
      </c>
      <c r="E17">
        <f>AVERAGE(B17:D17)</f>
        <v>208.31500000000003</v>
      </c>
      <c r="F17" s="6">
        <f>STDEV(B17:D17)</f>
        <v>8.4480767041969482E-2</v>
      </c>
      <c r="G17" s="6">
        <f t="shared" si="0"/>
        <v>3.471916666666667</v>
      </c>
      <c r="H17">
        <f t="shared" si="1"/>
        <v>1.4080127840328247E-3</v>
      </c>
    </row>
    <row r="18" spans="1:17" ht="15" customHeight="1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7" ht="16" customHeight="1" x14ac:dyDescent="0.3">
      <c r="A19" s="19" t="s">
        <v>49</v>
      </c>
      <c r="B19" s="19"/>
      <c r="C19" s="12" t="s">
        <v>39</v>
      </c>
      <c r="D19" s="12" t="s">
        <v>31</v>
      </c>
      <c r="E19" s="12" t="s">
        <v>32</v>
      </c>
      <c r="F19" s="12" t="s">
        <v>34</v>
      </c>
      <c r="G19" s="12" t="s">
        <v>38</v>
      </c>
      <c r="H19" s="1" t="s">
        <v>40</v>
      </c>
      <c r="I19" s="15"/>
      <c r="J19" s="15"/>
      <c r="K19" s="15"/>
      <c r="L19" s="15"/>
      <c r="M19" s="15"/>
      <c r="N19" s="15"/>
    </row>
    <row r="20" spans="1:17" ht="16" customHeight="1" x14ac:dyDescent="0.3">
      <c r="A20" s="19"/>
      <c r="B20" s="19"/>
      <c r="C20" s="1">
        <v>120</v>
      </c>
      <c r="D20" s="1">
        <v>40</v>
      </c>
      <c r="E20" s="14">
        <v>100</v>
      </c>
      <c r="F20" s="1">
        <v>20</v>
      </c>
      <c r="G20" s="1">
        <v>5</v>
      </c>
      <c r="H20">
        <f>_xlfn.FLOOR.MATH(C20/D20)</f>
        <v>3</v>
      </c>
      <c r="I20" s="15"/>
      <c r="J20" s="15"/>
      <c r="K20" s="15"/>
      <c r="L20" s="15"/>
      <c r="M20" s="15"/>
      <c r="N20" s="15"/>
    </row>
    <row r="21" spans="1:17" ht="16" customHeight="1" x14ac:dyDescent="0.3">
      <c r="A21" s="1" t="s">
        <v>2</v>
      </c>
      <c r="B21" s="1" t="s">
        <v>5</v>
      </c>
      <c r="C21" s="1" t="s">
        <v>6</v>
      </c>
      <c r="D21" s="1" t="s">
        <v>7</v>
      </c>
      <c r="E21" s="1" t="s">
        <v>8</v>
      </c>
      <c r="F21" s="1" t="s">
        <v>9</v>
      </c>
      <c r="G21" s="1" t="s">
        <v>16</v>
      </c>
      <c r="H21" s="1" t="s">
        <v>52</v>
      </c>
      <c r="I21" s="15"/>
      <c r="J21" s="15"/>
      <c r="K21" s="15"/>
      <c r="L21" s="15"/>
      <c r="M21" s="15"/>
      <c r="N21" s="15"/>
    </row>
    <row r="22" spans="1:17" ht="16" customHeight="1" x14ac:dyDescent="0.3">
      <c r="A22" s="1">
        <v>10</v>
      </c>
      <c r="B22" s="2">
        <v>8.7219999999999995</v>
      </c>
      <c r="C22" s="2">
        <v>8.9079999999999995</v>
      </c>
      <c r="D22" s="2">
        <v>9.2029999999999994</v>
      </c>
      <c r="E22" s="2">
        <f>AVERAGE(B22:D22)</f>
        <v>8.9443333333333328</v>
      </c>
      <c r="F22" s="6">
        <f>STDEV(B22:D22)</f>
        <v>0.24254965127440054</v>
      </c>
      <c r="G22" s="6">
        <f>E22/60</f>
        <v>0.14907222222222222</v>
      </c>
      <c r="H22">
        <f>F22/60</f>
        <v>4.0424941879066752E-3</v>
      </c>
      <c r="I22" s="15"/>
      <c r="J22" s="15"/>
      <c r="K22" s="15"/>
      <c r="L22" s="15"/>
      <c r="M22" s="15"/>
      <c r="N22" s="15"/>
    </row>
    <row r="23" spans="1:17" ht="16" customHeight="1" x14ac:dyDescent="0.3">
      <c r="A23" s="1">
        <v>20</v>
      </c>
      <c r="B23" s="2">
        <v>11.42</v>
      </c>
      <c r="C23" s="2">
        <v>11.33</v>
      </c>
      <c r="D23" s="2">
        <v>11.329000000000001</v>
      </c>
      <c r="E23">
        <f>AVERAGE(B23:D23)</f>
        <v>11.359666666666667</v>
      </c>
      <c r="F23" s="6">
        <f>STDEV(B23:D23)</f>
        <v>5.2252591642265055E-2</v>
      </c>
      <c r="G23" s="6">
        <f t="shared" ref="G23:H26" si="2">E23/60</f>
        <v>0.18932777777777779</v>
      </c>
      <c r="H23">
        <f t="shared" si="2"/>
        <v>8.7087652737108422E-4</v>
      </c>
      <c r="I23" s="15"/>
      <c r="J23" s="15"/>
      <c r="K23" s="15"/>
      <c r="L23" s="15"/>
      <c r="M23" s="15"/>
      <c r="N23" s="15"/>
    </row>
    <row r="24" spans="1:17" ht="16" customHeight="1" x14ac:dyDescent="0.3">
      <c r="A24" s="1">
        <v>30</v>
      </c>
      <c r="B24" s="2">
        <v>21.951000000000001</v>
      </c>
      <c r="C24" s="2">
        <v>23.591999999999999</v>
      </c>
      <c r="D24" s="2">
        <v>23.26</v>
      </c>
      <c r="E24">
        <f>AVERAGE(B24:D24)</f>
        <v>22.934333333333331</v>
      </c>
      <c r="F24" s="6">
        <f>STDEV(B24:D24)</f>
        <v>0.86761992446769709</v>
      </c>
      <c r="G24" s="6">
        <f t="shared" si="2"/>
        <v>0.38223888888888885</v>
      </c>
      <c r="H24">
        <f t="shared" si="2"/>
        <v>1.4460332074461619E-2</v>
      </c>
      <c r="I24" s="15"/>
      <c r="J24" s="15"/>
      <c r="K24" s="15"/>
      <c r="L24" s="15"/>
      <c r="M24" s="15"/>
      <c r="N24" s="15"/>
    </row>
    <row r="25" spans="1:17" ht="16" customHeight="1" x14ac:dyDescent="0.3">
      <c r="A25" s="1">
        <v>50</v>
      </c>
      <c r="B25" s="2">
        <v>37.21</v>
      </c>
      <c r="C25" s="2">
        <v>39.799999999999997</v>
      </c>
      <c r="D25" s="2">
        <v>38.598999999999997</v>
      </c>
      <c r="E25">
        <f>AVERAGE(B25:D25)</f>
        <v>38.536333333333324</v>
      </c>
      <c r="F25" s="6">
        <f>STDEV(B25:D25)</f>
        <v>1.2961366954659252</v>
      </c>
      <c r="G25" s="6">
        <f t="shared" si="2"/>
        <v>0.64227222222222202</v>
      </c>
      <c r="H25">
        <f t="shared" si="2"/>
        <v>2.1602278257765419E-2</v>
      </c>
      <c r="I25" s="15"/>
      <c r="J25" s="15"/>
      <c r="K25" s="15"/>
      <c r="L25" s="15"/>
      <c r="M25" s="15"/>
      <c r="N25" s="15"/>
    </row>
    <row r="26" spans="1:17" ht="16" customHeight="1" x14ac:dyDescent="0.3">
      <c r="A26" s="1">
        <v>100</v>
      </c>
      <c r="B26" s="2">
        <v>267.10000000000002</v>
      </c>
      <c r="C26" s="2">
        <v>235.94200000000001</v>
      </c>
      <c r="D26" s="2">
        <v>237.56100000000001</v>
      </c>
      <c r="E26">
        <f>AVERAGE(B26:D26)</f>
        <v>246.86766666666668</v>
      </c>
      <c r="F26" s="6">
        <f>STDEV(B26:D26)</f>
        <v>17.54040405273874</v>
      </c>
      <c r="G26" s="6">
        <f t="shared" si="2"/>
        <v>4.1144611111111109</v>
      </c>
      <c r="H26">
        <f t="shared" si="2"/>
        <v>0.29234006754564568</v>
      </c>
      <c r="I26" s="15"/>
      <c r="J26" s="15"/>
      <c r="K26" s="15"/>
      <c r="L26" s="15"/>
      <c r="M26" s="15"/>
      <c r="N26" s="15"/>
    </row>
    <row r="27" spans="1:17" ht="16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41" t="s">
        <v>56</v>
      </c>
      <c r="L27" s="41"/>
      <c r="M27" s="41"/>
      <c r="N27" s="41"/>
      <c r="O27" s="41"/>
      <c r="P27" s="41"/>
      <c r="Q27" s="41"/>
    </row>
    <row r="28" spans="1:17" ht="16" customHeight="1" x14ac:dyDescent="0.3">
      <c r="A28" s="19" t="s">
        <v>51</v>
      </c>
      <c r="B28" s="19"/>
      <c r="C28" s="12" t="s">
        <v>39</v>
      </c>
      <c r="D28" s="12" t="s">
        <v>31</v>
      </c>
      <c r="F28" s="12" t="s">
        <v>32</v>
      </c>
      <c r="G28" s="12" t="s">
        <v>34</v>
      </c>
      <c r="H28" s="12" t="s">
        <v>38</v>
      </c>
      <c r="I28" s="1" t="s">
        <v>40</v>
      </c>
      <c r="J28" s="15"/>
      <c r="K28" s="41"/>
      <c r="L28" s="41"/>
      <c r="M28" s="41"/>
      <c r="N28" s="41"/>
      <c r="O28" s="41"/>
      <c r="P28" s="41"/>
      <c r="Q28" s="41"/>
    </row>
    <row r="29" spans="1:17" ht="16" customHeight="1" x14ac:dyDescent="0.3">
      <c r="A29" s="19"/>
      <c r="B29" s="19"/>
      <c r="C29" s="1">
        <v>120</v>
      </c>
      <c r="D29" s="1">
        <v>40</v>
      </c>
      <c r="F29" s="14">
        <v>50</v>
      </c>
      <c r="G29" s="1">
        <v>20</v>
      </c>
      <c r="H29" s="1">
        <v>5</v>
      </c>
      <c r="I29">
        <f>_xlfn.FLOOR.MATH(C29/D29)</f>
        <v>3</v>
      </c>
      <c r="J29" s="15"/>
      <c r="K29" s="41"/>
      <c r="L29" s="41"/>
      <c r="M29" s="41"/>
      <c r="N29" s="41"/>
      <c r="O29" s="41"/>
      <c r="P29" s="41"/>
      <c r="Q29" s="41"/>
    </row>
    <row r="30" spans="1:17" ht="16" customHeight="1" x14ac:dyDescent="0.3">
      <c r="A30" s="1" t="s">
        <v>2</v>
      </c>
      <c r="B30" s="1" t="s">
        <v>5</v>
      </c>
      <c r="C30" s="1" t="s">
        <v>6</v>
      </c>
      <c r="D30" s="1" t="s">
        <v>7</v>
      </c>
      <c r="E30" s="1" t="s">
        <v>53</v>
      </c>
      <c r="F30" s="1" t="s">
        <v>8</v>
      </c>
      <c r="G30" s="1" t="s">
        <v>9</v>
      </c>
      <c r="H30" s="1" t="s">
        <v>16</v>
      </c>
      <c r="I30" s="1" t="s">
        <v>52</v>
      </c>
      <c r="J30" s="15"/>
      <c r="K30" s="41"/>
      <c r="L30" s="41"/>
      <c r="M30" s="41"/>
      <c r="N30" s="41"/>
      <c r="O30" s="41"/>
      <c r="P30" s="41"/>
      <c r="Q30" s="41"/>
    </row>
    <row r="31" spans="1:17" ht="16" customHeight="1" x14ac:dyDescent="0.3">
      <c r="A31" s="1">
        <v>10</v>
      </c>
      <c r="B31" s="2">
        <v>10.172000000000001</v>
      </c>
      <c r="C31" s="2">
        <v>9.9719999999999995</v>
      </c>
      <c r="D31" s="2">
        <v>11.145</v>
      </c>
      <c r="E31" s="11" t="s">
        <v>54</v>
      </c>
      <c r="F31" s="2">
        <f>AVERAGE(B31:D31)</f>
        <v>10.429666666666666</v>
      </c>
      <c r="G31" s="6">
        <f>STDEV(B31:D31)</f>
        <v>0.62751600245199568</v>
      </c>
      <c r="H31" s="6">
        <f>F31/60</f>
        <v>0.17382777777777778</v>
      </c>
      <c r="I31">
        <f>G31/60</f>
        <v>1.0458600040866595E-2</v>
      </c>
      <c r="J31" s="15"/>
      <c r="K31" s="41"/>
      <c r="L31" s="41"/>
      <c r="M31" s="41"/>
      <c r="N31" s="41"/>
      <c r="O31" s="41"/>
      <c r="P31" s="41"/>
      <c r="Q31" s="41"/>
    </row>
    <row r="32" spans="1:17" ht="16" customHeight="1" x14ac:dyDescent="0.3">
      <c r="A32" s="1">
        <v>20</v>
      </c>
      <c r="B32" s="2">
        <v>12.035</v>
      </c>
      <c r="C32" s="2">
        <v>13.679</v>
      </c>
      <c r="D32" s="2">
        <v>13.042999999999999</v>
      </c>
      <c r="E32" s="11" t="s">
        <v>54</v>
      </c>
      <c r="F32">
        <f>AVERAGE(B32:D32)</f>
        <v>12.918999999999999</v>
      </c>
      <c r="G32" s="6">
        <f>STDEV(B32:D32)</f>
        <v>0.82898492145514924</v>
      </c>
      <c r="H32" s="6">
        <f t="shared" ref="H32:I35" si="3">F32/60</f>
        <v>0.21531666666666666</v>
      </c>
      <c r="I32">
        <f t="shared" si="3"/>
        <v>1.3816415357585821E-2</v>
      </c>
      <c r="J32" s="15"/>
      <c r="K32" s="41"/>
      <c r="L32" s="41"/>
      <c r="M32" s="41"/>
      <c r="N32" s="41"/>
      <c r="O32" s="41"/>
      <c r="P32" s="41"/>
      <c r="Q32" s="41"/>
    </row>
    <row r="33" spans="1:17" ht="16" customHeight="1" x14ac:dyDescent="0.3">
      <c r="A33" s="1">
        <v>30</v>
      </c>
      <c r="B33" s="2">
        <v>24.376000000000001</v>
      </c>
      <c r="C33" s="2">
        <v>23.305</v>
      </c>
      <c r="D33" s="2">
        <v>26.832000000000001</v>
      </c>
      <c r="E33" s="11" t="s">
        <v>54</v>
      </c>
      <c r="F33">
        <f>AVERAGE(B33:D33)</f>
        <v>24.837666666666667</v>
      </c>
      <c r="G33" s="6">
        <f>STDEV(B33:D33)</f>
        <v>1.8082544990496594</v>
      </c>
      <c r="H33" s="6">
        <f t="shared" si="3"/>
        <v>0.41396111111111111</v>
      </c>
      <c r="I33">
        <f t="shared" si="3"/>
        <v>3.0137574984160989E-2</v>
      </c>
      <c r="J33" s="15"/>
      <c r="K33" s="41"/>
      <c r="L33" s="41"/>
      <c r="M33" s="41"/>
      <c r="N33" s="41"/>
      <c r="O33" s="41"/>
      <c r="P33" s="41"/>
      <c r="Q33" s="41"/>
    </row>
    <row r="34" spans="1:17" ht="16" customHeight="1" x14ac:dyDescent="0.3">
      <c r="A34" s="1">
        <v>50</v>
      </c>
      <c r="B34" s="2">
        <v>38.198999999999998</v>
      </c>
      <c r="C34" s="2">
        <v>38.729999999999997</v>
      </c>
      <c r="D34" s="2">
        <v>49.645000000000003</v>
      </c>
      <c r="E34" s="11" t="s">
        <v>54</v>
      </c>
      <c r="F34">
        <f>AVERAGE(B34:D34)</f>
        <v>42.19133333333334</v>
      </c>
      <c r="G34" s="6">
        <f>STDEV(B34:D34)</f>
        <v>6.4605224504936611</v>
      </c>
      <c r="H34" s="6">
        <f t="shared" si="3"/>
        <v>0.70318888888888897</v>
      </c>
      <c r="I34">
        <f t="shared" si="3"/>
        <v>0.10767537417489435</v>
      </c>
      <c r="J34" s="15"/>
      <c r="K34" s="41"/>
      <c r="L34" s="41"/>
      <c r="M34" s="41"/>
      <c r="N34" s="41"/>
      <c r="O34" s="41"/>
      <c r="P34" s="41"/>
      <c r="Q34" s="41"/>
    </row>
    <row r="35" spans="1:17" ht="16" customHeight="1" x14ac:dyDescent="0.3">
      <c r="A35" s="1">
        <v>100</v>
      </c>
      <c r="B35" s="2">
        <v>237.89400000000001</v>
      </c>
      <c r="C35" s="20">
        <v>542.62</v>
      </c>
      <c r="D35" s="2">
        <v>210.53899999999999</v>
      </c>
      <c r="E35">
        <v>326.10899999999998</v>
      </c>
      <c r="F35" s="2">
        <f>AVERAGE(B35:E35)</f>
        <v>329.29050000000001</v>
      </c>
      <c r="G35" s="6">
        <f>STDEV(B35:E35)</f>
        <v>150.52667147607642</v>
      </c>
      <c r="H35" s="6">
        <f t="shared" si="3"/>
        <v>5.488175</v>
      </c>
      <c r="I35">
        <f t="shared" si="3"/>
        <v>2.5087778579346067</v>
      </c>
      <c r="J35" s="15"/>
      <c r="K35" s="15"/>
      <c r="L35" s="15"/>
      <c r="M35" s="15"/>
      <c r="N35" s="15"/>
    </row>
    <row r="36" spans="1:17" ht="16" customHeight="1" x14ac:dyDescent="0.3">
      <c r="A36" s="15"/>
      <c r="B36" s="15"/>
      <c r="C36" s="22" t="s">
        <v>55</v>
      </c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1:17" ht="16" customHeight="1" x14ac:dyDescent="0.3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5"/>
      <c r="N37" s="15"/>
    </row>
    <row r="38" spans="1:17" ht="16" customHeight="1" x14ac:dyDescent="0.3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5"/>
      <c r="N38" s="15"/>
    </row>
    <row r="39" spans="1:17" ht="16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5"/>
      <c r="N39" s="15"/>
    </row>
    <row r="40" spans="1:17" ht="16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5"/>
      <c r="N40" s="15"/>
    </row>
    <row r="41" spans="1:17" ht="16" customHeight="1" x14ac:dyDescent="0.3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5"/>
      <c r="N41" s="15"/>
    </row>
    <row r="42" spans="1:17" ht="16" customHeight="1" x14ac:dyDescent="0.3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15"/>
      <c r="N42" s="15"/>
    </row>
    <row r="43" spans="1:17" ht="16" customHeight="1" x14ac:dyDescent="0.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15"/>
      <c r="N43" s="15"/>
    </row>
    <row r="44" spans="1:17" ht="16" customHeight="1" x14ac:dyDescent="0.3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15"/>
      <c r="N44" s="15"/>
    </row>
    <row r="45" spans="1:17" ht="16" customHeight="1" x14ac:dyDescent="0.3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5"/>
      <c r="N45" s="15"/>
    </row>
    <row r="46" spans="1:17" ht="16" customHeight="1" x14ac:dyDescent="0.3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5"/>
      <c r="N46" s="15"/>
    </row>
    <row r="47" spans="1:17" ht="16" customHeight="1" x14ac:dyDescent="0.3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5"/>
      <c r="N47" s="15"/>
    </row>
    <row r="48" spans="1:17" x14ac:dyDescent="0.2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spans="1:12" x14ac:dyDescent="0.2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1:12" x14ac:dyDescent="0.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1:12" x14ac:dyDescent="0.2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spans="1:12" x14ac:dyDescent="0.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spans="1:12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spans="1:12" x14ac:dyDescent="0.2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spans="1:12" x14ac:dyDescent="0.2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spans="1:12" x14ac:dyDescent="0.2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spans="1:12" x14ac:dyDescent="0.2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spans="1:12" x14ac:dyDescent="0.2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</sheetData>
  <mergeCells count="3">
    <mergeCell ref="A9:B9"/>
    <mergeCell ref="K27:Q34"/>
    <mergeCell ref="A1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8"/>
  <sheetViews>
    <sheetView tabSelected="1" workbookViewId="0">
      <selection activeCell="F37" sqref="F37"/>
    </sheetView>
  </sheetViews>
  <sheetFormatPr baseColWidth="10" defaultRowHeight="16" x14ac:dyDescent="0.2"/>
  <cols>
    <col min="1" max="1" width="13.6640625" customWidth="1"/>
    <col min="2" max="2" width="14" customWidth="1"/>
    <col min="3" max="3" width="19.83203125" customWidth="1"/>
    <col min="4" max="5" width="17" customWidth="1"/>
    <col min="6" max="7" width="17.83203125" customWidth="1"/>
    <col min="8" max="8" width="13.1640625" customWidth="1"/>
    <col min="9" max="9" width="19" customWidth="1"/>
  </cols>
  <sheetData>
    <row r="1" spans="1:12" x14ac:dyDescent="0.2">
      <c r="A1" s="35" t="s">
        <v>59</v>
      </c>
      <c r="B1" s="35"/>
      <c r="C1" s="35"/>
      <c r="D1" s="35"/>
      <c r="E1" s="35"/>
      <c r="F1" s="35"/>
      <c r="G1" s="35"/>
      <c r="H1" s="35"/>
      <c r="I1" s="35"/>
      <c r="J1" s="35"/>
    </row>
    <row r="2" spans="1:12" x14ac:dyDescent="0.2">
      <c r="A2" s="35"/>
      <c r="B2" s="35"/>
      <c r="C2" s="35"/>
      <c r="D2" s="35"/>
      <c r="E2" s="35"/>
      <c r="F2" s="35"/>
      <c r="G2" s="35"/>
      <c r="H2" s="35"/>
      <c r="I2" s="35"/>
      <c r="J2" s="35"/>
    </row>
    <row r="3" spans="1:12" ht="1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</row>
    <row r="4" spans="1:12" ht="15" customHeight="1" x14ac:dyDescent="0.2">
      <c r="A4" s="10" t="s">
        <v>33</v>
      </c>
      <c r="B4" s="9"/>
      <c r="C4" s="9"/>
      <c r="D4" s="9"/>
      <c r="E4" s="9"/>
      <c r="F4" s="9"/>
      <c r="G4" s="9"/>
      <c r="H4" s="9"/>
      <c r="I4" s="9"/>
      <c r="J4" s="9"/>
      <c r="K4" t="s">
        <v>36</v>
      </c>
    </row>
    <row r="5" spans="1:12" ht="15" customHeight="1" x14ac:dyDescent="0.2">
      <c r="A5" s="10"/>
      <c r="B5" s="9"/>
      <c r="C5" s="9"/>
      <c r="D5" s="9"/>
      <c r="E5" s="9"/>
      <c r="F5" s="9"/>
      <c r="G5" s="9"/>
      <c r="H5" s="9"/>
      <c r="I5" s="9"/>
      <c r="J5" s="9"/>
      <c r="K5" t="s">
        <v>37</v>
      </c>
    </row>
    <row r="6" spans="1:12" x14ac:dyDescent="0.2">
      <c r="A6" s="1" t="s">
        <v>25</v>
      </c>
      <c r="B6" s="1" t="s">
        <v>26</v>
      </c>
      <c r="C6" s="1" t="s">
        <v>27</v>
      </c>
      <c r="D6" s="1" t="s">
        <v>29</v>
      </c>
      <c r="E6" s="1"/>
      <c r="F6" s="1" t="s">
        <v>28</v>
      </c>
      <c r="G6" s="1" t="s">
        <v>30</v>
      </c>
    </row>
    <row r="7" spans="1:12" x14ac:dyDescent="0.2">
      <c r="A7">
        <v>3</v>
      </c>
      <c r="B7">
        <v>40</v>
      </c>
      <c r="C7">
        <v>192</v>
      </c>
      <c r="D7" s="8">
        <f>C7-C7*0.1</f>
        <v>172.8</v>
      </c>
      <c r="E7" s="8"/>
      <c r="F7">
        <f>A7*B7</f>
        <v>120</v>
      </c>
      <c r="G7" s="8">
        <f>A7*D7</f>
        <v>518.40000000000009</v>
      </c>
    </row>
    <row r="9" spans="1:12" ht="16" customHeight="1" x14ac:dyDescent="0.2">
      <c r="A9" s="19" t="s">
        <v>57</v>
      </c>
      <c r="B9" s="19"/>
      <c r="C9" s="12" t="s">
        <v>39</v>
      </c>
      <c r="D9" s="12" t="s">
        <v>31</v>
      </c>
      <c r="E9" s="12"/>
      <c r="F9" s="12" t="s">
        <v>32</v>
      </c>
      <c r="G9" s="12" t="s">
        <v>34</v>
      </c>
      <c r="H9" s="26" t="s">
        <v>58</v>
      </c>
      <c r="I9" s="1" t="s">
        <v>40</v>
      </c>
    </row>
    <row r="10" spans="1:12" ht="16" customHeight="1" x14ac:dyDescent="0.2">
      <c r="A10" s="19"/>
      <c r="B10" s="19"/>
      <c r="C10" s="1">
        <f>F7</f>
        <v>120</v>
      </c>
      <c r="D10" s="1">
        <v>40</v>
      </c>
      <c r="E10" s="1"/>
      <c r="F10" s="13">
        <f>G7/I10</f>
        <v>172.80000000000004</v>
      </c>
      <c r="G10" s="1">
        <v>20</v>
      </c>
      <c r="H10" s="27">
        <v>100</v>
      </c>
      <c r="I10">
        <f>C10/D10</f>
        <v>3</v>
      </c>
      <c r="J10" s="18"/>
      <c r="K10" s="18"/>
      <c r="L10" s="18"/>
    </row>
    <row r="11" spans="1:12" x14ac:dyDescent="0.2">
      <c r="A11" s="12" t="s">
        <v>38</v>
      </c>
      <c r="B11" s="1" t="s">
        <v>5</v>
      </c>
      <c r="C11" s="1" t="s">
        <v>6</v>
      </c>
      <c r="D11" s="1" t="s">
        <v>7</v>
      </c>
      <c r="E11" s="1"/>
      <c r="F11" s="1" t="s">
        <v>8</v>
      </c>
      <c r="G11" s="1" t="s">
        <v>9</v>
      </c>
      <c r="H11" s="1" t="s">
        <v>16</v>
      </c>
      <c r="I11" s="1" t="s">
        <v>52</v>
      </c>
      <c r="J11" s="18"/>
      <c r="K11" s="18"/>
      <c r="L11" s="18"/>
    </row>
    <row r="12" spans="1:12" x14ac:dyDescent="0.2">
      <c r="A12" s="23">
        <v>1</v>
      </c>
      <c r="B12" s="28">
        <v>202.191</v>
      </c>
      <c r="C12" s="28">
        <v>273.60500000000002</v>
      </c>
      <c r="D12" s="28">
        <v>282.87599999999998</v>
      </c>
      <c r="E12" s="28"/>
      <c r="F12" s="23">
        <f>AVERAGE(B12:D12)</f>
        <v>252.89066666666668</v>
      </c>
      <c r="G12" s="29">
        <f>STDEV(B12:D12)</f>
        <v>44.151217540780586</v>
      </c>
      <c r="H12" s="29">
        <f t="shared" ref="H12" si="0">F12/60</f>
        <v>4.2148444444444442</v>
      </c>
      <c r="I12">
        <f>G12/60</f>
        <v>0.73585362567967638</v>
      </c>
    </row>
    <row r="13" spans="1:12" x14ac:dyDescent="0.2">
      <c r="A13" s="23">
        <v>3</v>
      </c>
      <c r="B13" s="28">
        <v>312.27499999999998</v>
      </c>
      <c r="C13" s="28">
        <v>206.249</v>
      </c>
      <c r="D13" s="28">
        <v>310.11599999999999</v>
      </c>
      <c r="E13" s="28"/>
      <c r="F13" s="23">
        <f>AVERAGE(B13:D13)</f>
        <v>276.21333333333331</v>
      </c>
      <c r="G13" s="29">
        <f>STDEV(B13:D13)</f>
        <v>60.600505561697297</v>
      </c>
      <c r="H13" s="29">
        <f t="shared" ref="H13" si="1">F13/60</f>
        <v>4.6035555555555554</v>
      </c>
      <c r="I13">
        <f>G13/60</f>
        <v>1.0100084260282882</v>
      </c>
    </row>
    <row r="14" spans="1:12" x14ac:dyDescent="0.2">
      <c r="A14" s="23">
        <v>5</v>
      </c>
      <c r="B14" s="28">
        <v>208.33600000000001</v>
      </c>
      <c r="C14" s="28">
        <v>208.387</v>
      </c>
      <c r="D14" s="28">
        <v>208.22200000000001</v>
      </c>
      <c r="E14" s="28">
        <v>210.88</v>
      </c>
      <c r="F14" s="28">
        <f>AVERAGE(B14:E14)</f>
        <v>208.95625000000001</v>
      </c>
      <c r="G14" s="29">
        <f>STDEV(B14:E14)</f>
        <v>1.2843536312090937</v>
      </c>
      <c r="H14" s="29">
        <f t="shared" ref="H14:I18" si="2">F14/60</f>
        <v>3.4826041666666669</v>
      </c>
      <c r="I14">
        <f t="shared" si="2"/>
        <v>2.1405893853484896E-2</v>
      </c>
    </row>
    <row r="15" spans="1:12" x14ac:dyDescent="0.2">
      <c r="A15" s="23">
        <v>7</v>
      </c>
      <c r="B15" s="28">
        <v>222.30500000000001</v>
      </c>
      <c r="C15" s="28">
        <v>196.86799999999999</v>
      </c>
      <c r="D15" s="28">
        <v>187.404</v>
      </c>
      <c r="E15" s="28">
        <v>218.327</v>
      </c>
      <c r="F15" s="28">
        <f>AVERAGE(B15:E15)</f>
        <v>206.226</v>
      </c>
      <c r="G15" s="29">
        <f>STDEV(B15:E15)</f>
        <v>16.800875870025351</v>
      </c>
      <c r="H15" s="29">
        <f>F15/60</f>
        <v>3.4371</v>
      </c>
      <c r="I15">
        <f>G15/60</f>
        <v>0.28001459783375587</v>
      </c>
    </row>
    <row r="16" spans="1:12" x14ac:dyDescent="0.2">
      <c r="A16" s="23">
        <v>10</v>
      </c>
      <c r="B16" s="28">
        <v>201.57599999999999</v>
      </c>
      <c r="C16" s="28">
        <v>320.44299999999998</v>
      </c>
      <c r="D16" s="28">
        <v>216.21700000000001</v>
      </c>
      <c r="E16" s="28"/>
      <c r="F16" s="23">
        <f>AVERAGE(B16:D16)</f>
        <v>246.07866666666666</v>
      </c>
      <c r="G16" s="29">
        <f>STDEV(B16:D16)</f>
        <v>64.816126653274623</v>
      </c>
      <c r="H16" s="29">
        <f t="shared" ref="H16" si="3">F16/60</f>
        <v>4.1013111111111114</v>
      </c>
      <c r="I16">
        <f t="shared" ref="I16" si="4">G16/60</f>
        <v>1.080268777554577</v>
      </c>
    </row>
    <row r="17" spans="1:18" ht="15" customHeight="1" x14ac:dyDescent="0.3">
      <c r="A17" s="22">
        <v>20</v>
      </c>
      <c r="B17" s="31">
        <v>202.398</v>
      </c>
      <c r="C17" s="22">
        <v>303.55599999999998</v>
      </c>
      <c r="D17" s="30">
        <v>260.48</v>
      </c>
      <c r="E17" s="30"/>
      <c r="F17" s="23">
        <f t="shared" ref="F17:F18" si="5">AVERAGE(B17:D17)</f>
        <v>255.47799999999998</v>
      </c>
      <c r="G17" s="29">
        <f t="shared" ref="G17:G18" si="6">STDEV(B17:D17)</f>
        <v>50.764162989258573</v>
      </c>
      <c r="H17" s="29">
        <f t="shared" ref="H17:H18" si="7">F17/60</f>
        <v>4.2579666666666665</v>
      </c>
      <c r="I17">
        <f t="shared" si="2"/>
        <v>0.84606938315430957</v>
      </c>
      <c r="J17" s="15"/>
    </row>
    <row r="18" spans="1:18" ht="16" customHeight="1" x14ac:dyDescent="0.3">
      <c r="A18" s="22">
        <v>40</v>
      </c>
      <c r="B18" s="22">
        <v>210.607</v>
      </c>
      <c r="C18" s="22">
        <v>267.29199999999997</v>
      </c>
      <c r="D18" s="30">
        <v>332.274</v>
      </c>
      <c r="E18" s="30"/>
      <c r="F18" s="23">
        <f t="shared" si="5"/>
        <v>270.05766666666665</v>
      </c>
      <c r="G18" s="29">
        <f t="shared" si="6"/>
        <v>60.880632440319914</v>
      </c>
      <c r="H18" s="29">
        <f t="shared" si="7"/>
        <v>4.5009611111111107</v>
      </c>
      <c r="I18">
        <f t="shared" si="2"/>
        <v>1.0146772073386652</v>
      </c>
      <c r="J18" s="15"/>
    </row>
    <row r="19" spans="1:18" ht="16" customHeight="1" x14ac:dyDescent="0.3">
      <c r="A19" s="21"/>
      <c r="B19" s="21"/>
      <c r="C19" s="21"/>
      <c r="D19" s="21"/>
      <c r="E19" s="21"/>
      <c r="F19" s="21"/>
      <c r="G19" s="21"/>
      <c r="H19" s="21"/>
      <c r="I19" s="15"/>
      <c r="J19" s="15"/>
    </row>
    <row r="20" spans="1:18" ht="16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</row>
    <row r="21" spans="1:18" ht="16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</row>
    <row r="22" spans="1:18" ht="16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spans="1:18" ht="16" customHeigh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</row>
    <row r="24" spans="1:18" ht="16" customHeight="1" x14ac:dyDescent="0.3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25"/>
      <c r="L24" s="25"/>
      <c r="M24" s="25"/>
      <c r="N24" s="25"/>
      <c r="O24" s="25"/>
      <c r="P24" s="25"/>
      <c r="Q24" s="25"/>
      <c r="R24" s="25"/>
    </row>
    <row r="25" spans="1:18" ht="16" customHeight="1" x14ac:dyDescent="0.3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25"/>
      <c r="L25" s="25"/>
      <c r="M25" s="25"/>
      <c r="N25" s="25"/>
      <c r="O25" s="25"/>
      <c r="P25" s="25"/>
      <c r="Q25" s="25"/>
      <c r="R25" s="25"/>
    </row>
    <row r="26" spans="1:18" ht="16" customHeight="1" x14ac:dyDescent="0.3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25"/>
      <c r="L26" s="25"/>
      <c r="M26" s="25"/>
      <c r="N26" s="25"/>
      <c r="O26" s="25"/>
      <c r="P26" s="25"/>
      <c r="Q26" s="25"/>
      <c r="R26" s="25"/>
    </row>
    <row r="27" spans="1:18" ht="16" customHeight="1" x14ac:dyDescent="0.3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25"/>
      <c r="L27" s="25"/>
      <c r="M27" s="25"/>
      <c r="N27" s="25"/>
      <c r="O27" s="25"/>
      <c r="P27" s="25"/>
      <c r="Q27" s="25"/>
      <c r="R27" s="25"/>
    </row>
    <row r="28" spans="1:18" ht="16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</row>
    <row r="29" spans="1:18" ht="16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</row>
    <row r="30" spans="1:18" ht="16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7"/>
      <c r="L30" s="17"/>
      <c r="M30" s="17"/>
      <c r="N30" s="17"/>
      <c r="O30" s="17"/>
    </row>
    <row r="31" spans="1:18" ht="16" customHeight="1" x14ac:dyDescent="0.3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7"/>
      <c r="L31" s="17"/>
      <c r="M31" s="17"/>
      <c r="N31" s="17"/>
      <c r="O31" s="17"/>
    </row>
    <row r="32" spans="1:18" ht="16" customHeight="1" x14ac:dyDescent="0.3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7"/>
      <c r="L32" s="17"/>
      <c r="M32" s="17"/>
      <c r="N32" s="17"/>
      <c r="O32" s="17"/>
    </row>
    <row r="33" spans="1:15" ht="16" customHeight="1" x14ac:dyDescent="0.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7"/>
      <c r="L33" s="17"/>
      <c r="M33" s="17"/>
      <c r="N33" s="17"/>
      <c r="O33" s="17"/>
    </row>
    <row r="34" spans="1:15" ht="16" customHeight="1" x14ac:dyDescent="0.3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7"/>
      <c r="L34" s="17"/>
      <c r="M34" s="17"/>
      <c r="N34" s="17"/>
      <c r="O34" s="17"/>
    </row>
    <row r="35" spans="1:15" ht="16" customHeight="1" x14ac:dyDescent="0.3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7"/>
      <c r="L35" s="17"/>
      <c r="M35" s="17"/>
      <c r="N35" s="17"/>
      <c r="O35" s="17"/>
    </row>
    <row r="36" spans="1:15" ht="16" customHeight="1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7"/>
      <c r="L36" s="17"/>
      <c r="M36" s="17"/>
      <c r="N36" s="17"/>
      <c r="O36" s="17"/>
    </row>
    <row r="37" spans="1:15" ht="16" customHeight="1" x14ac:dyDescent="0.3">
      <c r="A37" s="15"/>
      <c r="B37" s="15"/>
      <c r="C37" s="15"/>
      <c r="D37" s="15"/>
      <c r="E37" s="15"/>
      <c r="F37" s="15"/>
      <c r="G37" s="15"/>
      <c r="H37" s="15"/>
      <c r="I37" s="15"/>
      <c r="J37" s="15"/>
    </row>
    <row r="38" spans="1:15" ht="16" customHeight="1" x14ac:dyDescent="0.3">
      <c r="A38" s="15"/>
      <c r="B38" s="15"/>
      <c r="C38" s="15"/>
      <c r="D38" s="15"/>
      <c r="E38" s="15"/>
      <c r="F38" s="15"/>
      <c r="G38" s="15"/>
      <c r="H38" s="15"/>
      <c r="I38" s="15"/>
      <c r="J38" s="15"/>
    </row>
    <row r="39" spans="1:15" ht="16" customHeigh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</row>
    <row r="40" spans="1:15" ht="16" customHeight="1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</row>
    <row r="41" spans="1:15" ht="16" customHeight="1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</row>
    <row r="42" spans="1:15" ht="16" customHeight="1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</row>
    <row r="43" spans="1:15" ht="16" customHeight="1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</row>
    <row r="44" spans="1:15" ht="16" customHeight="1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5" ht="16" customHeight="1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5" ht="16" customHeight="1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</row>
    <row r="47" spans="1:15" ht="16" customHeight="1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</row>
    <row r="48" spans="1:15" ht="16" customHeight="1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</row>
  </sheetData>
  <mergeCells count="1">
    <mergeCell ref="A1:J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59"/>
  <sheetViews>
    <sheetView workbookViewId="0">
      <selection activeCell="D30" sqref="D30"/>
    </sheetView>
  </sheetViews>
  <sheetFormatPr baseColWidth="10" defaultRowHeight="16" x14ac:dyDescent="0.2"/>
  <cols>
    <col min="1" max="1" width="20.1640625" customWidth="1"/>
    <col min="3" max="4" width="19.6640625" customWidth="1"/>
    <col min="5" max="5" width="16.1640625" customWidth="1"/>
    <col min="6" max="6" width="17.6640625" customWidth="1"/>
    <col min="7" max="7" width="16.1640625" customWidth="1"/>
    <col min="8" max="8" width="19.33203125" customWidth="1"/>
  </cols>
  <sheetData>
    <row r="1" spans="1:10" x14ac:dyDescent="0.2">
      <c r="A1" s="35" t="s">
        <v>60</v>
      </c>
      <c r="B1" s="35"/>
      <c r="C1" s="35"/>
      <c r="D1" s="35"/>
      <c r="E1" s="35"/>
      <c r="F1" s="35"/>
      <c r="G1" s="35"/>
      <c r="H1" s="35"/>
      <c r="I1" s="35"/>
    </row>
    <row r="2" spans="1:10" x14ac:dyDescent="0.2">
      <c r="A2" s="35"/>
      <c r="B2" s="35"/>
      <c r="C2" s="35"/>
      <c r="D2" s="35"/>
      <c r="E2" s="35"/>
      <c r="F2" s="35"/>
      <c r="G2" s="35"/>
      <c r="H2" s="35"/>
      <c r="I2" s="35"/>
    </row>
    <row r="3" spans="1:10" ht="24" x14ac:dyDescent="0.2">
      <c r="A3" s="9"/>
      <c r="B3" s="9"/>
      <c r="C3" s="9"/>
      <c r="D3" s="9"/>
      <c r="E3" s="9"/>
      <c r="F3" s="9"/>
      <c r="G3" s="9"/>
      <c r="H3" s="9"/>
      <c r="I3" s="9"/>
    </row>
    <row r="4" spans="1:10" ht="24" x14ac:dyDescent="0.2">
      <c r="A4" s="10" t="s">
        <v>33</v>
      </c>
      <c r="B4" s="9"/>
      <c r="C4" s="9"/>
      <c r="D4" s="9"/>
      <c r="E4" s="9"/>
      <c r="F4" s="9"/>
      <c r="G4" s="9"/>
      <c r="H4" s="9"/>
      <c r="I4" s="9"/>
      <c r="J4" t="s">
        <v>36</v>
      </c>
    </row>
    <row r="5" spans="1:10" ht="24" x14ac:dyDescent="0.2">
      <c r="A5" s="10"/>
      <c r="B5" s="9"/>
      <c r="C5" s="9"/>
      <c r="D5" s="9"/>
      <c r="E5" s="9"/>
      <c r="F5" s="9"/>
      <c r="G5" s="9"/>
      <c r="H5" s="9"/>
      <c r="I5" s="9"/>
      <c r="J5" t="s">
        <v>37</v>
      </c>
    </row>
    <row r="6" spans="1:10" x14ac:dyDescent="0.2">
      <c r="A6" t="s">
        <v>26</v>
      </c>
      <c r="B6">
        <v>40</v>
      </c>
    </row>
    <row r="7" spans="1:10" x14ac:dyDescent="0.2">
      <c r="A7" t="s">
        <v>27</v>
      </c>
      <c r="B7">
        <v>192</v>
      </c>
    </row>
    <row r="8" spans="1:10" x14ac:dyDescent="0.2">
      <c r="A8" t="s">
        <v>61</v>
      </c>
      <c r="B8">
        <v>173</v>
      </c>
    </row>
    <row r="10" spans="1:10" x14ac:dyDescent="0.2">
      <c r="I10" s="18"/>
    </row>
    <row r="11" spans="1:10" x14ac:dyDescent="0.2">
      <c r="I11" s="18"/>
    </row>
    <row r="13" spans="1:10" x14ac:dyDescent="0.2">
      <c r="A13" s="32" t="s">
        <v>63</v>
      </c>
    </row>
    <row r="14" spans="1:10" ht="24" x14ac:dyDescent="0.3">
      <c r="A14" s="24" t="s">
        <v>62</v>
      </c>
      <c r="B14">
        <v>3</v>
      </c>
    </row>
    <row r="15" spans="1:10" x14ac:dyDescent="0.2">
      <c r="A15" s="19" t="s">
        <v>57</v>
      </c>
      <c r="B15" s="19"/>
      <c r="D15" s="12" t="s">
        <v>39</v>
      </c>
      <c r="E15" s="12" t="s">
        <v>31</v>
      </c>
      <c r="F15" s="12" t="s">
        <v>32</v>
      </c>
      <c r="G15" s="12" t="s">
        <v>34</v>
      </c>
      <c r="H15" s="1" t="s">
        <v>40</v>
      </c>
      <c r="I15" s="1" t="s">
        <v>57</v>
      </c>
    </row>
    <row r="16" spans="1:10" x14ac:dyDescent="0.2">
      <c r="A16" s="19"/>
      <c r="B16" s="19"/>
      <c r="D16" s="1">
        <f>$B$6*B14</f>
        <v>120</v>
      </c>
      <c r="E16" s="1">
        <f>$B$6</f>
        <v>40</v>
      </c>
      <c r="F16" s="13">
        <f>$B$8</f>
        <v>173</v>
      </c>
      <c r="G16" s="1">
        <v>20</v>
      </c>
      <c r="H16">
        <f>D16/E16</f>
        <v>3</v>
      </c>
      <c r="I16">
        <v>5</v>
      </c>
    </row>
    <row r="17" spans="1:25" x14ac:dyDescent="0.2">
      <c r="A17" s="12" t="s">
        <v>58</v>
      </c>
      <c r="B17" s="1" t="s">
        <v>5</v>
      </c>
      <c r="C17" s="1" t="s">
        <v>6</v>
      </c>
      <c r="D17" s="1" t="s">
        <v>7</v>
      </c>
      <c r="E17" s="1" t="s">
        <v>8</v>
      </c>
      <c r="F17" s="1" t="s">
        <v>9</v>
      </c>
      <c r="G17" s="1" t="s">
        <v>16</v>
      </c>
      <c r="H17" s="1" t="s">
        <v>52</v>
      </c>
    </row>
    <row r="18" spans="1:25" x14ac:dyDescent="0.2">
      <c r="A18" s="23">
        <v>20</v>
      </c>
      <c r="B18" s="28"/>
      <c r="C18" s="28"/>
      <c r="D18" s="28"/>
      <c r="E18" s="23" t="e">
        <f>AVERAGE(B18:D18)</f>
        <v>#DIV/0!</v>
      </c>
      <c r="F18" s="29" t="e">
        <f>STDEV(B18:D18)</f>
        <v>#DIV/0!</v>
      </c>
      <c r="G18" s="29" t="e">
        <f t="shared" ref="G18" si="0">E18/60</f>
        <v>#DIV/0!</v>
      </c>
      <c r="H18" t="e">
        <f>F18/60</f>
        <v>#DIV/0!</v>
      </c>
    </row>
    <row r="19" spans="1:25" x14ac:dyDescent="0.2">
      <c r="A19" s="23">
        <v>50</v>
      </c>
      <c r="B19" s="28"/>
      <c r="C19" s="28"/>
      <c r="D19" s="28"/>
      <c r="E19" s="23"/>
      <c r="F19" s="29"/>
      <c r="G19" s="29"/>
    </row>
    <row r="20" spans="1:25" x14ac:dyDescent="0.2">
      <c r="A20" s="23">
        <v>100</v>
      </c>
      <c r="B20" s="28">
        <v>208.33600000000001</v>
      </c>
      <c r="C20" s="28">
        <v>208.387</v>
      </c>
      <c r="D20" s="28">
        <v>208.22200000000001</v>
      </c>
      <c r="E20" s="28">
        <f>AVERAGE(B20:D20)</f>
        <v>208.31500000000003</v>
      </c>
      <c r="F20" s="29">
        <f>STDEV(B20:D20)</f>
        <v>8.4480767041969482E-2</v>
      </c>
      <c r="G20" s="29">
        <f t="shared" ref="G20:H21" si="1">E20/60</f>
        <v>3.471916666666667</v>
      </c>
      <c r="H20">
        <f t="shared" si="1"/>
        <v>1.4080127840328247E-3</v>
      </c>
    </row>
    <row r="21" spans="1:25" x14ac:dyDescent="0.2">
      <c r="A21" s="23"/>
      <c r="B21" s="28"/>
      <c r="C21" s="28"/>
      <c r="D21" s="28"/>
      <c r="E21" s="23" t="e">
        <f>AVERAGE(B21:D21)</f>
        <v>#DIV/0!</v>
      </c>
      <c r="F21" s="29" t="e">
        <f>STDEV(B21:D21)</f>
        <v>#DIV/0!</v>
      </c>
      <c r="G21" s="29" t="e">
        <f t="shared" si="1"/>
        <v>#DIV/0!</v>
      </c>
      <c r="H21" t="e">
        <f t="shared" si="1"/>
        <v>#DIV/0!</v>
      </c>
    </row>
    <row r="24" spans="1:25" ht="24" x14ac:dyDescent="0.3">
      <c r="A24" s="24" t="s">
        <v>62</v>
      </c>
      <c r="B24">
        <v>6</v>
      </c>
    </row>
    <row r="25" spans="1:25" x14ac:dyDescent="0.2">
      <c r="A25" s="19" t="s">
        <v>57</v>
      </c>
      <c r="B25" s="19"/>
      <c r="D25" s="12" t="s">
        <v>39</v>
      </c>
      <c r="E25" s="12" t="s">
        <v>31</v>
      </c>
      <c r="F25" s="12" t="s">
        <v>32</v>
      </c>
      <c r="G25" s="12" t="s">
        <v>34</v>
      </c>
      <c r="H25" s="1" t="s">
        <v>40</v>
      </c>
      <c r="I25" s="1" t="s">
        <v>57</v>
      </c>
      <c r="L25" t="s">
        <v>64</v>
      </c>
      <c r="M25" t="s">
        <v>65</v>
      </c>
      <c r="N25" t="s">
        <v>66</v>
      </c>
      <c r="O25" t="s">
        <v>67</v>
      </c>
      <c r="P25" t="s">
        <v>68</v>
      </c>
      <c r="Q25" t="s">
        <v>69</v>
      </c>
      <c r="R25" t="s">
        <v>70</v>
      </c>
      <c r="S25" t="s">
        <v>64</v>
      </c>
      <c r="T25" t="s">
        <v>65</v>
      </c>
      <c r="U25" t="s">
        <v>66</v>
      </c>
      <c r="V25" t="s">
        <v>67</v>
      </c>
      <c r="W25" t="s">
        <v>68</v>
      </c>
      <c r="X25" t="s">
        <v>69</v>
      </c>
      <c r="Y25" t="s">
        <v>70</v>
      </c>
    </row>
    <row r="26" spans="1:25" x14ac:dyDescent="0.2">
      <c r="A26" s="19"/>
      <c r="B26" s="19"/>
      <c r="D26" s="1">
        <f>$B$6*B24</f>
        <v>240</v>
      </c>
      <c r="E26" s="1">
        <f>$B$6</f>
        <v>40</v>
      </c>
      <c r="F26" s="13">
        <f>$B$8</f>
        <v>173</v>
      </c>
      <c r="G26" s="1">
        <v>20</v>
      </c>
      <c r="H26">
        <f>D26/E26</f>
        <v>6</v>
      </c>
      <c r="I26">
        <v>5</v>
      </c>
      <c r="L26" t="s">
        <v>71</v>
      </c>
      <c r="M26">
        <v>-2.9214920000000002</v>
      </c>
      <c r="N26">
        <v>0.44109199999999998</v>
      </c>
      <c r="O26">
        <v>-6.6230000000000002</v>
      </c>
      <c r="P26">
        <v>0</v>
      </c>
      <c r="S26" t="s">
        <v>71</v>
      </c>
      <c r="T26">
        <v>-2.9455360000000002</v>
      </c>
      <c r="U26">
        <v>0.44031900000000002</v>
      </c>
      <c r="V26">
        <v>-6.69</v>
      </c>
      <c r="W26">
        <v>0</v>
      </c>
    </row>
    <row r="27" spans="1:25" x14ac:dyDescent="0.2">
      <c r="A27" s="12" t="s">
        <v>58</v>
      </c>
      <c r="B27" s="1" t="s">
        <v>5</v>
      </c>
      <c r="C27" s="1" t="s">
        <v>6</v>
      </c>
      <c r="D27" s="1" t="s">
        <v>7</v>
      </c>
      <c r="E27" s="1" t="s">
        <v>8</v>
      </c>
      <c r="F27" s="1" t="s">
        <v>9</v>
      </c>
      <c r="G27" s="1" t="s">
        <v>16</v>
      </c>
      <c r="H27" s="1" t="s">
        <v>52</v>
      </c>
      <c r="L27" t="s">
        <v>72</v>
      </c>
      <c r="M27">
        <v>-0.91499200000000003</v>
      </c>
      <c r="N27">
        <v>0.243529</v>
      </c>
      <c r="O27">
        <v>-3.7570000000000001</v>
      </c>
      <c r="P27">
        <v>1.76E-4</v>
      </c>
      <c r="S27" t="s">
        <v>101</v>
      </c>
      <c r="T27">
        <v>0.115716</v>
      </c>
      <c r="U27">
        <v>3.1730000000000001E-2</v>
      </c>
      <c r="V27">
        <v>3.6469999999999998</v>
      </c>
      <c r="W27">
        <v>2.7099999999999997E-4</v>
      </c>
    </row>
    <row r="28" spans="1:25" x14ac:dyDescent="0.2">
      <c r="A28" s="23">
        <v>20</v>
      </c>
      <c r="B28" s="28"/>
      <c r="C28" s="28"/>
      <c r="D28" s="28"/>
      <c r="E28" s="23" t="e">
        <f>AVERAGE(B28:D28)</f>
        <v>#DIV/0!</v>
      </c>
      <c r="F28" s="29" t="e">
        <f>STDEV(B28:D28)</f>
        <v>#DIV/0!</v>
      </c>
      <c r="G28" s="29" t="e">
        <f t="shared" ref="G28" si="2">E28/60</f>
        <v>#DIV/0!</v>
      </c>
      <c r="H28" t="e">
        <f>F28/60</f>
        <v>#DIV/0!</v>
      </c>
      <c r="L28" t="s">
        <v>73</v>
      </c>
      <c r="M28">
        <v>-0.10277600000000001</v>
      </c>
      <c r="N28">
        <v>2.674E-2</v>
      </c>
      <c r="O28">
        <v>-3.8439999999999999</v>
      </c>
      <c r="P28">
        <v>1.2400000000000001E-4</v>
      </c>
      <c r="S28" t="s">
        <v>74</v>
      </c>
      <c r="T28">
        <v>1.33375</v>
      </c>
      <c r="U28">
        <v>0.31101699999999999</v>
      </c>
      <c r="V28">
        <v>4.2880000000000003</v>
      </c>
      <c r="W28">
        <v>1.9000000000000001E-5</v>
      </c>
    </row>
    <row r="29" spans="1:25" x14ac:dyDescent="0.2">
      <c r="A29" s="23">
        <v>50</v>
      </c>
      <c r="B29" s="28"/>
      <c r="C29" s="28"/>
      <c r="D29" s="28"/>
      <c r="E29" s="23"/>
      <c r="F29" s="29"/>
      <c r="G29" s="29"/>
      <c r="L29" t="s">
        <v>74</v>
      </c>
      <c r="M29">
        <v>1.298781</v>
      </c>
      <c r="N29">
        <v>0.31082599999999999</v>
      </c>
      <c r="O29">
        <v>4.1779999999999999</v>
      </c>
      <c r="P29">
        <v>3.0000000000000001E-5</v>
      </c>
      <c r="S29" t="s">
        <v>102</v>
      </c>
      <c r="T29">
        <v>-2.6134999999999999E-2</v>
      </c>
      <c r="U29">
        <v>1.2880000000000001E-2</v>
      </c>
      <c r="V29">
        <v>-2.0289999999999999</v>
      </c>
      <c r="W29">
        <v>4.2544999999999999E-2</v>
      </c>
    </row>
    <row r="30" spans="1:25" x14ac:dyDescent="0.2">
      <c r="A30" s="23">
        <v>100</v>
      </c>
      <c r="B30" s="28">
        <v>548.98299999999995</v>
      </c>
      <c r="C30" s="28">
        <v>589.14599999999996</v>
      </c>
      <c r="D30" s="28"/>
      <c r="E30" s="23">
        <f>AVERAGE(B30:D30)</f>
        <v>569.06449999999995</v>
      </c>
      <c r="F30" s="29">
        <f>STDEV(B30:D30)</f>
        <v>28.399529652795316</v>
      </c>
      <c r="G30" s="29">
        <f t="shared" ref="G30:G31" si="3">E30/60</f>
        <v>9.4844083333333327</v>
      </c>
      <c r="H30">
        <f t="shared" ref="H30:H31" si="4">F30/60</f>
        <v>0.47332549421325526</v>
      </c>
      <c r="L30" t="s">
        <v>75</v>
      </c>
      <c r="M30">
        <v>-0.90649900000000005</v>
      </c>
      <c r="N30">
        <v>0.243811</v>
      </c>
      <c r="O30">
        <v>-3.718</v>
      </c>
      <c r="P30">
        <v>2.05E-4</v>
      </c>
      <c r="S30" t="s">
        <v>75</v>
      </c>
      <c r="T30">
        <v>-0.89573800000000003</v>
      </c>
      <c r="U30">
        <v>0.243501</v>
      </c>
      <c r="V30">
        <v>-3.6789999999999998</v>
      </c>
      <c r="W30">
        <v>2.3900000000000001E-4</v>
      </c>
    </row>
    <row r="31" spans="1:25" x14ac:dyDescent="0.2">
      <c r="A31" s="23"/>
      <c r="B31" s="28"/>
      <c r="C31" s="28"/>
      <c r="D31" s="28"/>
      <c r="E31" s="23" t="e">
        <f>AVERAGE(B31:D31)</f>
        <v>#DIV/0!</v>
      </c>
      <c r="F31" s="29" t="e">
        <f>STDEV(B31:D31)</f>
        <v>#DIV/0!</v>
      </c>
      <c r="G31" s="29" t="e">
        <f t="shared" si="3"/>
        <v>#DIV/0!</v>
      </c>
      <c r="H31" t="e">
        <f t="shared" si="4"/>
        <v>#DIV/0!</v>
      </c>
      <c r="L31" t="s">
        <v>76</v>
      </c>
      <c r="M31">
        <v>-4.4227000000000002E-2</v>
      </c>
      <c r="N31">
        <v>1.1195E-2</v>
      </c>
      <c r="O31">
        <v>-3.9510000000000001</v>
      </c>
      <c r="P31">
        <v>8.0000000000000007E-5</v>
      </c>
      <c r="S31" t="s">
        <v>76</v>
      </c>
      <c r="T31">
        <v>-4.6592000000000001E-2</v>
      </c>
      <c r="U31">
        <v>1.1073E-2</v>
      </c>
      <c r="V31">
        <v>-4.2080000000000002</v>
      </c>
      <c r="W31">
        <v>2.6999999999999999E-5</v>
      </c>
    </row>
    <row r="32" spans="1:25" x14ac:dyDescent="0.2">
      <c r="L32" t="s">
        <v>77</v>
      </c>
      <c r="M32">
        <v>-9.3290999999999999E-2</v>
      </c>
      <c r="N32">
        <v>1.7923999999999999E-2</v>
      </c>
      <c r="O32">
        <v>-5.2050000000000001</v>
      </c>
      <c r="P32">
        <v>0</v>
      </c>
      <c r="S32" t="s">
        <v>77</v>
      </c>
      <c r="T32">
        <v>-0.106138</v>
      </c>
      <c r="U32">
        <v>1.7883E-2</v>
      </c>
      <c r="V32">
        <v>-5.9349999999999996</v>
      </c>
      <c r="W32">
        <v>0</v>
      </c>
    </row>
    <row r="33" spans="1:23" x14ac:dyDescent="0.2">
      <c r="L33" t="s">
        <v>78</v>
      </c>
      <c r="M33">
        <v>0.12304</v>
      </c>
      <c r="N33">
        <v>2.3481999999999999E-2</v>
      </c>
      <c r="O33">
        <v>5.24</v>
      </c>
      <c r="P33">
        <v>0</v>
      </c>
      <c r="S33" t="s">
        <v>103</v>
      </c>
      <c r="T33">
        <v>-8.7985999999999995E-2</v>
      </c>
      <c r="U33">
        <v>3.2274999999999998E-2</v>
      </c>
      <c r="V33">
        <v>-2.726</v>
      </c>
      <c r="W33">
        <v>6.4510000000000001E-3</v>
      </c>
    </row>
    <row r="34" spans="1:23" ht="24" x14ac:dyDescent="0.3">
      <c r="A34" s="24" t="s">
        <v>62</v>
      </c>
      <c r="B34">
        <v>12</v>
      </c>
      <c r="L34" t="s">
        <v>79</v>
      </c>
      <c r="M34">
        <v>-1.2352639999999999</v>
      </c>
      <c r="N34">
        <v>0.19012200000000001</v>
      </c>
      <c r="O34">
        <v>-6.4969999999999999</v>
      </c>
      <c r="P34">
        <v>0</v>
      </c>
      <c r="S34" t="s">
        <v>78</v>
      </c>
      <c r="T34">
        <v>8.6430999999999994E-2</v>
      </c>
      <c r="U34">
        <v>2.2848E-2</v>
      </c>
      <c r="V34">
        <v>3.7829999999999999</v>
      </c>
      <c r="W34">
        <v>1.5799999999999999E-4</v>
      </c>
    </row>
    <row r="35" spans="1:23" x14ac:dyDescent="0.2">
      <c r="A35" s="19" t="s">
        <v>57</v>
      </c>
      <c r="B35" s="19"/>
      <c r="D35" s="12" t="s">
        <v>39</v>
      </c>
      <c r="E35" s="12" t="s">
        <v>31</v>
      </c>
      <c r="F35" s="12" t="s">
        <v>32</v>
      </c>
      <c r="G35" s="12" t="s">
        <v>34</v>
      </c>
      <c r="H35" s="1" t="s">
        <v>40</v>
      </c>
      <c r="I35" s="1" t="s">
        <v>57</v>
      </c>
      <c r="L35" t="s">
        <v>80</v>
      </c>
      <c r="M35">
        <v>0.12199500000000001</v>
      </c>
      <c r="N35">
        <v>3.6556999999999999E-2</v>
      </c>
      <c r="O35">
        <v>3.3370000000000002</v>
      </c>
      <c r="P35">
        <v>8.5800000000000004E-4</v>
      </c>
      <c r="S35" t="s">
        <v>79</v>
      </c>
      <c r="T35">
        <v>-1.245943</v>
      </c>
      <c r="U35">
        <v>0.18985099999999999</v>
      </c>
      <c r="V35">
        <v>-6.5629999999999997</v>
      </c>
      <c r="W35">
        <v>0</v>
      </c>
    </row>
    <row r="36" spans="1:23" x14ac:dyDescent="0.2">
      <c r="A36" s="19"/>
      <c r="B36" s="19"/>
      <c r="D36" s="1">
        <f>$B$6*B34</f>
        <v>480</v>
      </c>
      <c r="E36" s="1">
        <f>$B$6</f>
        <v>40</v>
      </c>
      <c r="F36" s="13">
        <f>$B$8</f>
        <v>173</v>
      </c>
      <c r="G36" s="1">
        <v>20</v>
      </c>
      <c r="H36">
        <f>D36/E36</f>
        <v>12</v>
      </c>
      <c r="I36">
        <v>5</v>
      </c>
      <c r="L36" t="s">
        <v>81</v>
      </c>
      <c r="M36">
        <v>-0.87790500000000005</v>
      </c>
      <c r="N36">
        <v>0.24371100000000001</v>
      </c>
      <c r="O36">
        <v>-3.6019999999999999</v>
      </c>
      <c r="P36">
        <v>3.21E-4</v>
      </c>
      <c r="S36" t="s">
        <v>104</v>
      </c>
      <c r="T36">
        <v>-1.5282519999999999</v>
      </c>
      <c r="U36">
        <v>0.34405200000000002</v>
      </c>
      <c r="V36">
        <v>-4.4420000000000002</v>
      </c>
      <c r="W36">
        <v>9.0000000000000002E-6</v>
      </c>
    </row>
    <row r="37" spans="1:23" x14ac:dyDescent="0.2">
      <c r="A37" s="12" t="s">
        <v>58</v>
      </c>
      <c r="B37" s="1" t="s">
        <v>5</v>
      </c>
      <c r="C37" s="1" t="s">
        <v>6</v>
      </c>
      <c r="D37" s="1" t="s">
        <v>7</v>
      </c>
      <c r="E37" s="1" t="s">
        <v>8</v>
      </c>
      <c r="F37" s="1" t="s">
        <v>9</v>
      </c>
      <c r="G37" s="1" t="s">
        <v>16</v>
      </c>
      <c r="H37" s="1" t="s">
        <v>52</v>
      </c>
      <c r="L37" t="s">
        <v>82</v>
      </c>
      <c r="M37">
        <v>0.176283</v>
      </c>
      <c r="N37">
        <v>3.1653000000000001E-2</v>
      </c>
      <c r="O37">
        <v>5.569</v>
      </c>
      <c r="P37">
        <v>0</v>
      </c>
      <c r="S37" t="s">
        <v>80</v>
      </c>
      <c r="T37">
        <v>0.140401</v>
      </c>
      <c r="U37">
        <v>3.7315000000000001E-2</v>
      </c>
      <c r="V37">
        <v>3.7629999999999999</v>
      </c>
      <c r="W37">
        <v>1.7200000000000001E-4</v>
      </c>
    </row>
    <row r="38" spans="1:23" x14ac:dyDescent="0.2">
      <c r="A38" s="23">
        <v>20</v>
      </c>
      <c r="B38" s="28"/>
      <c r="C38" s="28"/>
      <c r="D38" s="28"/>
      <c r="E38" s="23" t="e">
        <f>AVERAGE(B38:D38)</f>
        <v>#DIV/0!</v>
      </c>
      <c r="F38" s="29" t="e">
        <f>STDEV(B38:D38)</f>
        <v>#DIV/0!</v>
      </c>
      <c r="G38" s="29" t="e">
        <f t="shared" ref="G38" si="5">E38/60</f>
        <v>#DIV/0!</v>
      </c>
      <c r="H38" t="e">
        <f>F38/60</f>
        <v>#DIV/0!</v>
      </c>
      <c r="L38" t="s">
        <v>83</v>
      </c>
      <c r="M38">
        <v>0.14612700000000001</v>
      </c>
      <c r="N38">
        <v>2.4625000000000001E-2</v>
      </c>
      <c r="O38">
        <v>5.9340000000000002</v>
      </c>
      <c r="P38">
        <v>0</v>
      </c>
      <c r="S38" t="s">
        <v>81</v>
      </c>
      <c r="T38">
        <v>-0.90642999999999996</v>
      </c>
      <c r="U38">
        <v>0.24326400000000001</v>
      </c>
      <c r="V38">
        <v>-3.726</v>
      </c>
      <c r="W38">
        <v>1.9900000000000001E-4</v>
      </c>
    </row>
    <row r="39" spans="1:23" x14ac:dyDescent="0.2">
      <c r="A39" s="23">
        <v>50</v>
      </c>
      <c r="B39" s="28"/>
      <c r="C39" s="28"/>
      <c r="D39" s="28"/>
      <c r="E39" s="23"/>
      <c r="F39" s="29"/>
      <c r="G39" s="29"/>
      <c r="L39" t="s">
        <v>84</v>
      </c>
      <c r="M39">
        <v>1.4711019999999999</v>
      </c>
      <c r="N39">
        <v>0.40862100000000001</v>
      </c>
      <c r="O39">
        <v>3.6</v>
      </c>
      <c r="P39">
        <v>3.2400000000000001E-4</v>
      </c>
      <c r="S39" t="s">
        <v>82</v>
      </c>
      <c r="T39">
        <v>0.17469499999999999</v>
      </c>
      <c r="U39">
        <v>3.1573999999999998E-2</v>
      </c>
      <c r="V39">
        <v>5.5330000000000004</v>
      </c>
      <c r="W39">
        <v>0</v>
      </c>
    </row>
    <row r="40" spans="1:23" x14ac:dyDescent="0.2">
      <c r="A40" s="23">
        <v>100</v>
      </c>
      <c r="B40" s="28"/>
      <c r="C40" s="28"/>
      <c r="D40" s="28"/>
      <c r="E40" s="23" t="e">
        <f>AVERAGE(B40:D40)</f>
        <v>#DIV/0!</v>
      </c>
      <c r="F40" s="29" t="e">
        <f>STDEV(B40:D40)</f>
        <v>#DIV/0!</v>
      </c>
      <c r="G40" s="29" t="e">
        <f t="shared" ref="G40:G41" si="6">E40/60</f>
        <v>#DIV/0!</v>
      </c>
      <c r="H40" t="e">
        <f t="shared" ref="H40:H41" si="7">F40/60</f>
        <v>#DIV/0!</v>
      </c>
      <c r="L40" t="s">
        <v>85</v>
      </c>
      <c r="M40">
        <v>8.0002000000000004E-2</v>
      </c>
      <c r="N40">
        <v>1.9053E-2</v>
      </c>
      <c r="O40">
        <v>4.1989999999999998</v>
      </c>
      <c r="P40">
        <v>2.8E-5</v>
      </c>
      <c r="S40" t="s">
        <v>83</v>
      </c>
      <c r="T40">
        <v>0.103738</v>
      </c>
      <c r="U40">
        <v>2.2540999999999999E-2</v>
      </c>
      <c r="V40">
        <v>4.6020000000000003</v>
      </c>
      <c r="W40">
        <v>3.9999999999999998E-6</v>
      </c>
    </row>
    <row r="41" spans="1:23" x14ac:dyDescent="0.2">
      <c r="A41" s="23"/>
      <c r="B41" s="28"/>
      <c r="C41" s="28"/>
      <c r="D41" s="28"/>
      <c r="E41" s="23" t="e">
        <f>AVERAGE(B41:D41)</f>
        <v>#DIV/0!</v>
      </c>
      <c r="F41" s="29" t="e">
        <f>STDEV(B41:D41)</f>
        <v>#DIV/0!</v>
      </c>
      <c r="G41" s="29" t="e">
        <f t="shared" si="6"/>
        <v>#DIV/0!</v>
      </c>
      <c r="H41" t="e">
        <f t="shared" si="7"/>
        <v>#DIV/0!</v>
      </c>
      <c r="L41" t="s">
        <v>86</v>
      </c>
      <c r="M41">
        <v>9.8946999999999993E-2</v>
      </c>
      <c r="N41">
        <v>2.3689999999999999E-2</v>
      </c>
      <c r="O41">
        <v>4.1769999999999996</v>
      </c>
      <c r="P41">
        <v>3.1000000000000001E-5</v>
      </c>
      <c r="S41" t="s">
        <v>105</v>
      </c>
      <c r="T41">
        <v>0.64588199999999996</v>
      </c>
      <c r="U41">
        <v>0.243372</v>
      </c>
      <c r="V41">
        <v>2.6539999999999999</v>
      </c>
      <c r="W41">
        <v>8.005E-3</v>
      </c>
    </row>
    <row r="42" spans="1:23" x14ac:dyDescent="0.2">
      <c r="L42" t="s">
        <v>87</v>
      </c>
      <c r="M42">
        <v>-7.7773999999999996E-2</v>
      </c>
      <c r="N42">
        <v>2.172E-2</v>
      </c>
      <c r="O42">
        <v>-3.581</v>
      </c>
      <c r="P42">
        <v>3.4900000000000003E-4</v>
      </c>
      <c r="S42" t="s">
        <v>84</v>
      </c>
      <c r="T42">
        <v>1.508726</v>
      </c>
      <c r="U42">
        <v>0.40768100000000002</v>
      </c>
      <c r="V42">
        <v>3.7010000000000001</v>
      </c>
      <c r="W42">
        <v>2.1900000000000001E-4</v>
      </c>
    </row>
    <row r="43" spans="1:23" x14ac:dyDescent="0.2">
      <c r="L43" t="s">
        <v>88</v>
      </c>
      <c r="M43">
        <v>-0.17286599999999999</v>
      </c>
      <c r="N43">
        <v>2.4903999999999999E-2</v>
      </c>
      <c r="O43">
        <v>-6.9409999999999998</v>
      </c>
      <c r="P43">
        <v>0</v>
      </c>
      <c r="S43" t="s">
        <v>85</v>
      </c>
      <c r="T43">
        <v>7.3476E-2</v>
      </c>
      <c r="U43">
        <v>1.9289000000000001E-2</v>
      </c>
      <c r="V43">
        <v>3.8090000000000002</v>
      </c>
      <c r="W43">
        <v>1.4300000000000001E-4</v>
      </c>
    </row>
    <row r="44" spans="1:23" x14ac:dyDescent="0.2">
      <c r="L44" t="s">
        <v>89</v>
      </c>
      <c r="M44">
        <v>-0.149753</v>
      </c>
      <c r="N44">
        <v>3.6861999999999999E-2</v>
      </c>
      <c r="O44">
        <v>-4.0629999999999997</v>
      </c>
      <c r="P44">
        <v>5.0000000000000002E-5</v>
      </c>
      <c r="S44" t="s">
        <v>86</v>
      </c>
      <c r="T44">
        <v>0.12014900000000001</v>
      </c>
      <c r="U44">
        <v>3.1753999999999998E-2</v>
      </c>
      <c r="V44">
        <v>3.7839999999999998</v>
      </c>
      <c r="W44">
        <v>1.5799999999999999E-4</v>
      </c>
    </row>
    <row r="45" spans="1:23" x14ac:dyDescent="0.2">
      <c r="L45" t="s">
        <v>90</v>
      </c>
      <c r="M45">
        <v>-0.12875200000000001</v>
      </c>
      <c r="N45">
        <v>3.8163000000000002E-2</v>
      </c>
      <c r="O45">
        <v>-3.3740000000000001</v>
      </c>
      <c r="P45">
        <v>7.5199999999999996E-4</v>
      </c>
      <c r="S45" t="s">
        <v>87</v>
      </c>
      <c r="T45">
        <v>-8.3746000000000001E-2</v>
      </c>
      <c r="U45">
        <v>2.1745E-2</v>
      </c>
      <c r="V45">
        <v>-3.851</v>
      </c>
      <c r="W45">
        <v>1.2E-4</v>
      </c>
    </row>
    <row r="46" spans="1:23" x14ac:dyDescent="0.2">
      <c r="L46" t="s">
        <v>91</v>
      </c>
      <c r="M46">
        <v>0.70079800000000003</v>
      </c>
      <c r="N46">
        <v>0.24401200000000001</v>
      </c>
      <c r="O46">
        <v>2.8719999999999999</v>
      </c>
      <c r="P46">
        <v>4.1120000000000002E-3</v>
      </c>
      <c r="S46" t="s">
        <v>106</v>
      </c>
      <c r="T46">
        <v>0.85407699999999998</v>
      </c>
      <c r="U46">
        <v>0.26042999999999999</v>
      </c>
      <c r="V46">
        <v>3.2789999999999999</v>
      </c>
      <c r="W46">
        <v>1.054E-3</v>
      </c>
    </row>
    <row r="47" spans="1:23" x14ac:dyDescent="0.2">
      <c r="L47" t="s">
        <v>92</v>
      </c>
      <c r="M47">
        <v>8.1503999999999993E-2</v>
      </c>
      <c r="N47">
        <v>2.5368999999999999E-2</v>
      </c>
      <c r="O47">
        <v>3.2130000000000001</v>
      </c>
      <c r="P47">
        <v>1.3309999999999999E-3</v>
      </c>
      <c r="S47" t="s">
        <v>107</v>
      </c>
      <c r="T47">
        <v>-0.105394</v>
      </c>
      <c r="U47">
        <v>3.3064000000000003E-2</v>
      </c>
      <c r="V47">
        <v>-3.1880000000000002</v>
      </c>
      <c r="W47">
        <v>1.4519999999999999E-3</v>
      </c>
    </row>
    <row r="48" spans="1:23" x14ac:dyDescent="0.2">
      <c r="L48" t="s">
        <v>93</v>
      </c>
      <c r="M48">
        <v>-8.2887000000000002E-2</v>
      </c>
      <c r="N48">
        <v>1.5476E-2</v>
      </c>
      <c r="O48">
        <v>-5.3559999999999999</v>
      </c>
      <c r="P48">
        <v>0</v>
      </c>
      <c r="S48" t="s">
        <v>108</v>
      </c>
      <c r="T48">
        <v>-0.42642200000000002</v>
      </c>
      <c r="U48" t="s">
        <v>109</v>
      </c>
      <c r="V48" t="s">
        <v>109</v>
      </c>
      <c r="W48" t="s">
        <v>109</v>
      </c>
    </row>
    <row r="49" spans="12:23" x14ac:dyDescent="0.2">
      <c r="L49" t="s">
        <v>94</v>
      </c>
      <c r="M49">
        <v>3.0189000000000001E-2</v>
      </c>
      <c r="N49">
        <v>1.0352E-2</v>
      </c>
      <c r="O49">
        <v>2.9159999999999999</v>
      </c>
      <c r="P49">
        <v>3.5739999999999999E-3</v>
      </c>
      <c r="S49" t="s">
        <v>88</v>
      </c>
      <c r="T49">
        <v>-0.128997</v>
      </c>
      <c r="U49">
        <v>2.2112E-2</v>
      </c>
      <c r="V49">
        <v>-5.8339999999999996</v>
      </c>
      <c r="W49">
        <v>0</v>
      </c>
    </row>
    <row r="50" spans="12:23" x14ac:dyDescent="0.2">
      <c r="L50" t="s">
        <v>95</v>
      </c>
      <c r="M50">
        <v>-0.99075400000000002</v>
      </c>
      <c r="N50">
        <v>0.24698999999999999</v>
      </c>
      <c r="O50">
        <v>-4.0110000000000001</v>
      </c>
      <c r="P50">
        <v>6.2000000000000003E-5</v>
      </c>
      <c r="S50" t="s">
        <v>89</v>
      </c>
      <c r="T50">
        <v>-0.16969999999999999</v>
      </c>
      <c r="U50">
        <v>3.7464999999999998E-2</v>
      </c>
      <c r="V50">
        <v>-4.53</v>
      </c>
      <c r="W50">
        <v>6.0000000000000002E-6</v>
      </c>
    </row>
    <row r="51" spans="12:23" x14ac:dyDescent="0.2">
      <c r="L51" t="s">
        <v>96</v>
      </c>
      <c r="M51">
        <v>0.78297799999999995</v>
      </c>
      <c r="N51">
        <v>0.23391500000000001</v>
      </c>
      <c r="O51">
        <v>3.347</v>
      </c>
      <c r="P51">
        <v>8.2799999999999996E-4</v>
      </c>
      <c r="S51" t="s">
        <v>90</v>
      </c>
      <c r="T51">
        <v>-0.13563600000000001</v>
      </c>
      <c r="U51">
        <v>3.8254999999999997E-2</v>
      </c>
      <c r="V51">
        <v>-3.5459999999999998</v>
      </c>
      <c r="W51">
        <v>3.9899999999999999E-4</v>
      </c>
    </row>
    <row r="52" spans="12:23" x14ac:dyDescent="0.2">
      <c r="L52" t="s">
        <v>97</v>
      </c>
      <c r="M52">
        <v>1.6759710000000001</v>
      </c>
      <c r="N52">
        <v>0.52173000000000003</v>
      </c>
      <c r="O52">
        <v>3.2120000000000002</v>
      </c>
      <c r="P52">
        <v>1.333E-3</v>
      </c>
      <c r="S52" t="s">
        <v>92</v>
      </c>
      <c r="T52">
        <v>7.3405999999999999E-2</v>
      </c>
      <c r="U52">
        <v>2.4906000000000001E-2</v>
      </c>
      <c r="V52">
        <v>2.9470000000000001</v>
      </c>
      <c r="W52">
        <v>3.2339999999999999E-3</v>
      </c>
    </row>
    <row r="53" spans="12:23" x14ac:dyDescent="0.2">
      <c r="L53" t="s">
        <v>98</v>
      </c>
      <c r="M53">
        <v>0.78113900000000003</v>
      </c>
      <c r="N53">
        <v>0.236674</v>
      </c>
      <c r="O53">
        <v>3.3</v>
      </c>
      <c r="P53">
        <v>9.7799999999999992E-4</v>
      </c>
      <c r="S53" t="s">
        <v>93</v>
      </c>
      <c r="T53">
        <v>-8.1712999999999994E-2</v>
      </c>
      <c r="U53">
        <v>1.5554E-2</v>
      </c>
      <c r="V53">
        <v>-5.2530000000000001</v>
      </c>
      <c r="W53">
        <v>0</v>
      </c>
    </row>
    <row r="54" spans="12:23" x14ac:dyDescent="0.2">
      <c r="L54" t="s">
        <v>99</v>
      </c>
      <c r="M54">
        <v>-3.0629E-2</v>
      </c>
      <c r="N54">
        <v>1.2711999999999999E-2</v>
      </c>
      <c r="O54">
        <v>-2.4089999999999998</v>
      </c>
      <c r="P54">
        <v>1.6048E-2</v>
      </c>
      <c r="S54" t="s">
        <v>94</v>
      </c>
      <c r="T54">
        <v>3.1004E-2</v>
      </c>
      <c r="U54">
        <v>1.0382000000000001E-2</v>
      </c>
      <c r="V54">
        <v>2.9860000000000002</v>
      </c>
      <c r="W54">
        <v>2.849E-3</v>
      </c>
    </row>
    <row r="55" spans="12:23" x14ac:dyDescent="0.2">
      <c r="L55" t="s">
        <v>100</v>
      </c>
      <c r="M55">
        <v>0.89164100000000002</v>
      </c>
      <c r="N55">
        <v>4.2736999999999997E-2</v>
      </c>
      <c r="O55">
        <v>20.864000000000001</v>
      </c>
      <c r="P55">
        <v>0</v>
      </c>
      <c r="S55" t="s">
        <v>95</v>
      </c>
      <c r="T55">
        <v>-0.99006300000000003</v>
      </c>
      <c r="U55">
        <v>0.24675</v>
      </c>
      <c r="V55">
        <v>-4.0119999999999996</v>
      </c>
      <c r="W55">
        <v>6.2000000000000003E-5</v>
      </c>
    </row>
    <row r="56" spans="12:23" x14ac:dyDescent="0.2">
      <c r="S56" t="s">
        <v>96</v>
      </c>
      <c r="T56">
        <v>0.76542900000000003</v>
      </c>
      <c r="U56">
        <v>0.23352400000000001</v>
      </c>
      <c r="V56">
        <v>3.278</v>
      </c>
      <c r="W56">
        <v>1.06E-3</v>
      </c>
    </row>
    <row r="57" spans="12:23" x14ac:dyDescent="0.2">
      <c r="S57" t="s">
        <v>98</v>
      </c>
      <c r="T57">
        <v>0.78475799999999996</v>
      </c>
      <c r="U57">
        <v>0.236372</v>
      </c>
      <c r="V57">
        <v>3.32</v>
      </c>
      <c r="W57">
        <v>9.1200000000000005E-4</v>
      </c>
    </row>
    <row r="58" spans="12:23" x14ac:dyDescent="0.2">
      <c r="S58" t="s">
        <v>110</v>
      </c>
      <c r="T58">
        <v>0.18467</v>
      </c>
      <c r="U58">
        <v>9.2466999999999994E-2</v>
      </c>
      <c r="V58">
        <v>1.9970000000000001</v>
      </c>
      <c r="W58">
        <v>4.5913000000000002E-2</v>
      </c>
    </row>
    <row r="59" spans="12:23" x14ac:dyDescent="0.2">
      <c r="S59" t="s">
        <v>100</v>
      </c>
      <c r="T59">
        <v>0.94604200000000005</v>
      </c>
      <c r="U59">
        <v>4.2370999999999999E-2</v>
      </c>
      <c r="V59">
        <v>22.327999999999999</v>
      </c>
      <c r="W59">
        <v>0</v>
      </c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Local_Skylake_SNP_scal</vt:lpstr>
      <vt:lpstr>Local_Skylake_cores_scal</vt:lpstr>
      <vt:lpstr>Standalone_Skylake_exec_cores</vt:lpstr>
      <vt:lpstr>Standalone_Skylake_exec_mem</vt:lpstr>
      <vt:lpstr>Standalone_Skylake_driver</vt:lpstr>
      <vt:lpstr>Standalone_skylake_nodes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Heldenbrand, Jacob R</cp:lastModifiedBy>
  <dcterms:created xsi:type="dcterms:W3CDTF">2018-07-02T20:35:03Z</dcterms:created>
  <dcterms:modified xsi:type="dcterms:W3CDTF">2018-08-28T18:58:37Z</dcterms:modified>
</cp:coreProperties>
</file>