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ublic\Documents\Altium\Projects\SW8E-MainPowerBoard\12V_Module\"/>
    </mc:Choice>
  </mc:AlternateContent>
  <xr:revisionPtr revIDLastSave="0" documentId="13_ncr:1_{3DCEDAA6-4A45-49B4-8AEF-899BF553A731}" xr6:coauthVersionLast="47" xr6:coauthVersionMax="47" xr10:uidLastSave="{00000000-0000-0000-0000-000000000000}"/>
  <bookViews>
    <workbookView xWindow="23880" yWindow="-5355" windowWidth="13740" windowHeight="21240" xr2:uid="{00000000-000D-0000-FFFF-FFFF00000000}"/>
  </bookViews>
  <sheets>
    <sheet name="LM5156H_Datasheet_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1" i="1" l="1"/>
  <c r="E71" i="1"/>
  <c r="B64" i="1"/>
  <c r="B41" i="1" l="1"/>
  <c r="B27" i="1"/>
  <c r="B28" i="1" s="1"/>
  <c r="B46" i="1" l="1"/>
  <c r="B56" i="1"/>
  <c r="B63" i="1" s="1"/>
  <c r="B65" i="1" s="1"/>
  <c r="B66" i="1" s="1"/>
</calcChain>
</file>

<file path=xl/sharedStrings.xml><?xml version="1.0" encoding="utf-8"?>
<sst xmlns="http://schemas.openxmlformats.org/spreadsheetml/2006/main" count="88" uniqueCount="66">
  <si>
    <t>Vin (min)</t>
  </si>
  <si>
    <t>Vin (max)</t>
  </si>
  <si>
    <t>Vout</t>
  </si>
  <si>
    <t>Iout (max)</t>
  </si>
  <si>
    <t>V</t>
  </si>
  <si>
    <t>A</t>
  </si>
  <si>
    <t>R_UVLOT</t>
  </si>
  <si>
    <t>R_UVLOB</t>
  </si>
  <si>
    <t>Ohms</t>
  </si>
  <si>
    <t>Device Properties (Constants)</t>
  </si>
  <si>
    <t>V_UVLO (falling)</t>
  </si>
  <si>
    <t>V_UVLO (rising)</t>
  </si>
  <si>
    <t>I_UVLO</t>
  </si>
  <si>
    <t>UVLO Design</t>
  </si>
  <si>
    <t>V_SUPPLY (ON)</t>
  </si>
  <si>
    <t>V_SUPPLY (OFF)</t>
  </si>
  <si>
    <t>C_UVLO</t>
  </si>
  <si>
    <t>R_UVLOS</t>
  </si>
  <si>
    <t>F</t>
  </si>
  <si>
    <t>These voltages selected as they avoiddamage by overcurrenting FET, inductor, diode, etc</t>
  </si>
  <si>
    <t>Datasheet states these may be needed, but don't provide may specifics for when…</t>
  </si>
  <si>
    <t>???</t>
  </si>
  <si>
    <t>BIAS, VCC Design</t>
  </si>
  <si>
    <t>C_VCC</t>
  </si>
  <si>
    <t>Datasheet recommends 1uF to 4.7uF</t>
  </si>
  <si>
    <t>SS Pin</t>
  </si>
  <si>
    <t>ms</t>
  </si>
  <si>
    <t>Design Parameters</t>
  </si>
  <si>
    <t>I_SS</t>
  </si>
  <si>
    <t>C_SS</t>
  </si>
  <si>
    <t>Desired Soft Start Time (t_SS)</t>
  </si>
  <si>
    <t>RT Pin</t>
  </si>
  <si>
    <t>R_T</t>
  </si>
  <si>
    <t>f_SW</t>
  </si>
  <si>
    <t>Hz</t>
  </si>
  <si>
    <t>f_RT</t>
  </si>
  <si>
    <t>Same as f_RT b/c clock sync not used</t>
  </si>
  <si>
    <t>DRSS</t>
  </si>
  <si>
    <t>Connect DITHOFF to VCC</t>
  </si>
  <si>
    <t>This disables DRSS</t>
  </si>
  <si>
    <t>Clock Synchronization</t>
  </si>
  <si>
    <t>Not used</t>
  </si>
  <si>
    <t>Not used. UVLO / SYNC connected with components previously calculated</t>
  </si>
  <si>
    <t>Same as f_SW b/c clock sync not used</t>
  </si>
  <si>
    <t>V_D1</t>
  </si>
  <si>
    <t>Voltage drop across output  diode D1</t>
  </si>
  <si>
    <t>f_SYNC</t>
  </si>
  <si>
    <t>L</t>
  </si>
  <si>
    <t>H</t>
  </si>
  <si>
    <t>Max Duty Cycle &amp; Min Input Voltage</t>
  </si>
  <si>
    <t>R_L</t>
  </si>
  <si>
    <t>DC resistance of inductor</t>
  </si>
  <si>
    <t>Ohm</t>
  </si>
  <si>
    <t>R_DS (ON)</t>
  </si>
  <si>
    <t>MOSFET property</t>
  </si>
  <si>
    <t>V_SUPPLY (min)</t>
  </si>
  <si>
    <t>D_MAX1</t>
  </si>
  <si>
    <t>D_MAX2</t>
  </si>
  <si>
    <t>D_MAX</t>
  </si>
  <si>
    <t>Selected R_S</t>
  </si>
  <si>
    <t>MOSFET Gate Driver</t>
  </si>
  <si>
    <t>Inequality (must satisfy)</t>
  </si>
  <si>
    <t>&lt;</t>
  </si>
  <si>
    <t>MOSFET Q_G</t>
  </si>
  <si>
    <t>C</t>
  </si>
  <si>
    <t>3.5e-8 charge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</si>
</sst>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Border="1"/>
    <xf numFmtId="11" fontId="0" fillId="0" borderId="0" xfId="0" applyNumberFormat="1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horizontal="left" vertical="top"/>
    </xf>
    <xf numFmtId="2" fontId="0" fillId="0" borderId="0" xfId="0" applyNumberFormat="1" applyBorder="1"/>
    <xf numFmtId="0" fontId="0" fillId="0" borderId="0" xfId="0" applyFont="1" applyFill="1" applyBorder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</xdr:colOff>
      <xdr:row>22</xdr:row>
      <xdr:rowOff>7620</xdr:rowOff>
    </xdr:from>
    <xdr:to>
      <xdr:col>13</xdr:col>
      <xdr:colOff>280496</xdr:colOff>
      <xdr:row>32</xdr:row>
      <xdr:rowOff>45981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5F69BB-9193-F8FA-D10C-45A46D28A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8460" y="1836420"/>
          <a:ext cx="3305636" cy="1867161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0</xdr:row>
      <xdr:rowOff>0</xdr:rowOff>
    </xdr:from>
    <xdr:to>
      <xdr:col>15</xdr:col>
      <xdr:colOff>124433</xdr:colOff>
      <xdr:row>13</xdr:row>
      <xdr:rowOff>4142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8F6E93-32C6-9988-97ED-6104E60DB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3700" y="0"/>
          <a:ext cx="4353533" cy="2381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34" workbookViewId="0">
      <selection activeCell="H72" sqref="H72"/>
    </sheetView>
  </sheetViews>
  <sheetFormatPr defaultRowHeight="15" x14ac:dyDescent="0.25"/>
  <cols>
    <col min="1" max="1" width="26.5703125" customWidth="1"/>
    <col min="2" max="2" width="17.85546875" customWidth="1"/>
  </cols>
  <sheetData>
    <row r="1" spans="1:8" x14ac:dyDescent="0.25">
      <c r="A1" s="1" t="s">
        <v>9</v>
      </c>
    </row>
    <row r="2" spans="1:8" x14ac:dyDescent="0.25">
      <c r="A2" s="2" t="s">
        <v>10</v>
      </c>
      <c r="B2">
        <v>1.575</v>
      </c>
      <c r="C2" t="s">
        <v>4</v>
      </c>
    </row>
    <row r="3" spans="1:8" x14ac:dyDescent="0.25">
      <c r="A3" s="2" t="s">
        <v>11</v>
      </c>
      <c r="B3">
        <v>1.37</v>
      </c>
      <c r="C3" t="s">
        <v>4</v>
      </c>
    </row>
    <row r="4" spans="1:8" x14ac:dyDescent="0.25">
      <c r="A4" s="2" t="s">
        <v>12</v>
      </c>
      <c r="B4" s="3">
        <v>5.0000000000000004E-6</v>
      </c>
      <c r="C4" t="s">
        <v>5</v>
      </c>
    </row>
    <row r="5" spans="1:8" x14ac:dyDescent="0.25">
      <c r="A5" s="2" t="s">
        <v>28</v>
      </c>
      <c r="B5" s="3">
        <v>1.0000000000000001E-5</v>
      </c>
      <c r="C5" t="s">
        <v>5</v>
      </c>
    </row>
    <row r="7" spans="1:8" x14ac:dyDescent="0.25">
      <c r="A7" s="1" t="s">
        <v>27</v>
      </c>
      <c r="B7" s="1"/>
    </row>
    <row r="8" spans="1:8" x14ac:dyDescent="0.25">
      <c r="A8" t="s">
        <v>0</v>
      </c>
      <c r="B8">
        <v>8</v>
      </c>
      <c r="C8" t="s">
        <v>4</v>
      </c>
    </row>
    <row r="9" spans="1:8" x14ac:dyDescent="0.25">
      <c r="A9" t="s">
        <v>1</v>
      </c>
      <c r="B9">
        <v>18</v>
      </c>
      <c r="C9" t="s">
        <v>4</v>
      </c>
    </row>
    <row r="10" spans="1:8" x14ac:dyDescent="0.25">
      <c r="A10" t="s">
        <v>2</v>
      </c>
      <c r="B10">
        <v>12</v>
      </c>
      <c r="C10" t="s">
        <v>4</v>
      </c>
    </row>
    <row r="11" spans="1:8" x14ac:dyDescent="0.25">
      <c r="A11" t="s">
        <v>3</v>
      </c>
      <c r="B11">
        <v>8</v>
      </c>
      <c r="C11" t="s">
        <v>5</v>
      </c>
    </row>
    <row r="12" spans="1:8" x14ac:dyDescent="0.25">
      <c r="A12" t="s">
        <v>30</v>
      </c>
      <c r="B12">
        <v>20</v>
      </c>
      <c r="C12" t="s">
        <v>26</v>
      </c>
    </row>
    <row r="13" spans="1:8" x14ac:dyDescent="0.25">
      <c r="A13" t="s">
        <v>33</v>
      </c>
      <c r="B13" s="3">
        <v>1000000</v>
      </c>
      <c r="C13" t="s">
        <v>34</v>
      </c>
    </row>
    <row r="14" spans="1:8" x14ac:dyDescent="0.25">
      <c r="A14" t="s">
        <v>35</v>
      </c>
      <c r="B14" s="3">
        <v>1000000</v>
      </c>
      <c r="C14" t="s">
        <v>34</v>
      </c>
      <c r="D14" s="14" t="s">
        <v>43</v>
      </c>
      <c r="E14" s="14"/>
      <c r="F14" s="14"/>
      <c r="G14" s="14"/>
      <c r="H14" s="14"/>
    </row>
    <row r="15" spans="1:8" x14ac:dyDescent="0.25">
      <c r="A15" t="s">
        <v>44</v>
      </c>
      <c r="B15" s="3">
        <v>0.48</v>
      </c>
      <c r="C15" t="s">
        <v>4</v>
      </c>
      <c r="D15" s="14" t="s">
        <v>45</v>
      </c>
      <c r="E15" s="14"/>
      <c r="F15" s="14"/>
      <c r="G15" s="14"/>
      <c r="H15" s="14"/>
    </row>
    <row r="16" spans="1:8" x14ac:dyDescent="0.25">
      <c r="A16" t="s">
        <v>47</v>
      </c>
      <c r="B16" s="3">
        <v>3.3000000000000002E-6</v>
      </c>
      <c r="C16" t="s">
        <v>48</v>
      </c>
    </row>
    <row r="17" spans="1:8" x14ac:dyDescent="0.25">
      <c r="A17" t="s">
        <v>50</v>
      </c>
      <c r="B17" s="3">
        <v>3.3400000000000001E-3</v>
      </c>
      <c r="C17" t="s">
        <v>52</v>
      </c>
      <c r="D17" s="14" t="s">
        <v>51</v>
      </c>
      <c r="E17" s="14"/>
      <c r="F17" s="14"/>
      <c r="G17" s="14"/>
      <c r="H17" s="14"/>
    </row>
    <row r="18" spans="1:8" x14ac:dyDescent="0.25">
      <c r="A18" t="s">
        <v>53</v>
      </c>
      <c r="B18" s="3">
        <v>4.4000000000000003E-3</v>
      </c>
      <c r="C18" t="s">
        <v>52</v>
      </c>
      <c r="D18" s="14" t="s">
        <v>54</v>
      </c>
      <c r="E18" s="14"/>
      <c r="F18" s="14"/>
      <c r="G18" s="14"/>
      <c r="H18" s="14"/>
    </row>
    <row r="19" spans="1:8" x14ac:dyDescent="0.25">
      <c r="A19" t="s">
        <v>59</v>
      </c>
      <c r="B19" s="3">
        <v>4.0000000000000001E-3</v>
      </c>
      <c r="C19" t="s">
        <v>52</v>
      </c>
      <c r="D19" s="4"/>
      <c r="E19" s="4"/>
      <c r="F19" s="4"/>
      <c r="G19" s="4"/>
      <c r="H19" s="4"/>
    </row>
    <row r="20" spans="1:8" x14ac:dyDescent="0.25">
      <c r="A20" t="s">
        <v>63</v>
      </c>
      <c r="B20" s="3">
        <v>8.7999999999999994E-8</v>
      </c>
      <c r="C20" t="s">
        <v>64</v>
      </c>
      <c r="D20" s="4"/>
      <c r="E20" s="4"/>
      <c r="F20" s="4"/>
      <c r="G20" s="4"/>
      <c r="H20" s="4"/>
    </row>
    <row r="21" spans="1:8" ht="13.9" customHeight="1" x14ac:dyDescent="0.25"/>
    <row r="24" spans="1:8" x14ac:dyDescent="0.25">
      <c r="A24" s="1" t="s">
        <v>13</v>
      </c>
    </row>
    <row r="25" spans="1:8" ht="14.45" customHeight="1" x14ac:dyDescent="0.25">
      <c r="A25" s="2" t="s">
        <v>14</v>
      </c>
      <c r="B25">
        <v>7</v>
      </c>
      <c r="C25" t="s">
        <v>4</v>
      </c>
      <c r="D25" s="16" t="s">
        <v>19</v>
      </c>
      <c r="E25" s="16"/>
      <c r="F25" s="16"/>
      <c r="G25" s="16"/>
      <c r="H25" s="16"/>
    </row>
    <row r="26" spans="1:8" x14ac:dyDescent="0.25">
      <c r="A26" s="2" t="s">
        <v>15</v>
      </c>
      <c r="B26">
        <v>6</v>
      </c>
      <c r="C26" t="s">
        <v>4</v>
      </c>
      <c r="D26" s="16"/>
      <c r="E26" s="16"/>
      <c r="F26" s="16"/>
      <c r="G26" s="16"/>
      <c r="H26" s="16"/>
    </row>
    <row r="27" spans="1:8" x14ac:dyDescent="0.25">
      <c r="A27" s="2" t="s">
        <v>6</v>
      </c>
      <c r="B27" s="3">
        <f>(B25*(B2/B3)-B26)/B4</f>
        <v>409489.05109489034</v>
      </c>
      <c r="C27" t="s">
        <v>8</v>
      </c>
    </row>
    <row r="28" spans="1:8" x14ac:dyDescent="0.25">
      <c r="A28" s="2" t="s">
        <v>7</v>
      </c>
      <c r="B28" s="3">
        <f>(B3*B27)/(B25-B3)</f>
        <v>99644.760213143833</v>
      </c>
      <c r="C28" t="s">
        <v>8</v>
      </c>
    </row>
    <row r="29" spans="1:8" x14ac:dyDescent="0.25">
      <c r="A29" s="2" t="s">
        <v>16</v>
      </c>
      <c r="B29" t="s">
        <v>21</v>
      </c>
      <c r="C29" t="s">
        <v>18</v>
      </c>
      <c r="D29" s="16" t="s">
        <v>20</v>
      </c>
      <c r="E29" s="16"/>
      <c r="F29" s="16"/>
      <c r="G29" s="16"/>
      <c r="H29" s="16"/>
    </row>
    <row r="30" spans="1:8" x14ac:dyDescent="0.25">
      <c r="A30" s="2" t="s">
        <v>17</v>
      </c>
      <c r="B30" t="s">
        <v>21</v>
      </c>
      <c r="C30" t="s">
        <v>8</v>
      </c>
      <c r="D30" s="16"/>
      <c r="E30" s="16"/>
      <c r="F30" s="16"/>
      <c r="G30" s="16"/>
      <c r="H30" s="16"/>
    </row>
    <row r="35" spans="1:8" x14ac:dyDescent="0.25">
      <c r="A35" s="1" t="s">
        <v>22</v>
      </c>
    </row>
    <row r="36" spans="1:8" x14ac:dyDescent="0.25">
      <c r="A36" t="s">
        <v>23</v>
      </c>
      <c r="B36" s="3">
        <v>2.2000000000000001E-6</v>
      </c>
      <c r="C36" t="s">
        <v>18</v>
      </c>
      <c r="D36" s="14" t="s">
        <v>24</v>
      </c>
      <c r="E36" s="14"/>
      <c r="F36" s="14"/>
      <c r="G36" s="14"/>
      <c r="H36" s="14"/>
    </row>
    <row r="40" spans="1:8" x14ac:dyDescent="0.25">
      <c r="A40" s="1" t="s">
        <v>25</v>
      </c>
    </row>
    <row r="41" spans="1:8" x14ac:dyDescent="0.25">
      <c r="A41" s="2" t="s">
        <v>29</v>
      </c>
      <c r="B41" s="3">
        <f>(B12/1000)*B5</f>
        <v>2.0000000000000002E-7</v>
      </c>
      <c r="C41" t="s">
        <v>18</v>
      </c>
    </row>
    <row r="45" spans="1:8" x14ac:dyDescent="0.25">
      <c r="A45" s="1" t="s">
        <v>31</v>
      </c>
    </row>
    <row r="46" spans="1:8" x14ac:dyDescent="0.25">
      <c r="A46" s="2" t="s">
        <v>32</v>
      </c>
      <c r="B46" s="3">
        <f>(22100000000/B14)-955</f>
        <v>21145</v>
      </c>
      <c r="C46" t="s">
        <v>8</v>
      </c>
    </row>
    <row r="50" spans="1:8" x14ac:dyDescent="0.25">
      <c r="A50" s="1" t="s">
        <v>37</v>
      </c>
    </row>
    <row r="51" spans="1:8" x14ac:dyDescent="0.25">
      <c r="A51" s="2" t="s">
        <v>38</v>
      </c>
      <c r="D51" s="14" t="s">
        <v>39</v>
      </c>
      <c r="E51" s="14"/>
      <c r="F51" s="14"/>
      <c r="G51" s="14"/>
      <c r="H51" s="14"/>
    </row>
    <row r="55" spans="1:8" x14ac:dyDescent="0.25">
      <c r="A55" s="1" t="s">
        <v>40</v>
      </c>
    </row>
    <row r="56" spans="1:8" x14ac:dyDescent="0.25">
      <c r="A56" s="2" t="s">
        <v>46</v>
      </c>
      <c r="B56" s="3">
        <f>B14</f>
        <v>1000000</v>
      </c>
      <c r="C56" t="s">
        <v>34</v>
      </c>
      <c r="D56" s="14" t="s">
        <v>36</v>
      </c>
      <c r="E56" s="14"/>
      <c r="F56" s="14"/>
      <c r="G56" s="14"/>
      <c r="H56" s="14"/>
    </row>
    <row r="57" spans="1:8" x14ac:dyDescent="0.25">
      <c r="A57" t="s">
        <v>41</v>
      </c>
      <c r="D57" s="16" t="s">
        <v>42</v>
      </c>
      <c r="E57" s="16"/>
      <c r="F57" s="16"/>
      <c r="G57" s="16"/>
      <c r="H57" s="16"/>
    </row>
    <row r="58" spans="1:8" x14ac:dyDescent="0.25">
      <c r="D58" s="16"/>
      <c r="E58" s="16"/>
      <c r="F58" s="16"/>
      <c r="G58" s="16"/>
      <c r="H58" s="16"/>
    </row>
    <row r="62" spans="1:8" x14ac:dyDescent="0.25">
      <c r="A62" s="7" t="s">
        <v>49</v>
      </c>
      <c r="B62" s="5"/>
      <c r="C62" s="5"/>
      <c r="D62" s="15"/>
      <c r="E62" s="15"/>
      <c r="F62" s="15"/>
      <c r="G62" s="15"/>
      <c r="H62" s="15"/>
    </row>
    <row r="63" spans="1:8" x14ac:dyDescent="0.25">
      <c r="A63" s="8" t="s">
        <v>56</v>
      </c>
      <c r="B63" s="11">
        <f>1-0.1*(B56/B14)</f>
        <v>0.9</v>
      </c>
      <c r="C63" s="5"/>
      <c r="D63" s="10"/>
      <c r="E63" s="10"/>
      <c r="F63" s="10"/>
      <c r="G63" s="10"/>
      <c r="H63" s="10"/>
    </row>
    <row r="64" spans="1:8" x14ac:dyDescent="0.25">
      <c r="A64" s="8" t="s">
        <v>57</v>
      </c>
      <c r="B64" s="11">
        <f>1-(0.0000001)*B13</f>
        <v>0.9</v>
      </c>
      <c r="C64" s="5"/>
      <c r="D64" s="10"/>
      <c r="E64" s="10"/>
      <c r="F64" s="10"/>
      <c r="G64" s="10"/>
      <c r="H64" s="10"/>
    </row>
    <row r="65" spans="1:8" x14ac:dyDescent="0.25">
      <c r="A65" s="12" t="s">
        <v>58</v>
      </c>
      <c r="B65" s="11">
        <f>MIN(B63,B64)</f>
        <v>0.9</v>
      </c>
      <c r="C65" s="5"/>
      <c r="D65" s="10"/>
      <c r="E65" s="10"/>
      <c r="F65" s="10"/>
      <c r="G65" s="10"/>
      <c r="H65" s="10"/>
    </row>
    <row r="66" spans="1:8" x14ac:dyDescent="0.25">
      <c r="A66" s="8" t="s">
        <v>55</v>
      </c>
      <c r="B66" s="11">
        <f>(B10+B15)*(1-B65)+B11*B17+B11*(B18+B19)*B65</f>
        <v>1.3351999999999999</v>
      </c>
      <c r="C66" s="5" t="s">
        <v>4</v>
      </c>
      <c r="D66" s="9"/>
      <c r="E66" s="9"/>
      <c r="F66" s="9"/>
      <c r="G66" s="9"/>
    </row>
    <row r="67" spans="1:8" x14ac:dyDescent="0.25">
      <c r="A67" s="5"/>
      <c r="B67" s="6"/>
      <c r="C67" s="5"/>
      <c r="D67" s="5"/>
      <c r="E67" s="5"/>
      <c r="F67" s="5"/>
      <c r="G67" s="5"/>
    </row>
    <row r="68" spans="1:8" x14ac:dyDescent="0.25">
      <c r="A68" s="5"/>
      <c r="B68" s="6"/>
      <c r="C68" s="5"/>
      <c r="D68" s="5"/>
      <c r="E68" s="5"/>
      <c r="F68" s="5"/>
      <c r="G68" s="5"/>
    </row>
    <row r="69" spans="1:8" x14ac:dyDescent="0.25">
      <c r="A69" s="5"/>
      <c r="B69" s="6"/>
      <c r="C69" s="5"/>
      <c r="D69" s="5"/>
      <c r="E69" s="5"/>
      <c r="F69" s="5"/>
      <c r="G69" s="5"/>
    </row>
    <row r="70" spans="1:8" x14ac:dyDescent="0.25">
      <c r="A70" s="7" t="s">
        <v>60</v>
      </c>
      <c r="B70" s="6"/>
      <c r="C70" s="5"/>
      <c r="D70" s="5"/>
      <c r="E70" s="5"/>
      <c r="F70" s="5"/>
      <c r="G70" s="5"/>
    </row>
    <row r="71" spans="1:8" x14ac:dyDescent="0.25">
      <c r="A71" t="s">
        <v>61</v>
      </c>
      <c r="B71" s="13">
        <f>B20*B13</f>
        <v>8.7999999999999995E-2</v>
      </c>
      <c r="C71" t="s">
        <v>5</v>
      </c>
      <c r="D71" t="s">
        <v>62</v>
      </c>
      <c r="E71">
        <f>35/1000</f>
        <v>3.5000000000000003E-2</v>
      </c>
      <c r="F71" t="s">
        <v>5</v>
      </c>
      <c r="H71" t="s">
        <v>65</v>
      </c>
    </row>
  </sheetData>
  <mergeCells count="11">
    <mergeCell ref="D14:H14"/>
    <mergeCell ref="D51:H51"/>
    <mergeCell ref="D62:H62"/>
    <mergeCell ref="D17:H17"/>
    <mergeCell ref="D18:H18"/>
    <mergeCell ref="D57:H58"/>
    <mergeCell ref="D15:H15"/>
    <mergeCell ref="D56:H56"/>
    <mergeCell ref="D25:H26"/>
    <mergeCell ref="D29:H30"/>
    <mergeCell ref="D36:H3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LM5156H_Datasheet_Calculations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Behel</dc:creator>
  <cp:lastModifiedBy>Marcus Behel</cp:lastModifiedBy>
  <dcterms:created xsi:type="dcterms:W3CDTF">2015-06-05T18:17:20Z</dcterms:created>
  <dcterms:modified xsi:type="dcterms:W3CDTF">2022-06-16T21:51:37Z</dcterms:modified>
</cp:coreProperties>
</file>