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7" i="1" l="1"/>
  <c r="S18" i="1" s="1"/>
  <c r="U12" i="1"/>
  <c r="T12" i="1"/>
  <c r="U10" i="1"/>
  <c r="T10" i="1"/>
  <c r="U8" i="1"/>
  <c r="T8" i="1"/>
  <c r="U6" i="1"/>
  <c r="U15" i="1" s="1"/>
  <c r="T6" i="1"/>
  <c r="T15" i="1" s="1"/>
  <c r="V15" i="1" s="1"/>
  <c r="U4" i="1"/>
  <c r="T4" i="1"/>
  <c r="S19" i="1" l="1"/>
</calcChain>
</file>

<file path=xl/sharedStrings.xml><?xml version="1.0" encoding="utf-8"?>
<sst xmlns="http://schemas.openxmlformats.org/spreadsheetml/2006/main" count="119" uniqueCount="73">
  <si>
    <t>Layer</t>
  </si>
  <si>
    <t xml:space="preserve"> Layer attribute</t>
  </si>
  <si>
    <t xml:space="preserve"> Layer name</t>
  </si>
  <si>
    <t xml:space="preserve"> #input feature maps(C)</t>
  </si>
  <si>
    <t xml:space="preserve"> Input Height(H)</t>
  </si>
  <si>
    <t xml:space="preserve"> Input Width(W)</t>
  </si>
  <si>
    <t xml:space="preserve"> #output feature maps(K)</t>
  </si>
  <si>
    <t xml:space="preserve"> Filter Height(R)</t>
  </si>
  <si>
    <t xml:space="preserve"> Filter Width(S)</t>
  </si>
  <si>
    <t xml:space="preserve"> Zero Padding(Z)</t>
  </si>
  <si>
    <t xml:space="preserve"> Vertical Conv Srtide(H)</t>
  </si>
  <si>
    <t xml:space="preserve"> Horizontal Conv Stride(V)</t>
  </si>
  <si>
    <t xml:space="preserve"> Height after Conv(P)</t>
  </si>
  <si>
    <t xml:space="preserve"> Width after Conv(Q)</t>
  </si>
  <si>
    <t xml:space="preserve"> Calculation</t>
  </si>
  <si>
    <t xml:space="preserve"> Input data size</t>
  </si>
  <si>
    <t xml:space="preserve"> Output data size</t>
  </si>
  <si>
    <t xml:space="preserve"> Weight data size</t>
  </si>
  <si>
    <t xml:space="preserve"> DRAM Traffic</t>
  </si>
  <si>
    <t xml:space="preserve"> DRAM Cycles</t>
  </si>
  <si>
    <t xml:space="preserve"> MAC Cycles</t>
  </si>
  <si>
    <t xml:space="preserve"> MAX Cycle</t>
  </si>
  <si>
    <t xml:space="preserve"> Long Pole</t>
  </si>
  <si>
    <t xml:space="preserve"> conv</t>
  </si>
  <si>
    <t>conv2d0</t>
  </si>
  <si>
    <t xml:space="preserve"> FALSE</t>
  </si>
  <si>
    <t xml:space="preserve"> 32KB</t>
  </si>
  <si>
    <t xml:space="preserve"> 0KB</t>
  </si>
  <si>
    <t xml:space="preserve"> 2KB</t>
  </si>
  <si>
    <t xml:space="preserve"> 34KB</t>
  </si>
  <si>
    <t xml:space="preserve"> MAC</t>
  </si>
  <si>
    <t>conv2d1</t>
  </si>
  <si>
    <t xml:space="preserve"> 57KB</t>
  </si>
  <si>
    <t xml:space="preserve"> 50KB</t>
  </si>
  <si>
    <t xml:space="preserve"> 107KB</t>
  </si>
  <si>
    <t>conv2d2</t>
  </si>
  <si>
    <t xml:space="preserve"> 43KB</t>
  </si>
  <si>
    <t xml:space="preserve"> 4KB</t>
  </si>
  <si>
    <t xml:space="preserve"> 47KB</t>
  </si>
  <si>
    <t>conv2d3</t>
  </si>
  <si>
    <t xml:space="preserve"> 85KB</t>
  </si>
  <si>
    <t xml:space="preserve"> 200KB</t>
  </si>
  <si>
    <t xml:space="preserve"> 285KB</t>
  </si>
  <si>
    <t>conv2d4</t>
  </si>
  <si>
    <t xml:space="preserve"> 61KB</t>
  </si>
  <si>
    <t xml:space="preserve"> 16KB</t>
  </si>
  <si>
    <t xml:space="preserve"> 77KB</t>
  </si>
  <si>
    <t>conv2d5</t>
  </si>
  <si>
    <t xml:space="preserve"> 121KB</t>
  </si>
  <si>
    <t xml:space="preserve"> 800KB</t>
  </si>
  <si>
    <t xml:space="preserve"> 921KB</t>
  </si>
  <si>
    <t>conv2d6</t>
  </si>
  <si>
    <t xml:space="preserve"> 81KB</t>
  </si>
  <si>
    <t xml:space="preserve"> 113KB</t>
  </si>
  <si>
    <t>conv2d7</t>
  </si>
  <si>
    <t xml:space="preserve"> 1600KB</t>
  </si>
  <si>
    <t xml:space="preserve"> 1681KB</t>
  </si>
  <si>
    <t>conv2d8</t>
  </si>
  <si>
    <t xml:space="preserve"> 98KB</t>
  </si>
  <si>
    <t xml:space="preserve"> 128KB</t>
  </si>
  <si>
    <t xml:space="preserve"> 226KB</t>
  </si>
  <si>
    <t>conv2d9</t>
  </si>
  <si>
    <t xml:space="preserve"> 3200KB</t>
  </si>
  <si>
    <t xml:space="preserve"> 3298KB</t>
  </si>
  <si>
    <t>conv2d10</t>
  </si>
  <si>
    <t xml:space="preserve"> 8KB</t>
  </si>
  <si>
    <t xml:space="preserve"> 186KB</t>
  </si>
  <si>
    <t xml:space="preserve"> fc</t>
  </si>
  <si>
    <t>dense0</t>
  </si>
  <si>
    <t xml:space="preserve"> 1KB</t>
  </si>
  <si>
    <t xml:space="preserve"> 80KB</t>
  </si>
  <si>
    <t xml:space="preserve"> 89KB</t>
  </si>
  <si>
    <t xml:space="preserve"> DRAM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</si>
</sst>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"/>
  <sheetViews>
    <sheetView tabSelected="1" workbookViewId="0">
      <selection sqref="A1:AB19"/>
    </sheetView>
  </sheetViews>
  <sheetFormatPr defaultRowHeight="15.75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/>
      <c r="Y1" s="1"/>
      <c r="Z1" s="1"/>
      <c r="AA1" s="1"/>
      <c r="AB1" s="1"/>
    </row>
    <row r="2" spans="1:2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25">
      <c r="A3" s="1">
        <v>1</v>
      </c>
      <c r="B3" s="1" t="s">
        <v>23</v>
      </c>
      <c r="C3" s="1" t="s">
        <v>24</v>
      </c>
      <c r="D3" s="1">
        <v>3</v>
      </c>
      <c r="E3" s="1">
        <v>32</v>
      </c>
      <c r="F3" s="1">
        <v>32</v>
      </c>
      <c r="G3" s="1">
        <v>32</v>
      </c>
      <c r="H3" s="1">
        <v>3</v>
      </c>
      <c r="I3" s="1">
        <v>3</v>
      </c>
      <c r="J3" s="1" t="s">
        <v>25</v>
      </c>
      <c r="K3" s="1">
        <v>1</v>
      </c>
      <c r="L3" s="1">
        <v>1</v>
      </c>
      <c r="M3" s="1">
        <v>30</v>
      </c>
      <c r="N3" s="1">
        <v>30</v>
      </c>
      <c r="O3" s="1">
        <v>777600</v>
      </c>
      <c r="P3" s="1" t="s">
        <v>26</v>
      </c>
      <c r="Q3" s="1" t="s">
        <v>27</v>
      </c>
      <c r="R3" s="1" t="s">
        <v>28</v>
      </c>
      <c r="S3" s="1" t="s">
        <v>29</v>
      </c>
      <c r="T3" s="1">
        <v>3400</v>
      </c>
      <c r="U3" s="1">
        <v>259200</v>
      </c>
      <c r="V3" s="1">
        <v>259200</v>
      </c>
      <c r="W3" s="1" t="s">
        <v>30</v>
      </c>
      <c r="X3" s="1"/>
      <c r="Y3" s="1"/>
      <c r="Z3" s="1"/>
      <c r="AA3" s="1"/>
      <c r="AB3" s="1"/>
    </row>
    <row r="4" spans="1:28" x14ac:dyDescent="0.25">
      <c r="A4" s="1">
        <v>2</v>
      </c>
      <c r="B4" s="1" t="s">
        <v>23</v>
      </c>
      <c r="C4" s="1" t="s">
        <v>31</v>
      </c>
      <c r="D4" s="1">
        <v>32</v>
      </c>
      <c r="E4" s="1">
        <v>30</v>
      </c>
      <c r="F4" s="1">
        <v>30</v>
      </c>
      <c r="G4" s="1">
        <v>32</v>
      </c>
      <c r="H4" s="1">
        <v>5</v>
      </c>
      <c r="I4" s="1">
        <v>5</v>
      </c>
      <c r="J4" s="1" t="s">
        <v>25</v>
      </c>
      <c r="K4" s="1">
        <v>1</v>
      </c>
      <c r="L4" s="1">
        <v>1</v>
      </c>
      <c r="M4" s="1">
        <v>26</v>
      </c>
      <c r="N4" s="1">
        <v>26</v>
      </c>
      <c r="O4" s="1">
        <v>17305600</v>
      </c>
      <c r="P4" s="1" t="s">
        <v>32</v>
      </c>
      <c r="Q4" s="1" t="s">
        <v>27</v>
      </c>
      <c r="R4" s="1" t="s">
        <v>33</v>
      </c>
      <c r="S4" s="1" t="s">
        <v>34</v>
      </c>
      <c r="T4" s="1">
        <f>10700/32</f>
        <v>334.375</v>
      </c>
      <c r="U4" s="1">
        <f>540800/32</f>
        <v>16900</v>
      </c>
      <c r="V4" s="1">
        <v>540800</v>
      </c>
      <c r="W4" s="1" t="s">
        <v>30</v>
      </c>
      <c r="X4" s="1"/>
      <c r="Y4" s="1"/>
      <c r="Z4" s="1"/>
      <c r="AA4" s="1"/>
      <c r="AB4" s="1"/>
    </row>
    <row r="5" spans="1:28" x14ac:dyDescent="0.25">
      <c r="A5" s="1">
        <v>3</v>
      </c>
      <c r="B5" s="1" t="s">
        <v>23</v>
      </c>
      <c r="C5" s="1" t="s">
        <v>35</v>
      </c>
      <c r="D5" s="1">
        <v>32</v>
      </c>
      <c r="E5" s="1">
        <v>26</v>
      </c>
      <c r="F5" s="1">
        <v>26</v>
      </c>
      <c r="G5" s="1">
        <v>64</v>
      </c>
      <c r="H5" s="1">
        <v>1</v>
      </c>
      <c r="I5" s="1">
        <v>1</v>
      </c>
      <c r="J5" s="1" t="s">
        <v>25</v>
      </c>
      <c r="K5" s="1">
        <v>1</v>
      </c>
      <c r="L5" s="1">
        <v>1</v>
      </c>
      <c r="M5" s="1">
        <v>26</v>
      </c>
      <c r="N5" s="1">
        <v>26</v>
      </c>
      <c r="O5" s="1">
        <v>1384448</v>
      </c>
      <c r="P5" s="1" t="s">
        <v>36</v>
      </c>
      <c r="Q5" s="1" t="s">
        <v>27</v>
      </c>
      <c r="R5" s="1" t="s">
        <v>37</v>
      </c>
      <c r="S5" s="1" t="s">
        <v>38</v>
      </c>
      <c r="T5" s="1">
        <v>4700</v>
      </c>
      <c r="U5" s="1">
        <v>43264</v>
      </c>
      <c r="V5" s="1">
        <v>43264</v>
      </c>
      <c r="W5" s="1" t="s">
        <v>30</v>
      </c>
      <c r="X5" s="1"/>
      <c r="Y5" s="1"/>
      <c r="Z5" s="1"/>
      <c r="AA5" s="1"/>
      <c r="AB5" s="1"/>
    </row>
    <row r="6" spans="1:28" x14ac:dyDescent="0.25">
      <c r="A6" s="1">
        <v>4</v>
      </c>
      <c r="B6" s="1" t="s">
        <v>23</v>
      </c>
      <c r="C6" s="1" t="s">
        <v>39</v>
      </c>
      <c r="D6" s="1">
        <v>64</v>
      </c>
      <c r="E6" s="1">
        <v>26</v>
      </c>
      <c r="F6" s="1">
        <v>26</v>
      </c>
      <c r="G6" s="1">
        <v>64</v>
      </c>
      <c r="H6" s="1">
        <v>5</v>
      </c>
      <c r="I6" s="1">
        <v>5</v>
      </c>
      <c r="J6" s="1" t="s">
        <v>25</v>
      </c>
      <c r="K6" s="1">
        <v>1</v>
      </c>
      <c r="L6" s="1">
        <v>1</v>
      </c>
      <c r="M6" s="1">
        <v>22</v>
      </c>
      <c r="N6" s="1">
        <v>22</v>
      </c>
      <c r="O6" s="1">
        <v>49561600</v>
      </c>
      <c r="P6" s="1" t="s">
        <v>40</v>
      </c>
      <c r="Q6" s="1" t="s">
        <v>27</v>
      </c>
      <c r="R6" s="1" t="s">
        <v>41</v>
      </c>
      <c r="S6" s="1" t="s">
        <v>42</v>
      </c>
      <c r="T6" s="1">
        <f>28500/64</f>
        <v>445.3125</v>
      </c>
      <c r="U6" s="1">
        <f>774400/64</f>
        <v>12100</v>
      </c>
      <c r="V6" s="1">
        <v>774400</v>
      </c>
      <c r="W6" s="1" t="s">
        <v>30</v>
      </c>
      <c r="X6" s="1"/>
      <c r="Y6" s="1"/>
      <c r="Z6" s="1"/>
      <c r="AA6" s="1"/>
      <c r="AB6" s="1"/>
    </row>
    <row r="7" spans="1:28" x14ac:dyDescent="0.25">
      <c r="A7" s="1">
        <v>5</v>
      </c>
      <c r="B7" s="1" t="s">
        <v>23</v>
      </c>
      <c r="C7" s="1" t="s">
        <v>43</v>
      </c>
      <c r="D7" s="1">
        <v>64</v>
      </c>
      <c r="E7" s="1">
        <v>22</v>
      </c>
      <c r="F7" s="1">
        <v>22</v>
      </c>
      <c r="G7" s="1">
        <v>128</v>
      </c>
      <c r="H7" s="1">
        <v>1</v>
      </c>
      <c r="I7" s="1">
        <v>1</v>
      </c>
      <c r="J7" s="1" t="s">
        <v>25</v>
      </c>
      <c r="K7" s="1">
        <v>1</v>
      </c>
      <c r="L7" s="1">
        <v>1</v>
      </c>
      <c r="M7" s="1">
        <v>22</v>
      </c>
      <c r="N7" s="1">
        <v>22</v>
      </c>
      <c r="O7" s="1">
        <v>3964928</v>
      </c>
      <c r="P7" s="1" t="s">
        <v>44</v>
      </c>
      <c r="Q7" s="1" t="s">
        <v>27</v>
      </c>
      <c r="R7" s="1" t="s">
        <v>45</v>
      </c>
      <c r="S7" s="1" t="s">
        <v>46</v>
      </c>
      <c r="T7" s="1">
        <v>7700</v>
      </c>
      <c r="U7" s="1">
        <v>61952</v>
      </c>
      <c r="V7" s="1">
        <v>61952</v>
      </c>
      <c r="W7" s="1" t="s">
        <v>30</v>
      </c>
      <c r="X7" s="1"/>
      <c r="Y7" s="1"/>
      <c r="Z7" s="1"/>
      <c r="AA7" s="1"/>
      <c r="AB7" s="1"/>
    </row>
    <row r="8" spans="1:28" x14ac:dyDescent="0.25">
      <c r="A8" s="1">
        <v>6</v>
      </c>
      <c r="B8" s="1" t="s">
        <v>23</v>
      </c>
      <c r="C8" s="1" t="s">
        <v>47</v>
      </c>
      <c r="D8" s="1">
        <v>128</v>
      </c>
      <c r="E8" s="1">
        <v>22</v>
      </c>
      <c r="F8" s="1">
        <v>22</v>
      </c>
      <c r="G8" s="1">
        <v>128</v>
      </c>
      <c r="H8" s="1">
        <v>5</v>
      </c>
      <c r="I8" s="1">
        <v>5</v>
      </c>
      <c r="J8" s="1" t="s">
        <v>25</v>
      </c>
      <c r="K8" s="1">
        <v>1</v>
      </c>
      <c r="L8" s="1">
        <v>1</v>
      </c>
      <c r="M8" s="1">
        <v>18</v>
      </c>
      <c r="N8" s="1">
        <v>18</v>
      </c>
      <c r="O8" s="1">
        <v>132710400</v>
      </c>
      <c r="P8" s="1" t="s">
        <v>48</v>
      </c>
      <c r="Q8" s="1" t="s">
        <v>27</v>
      </c>
      <c r="R8" s="1" t="s">
        <v>49</v>
      </c>
      <c r="S8" s="1" t="s">
        <v>50</v>
      </c>
      <c r="T8" s="1">
        <f>92100/128</f>
        <v>719.53125</v>
      </c>
      <c r="U8" s="1">
        <f>2073600/128</f>
        <v>16200</v>
      </c>
      <c r="V8" s="1">
        <v>2073600</v>
      </c>
      <c r="W8" s="1" t="s">
        <v>30</v>
      </c>
      <c r="X8" s="1"/>
      <c r="Y8" s="1"/>
      <c r="Z8" s="1"/>
      <c r="AA8" s="1"/>
      <c r="AB8" s="1"/>
    </row>
    <row r="9" spans="1:28" x14ac:dyDescent="0.25">
      <c r="A9" s="1">
        <v>7</v>
      </c>
      <c r="B9" s="1" t="s">
        <v>23</v>
      </c>
      <c r="C9" s="1" t="s">
        <v>51</v>
      </c>
      <c r="D9" s="1">
        <v>128</v>
      </c>
      <c r="E9" s="1">
        <v>18</v>
      </c>
      <c r="F9" s="1">
        <v>18</v>
      </c>
      <c r="G9" s="1">
        <v>128</v>
      </c>
      <c r="H9" s="1">
        <v>1</v>
      </c>
      <c r="I9" s="1">
        <v>1</v>
      </c>
      <c r="J9" s="1" t="s">
        <v>25</v>
      </c>
      <c r="K9" s="1">
        <v>1</v>
      </c>
      <c r="L9" s="1">
        <v>1</v>
      </c>
      <c r="M9" s="1">
        <v>18</v>
      </c>
      <c r="N9" s="1">
        <v>18</v>
      </c>
      <c r="O9" s="1">
        <v>5308416</v>
      </c>
      <c r="P9" s="1" t="s">
        <v>52</v>
      </c>
      <c r="Q9" s="1" t="s">
        <v>27</v>
      </c>
      <c r="R9" s="1" t="s">
        <v>26</v>
      </c>
      <c r="S9" s="1" t="s">
        <v>53</v>
      </c>
      <c r="T9" s="1">
        <v>11300</v>
      </c>
      <c r="U9" s="1">
        <v>82944</v>
      </c>
      <c r="V9" s="1">
        <v>82944</v>
      </c>
      <c r="W9" s="1" t="s">
        <v>30</v>
      </c>
      <c r="X9" s="1"/>
      <c r="Y9" s="1"/>
      <c r="Z9" s="1"/>
      <c r="AA9" s="1"/>
      <c r="AB9" s="1"/>
    </row>
    <row r="10" spans="1:28" x14ac:dyDescent="0.25">
      <c r="A10" s="1">
        <v>8</v>
      </c>
      <c r="B10" s="1" t="s">
        <v>23</v>
      </c>
      <c r="C10" s="1" t="s">
        <v>54</v>
      </c>
      <c r="D10" s="1">
        <v>128</v>
      </c>
      <c r="E10" s="1">
        <v>18</v>
      </c>
      <c r="F10" s="1">
        <v>18</v>
      </c>
      <c r="G10" s="1">
        <v>256</v>
      </c>
      <c r="H10" s="1">
        <v>5</v>
      </c>
      <c r="I10" s="1">
        <v>5</v>
      </c>
      <c r="J10" s="1" t="s">
        <v>25</v>
      </c>
      <c r="K10" s="1">
        <v>1</v>
      </c>
      <c r="L10" s="1">
        <v>1</v>
      </c>
      <c r="M10" s="1">
        <v>14</v>
      </c>
      <c r="N10" s="1">
        <v>14</v>
      </c>
      <c r="O10" s="1">
        <v>160563200</v>
      </c>
      <c r="P10" s="1" t="s">
        <v>52</v>
      </c>
      <c r="Q10" s="1" t="s">
        <v>27</v>
      </c>
      <c r="R10" s="1" t="s">
        <v>55</v>
      </c>
      <c r="S10" s="1" t="s">
        <v>56</v>
      </c>
      <c r="T10" s="1">
        <f>168100/256</f>
        <v>656.640625</v>
      </c>
      <c r="U10" s="1">
        <f>2508800/256</f>
        <v>9800</v>
      </c>
      <c r="V10" s="1">
        <v>2508800</v>
      </c>
      <c r="W10" s="1" t="s">
        <v>30</v>
      </c>
      <c r="X10" s="1"/>
      <c r="Y10" s="1"/>
      <c r="Z10" s="1"/>
      <c r="AA10" s="1"/>
      <c r="AB10" s="1"/>
    </row>
    <row r="11" spans="1:28" x14ac:dyDescent="0.25">
      <c r="A11" s="1">
        <v>9</v>
      </c>
      <c r="B11" s="1" t="s">
        <v>23</v>
      </c>
      <c r="C11" s="1" t="s">
        <v>57</v>
      </c>
      <c r="D11" s="1">
        <v>256</v>
      </c>
      <c r="E11" s="1">
        <v>14</v>
      </c>
      <c r="F11" s="1">
        <v>14</v>
      </c>
      <c r="G11" s="1">
        <v>256</v>
      </c>
      <c r="H11" s="1">
        <v>1</v>
      </c>
      <c r="I11" s="1">
        <v>1</v>
      </c>
      <c r="J11" s="1" t="s">
        <v>25</v>
      </c>
      <c r="K11" s="1">
        <v>1</v>
      </c>
      <c r="L11" s="1">
        <v>1</v>
      </c>
      <c r="M11" s="1">
        <v>14</v>
      </c>
      <c r="N11" s="1">
        <v>14</v>
      </c>
      <c r="O11" s="1">
        <v>12845056</v>
      </c>
      <c r="P11" s="1" t="s">
        <v>58</v>
      </c>
      <c r="Q11" s="1" t="s">
        <v>27</v>
      </c>
      <c r="R11" s="1" t="s">
        <v>59</v>
      </c>
      <c r="S11" s="1" t="s">
        <v>60</v>
      </c>
      <c r="T11" s="1">
        <v>22600</v>
      </c>
      <c r="U11" s="1">
        <v>200704</v>
      </c>
      <c r="V11" s="1">
        <v>200704</v>
      </c>
      <c r="W11" s="1" t="s">
        <v>30</v>
      </c>
      <c r="X11" s="1"/>
      <c r="Y11" s="1"/>
      <c r="Z11" s="1"/>
      <c r="AA11" s="1"/>
      <c r="AB11" s="1"/>
    </row>
    <row r="12" spans="1:28" x14ac:dyDescent="0.25">
      <c r="A12" s="1">
        <v>10</v>
      </c>
      <c r="B12" s="1" t="s">
        <v>23</v>
      </c>
      <c r="C12" s="1" t="s">
        <v>61</v>
      </c>
      <c r="D12" s="1">
        <v>256</v>
      </c>
      <c r="E12" s="1">
        <v>14</v>
      </c>
      <c r="F12" s="1">
        <v>14</v>
      </c>
      <c r="G12" s="1">
        <v>256</v>
      </c>
      <c r="H12" s="1">
        <v>5</v>
      </c>
      <c r="I12" s="1">
        <v>5</v>
      </c>
      <c r="J12" s="1" t="s">
        <v>25</v>
      </c>
      <c r="K12" s="1">
        <v>1</v>
      </c>
      <c r="L12" s="1">
        <v>1</v>
      </c>
      <c r="M12" s="1">
        <v>10</v>
      </c>
      <c r="N12" s="1">
        <v>10</v>
      </c>
      <c r="O12" s="1">
        <v>163840000</v>
      </c>
      <c r="P12" s="1" t="s">
        <v>58</v>
      </c>
      <c r="Q12" s="1" t="s">
        <v>27</v>
      </c>
      <c r="R12" s="1" t="s">
        <v>62</v>
      </c>
      <c r="S12" s="1" t="s">
        <v>63</v>
      </c>
      <c r="T12" s="1">
        <f>329800/256</f>
        <v>1288.28125</v>
      </c>
      <c r="U12" s="1">
        <f>2560000/256</f>
        <v>10000</v>
      </c>
      <c r="V12" s="1">
        <v>2560000</v>
      </c>
      <c r="W12" s="1" t="s">
        <v>30</v>
      </c>
      <c r="X12" s="1"/>
      <c r="Y12" s="1"/>
      <c r="Z12" s="1"/>
      <c r="AA12" s="1"/>
      <c r="AB12" s="1"/>
    </row>
    <row r="13" spans="1:28" x14ac:dyDescent="0.25">
      <c r="A13" s="1">
        <v>11</v>
      </c>
      <c r="B13" s="1" t="s">
        <v>23</v>
      </c>
      <c r="C13" s="1" t="s">
        <v>64</v>
      </c>
      <c r="D13" s="1">
        <v>256</v>
      </c>
      <c r="E13" s="1">
        <v>10</v>
      </c>
      <c r="F13" s="1">
        <v>10</v>
      </c>
      <c r="G13" s="1">
        <v>256</v>
      </c>
      <c r="H13" s="1">
        <v>1</v>
      </c>
      <c r="I13" s="1">
        <v>1</v>
      </c>
      <c r="J13" s="1" t="s">
        <v>25</v>
      </c>
      <c r="K13" s="1">
        <v>1</v>
      </c>
      <c r="L13" s="1">
        <v>1</v>
      </c>
      <c r="M13" s="1">
        <v>10</v>
      </c>
      <c r="N13" s="1">
        <v>10</v>
      </c>
      <c r="O13" s="1">
        <v>6553600</v>
      </c>
      <c r="P13" s="1" t="s">
        <v>33</v>
      </c>
      <c r="Q13" s="1" t="s">
        <v>65</v>
      </c>
      <c r="R13" s="1" t="s">
        <v>59</v>
      </c>
      <c r="S13" s="1" t="s">
        <v>66</v>
      </c>
      <c r="T13" s="1">
        <v>18600</v>
      </c>
      <c r="U13" s="1">
        <v>102400</v>
      </c>
      <c r="V13" s="1">
        <v>102400</v>
      </c>
      <c r="W13" s="1" t="s">
        <v>30</v>
      </c>
      <c r="X13" s="1"/>
      <c r="Y13" s="1"/>
      <c r="Z13" s="1"/>
      <c r="AA13" s="1"/>
      <c r="AB13" s="1"/>
    </row>
    <row r="14" spans="1:28" x14ac:dyDescent="0.25">
      <c r="A14" s="1">
        <v>12</v>
      </c>
      <c r="B14" s="1" t="s">
        <v>67</v>
      </c>
      <c r="C14" s="1" t="s">
        <v>68</v>
      </c>
      <c r="D14" s="1">
        <v>256</v>
      </c>
      <c r="E14" s="1">
        <v>4</v>
      </c>
      <c r="F14" s="1">
        <v>4</v>
      </c>
      <c r="G14" s="1">
        <v>10</v>
      </c>
      <c r="H14" s="1">
        <v>4</v>
      </c>
      <c r="I14" s="1">
        <v>4</v>
      </c>
      <c r="J14" s="1" t="s">
        <v>25</v>
      </c>
      <c r="K14" s="1">
        <v>1</v>
      </c>
      <c r="L14" s="1">
        <v>1</v>
      </c>
      <c r="M14" s="1">
        <v>1</v>
      </c>
      <c r="N14" s="1">
        <v>1</v>
      </c>
      <c r="O14" s="1">
        <v>40960</v>
      </c>
      <c r="P14" s="1" t="s">
        <v>65</v>
      </c>
      <c r="Q14" s="1" t="s">
        <v>69</v>
      </c>
      <c r="R14" s="1" t="s">
        <v>70</v>
      </c>
      <c r="S14" s="1" t="s">
        <v>71</v>
      </c>
      <c r="T14" s="1">
        <v>8900</v>
      </c>
      <c r="U14" s="1">
        <v>1024</v>
      </c>
      <c r="V14" s="1">
        <v>8900</v>
      </c>
      <c r="W14" s="1" t="s">
        <v>72</v>
      </c>
      <c r="X14" s="1"/>
      <c r="Y14" s="1"/>
      <c r="Z14" s="1"/>
      <c r="AA14" s="1"/>
      <c r="AB14" s="1"/>
    </row>
    <row r="15" spans="1:2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>
        <f>SUM(T3:T14)</f>
        <v>80644.140625</v>
      </c>
      <c r="U15" s="1">
        <f>SUM(U3:U14)</f>
        <v>816488</v>
      </c>
      <c r="V15" s="1">
        <f>T15+U15</f>
        <v>897132.140625</v>
      </c>
      <c r="W15" s="1"/>
      <c r="X15" s="1"/>
      <c r="Y15" s="1"/>
      <c r="Z15" s="1"/>
      <c r="AA15" s="1"/>
      <c r="AB15" s="1"/>
    </row>
    <row r="16" spans="1:2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>
        <f>U5+U7+U9+U11+U13</f>
        <v>491264</v>
      </c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>
        <f>S17/2</f>
        <v>245632</v>
      </c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>
        <f>S18/V15</f>
        <v>0.27379690112192051</v>
      </c>
      <c r="T19" s="1"/>
      <c r="U19" s="1"/>
      <c r="V19" s="1"/>
      <c r="W19" s="1"/>
      <c r="X19" s="1"/>
      <c r="Y19" s="1"/>
      <c r="Z19" s="1"/>
      <c r="AA19" s="1"/>
      <c r="AB1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2018-07-03T11:34:42Z</dcterms:modified>
</cp:coreProperties>
</file>