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W30" i="1"/>
  <c r="R31" i="1"/>
  <c r="X27" i="1" l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X5" i="1"/>
  <c r="W5" i="1"/>
  <c r="X3" i="1"/>
  <c r="W3" i="1"/>
  <c r="Y30" i="1" l="1"/>
  <c r="R32" i="1" s="1"/>
  <c r="X31" i="1" l="1"/>
  <c r="W31" i="1"/>
  <c r="R33" i="1" s="1"/>
</calcChain>
</file>

<file path=xl/sharedStrings.xml><?xml version="1.0" encoding="utf-8"?>
<sst xmlns="http://schemas.openxmlformats.org/spreadsheetml/2006/main" count="248" uniqueCount="98">
  <si>
    <t xml:space="preserve"> Layer attribute</t>
  </si>
  <si>
    <t xml:space="preserve"> Layer name</t>
  </si>
  <si>
    <t xml:space="preserve"> #input feature maps(C)</t>
  </si>
  <si>
    <t xml:space="preserve"> Input Height(H)</t>
  </si>
  <si>
    <t xml:space="preserve"> Input Width(W)</t>
  </si>
  <si>
    <t xml:space="preserve"> #output feature maps(K)</t>
  </si>
  <si>
    <t xml:space="preserve"> Filter Height(R)</t>
  </si>
  <si>
    <t xml:space="preserve"> Filter Width(S)</t>
  </si>
  <si>
    <t xml:space="preserve"> Zero Padding(Z)</t>
  </si>
  <si>
    <t xml:space="preserve"> Vertical Conv Srtide(H)</t>
  </si>
  <si>
    <t xml:space="preserve"> Horizontal Conv Stride(V)</t>
  </si>
  <si>
    <t xml:space="preserve"> Height after Conv(P)</t>
  </si>
  <si>
    <t xml:space="preserve"> Width after Conv(Q)</t>
  </si>
  <si>
    <t xml:space="preserve"> Calculation</t>
  </si>
  <si>
    <t xml:space="preserve"> Input data size</t>
  </si>
  <si>
    <t xml:space="preserve"> Output data size</t>
  </si>
  <si>
    <t xml:space="preserve"> Weight data size</t>
  </si>
  <si>
    <t xml:space="preserve"> DRAM Traffic</t>
  </si>
  <si>
    <t xml:space="preserve"> DRAM Cycles</t>
  </si>
  <si>
    <t xml:space="preserve"> MAC Cycles</t>
  </si>
  <si>
    <t xml:space="preserve"> MAX Cycle</t>
  </si>
  <si>
    <t xml:space="preserve"> Long Pole</t>
  </si>
  <si>
    <t xml:space="preserve"> conv</t>
  </si>
  <si>
    <t>conv2d0</t>
  </si>
  <si>
    <t xml:space="preserve"> TRUE</t>
  </si>
  <si>
    <t xml:space="preserve"> 392KB</t>
  </si>
  <si>
    <t xml:space="preserve"> 784KB</t>
  </si>
  <si>
    <t xml:space="preserve"> 3KB</t>
  </si>
  <si>
    <t xml:space="preserve"> 1179KB</t>
  </si>
  <si>
    <t xml:space="preserve"> MAC</t>
  </si>
  <si>
    <t>conv2d1</t>
  </si>
  <si>
    <t xml:space="preserve"> 18KB</t>
  </si>
  <si>
    <t xml:space="preserve"> 1586KB</t>
  </si>
  <si>
    <t>conv2d2</t>
  </si>
  <si>
    <t xml:space="preserve"> 1568KB</t>
  </si>
  <si>
    <t xml:space="preserve"> 4KB</t>
  </si>
  <si>
    <t xml:space="preserve"> 2356KB</t>
  </si>
  <si>
    <t>conv2d3</t>
  </si>
  <si>
    <t xml:space="preserve"> 128KB</t>
  </si>
  <si>
    <t xml:space="preserve"> 2088KB</t>
  </si>
  <si>
    <t>conv2d4</t>
  </si>
  <si>
    <t xml:space="preserve"> 16KB</t>
  </si>
  <si>
    <t xml:space="preserve"> 1192KB</t>
  </si>
  <si>
    <t>conv2d5</t>
  </si>
  <si>
    <t xml:space="preserve"> 288KB</t>
  </si>
  <si>
    <t xml:space="preserve"> 1856KB</t>
  </si>
  <si>
    <t>conv2d6</t>
  </si>
  <si>
    <t xml:space="preserve"> 32KB</t>
  </si>
  <si>
    <t xml:space="preserve"> 1600KB</t>
  </si>
  <si>
    <t>conv2d7</t>
  </si>
  <si>
    <t xml:space="preserve"> 196KB</t>
  </si>
  <si>
    <t xml:space="preserve"> 512KB</t>
  </si>
  <si>
    <t xml:space="preserve"> 1492KB</t>
  </si>
  <si>
    <t>conv2d8</t>
  </si>
  <si>
    <t xml:space="preserve"> 64KB</t>
  </si>
  <si>
    <t xml:space="preserve"> 652KB</t>
  </si>
  <si>
    <t>conv2d9</t>
  </si>
  <si>
    <t xml:space="preserve"> 1152KB</t>
  </si>
  <si>
    <t xml:space="preserve"> 1936KB</t>
  </si>
  <si>
    <t>conv2d10</t>
  </si>
  <si>
    <t xml:space="preserve"> 912KB</t>
  </si>
  <si>
    <t>conv2d11</t>
  </si>
  <si>
    <t xml:space="preserve"> 98KB</t>
  </si>
  <si>
    <t xml:space="preserve"> 2048KB</t>
  </si>
  <si>
    <t xml:space="preserve"> 2538KB</t>
  </si>
  <si>
    <t>conv2d12</t>
  </si>
  <si>
    <t xml:space="preserve"> 256KB</t>
  </si>
  <si>
    <t xml:space="preserve"> 550KB</t>
  </si>
  <si>
    <t>conv2d13</t>
  </si>
  <si>
    <t xml:space="preserve"> 4608KB</t>
  </si>
  <si>
    <t xml:space="preserve"> 5000KB</t>
  </si>
  <si>
    <t>conv2d14</t>
  </si>
  <si>
    <t xml:space="preserve"> 904KB</t>
  </si>
  <si>
    <t>conv2d15</t>
  </si>
  <si>
    <t>conv2d16</t>
  </si>
  <si>
    <t>conv2d17</t>
  </si>
  <si>
    <t>conv2d18</t>
  </si>
  <si>
    <t>conv2d19</t>
  </si>
  <si>
    <t>conv2d20</t>
  </si>
  <si>
    <t>conv2d21</t>
  </si>
  <si>
    <t>conv2d22</t>
  </si>
  <si>
    <t>conv2d23</t>
  </si>
  <si>
    <t xml:space="preserve"> 49KB</t>
  </si>
  <si>
    <t xml:space="preserve"> 8192KB</t>
  </si>
  <si>
    <t xml:space="preserve"> 8437KB</t>
  </si>
  <si>
    <t>conv2d24</t>
  </si>
  <si>
    <t xml:space="preserve"> 1024KB</t>
  </si>
  <si>
    <t xml:space="preserve"> 1171KB</t>
  </si>
  <si>
    <t>conv2d25</t>
  </si>
  <si>
    <t xml:space="preserve"> 18432KB</t>
  </si>
  <si>
    <t xml:space="preserve"> 18628KB</t>
  </si>
  <si>
    <t>conv2d26</t>
  </si>
  <si>
    <t xml:space="preserve"> 8KB</t>
  </si>
  <si>
    <t xml:space="preserve"> 2154KB</t>
  </si>
  <si>
    <t>conv2d27</t>
  </si>
  <si>
    <t xml:space="preserve"> 2000KB</t>
  </si>
  <si>
    <t xml:space="preserve"> 2016KB</t>
  </si>
  <si>
    <t xml:space="preserve"> 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</si>
</sst>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X31" sqref="X31"/>
    </sheetView>
  </sheetViews>
  <sheetFormatPr defaultRowHeight="15.75" x14ac:dyDescent="0.25"/>
  <cols>
    <col min="23" max="23" width="9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19</v>
      </c>
      <c r="X1" s="1" t="s">
        <v>18</v>
      </c>
      <c r="Y1" s="1"/>
    </row>
    <row r="2" spans="1:25" x14ac:dyDescent="0.25">
      <c r="A2" s="1" t="s">
        <v>22</v>
      </c>
      <c r="B2" s="1" t="s">
        <v>23</v>
      </c>
      <c r="C2" s="1">
        <v>3</v>
      </c>
      <c r="D2" s="1">
        <v>224</v>
      </c>
      <c r="E2" s="1">
        <v>224</v>
      </c>
      <c r="F2" s="1">
        <v>32</v>
      </c>
      <c r="G2" s="1">
        <v>3</v>
      </c>
      <c r="H2" s="1">
        <v>3</v>
      </c>
      <c r="I2" s="1" t="s">
        <v>24</v>
      </c>
      <c r="J2" s="1">
        <v>2</v>
      </c>
      <c r="K2" s="1">
        <v>2</v>
      </c>
      <c r="L2" s="1">
        <v>112</v>
      </c>
      <c r="M2" s="1">
        <v>112</v>
      </c>
      <c r="N2" s="1">
        <v>10838016</v>
      </c>
      <c r="O2" s="1" t="s">
        <v>25</v>
      </c>
      <c r="P2" s="1" t="s">
        <v>26</v>
      </c>
      <c r="Q2" s="1" t="s">
        <v>27</v>
      </c>
      <c r="R2" s="1" t="s">
        <v>28</v>
      </c>
      <c r="S2" s="1">
        <v>117900</v>
      </c>
      <c r="T2" s="1">
        <v>903168</v>
      </c>
      <c r="U2" s="1">
        <v>903168</v>
      </c>
      <c r="V2" s="1" t="s">
        <v>29</v>
      </c>
      <c r="W2" s="1">
        <v>903168</v>
      </c>
      <c r="X2" s="1">
        <v>117900</v>
      </c>
      <c r="Y2" s="1"/>
    </row>
    <row r="3" spans="1:25" x14ac:dyDescent="0.25">
      <c r="A3" s="1" t="s">
        <v>22</v>
      </c>
      <c r="B3" s="1" t="s">
        <v>30</v>
      </c>
      <c r="C3" s="1">
        <v>32</v>
      </c>
      <c r="D3" s="1">
        <v>112</v>
      </c>
      <c r="E3" s="1">
        <v>112</v>
      </c>
      <c r="F3" s="1">
        <v>32</v>
      </c>
      <c r="G3" s="1">
        <v>3</v>
      </c>
      <c r="H3" s="1">
        <v>3</v>
      </c>
      <c r="I3" s="1" t="s">
        <v>24</v>
      </c>
      <c r="J3" s="1">
        <v>1</v>
      </c>
      <c r="K3" s="1">
        <v>1</v>
      </c>
      <c r="L3" s="1">
        <v>112</v>
      </c>
      <c r="M3" s="1">
        <v>112</v>
      </c>
      <c r="N3" s="1">
        <v>115605504</v>
      </c>
      <c r="O3" s="1" t="s">
        <v>26</v>
      </c>
      <c r="P3" s="1" t="s">
        <v>26</v>
      </c>
      <c r="Q3" s="1" t="s">
        <v>31</v>
      </c>
      <c r="R3" s="1" t="s">
        <v>32</v>
      </c>
      <c r="S3" s="1">
        <v>158600</v>
      </c>
      <c r="T3" s="1">
        <v>3612672</v>
      </c>
      <c r="U3" s="1">
        <v>3612672</v>
      </c>
      <c r="V3" s="1" t="s">
        <v>29</v>
      </c>
      <c r="W3" s="1">
        <f>3612672/32</f>
        <v>112896</v>
      </c>
      <c r="X3" s="1">
        <f>158600/32</f>
        <v>4956.25</v>
      </c>
      <c r="Y3" s="1"/>
    </row>
    <row r="4" spans="1:25" x14ac:dyDescent="0.25">
      <c r="A4" s="1" t="s">
        <v>22</v>
      </c>
      <c r="B4" s="1" t="s">
        <v>33</v>
      </c>
      <c r="C4" s="1">
        <v>32</v>
      </c>
      <c r="D4" s="1">
        <v>112</v>
      </c>
      <c r="E4" s="1">
        <v>112</v>
      </c>
      <c r="F4" s="1">
        <v>64</v>
      </c>
      <c r="G4" s="1">
        <v>1</v>
      </c>
      <c r="H4" s="1">
        <v>1</v>
      </c>
      <c r="I4" s="1" t="s">
        <v>24</v>
      </c>
      <c r="J4" s="1">
        <v>1</v>
      </c>
      <c r="K4" s="1">
        <v>1</v>
      </c>
      <c r="L4" s="1">
        <v>112</v>
      </c>
      <c r="M4" s="1">
        <v>112</v>
      </c>
      <c r="N4" s="1">
        <v>25690112</v>
      </c>
      <c r="O4" s="1" t="s">
        <v>26</v>
      </c>
      <c r="P4" s="1" t="s">
        <v>34</v>
      </c>
      <c r="Q4" s="1" t="s">
        <v>35</v>
      </c>
      <c r="R4" s="1" t="s">
        <v>36</v>
      </c>
      <c r="S4" s="1">
        <v>235600</v>
      </c>
      <c r="T4" s="1">
        <v>802816</v>
      </c>
      <c r="U4" s="1">
        <v>802816</v>
      </c>
      <c r="V4" s="1" t="s">
        <v>29</v>
      </c>
      <c r="W4" s="1">
        <v>802816</v>
      </c>
      <c r="X4" s="1">
        <v>235600</v>
      </c>
      <c r="Y4" s="1"/>
    </row>
    <row r="5" spans="1:25" x14ac:dyDescent="0.25">
      <c r="A5" s="1" t="s">
        <v>22</v>
      </c>
      <c r="B5" s="1" t="s">
        <v>37</v>
      </c>
      <c r="C5" s="1">
        <v>64</v>
      </c>
      <c r="D5" s="1">
        <v>112</v>
      </c>
      <c r="E5" s="1">
        <v>112</v>
      </c>
      <c r="F5" s="1">
        <v>64</v>
      </c>
      <c r="G5" s="1">
        <v>3</v>
      </c>
      <c r="H5" s="1">
        <v>3</v>
      </c>
      <c r="I5" s="1" t="s">
        <v>24</v>
      </c>
      <c r="J5" s="1">
        <v>2</v>
      </c>
      <c r="K5" s="1">
        <v>2</v>
      </c>
      <c r="L5" s="1">
        <v>56</v>
      </c>
      <c r="M5" s="1">
        <v>56</v>
      </c>
      <c r="N5" s="1">
        <v>115605504</v>
      </c>
      <c r="O5" s="1" t="s">
        <v>34</v>
      </c>
      <c r="P5" s="1" t="s">
        <v>25</v>
      </c>
      <c r="Q5" s="1" t="s">
        <v>38</v>
      </c>
      <c r="R5" s="1" t="s">
        <v>39</v>
      </c>
      <c r="S5" s="1">
        <v>208800</v>
      </c>
      <c r="T5" s="1">
        <v>1806336</v>
      </c>
      <c r="U5" s="1">
        <v>1806336</v>
      </c>
      <c r="V5" s="1" t="s">
        <v>29</v>
      </c>
      <c r="W5" s="1">
        <f>1806336/64</f>
        <v>28224</v>
      </c>
      <c r="X5" s="1">
        <f>208800/64</f>
        <v>3262.5</v>
      </c>
      <c r="Y5" s="1"/>
    </row>
    <row r="6" spans="1:25" x14ac:dyDescent="0.25">
      <c r="A6" s="1" t="s">
        <v>22</v>
      </c>
      <c r="B6" s="1" t="s">
        <v>40</v>
      </c>
      <c r="C6" s="1">
        <v>64</v>
      </c>
      <c r="D6" s="1">
        <v>56</v>
      </c>
      <c r="E6" s="1">
        <v>56</v>
      </c>
      <c r="F6" s="1">
        <v>128</v>
      </c>
      <c r="G6" s="1">
        <v>1</v>
      </c>
      <c r="H6" s="1">
        <v>1</v>
      </c>
      <c r="I6" s="1" t="s">
        <v>24</v>
      </c>
      <c r="J6" s="1">
        <v>1</v>
      </c>
      <c r="K6" s="1">
        <v>1</v>
      </c>
      <c r="L6" s="1">
        <v>56</v>
      </c>
      <c r="M6" s="1">
        <v>56</v>
      </c>
      <c r="N6" s="1">
        <v>25690112</v>
      </c>
      <c r="O6" s="1" t="s">
        <v>25</v>
      </c>
      <c r="P6" s="1" t="s">
        <v>26</v>
      </c>
      <c r="Q6" s="1" t="s">
        <v>41</v>
      </c>
      <c r="R6" s="1" t="s">
        <v>42</v>
      </c>
      <c r="S6" s="1">
        <v>119200</v>
      </c>
      <c r="T6" s="1">
        <v>401408</v>
      </c>
      <c r="U6" s="1">
        <v>401408</v>
      </c>
      <c r="V6" s="1" t="s">
        <v>29</v>
      </c>
      <c r="W6" s="1">
        <v>401408</v>
      </c>
      <c r="X6" s="1">
        <v>119200</v>
      </c>
      <c r="Y6" s="1"/>
    </row>
    <row r="7" spans="1:25" x14ac:dyDescent="0.25">
      <c r="A7" s="1" t="s">
        <v>22</v>
      </c>
      <c r="B7" s="1" t="s">
        <v>43</v>
      </c>
      <c r="C7" s="1">
        <v>128</v>
      </c>
      <c r="D7" s="1">
        <v>56</v>
      </c>
      <c r="E7" s="1">
        <v>56</v>
      </c>
      <c r="F7" s="1">
        <v>128</v>
      </c>
      <c r="G7" s="1">
        <v>3</v>
      </c>
      <c r="H7" s="1">
        <v>3</v>
      </c>
      <c r="I7" s="1" t="s">
        <v>24</v>
      </c>
      <c r="J7" s="1">
        <v>1</v>
      </c>
      <c r="K7" s="1">
        <v>1</v>
      </c>
      <c r="L7" s="1">
        <v>56</v>
      </c>
      <c r="M7" s="1">
        <v>56</v>
      </c>
      <c r="N7" s="1">
        <v>462422016</v>
      </c>
      <c r="O7" s="1" t="s">
        <v>26</v>
      </c>
      <c r="P7" s="1" t="s">
        <v>26</v>
      </c>
      <c r="Q7" s="1" t="s">
        <v>44</v>
      </c>
      <c r="R7" s="1" t="s">
        <v>45</v>
      </c>
      <c r="S7" s="1">
        <v>185600</v>
      </c>
      <c r="T7" s="1">
        <v>7225344</v>
      </c>
      <c r="U7" s="1">
        <v>7225344</v>
      </c>
      <c r="V7" s="1" t="s">
        <v>29</v>
      </c>
      <c r="W7" s="1">
        <f>7225344/128</f>
        <v>56448</v>
      </c>
      <c r="X7" s="1">
        <f>185600/128</f>
        <v>1450</v>
      </c>
      <c r="Y7" s="1"/>
    </row>
    <row r="8" spans="1:25" x14ac:dyDescent="0.25">
      <c r="A8" s="1" t="s">
        <v>22</v>
      </c>
      <c r="B8" s="1" t="s">
        <v>46</v>
      </c>
      <c r="C8" s="1">
        <v>128</v>
      </c>
      <c r="D8" s="1">
        <v>56</v>
      </c>
      <c r="E8" s="1">
        <v>56</v>
      </c>
      <c r="F8" s="1">
        <v>128</v>
      </c>
      <c r="G8" s="1">
        <v>1</v>
      </c>
      <c r="H8" s="1">
        <v>1</v>
      </c>
      <c r="I8" s="1" t="s">
        <v>24</v>
      </c>
      <c r="J8" s="1">
        <v>1</v>
      </c>
      <c r="K8" s="1">
        <v>1</v>
      </c>
      <c r="L8" s="1">
        <v>56</v>
      </c>
      <c r="M8" s="1">
        <v>56</v>
      </c>
      <c r="N8" s="1">
        <v>51380224</v>
      </c>
      <c r="O8" s="1" t="s">
        <v>26</v>
      </c>
      <c r="P8" s="1" t="s">
        <v>26</v>
      </c>
      <c r="Q8" s="1" t="s">
        <v>47</v>
      </c>
      <c r="R8" s="1" t="s">
        <v>48</v>
      </c>
      <c r="S8" s="1">
        <v>160000</v>
      </c>
      <c r="T8" s="1">
        <v>802816</v>
      </c>
      <c r="U8" s="1">
        <v>802816</v>
      </c>
      <c r="V8" s="1" t="s">
        <v>29</v>
      </c>
      <c r="W8" s="1">
        <v>802816</v>
      </c>
      <c r="X8" s="1">
        <v>160000</v>
      </c>
      <c r="Y8" s="1"/>
    </row>
    <row r="9" spans="1:25" x14ac:dyDescent="0.25">
      <c r="A9" s="1" t="s">
        <v>22</v>
      </c>
      <c r="B9" s="1" t="s">
        <v>49</v>
      </c>
      <c r="C9" s="1">
        <v>128</v>
      </c>
      <c r="D9" s="1">
        <v>56</v>
      </c>
      <c r="E9" s="1">
        <v>56</v>
      </c>
      <c r="F9" s="1">
        <v>128</v>
      </c>
      <c r="G9" s="1">
        <v>3</v>
      </c>
      <c r="H9" s="1">
        <v>3</v>
      </c>
      <c r="I9" s="1" t="s">
        <v>24</v>
      </c>
      <c r="J9" s="1">
        <v>2</v>
      </c>
      <c r="K9" s="1">
        <v>2</v>
      </c>
      <c r="L9" s="1">
        <v>28</v>
      </c>
      <c r="M9" s="1">
        <v>28</v>
      </c>
      <c r="N9" s="1">
        <v>115605504</v>
      </c>
      <c r="O9" s="1" t="s">
        <v>26</v>
      </c>
      <c r="P9" s="1" t="s">
        <v>50</v>
      </c>
      <c r="Q9" s="1" t="s">
        <v>51</v>
      </c>
      <c r="R9" s="1" t="s">
        <v>52</v>
      </c>
      <c r="S9" s="1">
        <v>149200</v>
      </c>
      <c r="T9" s="1">
        <v>1806336</v>
      </c>
      <c r="U9" s="1">
        <v>1806336</v>
      </c>
      <c r="V9" s="1" t="s">
        <v>29</v>
      </c>
      <c r="W9" s="1">
        <f>1806336/128</f>
        <v>14112</v>
      </c>
      <c r="X9" s="1">
        <f>149200/128</f>
        <v>1165.625</v>
      </c>
      <c r="Y9" s="1"/>
    </row>
    <row r="10" spans="1:25" x14ac:dyDescent="0.25">
      <c r="A10" s="1" t="s">
        <v>22</v>
      </c>
      <c r="B10" s="1" t="s">
        <v>53</v>
      </c>
      <c r="C10" s="1">
        <v>128</v>
      </c>
      <c r="D10" s="1">
        <v>28</v>
      </c>
      <c r="E10" s="1">
        <v>28</v>
      </c>
      <c r="F10" s="1">
        <v>256</v>
      </c>
      <c r="G10" s="1">
        <v>1</v>
      </c>
      <c r="H10" s="1">
        <v>1</v>
      </c>
      <c r="I10" s="1" t="s">
        <v>24</v>
      </c>
      <c r="J10" s="1">
        <v>1</v>
      </c>
      <c r="K10" s="1">
        <v>1</v>
      </c>
      <c r="L10" s="1">
        <v>28</v>
      </c>
      <c r="M10" s="1">
        <v>28</v>
      </c>
      <c r="N10" s="1">
        <v>25690112</v>
      </c>
      <c r="O10" s="1" t="s">
        <v>50</v>
      </c>
      <c r="P10" s="1" t="s">
        <v>25</v>
      </c>
      <c r="Q10" s="1" t="s">
        <v>54</v>
      </c>
      <c r="R10" s="1" t="s">
        <v>55</v>
      </c>
      <c r="S10" s="1">
        <v>65200</v>
      </c>
      <c r="T10" s="1">
        <v>401408</v>
      </c>
      <c r="U10" s="1">
        <v>401408</v>
      </c>
      <c r="V10" s="1" t="s">
        <v>29</v>
      </c>
      <c r="W10" s="1">
        <v>401408</v>
      </c>
      <c r="X10" s="1">
        <v>65200</v>
      </c>
      <c r="Y10" s="1"/>
    </row>
    <row r="11" spans="1:25" x14ac:dyDescent="0.25">
      <c r="A11" s="1" t="s">
        <v>22</v>
      </c>
      <c r="B11" s="1" t="s">
        <v>56</v>
      </c>
      <c r="C11" s="1">
        <v>256</v>
      </c>
      <c r="D11" s="1">
        <v>28</v>
      </c>
      <c r="E11" s="1">
        <v>28</v>
      </c>
      <c r="F11" s="1">
        <v>256</v>
      </c>
      <c r="G11" s="1">
        <v>3</v>
      </c>
      <c r="H11" s="1">
        <v>3</v>
      </c>
      <c r="I11" s="1" t="s">
        <v>24</v>
      </c>
      <c r="J11" s="1">
        <v>1</v>
      </c>
      <c r="K11" s="1">
        <v>1</v>
      </c>
      <c r="L11" s="1">
        <v>28</v>
      </c>
      <c r="M11" s="1">
        <v>28</v>
      </c>
      <c r="N11" s="1">
        <v>462422016</v>
      </c>
      <c r="O11" s="1" t="s">
        <v>25</v>
      </c>
      <c r="P11" s="1" t="s">
        <v>25</v>
      </c>
      <c r="Q11" s="1" t="s">
        <v>57</v>
      </c>
      <c r="R11" s="1" t="s">
        <v>58</v>
      </c>
      <c r="S11" s="1">
        <v>193600</v>
      </c>
      <c r="T11" s="1">
        <v>7225344</v>
      </c>
      <c r="U11" s="1">
        <v>7225344</v>
      </c>
      <c r="V11" s="1" t="s">
        <v>29</v>
      </c>
      <c r="W11" s="1">
        <f>7225344/256</f>
        <v>28224</v>
      </c>
      <c r="X11" s="1">
        <f>193600/256</f>
        <v>756.25</v>
      </c>
      <c r="Y11" s="1"/>
    </row>
    <row r="12" spans="1:25" x14ac:dyDescent="0.25">
      <c r="A12" s="1" t="s">
        <v>22</v>
      </c>
      <c r="B12" s="1" t="s">
        <v>59</v>
      </c>
      <c r="C12" s="1">
        <v>256</v>
      </c>
      <c r="D12" s="1">
        <v>28</v>
      </c>
      <c r="E12" s="1">
        <v>28</v>
      </c>
      <c r="F12" s="1">
        <v>256</v>
      </c>
      <c r="G12" s="1">
        <v>1</v>
      </c>
      <c r="H12" s="1">
        <v>1</v>
      </c>
      <c r="I12" s="1" t="s">
        <v>24</v>
      </c>
      <c r="J12" s="1">
        <v>1</v>
      </c>
      <c r="K12" s="1">
        <v>1</v>
      </c>
      <c r="L12" s="1">
        <v>28</v>
      </c>
      <c r="M12" s="1">
        <v>28</v>
      </c>
      <c r="N12" s="1">
        <v>51380224</v>
      </c>
      <c r="O12" s="1" t="s">
        <v>25</v>
      </c>
      <c r="P12" s="1" t="s">
        <v>25</v>
      </c>
      <c r="Q12" s="1" t="s">
        <v>38</v>
      </c>
      <c r="R12" s="1" t="s">
        <v>60</v>
      </c>
      <c r="S12" s="1">
        <v>91200</v>
      </c>
      <c r="T12" s="1">
        <v>802816</v>
      </c>
      <c r="U12" s="1">
        <v>802816</v>
      </c>
      <c r="V12" s="1" t="s">
        <v>29</v>
      </c>
      <c r="W12" s="1">
        <v>802816</v>
      </c>
      <c r="X12" s="1">
        <v>91200</v>
      </c>
      <c r="Y12" s="1"/>
    </row>
    <row r="13" spans="1:25" x14ac:dyDescent="0.25">
      <c r="A13" s="1" t="s">
        <v>22</v>
      </c>
      <c r="B13" s="1" t="s">
        <v>61</v>
      </c>
      <c r="C13" s="1">
        <v>256</v>
      </c>
      <c r="D13" s="1">
        <v>28</v>
      </c>
      <c r="E13" s="1">
        <v>28</v>
      </c>
      <c r="F13" s="1">
        <v>256</v>
      </c>
      <c r="G13" s="1">
        <v>3</v>
      </c>
      <c r="H13" s="1">
        <v>3</v>
      </c>
      <c r="I13" s="1" t="s">
        <v>24</v>
      </c>
      <c r="J13" s="1">
        <v>2</v>
      </c>
      <c r="K13" s="1">
        <v>2</v>
      </c>
      <c r="L13" s="1">
        <v>14</v>
      </c>
      <c r="M13" s="1">
        <v>14</v>
      </c>
      <c r="N13" s="1">
        <v>115605504</v>
      </c>
      <c r="O13" s="1" t="s">
        <v>25</v>
      </c>
      <c r="P13" s="1" t="s">
        <v>62</v>
      </c>
      <c r="Q13" s="1" t="s">
        <v>63</v>
      </c>
      <c r="R13" s="1" t="s">
        <v>64</v>
      </c>
      <c r="S13" s="1">
        <v>253800</v>
      </c>
      <c r="T13" s="1">
        <v>1806336</v>
      </c>
      <c r="U13" s="1">
        <v>1806336</v>
      </c>
      <c r="V13" s="1" t="s">
        <v>29</v>
      </c>
      <c r="W13" s="1">
        <f>1806336/256</f>
        <v>7056</v>
      </c>
      <c r="X13" s="1">
        <f>253800/256</f>
        <v>991.40625</v>
      </c>
      <c r="Y13" s="1"/>
    </row>
    <row r="14" spans="1:25" x14ac:dyDescent="0.25">
      <c r="A14" s="1" t="s">
        <v>22</v>
      </c>
      <c r="B14" s="1" t="s">
        <v>65</v>
      </c>
      <c r="C14" s="1">
        <v>256</v>
      </c>
      <c r="D14" s="1">
        <v>14</v>
      </c>
      <c r="E14" s="1">
        <v>14</v>
      </c>
      <c r="F14" s="1">
        <v>512</v>
      </c>
      <c r="G14" s="1">
        <v>1</v>
      </c>
      <c r="H14" s="1">
        <v>1</v>
      </c>
      <c r="I14" s="1" t="s">
        <v>24</v>
      </c>
      <c r="J14" s="1">
        <v>1</v>
      </c>
      <c r="K14" s="1">
        <v>1</v>
      </c>
      <c r="L14" s="1">
        <v>14</v>
      </c>
      <c r="M14" s="1">
        <v>14</v>
      </c>
      <c r="N14" s="1">
        <v>25690112</v>
      </c>
      <c r="O14" s="1" t="s">
        <v>62</v>
      </c>
      <c r="P14" s="1" t="s">
        <v>50</v>
      </c>
      <c r="Q14" s="1" t="s">
        <v>66</v>
      </c>
      <c r="R14" s="1" t="s">
        <v>67</v>
      </c>
      <c r="S14" s="1">
        <v>55000</v>
      </c>
      <c r="T14" s="1">
        <v>401408</v>
      </c>
      <c r="U14" s="1">
        <v>401408</v>
      </c>
      <c r="V14" s="1" t="s">
        <v>29</v>
      </c>
      <c r="W14" s="1">
        <v>401408</v>
      </c>
      <c r="X14" s="1">
        <v>55000</v>
      </c>
      <c r="Y14" s="1"/>
    </row>
    <row r="15" spans="1:25" x14ac:dyDescent="0.25">
      <c r="A15" s="1" t="s">
        <v>22</v>
      </c>
      <c r="B15" s="1" t="s">
        <v>68</v>
      </c>
      <c r="C15" s="1">
        <v>512</v>
      </c>
      <c r="D15" s="1">
        <v>14</v>
      </c>
      <c r="E15" s="1">
        <v>14</v>
      </c>
      <c r="F15" s="1">
        <v>512</v>
      </c>
      <c r="G15" s="1">
        <v>3</v>
      </c>
      <c r="H15" s="1">
        <v>3</v>
      </c>
      <c r="I15" s="1" t="s">
        <v>24</v>
      </c>
      <c r="J15" s="1">
        <v>1</v>
      </c>
      <c r="K15" s="1">
        <v>1</v>
      </c>
      <c r="L15" s="1">
        <v>14</v>
      </c>
      <c r="M15" s="1">
        <v>14</v>
      </c>
      <c r="N15" s="1">
        <v>462422016</v>
      </c>
      <c r="O15" s="1" t="s">
        <v>50</v>
      </c>
      <c r="P15" s="1" t="s">
        <v>50</v>
      </c>
      <c r="Q15" s="1" t="s">
        <v>69</v>
      </c>
      <c r="R15" s="1" t="s">
        <v>70</v>
      </c>
      <c r="S15" s="1">
        <v>500000</v>
      </c>
      <c r="T15" s="1">
        <v>7225344</v>
      </c>
      <c r="U15" s="1">
        <v>7225344</v>
      </c>
      <c r="V15" s="1" t="s">
        <v>29</v>
      </c>
      <c r="W15" s="1">
        <f>7225344/512</f>
        <v>14112</v>
      </c>
      <c r="X15" s="1">
        <f>500000/512</f>
        <v>976.5625</v>
      </c>
      <c r="Y15" s="1"/>
    </row>
    <row r="16" spans="1:25" x14ac:dyDescent="0.25">
      <c r="A16" s="1" t="s">
        <v>22</v>
      </c>
      <c r="B16" s="1" t="s">
        <v>71</v>
      </c>
      <c r="C16" s="1">
        <v>512</v>
      </c>
      <c r="D16" s="1">
        <v>14</v>
      </c>
      <c r="E16" s="1">
        <v>14</v>
      </c>
      <c r="F16" s="1">
        <v>512</v>
      </c>
      <c r="G16" s="1">
        <v>1</v>
      </c>
      <c r="H16" s="1">
        <v>1</v>
      </c>
      <c r="I16" s="1" t="s">
        <v>24</v>
      </c>
      <c r="J16" s="1">
        <v>1</v>
      </c>
      <c r="K16" s="1">
        <v>1</v>
      </c>
      <c r="L16" s="1">
        <v>14</v>
      </c>
      <c r="M16" s="1">
        <v>14</v>
      </c>
      <c r="N16" s="1">
        <v>51380224</v>
      </c>
      <c r="O16" s="1" t="s">
        <v>50</v>
      </c>
      <c r="P16" s="1" t="s">
        <v>50</v>
      </c>
      <c r="Q16" s="1" t="s">
        <v>51</v>
      </c>
      <c r="R16" s="1" t="s">
        <v>72</v>
      </c>
      <c r="S16" s="1">
        <v>90400</v>
      </c>
      <c r="T16" s="1">
        <v>802816</v>
      </c>
      <c r="U16" s="1">
        <v>802816</v>
      </c>
      <c r="V16" s="1" t="s">
        <v>29</v>
      </c>
      <c r="W16" s="1">
        <v>802816</v>
      </c>
      <c r="X16" s="1">
        <v>90400</v>
      </c>
      <c r="Y16" s="1"/>
    </row>
    <row r="17" spans="1:25" x14ac:dyDescent="0.25">
      <c r="A17" s="1" t="s">
        <v>22</v>
      </c>
      <c r="B17" s="1" t="s">
        <v>73</v>
      </c>
      <c r="C17" s="1">
        <v>512</v>
      </c>
      <c r="D17" s="1">
        <v>14</v>
      </c>
      <c r="E17" s="1">
        <v>14</v>
      </c>
      <c r="F17" s="1">
        <v>512</v>
      </c>
      <c r="G17" s="1">
        <v>3</v>
      </c>
      <c r="H17" s="1">
        <v>3</v>
      </c>
      <c r="I17" s="1" t="s">
        <v>24</v>
      </c>
      <c r="J17" s="1">
        <v>1</v>
      </c>
      <c r="K17" s="1">
        <v>1</v>
      </c>
      <c r="L17" s="1">
        <v>14</v>
      </c>
      <c r="M17" s="1">
        <v>14</v>
      </c>
      <c r="N17" s="1">
        <v>462422016</v>
      </c>
      <c r="O17" s="1" t="s">
        <v>50</v>
      </c>
      <c r="P17" s="1" t="s">
        <v>50</v>
      </c>
      <c r="Q17" s="1" t="s">
        <v>69</v>
      </c>
      <c r="R17" s="1" t="s">
        <v>70</v>
      </c>
      <c r="S17" s="1">
        <v>500000</v>
      </c>
      <c r="T17" s="1">
        <v>7225344</v>
      </c>
      <c r="U17" s="1">
        <v>7225344</v>
      </c>
      <c r="V17" s="1" t="s">
        <v>29</v>
      </c>
      <c r="W17" s="1">
        <f>7225344/512</f>
        <v>14112</v>
      </c>
      <c r="X17" s="1">
        <f>500000/512</f>
        <v>976.5625</v>
      </c>
      <c r="Y17" s="1"/>
    </row>
    <row r="18" spans="1:25" x14ac:dyDescent="0.25">
      <c r="A18" s="1" t="s">
        <v>22</v>
      </c>
      <c r="B18" s="1" t="s">
        <v>74</v>
      </c>
      <c r="C18" s="1">
        <v>512</v>
      </c>
      <c r="D18" s="1">
        <v>14</v>
      </c>
      <c r="E18" s="1">
        <v>14</v>
      </c>
      <c r="F18" s="1">
        <v>512</v>
      </c>
      <c r="G18" s="1">
        <v>1</v>
      </c>
      <c r="H18" s="1">
        <v>1</v>
      </c>
      <c r="I18" s="1" t="s">
        <v>24</v>
      </c>
      <c r="J18" s="1">
        <v>1</v>
      </c>
      <c r="K18" s="1">
        <v>1</v>
      </c>
      <c r="L18" s="1">
        <v>14</v>
      </c>
      <c r="M18" s="1">
        <v>14</v>
      </c>
      <c r="N18" s="1">
        <v>51380224</v>
      </c>
      <c r="O18" s="1" t="s">
        <v>50</v>
      </c>
      <c r="P18" s="1" t="s">
        <v>50</v>
      </c>
      <c r="Q18" s="1" t="s">
        <v>51</v>
      </c>
      <c r="R18" s="1" t="s">
        <v>72</v>
      </c>
      <c r="S18" s="1">
        <v>90400</v>
      </c>
      <c r="T18" s="1">
        <v>802816</v>
      </c>
      <c r="U18" s="1">
        <v>802816</v>
      </c>
      <c r="V18" s="1" t="s">
        <v>29</v>
      </c>
      <c r="W18" s="1">
        <v>802816</v>
      </c>
      <c r="X18" s="1">
        <v>90400</v>
      </c>
      <c r="Y18" s="1"/>
    </row>
    <row r="19" spans="1:25" x14ac:dyDescent="0.25">
      <c r="A19" s="1" t="s">
        <v>22</v>
      </c>
      <c r="B19" s="1" t="s">
        <v>75</v>
      </c>
      <c r="C19" s="1">
        <v>512</v>
      </c>
      <c r="D19" s="1">
        <v>14</v>
      </c>
      <c r="E19" s="1">
        <v>14</v>
      </c>
      <c r="F19" s="1">
        <v>512</v>
      </c>
      <c r="G19" s="1">
        <v>3</v>
      </c>
      <c r="H19" s="1">
        <v>3</v>
      </c>
      <c r="I19" s="1" t="s">
        <v>24</v>
      </c>
      <c r="J19" s="1">
        <v>1</v>
      </c>
      <c r="K19" s="1">
        <v>1</v>
      </c>
      <c r="L19" s="1">
        <v>14</v>
      </c>
      <c r="M19" s="1">
        <v>14</v>
      </c>
      <c r="N19" s="1">
        <v>462422016</v>
      </c>
      <c r="O19" s="1" t="s">
        <v>50</v>
      </c>
      <c r="P19" s="1" t="s">
        <v>50</v>
      </c>
      <c r="Q19" s="1" t="s">
        <v>69</v>
      </c>
      <c r="R19" s="1" t="s">
        <v>70</v>
      </c>
      <c r="S19" s="1">
        <v>500000</v>
      </c>
      <c r="T19" s="1">
        <v>7225344</v>
      </c>
      <c r="U19" s="1">
        <v>7225344</v>
      </c>
      <c r="V19" s="1" t="s">
        <v>29</v>
      </c>
      <c r="W19" s="1">
        <f>7225344/512</f>
        <v>14112</v>
      </c>
      <c r="X19" s="1">
        <f>500000/512</f>
        <v>976.5625</v>
      </c>
      <c r="Y19" s="1"/>
    </row>
    <row r="20" spans="1:25" x14ac:dyDescent="0.25">
      <c r="A20" s="1" t="s">
        <v>22</v>
      </c>
      <c r="B20" s="1" t="s">
        <v>76</v>
      </c>
      <c r="C20" s="1">
        <v>512</v>
      </c>
      <c r="D20" s="1">
        <v>14</v>
      </c>
      <c r="E20" s="1">
        <v>14</v>
      </c>
      <c r="F20" s="1">
        <v>512</v>
      </c>
      <c r="G20" s="1">
        <v>1</v>
      </c>
      <c r="H20" s="1">
        <v>1</v>
      </c>
      <c r="I20" s="1" t="s">
        <v>24</v>
      </c>
      <c r="J20" s="1">
        <v>1</v>
      </c>
      <c r="K20" s="1">
        <v>1</v>
      </c>
      <c r="L20" s="1">
        <v>14</v>
      </c>
      <c r="M20" s="1">
        <v>14</v>
      </c>
      <c r="N20" s="1">
        <v>51380224</v>
      </c>
      <c r="O20" s="1" t="s">
        <v>50</v>
      </c>
      <c r="P20" s="1" t="s">
        <v>50</v>
      </c>
      <c r="Q20" s="1" t="s">
        <v>51</v>
      </c>
      <c r="R20" s="1" t="s">
        <v>72</v>
      </c>
      <c r="S20" s="1">
        <v>90400</v>
      </c>
      <c r="T20" s="1">
        <v>802816</v>
      </c>
      <c r="U20" s="1">
        <v>802816</v>
      </c>
      <c r="V20" s="1" t="s">
        <v>29</v>
      </c>
      <c r="W20" s="1">
        <v>802816</v>
      </c>
      <c r="X20" s="1">
        <v>90400</v>
      </c>
      <c r="Y20" s="1"/>
    </row>
    <row r="21" spans="1:25" x14ac:dyDescent="0.25">
      <c r="A21" s="1" t="s">
        <v>22</v>
      </c>
      <c r="B21" s="1" t="s">
        <v>77</v>
      </c>
      <c r="C21" s="1">
        <v>512</v>
      </c>
      <c r="D21" s="1">
        <v>14</v>
      </c>
      <c r="E21" s="1">
        <v>14</v>
      </c>
      <c r="F21" s="1">
        <v>512</v>
      </c>
      <c r="G21" s="1">
        <v>3</v>
      </c>
      <c r="H21" s="1">
        <v>3</v>
      </c>
      <c r="I21" s="1" t="s">
        <v>24</v>
      </c>
      <c r="J21" s="1">
        <v>1</v>
      </c>
      <c r="K21" s="1">
        <v>1</v>
      </c>
      <c r="L21" s="1">
        <v>14</v>
      </c>
      <c r="M21" s="1">
        <v>14</v>
      </c>
      <c r="N21" s="1">
        <v>462422016</v>
      </c>
      <c r="O21" s="1" t="s">
        <v>50</v>
      </c>
      <c r="P21" s="1" t="s">
        <v>50</v>
      </c>
      <c r="Q21" s="1" t="s">
        <v>69</v>
      </c>
      <c r="R21" s="1" t="s">
        <v>70</v>
      </c>
      <c r="S21" s="1">
        <v>500000</v>
      </c>
      <c r="T21" s="1">
        <v>7225344</v>
      </c>
      <c r="U21" s="1">
        <v>7225344</v>
      </c>
      <c r="V21" s="1" t="s">
        <v>29</v>
      </c>
      <c r="W21" s="1">
        <f>7225344/512</f>
        <v>14112</v>
      </c>
      <c r="X21" s="1">
        <f>500000/512</f>
        <v>976.5625</v>
      </c>
      <c r="Y21" s="1"/>
    </row>
    <row r="22" spans="1:25" x14ac:dyDescent="0.25">
      <c r="A22" s="1" t="s">
        <v>22</v>
      </c>
      <c r="B22" s="1" t="s">
        <v>78</v>
      </c>
      <c r="C22" s="1">
        <v>512</v>
      </c>
      <c r="D22" s="1">
        <v>14</v>
      </c>
      <c r="E22" s="1">
        <v>14</v>
      </c>
      <c r="F22" s="1">
        <v>512</v>
      </c>
      <c r="G22" s="1">
        <v>1</v>
      </c>
      <c r="H22" s="1">
        <v>1</v>
      </c>
      <c r="I22" s="1" t="s">
        <v>24</v>
      </c>
      <c r="J22" s="1">
        <v>1</v>
      </c>
      <c r="K22" s="1">
        <v>1</v>
      </c>
      <c r="L22" s="1">
        <v>14</v>
      </c>
      <c r="M22" s="1">
        <v>14</v>
      </c>
      <c r="N22" s="1">
        <v>51380224</v>
      </c>
      <c r="O22" s="1" t="s">
        <v>50</v>
      </c>
      <c r="P22" s="1" t="s">
        <v>50</v>
      </c>
      <c r="Q22" s="1" t="s">
        <v>51</v>
      </c>
      <c r="R22" s="1" t="s">
        <v>72</v>
      </c>
      <c r="S22" s="1">
        <v>90400</v>
      </c>
      <c r="T22" s="1">
        <v>802816</v>
      </c>
      <c r="U22" s="1">
        <v>802816</v>
      </c>
      <c r="V22" s="1" t="s">
        <v>29</v>
      </c>
      <c r="W22" s="1">
        <v>802816</v>
      </c>
      <c r="X22" s="1">
        <v>90400</v>
      </c>
      <c r="Y22" s="1"/>
    </row>
    <row r="23" spans="1:25" x14ac:dyDescent="0.25">
      <c r="A23" s="1" t="s">
        <v>22</v>
      </c>
      <c r="B23" s="1" t="s">
        <v>79</v>
      </c>
      <c r="C23" s="1">
        <v>512</v>
      </c>
      <c r="D23" s="1">
        <v>14</v>
      </c>
      <c r="E23" s="1">
        <v>14</v>
      </c>
      <c r="F23" s="1">
        <v>512</v>
      </c>
      <c r="G23" s="1">
        <v>3</v>
      </c>
      <c r="H23" s="1">
        <v>3</v>
      </c>
      <c r="I23" s="1" t="s">
        <v>24</v>
      </c>
      <c r="J23" s="1">
        <v>1</v>
      </c>
      <c r="K23" s="1">
        <v>1</v>
      </c>
      <c r="L23" s="1">
        <v>14</v>
      </c>
      <c r="M23" s="1">
        <v>14</v>
      </c>
      <c r="N23" s="1">
        <v>462422016</v>
      </c>
      <c r="O23" s="1" t="s">
        <v>50</v>
      </c>
      <c r="P23" s="1" t="s">
        <v>50</v>
      </c>
      <c r="Q23" s="1" t="s">
        <v>69</v>
      </c>
      <c r="R23" s="1" t="s">
        <v>70</v>
      </c>
      <c r="S23" s="1">
        <v>500000</v>
      </c>
      <c r="T23" s="1">
        <v>7225344</v>
      </c>
      <c r="U23" s="1">
        <v>7225344</v>
      </c>
      <c r="V23" s="1" t="s">
        <v>29</v>
      </c>
      <c r="W23" s="1">
        <f>7225344/512</f>
        <v>14112</v>
      </c>
      <c r="X23" s="1">
        <f>500000/512</f>
        <v>976.5625</v>
      </c>
      <c r="Y23" s="1"/>
    </row>
    <row r="24" spans="1:25" x14ac:dyDescent="0.25">
      <c r="A24" s="1" t="s">
        <v>22</v>
      </c>
      <c r="B24" s="1" t="s">
        <v>80</v>
      </c>
      <c r="C24" s="1">
        <v>512</v>
      </c>
      <c r="D24" s="1">
        <v>14</v>
      </c>
      <c r="E24" s="1">
        <v>14</v>
      </c>
      <c r="F24" s="1">
        <v>512</v>
      </c>
      <c r="G24" s="1">
        <v>1</v>
      </c>
      <c r="H24" s="1">
        <v>1</v>
      </c>
      <c r="I24" s="1" t="s">
        <v>24</v>
      </c>
      <c r="J24" s="1">
        <v>1</v>
      </c>
      <c r="K24" s="1">
        <v>1</v>
      </c>
      <c r="L24" s="1">
        <v>14</v>
      </c>
      <c r="M24" s="1">
        <v>14</v>
      </c>
      <c r="N24" s="1">
        <v>51380224</v>
      </c>
      <c r="O24" s="1" t="s">
        <v>50</v>
      </c>
      <c r="P24" s="1" t="s">
        <v>50</v>
      </c>
      <c r="Q24" s="1" t="s">
        <v>51</v>
      </c>
      <c r="R24" s="1" t="s">
        <v>72</v>
      </c>
      <c r="S24" s="1">
        <v>90400</v>
      </c>
      <c r="T24" s="1">
        <v>802816</v>
      </c>
      <c r="U24" s="1">
        <v>802816</v>
      </c>
      <c r="V24" s="1" t="s">
        <v>29</v>
      </c>
      <c r="W24" s="1">
        <v>802816</v>
      </c>
      <c r="X24" s="1">
        <v>90400</v>
      </c>
      <c r="Y24" s="1"/>
    </row>
    <row r="25" spans="1:25" x14ac:dyDescent="0.25">
      <c r="A25" s="1" t="s">
        <v>22</v>
      </c>
      <c r="B25" s="1" t="s">
        <v>81</v>
      </c>
      <c r="C25" s="1">
        <v>512</v>
      </c>
      <c r="D25" s="1">
        <v>14</v>
      </c>
      <c r="E25" s="1">
        <v>14</v>
      </c>
      <c r="F25" s="1">
        <v>512</v>
      </c>
      <c r="G25" s="1">
        <v>3</v>
      </c>
      <c r="H25" s="1">
        <v>3</v>
      </c>
      <c r="I25" s="1" t="s">
        <v>24</v>
      </c>
      <c r="J25" s="1">
        <v>2</v>
      </c>
      <c r="K25" s="1">
        <v>2</v>
      </c>
      <c r="L25" s="1">
        <v>7</v>
      </c>
      <c r="M25" s="1">
        <v>7</v>
      </c>
      <c r="N25" s="1">
        <v>115605504</v>
      </c>
      <c r="O25" s="1" t="s">
        <v>50</v>
      </c>
      <c r="P25" s="1" t="s">
        <v>82</v>
      </c>
      <c r="Q25" s="1" t="s">
        <v>83</v>
      </c>
      <c r="R25" s="1" t="s">
        <v>84</v>
      </c>
      <c r="S25" s="1">
        <v>843700</v>
      </c>
      <c r="T25" s="1">
        <v>1806336</v>
      </c>
      <c r="U25" s="1">
        <v>1806336</v>
      </c>
      <c r="V25" s="1" t="s">
        <v>29</v>
      </c>
      <c r="W25" s="1">
        <f>1806336/512</f>
        <v>3528</v>
      </c>
      <c r="X25" s="1">
        <f>843700/512</f>
        <v>1647.8515625</v>
      </c>
      <c r="Y25" s="1"/>
    </row>
    <row r="26" spans="1:25" x14ac:dyDescent="0.25">
      <c r="A26" s="1" t="s">
        <v>22</v>
      </c>
      <c r="B26" s="1" t="s">
        <v>85</v>
      </c>
      <c r="C26" s="1">
        <v>512</v>
      </c>
      <c r="D26" s="1">
        <v>7</v>
      </c>
      <c r="E26" s="1">
        <v>7</v>
      </c>
      <c r="F26" s="1">
        <v>1024</v>
      </c>
      <c r="G26" s="1">
        <v>1</v>
      </c>
      <c r="H26" s="1">
        <v>1</v>
      </c>
      <c r="I26" s="1" t="s">
        <v>24</v>
      </c>
      <c r="J26" s="1">
        <v>1</v>
      </c>
      <c r="K26" s="1">
        <v>1</v>
      </c>
      <c r="L26" s="1">
        <v>7</v>
      </c>
      <c r="M26" s="1">
        <v>7</v>
      </c>
      <c r="N26" s="1">
        <v>25690112</v>
      </c>
      <c r="O26" s="1" t="s">
        <v>82</v>
      </c>
      <c r="P26" s="1" t="s">
        <v>62</v>
      </c>
      <c r="Q26" s="1" t="s">
        <v>86</v>
      </c>
      <c r="R26" s="1" t="s">
        <v>87</v>
      </c>
      <c r="S26" s="1">
        <v>117100</v>
      </c>
      <c r="T26" s="1">
        <v>401408</v>
      </c>
      <c r="U26" s="1">
        <v>401408</v>
      </c>
      <c r="V26" s="1" t="s">
        <v>29</v>
      </c>
      <c r="W26" s="1">
        <v>401408</v>
      </c>
      <c r="X26" s="1">
        <v>117100</v>
      </c>
      <c r="Y26" s="1"/>
    </row>
    <row r="27" spans="1:25" x14ac:dyDescent="0.25">
      <c r="A27" s="1" t="s">
        <v>22</v>
      </c>
      <c r="B27" s="1" t="s">
        <v>88</v>
      </c>
      <c r="C27" s="1">
        <v>1024</v>
      </c>
      <c r="D27" s="1">
        <v>7</v>
      </c>
      <c r="E27" s="1">
        <v>7</v>
      </c>
      <c r="F27" s="1">
        <v>1024</v>
      </c>
      <c r="G27" s="1">
        <v>3</v>
      </c>
      <c r="H27" s="1">
        <v>3</v>
      </c>
      <c r="I27" s="1" t="s">
        <v>24</v>
      </c>
      <c r="J27" s="1">
        <v>1</v>
      </c>
      <c r="K27" s="1">
        <v>1</v>
      </c>
      <c r="L27" s="1">
        <v>7</v>
      </c>
      <c r="M27" s="1">
        <v>7</v>
      </c>
      <c r="N27" s="1">
        <v>462422016</v>
      </c>
      <c r="O27" s="1" t="s">
        <v>62</v>
      </c>
      <c r="P27" s="1" t="s">
        <v>62</v>
      </c>
      <c r="Q27" s="1" t="s">
        <v>89</v>
      </c>
      <c r="R27" s="1" t="s">
        <v>90</v>
      </c>
      <c r="S27" s="1">
        <v>1862800</v>
      </c>
      <c r="T27" s="1">
        <v>7225344</v>
      </c>
      <c r="U27" s="1">
        <v>7225344</v>
      </c>
      <c r="V27" s="1" t="s">
        <v>29</v>
      </c>
      <c r="W27" s="1">
        <f>7225344/1024</f>
        <v>7056</v>
      </c>
      <c r="X27" s="1">
        <f>1862800/1024</f>
        <v>1819.140625</v>
      </c>
      <c r="Y27" s="1"/>
    </row>
    <row r="28" spans="1:25" x14ac:dyDescent="0.25">
      <c r="A28" s="1" t="s">
        <v>22</v>
      </c>
      <c r="B28" s="1" t="s">
        <v>91</v>
      </c>
      <c r="C28" s="1">
        <v>1024</v>
      </c>
      <c r="D28" s="1">
        <v>7</v>
      </c>
      <c r="E28" s="1">
        <v>7</v>
      </c>
      <c r="F28" s="1">
        <v>1024</v>
      </c>
      <c r="G28" s="1">
        <v>1</v>
      </c>
      <c r="H28" s="1">
        <v>1</v>
      </c>
      <c r="I28" s="1" t="s">
        <v>24</v>
      </c>
      <c r="J28" s="1">
        <v>1</v>
      </c>
      <c r="K28" s="1">
        <v>1</v>
      </c>
      <c r="L28" s="1">
        <v>7</v>
      </c>
      <c r="M28" s="1">
        <v>7</v>
      </c>
      <c r="N28" s="1">
        <v>51380224</v>
      </c>
      <c r="O28" s="1" t="s">
        <v>62</v>
      </c>
      <c r="P28" s="1" t="s">
        <v>92</v>
      </c>
      <c r="Q28" s="1" t="s">
        <v>63</v>
      </c>
      <c r="R28" s="1" t="s">
        <v>93</v>
      </c>
      <c r="S28" s="1">
        <v>215400</v>
      </c>
      <c r="T28" s="1">
        <v>802816</v>
      </c>
      <c r="U28" s="1">
        <v>802816</v>
      </c>
      <c r="V28" s="1" t="s">
        <v>29</v>
      </c>
      <c r="W28" s="1">
        <v>802816</v>
      </c>
      <c r="X28" s="1">
        <v>215400</v>
      </c>
      <c r="Y28" s="1"/>
    </row>
    <row r="29" spans="1:25" x14ac:dyDescent="0.25">
      <c r="A29" s="1" t="s">
        <v>22</v>
      </c>
      <c r="B29" s="1" t="s">
        <v>94</v>
      </c>
      <c r="C29" s="1">
        <v>1024</v>
      </c>
      <c r="D29" s="1">
        <v>2</v>
      </c>
      <c r="E29" s="1">
        <v>2</v>
      </c>
      <c r="F29" s="1">
        <v>1000</v>
      </c>
      <c r="G29" s="1">
        <v>1</v>
      </c>
      <c r="H29" s="1">
        <v>1</v>
      </c>
      <c r="I29" s="1" t="s">
        <v>24</v>
      </c>
      <c r="J29" s="1">
        <v>1</v>
      </c>
      <c r="K29" s="1">
        <v>1</v>
      </c>
      <c r="L29" s="1">
        <v>2</v>
      </c>
      <c r="M29" s="1">
        <v>2</v>
      </c>
      <c r="N29" s="1">
        <v>4096000</v>
      </c>
      <c r="O29" s="1" t="s">
        <v>92</v>
      </c>
      <c r="P29" s="1" t="s">
        <v>92</v>
      </c>
      <c r="Q29" s="1" t="s">
        <v>95</v>
      </c>
      <c r="R29" s="1" t="s">
        <v>96</v>
      </c>
      <c r="S29" s="1">
        <v>201600</v>
      </c>
      <c r="T29" s="1">
        <v>64512</v>
      </c>
      <c r="U29" s="1">
        <v>201600</v>
      </c>
      <c r="V29" s="1" t="s">
        <v>97</v>
      </c>
      <c r="W29" s="1">
        <v>64512</v>
      </c>
      <c r="X29" s="1">
        <v>201600</v>
      </c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f>SUM(W2:W29)</f>
        <v>10126760</v>
      </c>
      <c r="X30" s="1">
        <f>SUM(X2:X29)</f>
        <v>1851131.8359375</v>
      </c>
      <c r="Y30" s="1">
        <f>W30+X30</f>
        <v>11977891.8359375</v>
      </c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f>(W4+W6+W8+W10+W12+W14+W16+W18+W20+W22+W24+W26+W28+W29)/2</f>
        <v>4447744</v>
      </c>
      <c r="S31" s="1"/>
      <c r="T31" s="1"/>
      <c r="U31" s="1"/>
      <c r="V31" s="1"/>
      <c r="W31" s="1">
        <f>W30/Y30</f>
        <v>0.84545428684006696</v>
      </c>
      <c r="X31" s="1">
        <f>X30/Y30</f>
        <v>0.15454571315993298</v>
      </c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f>R31/Y30</f>
        <v>0.37132945103539405</v>
      </c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f>W31-R32</f>
        <v>0.47412483580467291</v>
      </c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2018-06-25T18:39:21Z</dcterms:modified>
</cp:coreProperties>
</file>