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62F6E7EE-99CF-427C-8129-C2A84719C65A}" xr6:coauthVersionLast="47" xr6:coauthVersionMax="47" xr10:uidLastSave="{00000000-0000-0000-0000-000000000000}"/>
  <bookViews>
    <workbookView xWindow="-108" yWindow="-108" windowWidth="23256" windowHeight="12456" xr2:uid="{61836C7B-5DCB-42E6-85D8-A4024FFD5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K7" i="1" s="1"/>
  <c r="L7" i="1" s="1"/>
  <c r="L11" i="1" s="1"/>
  <c r="H7" i="1"/>
  <c r="I7" i="1"/>
  <c r="L12" i="1"/>
  <c r="L8" i="1"/>
  <c r="L9" i="1"/>
  <c r="L10" i="1"/>
  <c r="K8" i="1"/>
  <c r="K9" i="1"/>
  <c r="K10" i="1"/>
  <c r="J8" i="1"/>
  <c r="J9" i="1"/>
  <c r="J10" i="1"/>
  <c r="J7" i="1"/>
  <c r="I8" i="1"/>
  <c r="I9" i="1"/>
  <c r="I10" i="1"/>
  <c r="H8" i="1"/>
  <c r="H9" i="1"/>
  <c r="H10" i="1"/>
  <c r="G8" i="1"/>
  <c r="G9" i="1"/>
  <c r="G10" i="1"/>
  <c r="F8" i="1"/>
  <c r="F9" i="1"/>
  <c r="F10" i="1"/>
  <c r="F7" i="1"/>
  <c r="D4" i="1"/>
  <c r="B8" i="1"/>
  <c r="B9" i="1" s="1"/>
  <c r="B10" i="1" s="1"/>
</calcChain>
</file>

<file path=xl/sharedStrings.xml><?xml version="1.0" encoding="utf-8"?>
<sst xmlns="http://schemas.openxmlformats.org/spreadsheetml/2006/main" count="84" uniqueCount="74">
  <si>
    <t>DAFTAR PEMBELIAN TIKET PESAWAT</t>
  </si>
  <si>
    <t>TGL.KEBERANGKATAN</t>
  </si>
  <si>
    <t>NO</t>
  </si>
  <si>
    <t>KODE TIKET</t>
  </si>
  <si>
    <t>DDDZ-P3-036</t>
  </si>
  <si>
    <t>BBBY-P1-035</t>
  </si>
  <si>
    <t>AAAZ-P3-037</t>
  </si>
  <si>
    <t>AAAY-P2-038</t>
  </si>
  <si>
    <t>NAMA PENUMPANG</t>
  </si>
  <si>
    <t>TUJUAN</t>
  </si>
  <si>
    <t>HARGA</t>
  </si>
  <si>
    <t>KELAS</t>
  </si>
  <si>
    <t>MENU</t>
  </si>
  <si>
    <t>HARGA MENU</t>
  </si>
  <si>
    <t>DISKON</t>
  </si>
  <si>
    <t>HARGA JUAL</t>
  </si>
  <si>
    <t>TGL. PEMBELIAN</t>
  </si>
  <si>
    <t>TOTAL PEMBELIAN</t>
  </si>
  <si>
    <t>JUMLAH PEMBELIAN KELAS VIP</t>
  </si>
  <si>
    <t>Tabel Menu Makanan</t>
  </si>
  <si>
    <t>Kode</t>
  </si>
  <si>
    <t>Menu</t>
  </si>
  <si>
    <t>Harga</t>
  </si>
  <si>
    <t>P1</t>
  </si>
  <si>
    <t>Paket A</t>
  </si>
  <si>
    <t>P2</t>
  </si>
  <si>
    <t>Paket B</t>
  </si>
  <si>
    <t>P3</t>
  </si>
  <si>
    <t>Paket C</t>
  </si>
  <si>
    <t>16-Okt-2023</t>
  </si>
  <si>
    <t>Tabel Tujuan</t>
  </si>
  <si>
    <t>AAA</t>
  </si>
  <si>
    <t>CCC</t>
  </si>
  <si>
    <t>DDD</t>
  </si>
  <si>
    <t>KODE</t>
  </si>
  <si>
    <t>Jakarta-Medan</t>
  </si>
  <si>
    <t>Semarang-Palembang</t>
  </si>
  <si>
    <t>BBB</t>
  </si>
  <si>
    <t>Jakarta-Denpasar</t>
  </si>
  <si>
    <t>Solo-Pontianak</t>
  </si>
  <si>
    <t>Tabel kelas</t>
  </si>
  <si>
    <t>X</t>
  </si>
  <si>
    <t>Y</t>
  </si>
  <si>
    <t>Z</t>
  </si>
  <si>
    <t>VIP</t>
  </si>
  <si>
    <t>Bisnis</t>
  </si>
  <si>
    <t>Ekonomi</t>
  </si>
  <si>
    <t>Keterampilan Rumus</t>
  </si>
  <si>
    <t>Tujuan</t>
  </si>
  <si>
    <t>Kelas</t>
  </si>
  <si>
    <t>Harga Menu</t>
  </si>
  <si>
    <t>Diskon</t>
  </si>
  <si>
    <t>Harga Jual</t>
  </si>
  <si>
    <t>Total Pembelian</t>
  </si>
  <si>
    <t>Jumlah Pembelian Kelas VIP</t>
  </si>
  <si>
    <t>Tanggal Keberangkatan</t>
  </si>
  <si>
    <t>:Tanggal Hari Ini</t>
  </si>
  <si>
    <t>:Diambil dari kolom kelas pada tabel kelas berdasarkan karakter keempat pada kode tiket</t>
  </si>
  <si>
    <t>:Diambil dari kolom tujuan pada tabel tujuan berdasarkan 3 karakter pertama pada kode tiket</t>
  </si>
  <si>
    <t>:Diambil dari kolom harga pada tabel tujuan berdasarkan 3 karakter pertama pada kode tiket</t>
  </si>
  <si>
    <t>:Diambil dari kolom menu pada tabel menu makanan berdasarkan karakter keenam dan ketujuh pada kode tiket</t>
  </si>
  <si>
    <t>:Diambil dari kolom diskon pada tabel kelas berdasarkan karakter keempat pada kode tiket</t>
  </si>
  <si>
    <t>:Diambil dari kolom harga pada tabel menu makanan berdasarkan karakter keenam dan ketujuh pada kode tiket</t>
  </si>
  <si>
    <t>:Diambil dari harga + harga menu + diskon</t>
  </si>
  <si>
    <t>:Total keseluruhan dari harga jual</t>
  </si>
  <si>
    <t>:Jumlah pembelian kelas VIP</t>
  </si>
  <si>
    <t xml:space="preserve">Keterangan Warna </t>
  </si>
  <si>
    <t>:Tahap 1</t>
  </si>
  <si>
    <t>:Tahap 2</t>
  </si>
  <si>
    <t>:Tahap 3</t>
  </si>
  <si>
    <t>OBITO UCIHA</t>
  </si>
  <si>
    <t>ANOS VOLDIGOAD</t>
  </si>
  <si>
    <t>KOBO KANAERU</t>
  </si>
  <si>
    <t>ZENITSU AGATSUMA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</si>
</sst>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0" fillId="3" borderId="1" xfId="0" applyFill="1" applyBorder="1" applyAlignment="1">
      <alignment horizontal="centerContinuous" vertical="center"/>
    </xf>
    <xf numFmtId="0" fontId="0" fillId="3" borderId="1" xfId="0" applyFill="1" applyBorder="1" applyAlignment="1">
      <alignment horizontal="centerContinuous" vertical="center" wrapText="1"/>
    </xf>
    <xf numFmtId="0" fontId="0" fillId="0" borderId="1" xfId="0" applyBorder="1"/>
    <xf numFmtId="15" fontId="0" fillId="0" borderId="1" xfId="0" applyNumberFormat="1" applyBorder="1"/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0" borderId="4" xfId="0" applyBorder="1"/>
    <xf numFmtId="9" fontId="0" fillId="0" borderId="1" xfId="0" applyNumberFormat="1" applyBorder="1"/>
    <xf numFmtId="3" fontId="0" fillId="0" borderId="4" xfId="0" applyNumberFormat="1" applyBorder="1"/>
    <xf numFmtId="0" fontId="1" fillId="5" borderId="4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3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Continuous" vertical="center"/>
    </xf>
    <xf numFmtId="0" fontId="0" fillId="0" borderId="6" xfId="0" applyBorder="1"/>
    <xf numFmtId="164" fontId="0" fillId="0" borderId="1" xfId="0" applyNumberFormat="1" applyBorder="1"/>
    <xf numFmtId="164" fontId="0" fillId="4" borderId="1" xfId="0" applyNumberFormat="1" applyFill="1" applyBorder="1"/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ADBD-8727-43F6-8B6D-1D68AD315E44}">
  <dimension ref="B2:M45"/>
  <sheetViews>
    <sheetView tabSelected="1" workbookViewId="0">
      <selection activeCell="G7" sqref="G7"/>
    </sheetView>
  </sheetViews>
  <sheetFormatPr defaultRowHeight="14.4" x14ac:dyDescent="0.3"/>
  <cols>
    <col min="2" max="2" width="6.77734375" customWidth="1"/>
    <col min="3" max="3" width="22.5546875" customWidth="1"/>
    <col min="4" max="4" width="22.6640625" bestFit="1" customWidth="1"/>
    <col min="5" max="5" width="15.21875" customWidth="1"/>
    <col min="6" max="6" width="19.109375" bestFit="1" customWidth="1"/>
    <col min="10" max="10" width="12.5546875" bestFit="1" customWidth="1"/>
    <col min="11" max="11" width="12.109375" customWidth="1"/>
    <col min="12" max="12" width="11.21875" bestFit="1" customWidth="1"/>
  </cols>
  <sheetData>
    <row r="2" spans="2:12" ht="28.5" customHeight="1" x14ac:dyDescent="0.3"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spans="2:12" x14ac:dyDescent="0.3">
      <c r="B4" s="1" t="s">
        <v>1</v>
      </c>
      <c r="C4" s="1"/>
      <c r="D4" s="40">
        <f ca="1">TODAY()</f>
        <v>45219</v>
      </c>
      <c r="E4" s="1"/>
    </row>
    <row r="5" spans="2:12" ht="15" thickBot="1" x14ac:dyDescent="0.35"/>
    <row r="6" spans="2:12" ht="34.950000000000003" customHeight="1" thickBot="1" x14ac:dyDescent="0.35">
      <c r="B6" s="4" t="s">
        <v>2</v>
      </c>
      <c r="C6" s="4" t="s">
        <v>3</v>
      </c>
      <c r="D6" s="4" t="s">
        <v>8</v>
      </c>
      <c r="E6" s="5" t="s">
        <v>16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</row>
    <row r="7" spans="2:12" ht="15" thickBot="1" x14ac:dyDescent="0.35">
      <c r="B7" s="6">
        <v>1</v>
      </c>
      <c r="C7" s="6" t="s">
        <v>5</v>
      </c>
      <c r="D7" s="6" t="s">
        <v>70</v>
      </c>
      <c r="E7" s="7" t="s">
        <v>29</v>
      </c>
      <c r="F7" s="6" t="str">
        <f>VLOOKUP(LEFT(C7,3),$B$21:$C$25,2,FALSE)</f>
        <v>Semarang-Palembang</v>
      </c>
      <c r="G7" s="6">
        <f>VLOOKUP(LEFT(C7,3),$B$21:$D$25,3,FALSE)</f>
        <v>700000</v>
      </c>
      <c r="H7" s="6" t="str">
        <f>VLOOKUP(MID(C7,4,1),$H$21:$I$24,2,FALSE)</f>
        <v>Bisnis</v>
      </c>
      <c r="I7" s="6" t="str">
        <f>HLOOKUP(MID(C7,6,2),$B$15:$E$17,2,FALSE)</f>
        <v>Paket A</v>
      </c>
      <c r="J7" s="42">
        <f>HLOOKUP(MID(C7,6,2),$B$15:$E$17,3,FALSE)</f>
        <v>25000</v>
      </c>
      <c r="K7" s="42">
        <f>VLOOKUP(MID(C7,4,1),$H$21:$J$24,3,FALSE)*G7</f>
        <v>105000</v>
      </c>
      <c r="L7" s="42">
        <f>G7+J7-K7</f>
        <v>620000</v>
      </c>
    </row>
    <row r="8" spans="2:12" ht="15" thickBot="1" x14ac:dyDescent="0.35">
      <c r="B8" s="6">
        <f>B7+1</f>
        <v>2</v>
      </c>
      <c r="C8" s="6" t="s">
        <v>4</v>
      </c>
      <c r="D8" s="6" t="s">
        <v>71</v>
      </c>
      <c r="E8" s="7" t="s">
        <v>29</v>
      </c>
      <c r="F8" s="6" t="str">
        <f t="shared" ref="F8:F10" si="0">VLOOKUP(LEFT(C8,3),$B$21:$C$25,2,FALSE)</f>
        <v>Solo-Pontianak</v>
      </c>
      <c r="G8" s="6">
        <f t="shared" ref="G8:G10" si="1">VLOOKUP(LEFT(C8,3),$B$21:$D$25,3,FALSE)</f>
        <v>630000</v>
      </c>
      <c r="H8" s="6" t="str">
        <f t="shared" ref="H8:H10" si="2">VLOOKUP(MID(C8,4,1),$H$21:$I$24,2,FALSE)</f>
        <v>Ekonomi</v>
      </c>
      <c r="I8" s="6" t="str">
        <f t="shared" ref="I8:I10" si="3">HLOOKUP(MID(C8,6,2),$B$15:$E$17,2,FALSE)</f>
        <v>Paket C</v>
      </c>
      <c r="J8" s="42">
        <f t="shared" ref="J8:J10" si="4">HLOOKUP(MID(C8,6,2),$B$15:$E$17,3,FALSE)</f>
        <v>50000</v>
      </c>
      <c r="K8" s="42">
        <f t="shared" ref="K8:K10" si="5">VLOOKUP(MID(C8,4,1),$H$21:$J$24,3,FALSE)*G8</f>
        <v>63000</v>
      </c>
      <c r="L8" s="42">
        <f t="shared" ref="L8:L10" si="6">G8+J8-K8</f>
        <v>617000</v>
      </c>
    </row>
    <row r="9" spans="2:12" ht="15" thickBot="1" x14ac:dyDescent="0.35">
      <c r="B9" s="6">
        <f t="shared" ref="B9:B10" si="7">B8+1</f>
        <v>3</v>
      </c>
      <c r="C9" s="6" t="s">
        <v>6</v>
      </c>
      <c r="D9" s="6" t="s">
        <v>72</v>
      </c>
      <c r="E9" s="7" t="s">
        <v>29</v>
      </c>
      <c r="F9" s="6" t="str">
        <f t="shared" si="0"/>
        <v>Jakarta-Medan</v>
      </c>
      <c r="G9" s="6">
        <f t="shared" si="1"/>
        <v>750000</v>
      </c>
      <c r="H9" s="6" t="str">
        <f t="shared" si="2"/>
        <v>Ekonomi</v>
      </c>
      <c r="I9" s="6" t="str">
        <f t="shared" si="3"/>
        <v>Paket C</v>
      </c>
      <c r="J9" s="42">
        <f t="shared" si="4"/>
        <v>50000</v>
      </c>
      <c r="K9" s="42">
        <f t="shared" si="5"/>
        <v>75000</v>
      </c>
      <c r="L9" s="42">
        <f t="shared" si="6"/>
        <v>725000</v>
      </c>
    </row>
    <row r="10" spans="2:12" ht="15" thickBot="1" x14ac:dyDescent="0.35">
      <c r="B10" s="6">
        <f t="shared" si="7"/>
        <v>4</v>
      </c>
      <c r="C10" s="6" t="s">
        <v>7</v>
      </c>
      <c r="D10" s="6" t="s">
        <v>73</v>
      </c>
      <c r="E10" s="7" t="s">
        <v>29</v>
      </c>
      <c r="F10" s="6" t="str">
        <f t="shared" si="0"/>
        <v>Jakarta-Medan</v>
      </c>
      <c r="G10" s="6">
        <f t="shared" si="1"/>
        <v>750000</v>
      </c>
      <c r="H10" s="6" t="str">
        <f t="shared" si="2"/>
        <v>Bisnis</v>
      </c>
      <c r="I10" s="6" t="str">
        <f t="shared" si="3"/>
        <v>Paket B</v>
      </c>
      <c r="J10" s="42">
        <f t="shared" si="4"/>
        <v>37500</v>
      </c>
      <c r="K10" s="42">
        <f t="shared" si="5"/>
        <v>112500</v>
      </c>
      <c r="L10" s="42">
        <f t="shared" si="6"/>
        <v>675000</v>
      </c>
    </row>
    <row r="11" spans="2:12" ht="15" thickBot="1" x14ac:dyDescent="0.35">
      <c r="F11" s="41"/>
      <c r="I11" s="8" t="s">
        <v>17</v>
      </c>
      <c r="J11" s="9"/>
      <c r="K11" s="10"/>
      <c r="L11" s="43">
        <f>SUM(L7:L10)</f>
        <v>2637000</v>
      </c>
    </row>
    <row r="12" spans="2:12" ht="15" thickBot="1" x14ac:dyDescent="0.35">
      <c r="I12" s="11" t="s">
        <v>18</v>
      </c>
      <c r="J12" s="11"/>
      <c r="K12" s="11"/>
      <c r="L12" s="12">
        <f>COUNTIF(H6:H10,"VIP")</f>
        <v>0</v>
      </c>
    </row>
    <row r="14" spans="2:12" ht="15" thickBot="1" x14ac:dyDescent="0.35">
      <c r="B14" s="13" t="s">
        <v>19</v>
      </c>
    </row>
    <row r="15" spans="2:12" ht="15" thickBot="1" x14ac:dyDescent="0.35">
      <c r="B15" s="14" t="s">
        <v>20</v>
      </c>
      <c r="C15" s="6" t="s">
        <v>23</v>
      </c>
      <c r="D15" s="6" t="s">
        <v>25</v>
      </c>
      <c r="E15" s="6" t="s">
        <v>27</v>
      </c>
    </row>
    <row r="16" spans="2:12" ht="15" thickBot="1" x14ac:dyDescent="0.35">
      <c r="B16" s="14" t="s">
        <v>21</v>
      </c>
      <c r="C16" s="6" t="s">
        <v>24</v>
      </c>
      <c r="D16" s="6" t="s">
        <v>26</v>
      </c>
      <c r="E16" s="6" t="s">
        <v>28</v>
      </c>
    </row>
    <row r="17" spans="2:11" ht="15" thickBot="1" x14ac:dyDescent="0.35">
      <c r="B17" s="14" t="s">
        <v>22</v>
      </c>
      <c r="C17" s="44">
        <v>25000</v>
      </c>
      <c r="D17" s="44">
        <v>37500</v>
      </c>
      <c r="E17" s="44">
        <v>50000</v>
      </c>
    </row>
    <row r="20" spans="2:11" ht="15" thickBot="1" x14ac:dyDescent="0.35">
      <c r="B20" s="13" t="s">
        <v>30</v>
      </c>
      <c r="C20" s="13"/>
      <c r="D20" s="13"/>
      <c r="H20" s="13" t="s">
        <v>40</v>
      </c>
      <c r="I20" s="13"/>
      <c r="J20" s="13"/>
    </row>
    <row r="21" spans="2:11" ht="15" thickBot="1" x14ac:dyDescent="0.35">
      <c r="B21" s="18" t="s">
        <v>34</v>
      </c>
      <c r="C21" s="18" t="s">
        <v>9</v>
      </c>
      <c r="D21" s="18" t="s">
        <v>10</v>
      </c>
      <c r="H21" s="19" t="s">
        <v>20</v>
      </c>
      <c r="I21" s="19" t="s">
        <v>11</v>
      </c>
      <c r="J21" s="19" t="s">
        <v>14</v>
      </c>
    </row>
    <row r="22" spans="2:11" ht="15" thickBot="1" x14ac:dyDescent="0.35">
      <c r="B22" s="15" t="s">
        <v>31</v>
      </c>
      <c r="C22" s="15" t="s">
        <v>35</v>
      </c>
      <c r="D22" s="17">
        <v>750000</v>
      </c>
      <c r="H22" s="39" t="s">
        <v>41</v>
      </c>
      <c r="I22" s="6" t="s">
        <v>44</v>
      </c>
      <c r="J22" s="16">
        <v>0.2</v>
      </c>
    </row>
    <row r="23" spans="2:11" ht="15" thickBot="1" x14ac:dyDescent="0.35">
      <c r="B23" s="15" t="s">
        <v>37</v>
      </c>
      <c r="C23" s="15" t="s">
        <v>36</v>
      </c>
      <c r="D23" s="17">
        <v>700000</v>
      </c>
      <c r="H23" s="39" t="s">
        <v>42</v>
      </c>
      <c r="I23" s="6" t="s">
        <v>45</v>
      </c>
      <c r="J23" s="16">
        <v>0.15</v>
      </c>
    </row>
    <row r="24" spans="2:11" ht="15" thickBot="1" x14ac:dyDescent="0.35">
      <c r="B24" s="15" t="s">
        <v>32</v>
      </c>
      <c r="C24" s="15" t="s">
        <v>38</v>
      </c>
      <c r="D24" s="17">
        <v>650000</v>
      </c>
      <c r="H24" s="39" t="s">
        <v>43</v>
      </c>
      <c r="I24" s="6" t="s">
        <v>46</v>
      </c>
      <c r="J24" s="16">
        <v>0.1</v>
      </c>
    </row>
    <row r="25" spans="2:11" x14ac:dyDescent="0.3">
      <c r="B25" s="15" t="s">
        <v>33</v>
      </c>
      <c r="C25" s="15" t="s">
        <v>39</v>
      </c>
      <c r="D25" s="17">
        <v>630000</v>
      </c>
    </row>
    <row r="29" spans="2:11" ht="15" thickBot="1" x14ac:dyDescent="0.35">
      <c r="B29" t="s">
        <v>47</v>
      </c>
    </row>
    <row r="30" spans="2:11" ht="15" thickBot="1" x14ac:dyDescent="0.35">
      <c r="B30" s="23" t="s">
        <v>55</v>
      </c>
      <c r="C30" s="24"/>
      <c r="D30" s="29" t="s">
        <v>56</v>
      </c>
      <c r="E30" s="30"/>
      <c r="F30" s="30"/>
      <c r="G30" s="30"/>
      <c r="H30" s="30"/>
      <c r="I30" s="30"/>
      <c r="J30" s="30"/>
      <c r="K30" s="31"/>
    </row>
    <row r="31" spans="2:11" ht="15" thickBot="1" x14ac:dyDescent="0.35">
      <c r="B31" s="23" t="s">
        <v>48</v>
      </c>
      <c r="C31" s="24"/>
      <c r="D31" s="29" t="s">
        <v>58</v>
      </c>
      <c r="E31" s="30"/>
      <c r="F31" s="30"/>
      <c r="G31" s="30"/>
      <c r="H31" s="30"/>
      <c r="I31" s="30"/>
      <c r="J31" s="30"/>
      <c r="K31" s="31"/>
    </row>
    <row r="32" spans="2:11" ht="15" thickBot="1" x14ac:dyDescent="0.35">
      <c r="B32" s="23" t="s">
        <v>22</v>
      </c>
      <c r="C32" s="24"/>
      <c r="D32" s="29" t="s">
        <v>59</v>
      </c>
      <c r="E32" s="30"/>
      <c r="F32" s="30"/>
      <c r="G32" s="30"/>
      <c r="H32" s="30"/>
      <c r="I32" s="30"/>
      <c r="J32" s="30"/>
      <c r="K32" s="31"/>
    </row>
    <row r="33" spans="2:13" ht="15" thickBot="1" x14ac:dyDescent="0.35">
      <c r="B33" s="23" t="s">
        <v>49</v>
      </c>
      <c r="C33" s="24"/>
      <c r="D33" s="29" t="s">
        <v>57</v>
      </c>
      <c r="E33" s="30"/>
      <c r="F33" s="30"/>
      <c r="G33" s="30"/>
      <c r="H33" s="30"/>
      <c r="I33" s="30"/>
      <c r="J33" s="30"/>
      <c r="K33" s="31"/>
    </row>
    <row r="34" spans="2:13" ht="15" thickBot="1" x14ac:dyDescent="0.35">
      <c r="B34" s="25" t="s">
        <v>21</v>
      </c>
      <c r="C34" s="26"/>
      <c r="D34" s="32" t="s">
        <v>60</v>
      </c>
      <c r="E34" s="33"/>
      <c r="F34" s="33"/>
      <c r="G34" s="33"/>
      <c r="H34" s="33"/>
      <c r="I34" s="33"/>
      <c r="J34" s="33"/>
      <c r="K34" s="34"/>
    </row>
    <row r="35" spans="2:13" ht="15" thickBot="1" x14ac:dyDescent="0.35">
      <c r="B35" s="25" t="s">
        <v>50</v>
      </c>
      <c r="C35" s="26"/>
      <c r="D35" s="32" t="s">
        <v>62</v>
      </c>
      <c r="E35" s="33"/>
      <c r="F35" s="33"/>
      <c r="G35" s="33"/>
      <c r="H35" s="33"/>
      <c r="I35" s="33"/>
      <c r="J35" s="33"/>
      <c r="K35" s="34"/>
    </row>
    <row r="36" spans="2:13" ht="15" thickBot="1" x14ac:dyDescent="0.35">
      <c r="B36" s="25" t="s">
        <v>51</v>
      </c>
      <c r="C36" s="26"/>
      <c r="D36" s="32" t="s">
        <v>61</v>
      </c>
      <c r="E36" s="33"/>
      <c r="F36" s="33"/>
      <c r="G36" s="33"/>
      <c r="H36" s="33"/>
      <c r="I36" s="33"/>
      <c r="J36" s="33"/>
      <c r="K36" s="34"/>
    </row>
    <row r="37" spans="2:13" ht="15" thickBot="1" x14ac:dyDescent="0.35">
      <c r="B37" s="27" t="s">
        <v>52</v>
      </c>
      <c r="C37" s="28"/>
      <c r="D37" s="35" t="s">
        <v>63</v>
      </c>
      <c r="E37" s="36"/>
      <c r="F37" s="36"/>
      <c r="G37" s="36"/>
      <c r="H37" s="36"/>
      <c r="I37" s="36"/>
      <c r="J37" s="36"/>
      <c r="K37" s="37"/>
    </row>
    <row r="38" spans="2:13" ht="15" thickBot="1" x14ac:dyDescent="0.35">
      <c r="B38" s="27" t="s">
        <v>53</v>
      </c>
      <c r="C38" s="28"/>
      <c r="D38" s="35" t="s">
        <v>64</v>
      </c>
      <c r="E38" s="36"/>
      <c r="F38" s="36"/>
      <c r="G38" s="36"/>
      <c r="H38" s="36"/>
      <c r="I38" s="36"/>
      <c r="J38" s="36"/>
      <c r="K38" s="37"/>
    </row>
    <row r="39" spans="2:13" ht="15" thickBot="1" x14ac:dyDescent="0.35">
      <c r="B39" s="27" t="s">
        <v>54</v>
      </c>
      <c r="C39" s="28"/>
      <c r="D39" s="35" t="s">
        <v>65</v>
      </c>
      <c r="E39" s="36"/>
      <c r="F39" s="36"/>
      <c r="G39" s="36"/>
      <c r="H39" s="36"/>
      <c r="I39" s="36"/>
      <c r="J39" s="36"/>
      <c r="K39" s="37"/>
    </row>
    <row r="42" spans="2:13" x14ac:dyDescent="0.3">
      <c r="L42" s="38" t="s">
        <v>66</v>
      </c>
    </row>
    <row r="43" spans="2:13" x14ac:dyDescent="0.3">
      <c r="L43" s="20"/>
      <c r="M43" t="s">
        <v>67</v>
      </c>
    </row>
    <row r="44" spans="2:13" x14ac:dyDescent="0.3">
      <c r="L44" s="21"/>
      <c r="M44" t="s">
        <v>68</v>
      </c>
    </row>
    <row r="45" spans="2:13" x14ac:dyDescent="0.3">
      <c r="L45" s="22"/>
      <c r="M4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 N6N0CX14Z063262</dc:creator>
  <cp:lastModifiedBy>satria adi</cp:lastModifiedBy>
  <dcterms:created xsi:type="dcterms:W3CDTF">2023-10-16T12:31:53Z</dcterms:created>
  <dcterms:modified xsi:type="dcterms:W3CDTF">2023-10-21T04:57:00Z</dcterms:modified>
</cp:coreProperties>
</file>