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izu\Desktop\GWAGWALADA-ALPHA-A\"/>
    </mc:Choice>
  </mc:AlternateContent>
  <xr:revisionPtr revIDLastSave="0" documentId="10_ncr:8100000_{2B1E4D1E-279D-44AA-B63B-7E7B64B17295}" xr6:coauthVersionLast="34" xr6:coauthVersionMax="34" xr10:uidLastSave="{00000000-0000-0000-0000-000000000000}"/>
  <bookViews>
    <workbookView xWindow="0" yWindow="0" windowWidth="7350" windowHeight="3780" activeTab="1" xr2:uid="{00000000-000D-0000-FFFF-FFFF00000000}"/>
  </bookViews>
  <sheets>
    <sheet name="Settings" sheetId="1" r:id="rId1"/>
    <sheet name="Attendance Register" sheetId="2" r:id="rId2"/>
    <sheet name="Class Attendance Report" sheetId="5" r:id="rId3"/>
    <sheet name="Student Attendance Report" sheetId="9" r:id="rId4"/>
    <sheet name="Sheet1" sheetId="10" state="hidden" r:id="rId5"/>
  </sheets>
  <definedNames>
    <definedName name="CalendarMonths">{"January",1;"February",2;"March",3;"April",4;"May",5;"June",6;"July",7;"August",8;"September",9;"October",10;"November",11;"December",12}</definedName>
    <definedName name="I_Accpt_Attn_Rate">Settings!$C$25</definedName>
    <definedName name="I_Attn_Entries">'Attendance Register'!$D$10:$NE$59</definedName>
    <definedName name="I_BegnDate">Settings!$N$21</definedName>
    <definedName name="I_BegnYear">Settings!$C$21</definedName>
    <definedName name="I_ClassTeacher">Settings!$C$17</definedName>
    <definedName name="I_EndDate">Settings!$P$21</definedName>
    <definedName name="I_School_Address">Settings!$C$12</definedName>
    <definedName name="I_School_Name">Settings!$C$11</definedName>
    <definedName name="I_School_Slogan">Settings!$C$13</definedName>
    <definedName name="I_Section">Settings!$C$16</definedName>
    <definedName name="I_StudentName">'Student Attendance Report'!$D$4</definedName>
    <definedName name="I_Weekend_Ind">IF(Settings!$C$24="Sundays Only",11,IF(Settings!$C$24="Saturdays and Sundays",1,""))</definedName>
    <definedName name="_xlnm.Print_Area" localSheetId="1">'Attendance Register'!$A$5:$T$21</definedName>
    <definedName name="_xlnm.Print_Area" localSheetId="2">'Class Attendance Report'!$B$6:$Q$86</definedName>
    <definedName name="_xlnm.Print_Area" localSheetId="3">'Student Attendance Report'!$B$6:$Q$89</definedName>
    <definedName name="R_Holidays">Settings!$N$26:$O$45</definedName>
    <definedName name="WorkingDays">IF(Sheet1!$I$3:$I$399=FALSE,"",Sheet1!$A$3:$A$399)</definedName>
    <definedName name="WorkingDaysOnly">Sheet1!$J$3:$J$368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5" l="1"/>
  <c r="D14" i="9" l="1"/>
  <c r="K14" i="9" l="1"/>
  <c r="A369" i="10" l="1"/>
  <c r="A370" i="10"/>
  <c r="A371" i="10"/>
  <c r="D371" i="10" s="1" a="1"/>
  <c r="D371" i="10" s="1"/>
  <c r="A372" i="10"/>
  <c r="A373" i="10"/>
  <c r="D373" i="10" s="1" a="1"/>
  <c r="D373" i="10" s="1"/>
  <c r="A374" i="10"/>
  <c r="A375" i="10"/>
  <c r="D375" i="10" s="1" a="1"/>
  <c r="D375" i="10" s="1"/>
  <c r="A376" i="10"/>
  <c r="D376" i="10" s="1" a="1"/>
  <c r="D376" i="10" s="1"/>
  <c r="A377" i="10"/>
  <c r="A378" i="10"/>
  <c r="A379" i="10"/>
  <c r="A380" i="10"/>
  <c r="A381" i="10"/>
  <c r="A382" i="10"/>
  <c r="B382" i="10" s="1"/>
  <c r="A383" i="10"/>
  <c r="D383" i="10" s="1" a="1"/>
  <c r="D383" i="10" s="1"/>
  <c r="A384" i="10"/>
  <c r="A385" i="10"/>
  <c r="D385" i="10" s="1" a="1"/>
  <c r="D385" i="10" s="1"/>
  <c r="A386" i="10"/>
  <c r="D386" i="10" s="1" a="1"/>
  <c r="D386" i="10" s="1"/>
  <c r="A387" i="10"/>
  <c r="A388" i="10"/>
  <c r="A389" i="10"/>
  <c r="A390" i="10"/>
  <c r="D390" i="10" s="1" a="1"/>
  <c r="D390" i="10" s="1"/>
  <c r="A391" i="10"/>
  <c r="A392" i="10"/>
  <c r="A393" i="10"/>
  <c r="A394" i="10"/>
  <c r="A395" i="10"/>
  <c r="D395" i="10" s="1" a="1"/>
  <c r="D395" i="10" s="1"/>
  <c r="A396" i="10"/>
  <c r="D396" i="10" s="1" a="1"/>
  <c r="D396" i="10" s="1"/>
  <c r="A397" i="10"/>
  <c r="A398" i="10"/>
  <c r="A399" i="10"/>
  <c r="A4" i="10"/>
  <c r="H4" i="10" s="1"/>
  <c r="A5" i="10"/>
  <c r="H5" i="10" s="1"/>
  <c r="A6" i="10"/>
  <c r="H6" i="10" s="1"/>
  <c r="A7" i="10"/>
  <c r="H7" i="10" s="1"/>
  <c r="A8" i="10"/>
  <c r="H8" i="10" s="1"/>
  <c r="A9" i="10"/>
  <c r="H9" i="10" s="1"/>
  <c r="A10" i="10"/>
  <c r="H10" i="10" s="1"/>
  <c r="A11" i="10"/>
  <c r="H11" i="10" s="1"/>
  <c r="A12" i="10"/>
  <c r="H12" i="10" s="1"/>
  <c r="A13" i="10"/>
  <c r="H13" i="10" s="1"/>
  <c r="A14" i="10"/>
  <c r="H14" i="10" s="1"/>
  <c r="A15" i="10"/>
  <c r="H15" i="10" s="1"/>
  <c r="A16" i="10"/>
  <c r="H16" i="10" s="1"/>
  <c r="A17" i="10"/>
  <c r="H17" i="10" s="1"/>
  <c r="A18" i="10"/>
  <c r="H18" i="10" s="1"/>
  <c r="A19" i="10"/>
  <c r="H19" i="10" s="1"/>
  <c r="A20" i="10"/>
  <c r="H20" i="10" s="1"/>
  <c r="A21" i="10"/>
  <c r="H21" i="10" s="1"/>
  <c r="A22" i="10"/>
  <c r="H22" i="10" s="1"/>
  <c r="A23" i="10"/>
  <c r="H23" i="10" s="1"/>
  <c r="A24" i="10"/>
  <c r="H24" i="10" s="1"/>
  <c r="A25" i="10"/>
  <c r="H25" i="10" s="1"/>
  <c r="A26" i="10"/>
  <c r="H26" i="10" s="1"/>
  <c r="A27" i="10"/>
  <c r="H27" i="10" s="1"/>
  <c r="A28" i="10"/>
  <c r="H28" i="10" s="1"/>
  <c r="A29" i="10"/>
  <c r="H29" i="10" s="1"/>
  <c r="A30" i="10"/>
  <c r="H30" i="10" s="1"/>
  <c r="A31" i="10"/>
  <c r="H31" i="10" s="1"/>
  <c r="A32" i="10"/>
  <c r="H32" i="10" s="1"/>
  <c r="A33" i="10"/>
  <c r="H33" i="10" s="1"/>
  <c r="A34" i="10"/>
  <c r="H34" i="10" s="1"/>
  <c r="A35" i="10"/>
  <c r="H35" i="10" s="1"/>
  <c r="A36" i="10"/>
  <c r="H36" i="10" s="1"/>
  <c r="A37" i="10"/>
  <c r="H37" i="10" s="1"/>
  <c r="A38" i="10"/>
  <c r="H38" i="10" s="1"/>
  <c r="A39" i="10"/>
  <c r="H39" i="10" s="1"/>
  <c r="A40" i="10"/>
  <c r="H40" i="10" s="1"/>
  <c r="A41" i="10"/>
  <c r="H41" i="10" s="1"/>
  <c r="A42" i="10"/>
  <c r="H42" i="10" s="1"/>
  <c r="A43" i="10"/>
  <c r="H43" i="10" s="1"/>
  <c r="A44" i="10"/>
  <c r="H44" i="10" s="1"/>
  <c r="A45" i="10"/>
  <c r="H45" i="10" s="1"/>
  <c r="A46" i="10"/>
  <c r="H46" i="10" s="1"/>
  <c r="A47" i="10"/>
  <c r="H47" i="10" s="1"/>
  <c r="A48" i="10"/>
  <c r="H48" i="10" s="1"/>
  <c r="A49" i="10"/>
  <c r="H49" i="10" s="1"/>
  <c r="A50" i="10"/>
  <c r="H50" i="10" s="1"/>
  <c r="A51" i="10"/>
  <c r="H51" i="10" s="1"/>
  <c r="A52" i="10"/>
  <c r="H52" i="10" s="1"/>
  <c r="A53" i="10"/>
  <c r="H53" i="10" s="1"/>
  <c r="A54" i="10"/>
  <c r="H54" i="10" s="1"/>
  <c r="A55" i="10"/>
  <c r="H55" i="10" s="1"/>
  <c r="A56" i="10"/>
  <c r="H56" i="10" s="1"/>
  <c r="A57" i="10"/>
  <c r="H57" i="10" s="1"/>
  <c r="A58" i="10"/>
  <c r="H58" i="10" s="1"/>
  <c r="A59" i="10"/>
  <c r="H59" i="10" s="1"/>
  <c r="A60" i="10"/>
  <c r="H60" i="10" s="1"/>
  <c r="A61" i="10"/>
  <c r="H61" i="10" s="1"/>
  <c r="A62" i="10"/>
  <c r="H62" i="10" s="1"/>
  <c r="A63" i="10"/>
  <c r="H63" i="10" s="1"/>
  <c r="A64" i="10"/>
  <c r="H64" i="10" s="1"/>
  <c r="A65" i="10"/>
  <c r="H65" i="10" s="1"/>
  <c r="A66" i="10"/>
  <c r="H66" i="10" s="1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D250" i="10" s="1" a="1"/>
  <c r="D250" i="10" s="1"/>
  <c r="A251" i="10"/>
  <c r="A252" i="10"/>
  <c r="D252" i="10" s="1" a="1"/>
  <c r="D252" i="10" s="1"/>
  <c r="A253" i="10"/>
  <c r="A254" i="10"/>
  <c r="D254" i="10" s="1" a="1"/>
  <c r="D254" i="10" s="1"/>
  <c r="A255" i="10"/>
  <c r="A256" i="10"/>
  <c r="D256" i="10" s="1" a="1"/>
  <c r="D256" i="10" s="1"/>
  <c r="A257" i="10"/>
  <c r="A258" i="10"/>
  <c r="D258" i="10" s="1" a="1"/>
  <c r="D258" i="10" s="1"/>
  <c r="A259" i="10"/>
  <c r="D259" i="10" s="1" a="1"/>
  <c r="D259" i="10" s="1"/>
  <c r="A260" i="10"/>
  <c r="A261" i="10"/>
  <c r="A262" i="10"/>
  <c r="D262" i="10" s="1" a="1"/>
  <c r="D262" i="10" s="1"/>
  <c r="A263" i="10"/>
  <c r="D263" i="10" s="1" a="1"/>
  <c r="D263" i="10" s="1"/>
  <c r="A264" i="10"/>
  <c r="D264" i="10" s="1" a="1"/>
  <c r="D264" i="10" s="1"/>
  <c r="A265" i="10"/>
  <c r="A266" i="10"/>
  <c r="A267" i="10"/>
  <c r="A268" i="10"/>
  <c r="A269" i="10"/>
  <c r="A270" i="10"/>
  <c r="D270" i="10" s="1" a="1"/>
  <c r="D270" i="10" s="1"/>
  <c r="A271" i="10"/>
  <c r="A272" i="10"/>
  <c r="D272" i="10" s="1" a="1"/>
  <c r="D272" i="10" s="1"/>
  <c r="A273" i="10"/>
  <c r="A274" i="10"/>
  <c r="A275" i="10"/>
  <c r="A276" i="10"/>
  <c r="A277" i="10"/>
  <c r="A278" i="10"/>
  <c r="D278" i="10" s="1" a="1"/>
  <c r="D278" i="10" s="1"/>
  <c r="A279" i="10"/>
  <c r="D279" i="10" s="1" a="1"/>
  <c r="D279" i="10" s="1"/>
  <c r="A280" i="10"/>
  <c r="D280" i="10" s="1" a="1"/>
  <c r="D280" i="10" s="1"/>
  <c r="A281" i="10"/>
  <c r="A282" i="10"/>
  <c r="D282" i="10" s="1" a="1"/>
  <c r="D282" i="10" s="1"/>
  <c r="A283" i="10"/>
  <c r="A284" i="10"/>
  <c r="D284" i="10" s="1" a="1"/>
  <c r="D284" i="10" s="1"/>
  <c r="A285" i="10"/>
  <c r="A286" i="10"/>
  <c r="D286" i="10" s="1" a="1"/>
  <c r="D286" i="10" s="1"/>
  <c r="A287" i="10"/>
  <c r="A288" i="10"/>
  <c r="D288" i="10" s="1" a="1"/>
  <c r="D288" i="10" s="1"/>
  <c r="A289" i="10"/>
  <c r="A290" i="10"/>
  <c r="D290" i="10" s="1" a="1"/>
  <c r="D290" i="10" s="1"/>
  <c r="A291" i="10"/>
  <c r="A292" i="10"/>
  <c r="A293" i="10"/>
  <c r="A294" i="10"/>
  <c r="D294" i="10" s="1" a="1"/>
  <c r="D294" i="10" s="1"/>
  <c r="A295" i="10"/>
  <c r="A296" i="10"/>
  <c r="A297" i="10"/>
  <c r="A298" i="10"/>
  <c r="D298" i="10" s="1" a="1"/>
  <c r="D298" i="10" s="1"/>
  <c r="A299" i="10"/>
  <c r="A300" i="10"/>
  <c r="D300" i="10" s="1" a="1"/>
  <c r="D300" i="10" s="1"/>
  <c r="A301" i="10"/>
  <c r="A302" i="10"/>
  <c r="D302" i="10" s="1" a="1"/>
  <c r="D302" i="10" s="1"/>
  <c r="A303" i="10"/>
  <c r="A304" i="10"/>
  <c r="D304" i="10" s="1" a="1"/>
  <c r="D304" i="10" s="1"/>
  <c r="A305" i="10"/>
  <c r="A306" i="10"/>
  <c r="D306" i="10" s="1" a="1"/>
  <c r="D306" i="10" s="1"/>
  <c r="A307" i="10"/>
  <c r="D307" i="10" s="1" a="1"/>
  <c r="D307" i="10" s="1"/>
  <c r="A308" i="10"/>
  <c r="D308" i="10" s="1" a="1"/>
  <c r="D308" i="10" s="1"/>
  <c r="A309" i="10"/>
  <c r="A310" i="10"/>
  <c r="D310" i="10" s="1" a="1"/>
  <c r="D310" i="10" s="1"/>
  <c r="A311" i="10"/>
  <c r="A312" i="10"/>
  <c r="A313" i="10"/>
  <c r="A314" i="10"/>
  <c r="A315" i="10"/>
  <c r="A316" i="10"/>
  <c r="D316" i="10" s="1" a="1"/>
  <c r="D316" i="10" s="1"/>
  <c r="A317" i="10"/>
  <c r="A318" i="10"/>
  <c r="A319" i="10"/>
  <c r="A320" i="10"/>
  <c r="D320" i="10" s="1" a="1"/>
  <c r="D320" i="10" s="1"/>
  <c r="A321" i="10"/>
  <c r="A322" i="10"/>
  <c r="A323" i="10"/>
  <c r="A324" i="10"/>
  <c r="A325" i="10"/>
  <c r="A326" i="10"/>
  <c r="D326" i="10" s="1" a="1"/>
  <c r="D326" i="10" s="1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D342" i="10" s="1" a="1"/>
  <c r="D342" i="10" s="1"/>
  <c r="A343" i="10"/>
  <c r="A344" i="10"/>
  <c r="D344" i="10" s="1" a="1"/>
  <c r="D344" i="10" s="1"/>
  <c r="A345" i="10"/>
  <c r="A346" i="10"/>
  <c r="D346" i="10" s="1" a="1"/>
  <c r="D346" i="10" s="1"/>
  <c r="A347" i="10"/>
  <c r="A348" i="10"/>
  <c r="A349" i="10"/>
  <c r="A350" i="10"/>
  <c r="D350" i="10" s="1" a="1"/>
  <c r="D350" i="10" s="1"/>
  <c r="A351" i="10"/>
  <c r="A352" i="10"/>
  <c r="D352" i="10" s="1" a="1"/>
  <c r="D352" i="10" s="1"/>
  <c r="A353" i="10"/>
  <c r="A354" i="10"/>
  <c r="D354" i="10" s="1" a="1"/>
  <c r="D354" i="10" s="1"/>
  <c r="A355" i="10"/>
  <c r="A356" i="10"/>
  <c r="A357" i="10"/>
  <c r="A358" i="10"/>
  <c r="D358" i="10" s="1" a="1"/>
  <c r="D358" i="10" s="1"/>
  <c r="A359" i="10"/>
  <c r="A360" i="10"/>
  <c r="D360" i="10" s="1" a="1"/>
  <c r="D360" i="10" s="1"/>
  <c r="A361" i="10"/>
  <c r="A362" i="10"/>
  <c r="D362" i="10" s="1" a="1"/>
  <c r="D362" i="10" s="1"/>
  <c r="A363" i="10"/>
  <c r="A364" i="10"/>
  <c r="A365" i="10"/>
  <c r="A366" i="10"/>
  <c r="D366" i="10" s="1" a="1"/>
  <c r="D366" i="10" s="1"/>
  <c r="A367" i="10"/>
  <c r="A368" i="10"/>
  <c r="D368" i="10" s="1" a="1"/>
  <c r="D368" i="10" s="1"/>
  <c r="A3" i="10"/>
  <c r="H3" i="10" s="1"/>
  <c r="I338" i="10" l="1"/>
  <c r="D338" i="10" a="1"/>
  <c r="D338" i="10" s="1"/>
  <c r="I330" i="10"/>
  <c r="D330" i="10" a="1"/>
  <c r="D330" i="10" s="1"/>
  <c r="I318" i="10"/>
  <c r="D318" i="10" a="1"/>
  <c r="D318" i="10" s="1"/>
  <c r="H194" i="10"/>
  <c r="H182" i="10"/>
  <c r="H170" i="10"/>
  <c r="H158" i="10"/>
  <c r="H146" i="10"/>
  <c r="H134" i="10"/>
  <c r="H122" i="10"/>
  <c r="H114" i="10"/>
  <c r="H102" i="10"/>
  <c r="H90" i="10"/>
  <c r="H70" i="10"/>
  <c r="I365" i="10"/>
  <c r="D365" i="10" a="1"/>
  <c r="D365" i="10" s="1"/>
  <c r="I361" i="10"/>
  <c r="D361" i="10" a="1"/>
  <c r="D361" i="10" s="1"/>
  <c r="I357" i="10"/>
  <c r="D357" i="10" a="1"/>
  <c r="D357" i="10" s="1"/>
  <c r="H353" i="10"/>
  <c r="D353" i="10" a="1"/>
  <c r="D353" i="10" s="1"/>
  <c r="H349" i="10"/>
  <c r="D349" i="10" a="1"/>
  <c r="D349" i="10" s="1"/>
  <c r="I345" i="10"/>
  <c r="D345" i="10" a="1"/>
  <c r="D345" i="10" s="1"/>
  <c r="H341" i="10"/>
  <c r="D341" i="10" a="1"/>
  <c r="D341" i="10" s="1"/>
  <c r="H337" i="10"/>
  <c r="D337" i="10" a="1"/>
  <c r="D337" i="10" s="1"/>
  <c r="H333" i="10"/>
  <c r="D333" i="10" a="1"/>
  <c r="D333" i="10" s="1"/>
  <c r="H329" i="10"/>
  <c r="D329" i="10" a="1"/>
  <c r="D329" i="10" s="1"/>
  <c r="H325" i="10"/>
  <c r="D325" i="10" a="1"/>
  <c r="D325" i="10" s="1"/>
  <c r="H321" i="10"/>
  <c r="D321" i="10" a="1"/>
  <c r="D321" i="10" s="1"/>
  <c r="H317" i="10"/>
  <c r="D317" i="10" a="1"/>
  <c r="D317" i="10" s="1"/>
  <c r="H313" i="10"/>
  <c r="D313" i="10" a="1"/>
  <c r="D313" i="10" s="1"/>
  <c r="H309" i="10"/>
  <c r="D309" i="10" a="1"/>
  <c r="D309" i="10" s="1"/>
  <c r="H305" i="10"/>
  <c r="D305" i="10" a="1"/>
  <c r="D305" i="10" s="1"/>
  <c r="H301" i="10"/>
  <c r="D301" i="10" a="1"/>
  <c r="D301" i="10" s="1"/>
  <c r="H297" i="10"/>
  <c r="D297" i="10" a="1"/>
  <c r="D297" i="10" s="1"/>
  <c r="H293" i="10"/>
  <c r="D293" i="10" a="1"/>
  <c r="D293" i="10" s="1"/>
  <c r="H289" i="10"/>
  <c r="D289" i="10" a="1"/>
  <c r="D289" i="10" s="1"/>
  <c r="H285" i="10"/>
  <c r="D285" i="10" a="1"/>
  <c r="D285" i="10" s="1"/>
  <c r="H281" i="10"/>
  <c r="D281" i="10" a="1"/>
  <c r="D281" i="10" s="1"/>
  <c r="H277" i="10"/>
  <c r="D277" i="10" a="1"/>
  <c r="D277" i="10" s="1"/>
  <c r="H273" i="10"/>
  <c r="D273" i="10" a="1"/>
  <c r="D273" i="10" s="1"/>
  <c r="H269" i="10"/>
  <c r="D269" i="10" a="1"/>
  <c r="D269" i="10" s="1"/>
  <c r="H265" i="10"/>
  <c r="D265" i="10" a="1"/>
  <c r="D265" i="10" s="1"/>
  <c r="H261" i="10"/>
  <c r="D261" i="10" a="1"/>
  <c r="D261" i="10" s="1"/>
  <c r="H257" i="10"/>
  <c r="D257" i="10" a="1"/>
  <c r="D257" i="10" s="1"/>
  <c r="H253" i="10"/>
  <c r="D253" i="10" a="1"/>
  <c r="D253" i="10" s="1"/>
  <c r="H249" i="10"/>
  <c r="D249" i="10" a="1"/>
  <c r="D249" i="10" s="1"/>
  <c r="H245" i="10"/>
  <c r="H241" i="10"/>
  <c r="H237" i="10"/>
  <c r="H233" i="10"/>
  <c r="H229" i="10"/>
  <c r="H225" i="10"/>
  <c r="H221" i="10"/>
  <c r="H217" i="10"/>
  <c r="H213" i="10"/>
  <c r="H209" i="10"/>
  <c r="H205" i="10"/>
  <c r="H201" i="10"/>
  <c r="H197" i="10"/>
  <c r="H193" i="10"/>
  <c r="H189" i="10"/>
  <c r="H185" i="10"/>
  <c r="H181" i="10"/>
  <c r="H177" i="10"/>
  <c r="H173" i="10"/>
  <c r="H169" i="10"/>
  <c r="H165" i="10"/>
  <c r="H161" i="10"/>
  <c r="H157" i="10"/>
  <c r="H153" i="10"/>
  <c r="H149" i="10"/>
  <c r="H145" i="10"/>
  <c r="H141" i="10"/>
  <c r="H137" i="10"/>
  <c r="H133" i="10"/>
  <c r="H129" i="10"/>
  <c r="H125" i="10"/>
  <c r="H121" i="10"/>
  <c r="H117" i="10"/>
  <c r="H113" i="10"/>
  <c r="H109" i="10"/>
  <c r="H105" i="10"/>
  <c r="H101" i="10"/>
  <c r="H97" i="10"/>
  <c r="H93" i="10"/>
  <c r="H89" i="10"/>
  <c r="H85" i="10"/>
  <c r="H81" i="10"/>
  <c r="H77" i="10"/>
  <c r="H73" i="10"/>
  <c r="H69" i="10"/>
  <c r="C397" i="10"/>
  <c r="D397" i="10" a="1"/>
  <c r="D397" i="10" s="1"/>
  <c r="I393" i="10"/>
  <c r="D393" i="10" a="1"/>
  <c r="D393" i="10" s="1"/>
  <c r="I389" i="10"/>
  <c r="D389" i="10" a="1"/>
  <c r="D389" i="10" s="1"/>
  <c r="C382" i="10"/>
  <c r="D382" i="10" a="1"/>
  <c r="D382" i="10" s="1"/>
  <c r="B378" i="10"/>
  <c r="D378" i="10" a="1"/>
  <c r="D378" i="10" s="1"/>
  <c r="B374" i="10"/>
  <c r="D374" i="10" a="1"/>
  <c r="D374" i="10" s="1"/>
  <c r="C370" i="10"/>
  <c r="D370" i="10" a="1"/>
  <c r="D370" i="10" s="1"/>
  <c r="I334" i="10"/>
  <c r="D334" i="10" a="1"/>
  <c r="D334" i="10" s="1"/>
  <c r="I322" i="10"/>
  <c r="D322" i="10" a="1"/>
  <c r="D322" i="10" s="1"/>
  <c r="H274" i="10"/>
  <c r="D274" i="10" a="1"/>
  <c r="D274" i="10" s="1"/>
  <c r="H266" i="10"/>
  <c r="D266" i="10" a="1"/>
  <c r="D266" i="10" s="1"/>
  <c r="H246" i="10"/>
  <c r="D246" i="10" a="1"/>
  <c r="D246" i="10" s="1"/>
  <c r="H238" i="10"/>
  <c r="H230" i="10"/>
  <c r="H222" i="10"/>
  <c r="H214" i="10"/>
  <c r="H206" i="10"/>
  <c r="H198" i="10"/>
  <c r="H186" i="10"/>
  <c r="H174" i="10"/>
  <c r="H162" i="10"/>
  <c r="H150" i="10"/>
  <c r="H138" i="10"/>
  <c r="H126" i="10"/>
  <c r="H110" i="10"/>
  <c r="H98" i="10"/>
  <c r="H86" i="10"/>
  <c r="H74" i="10"/>
  <c r="B398" i="10"/>
  <c r="D398" i="10" a="1"/>
  <c r="D398" i="10" s="1"/>
  <c r="I379" i="10"/>
  <c r="D379" i="10" a="1"/>
  <c r="D379" i="10" s="1"/>
  <c r="I364" i="10"/>
  <c r="D364" i="10" a="1"/>
  <c r="D364" i="10" s="1"/>
  <c r="H356" i="10"/>
  <c r="D356" i="10" a="1"/>
  <c r="D356" i="10" s="1"/>
  <c r="I348" i="10"/>
  <c r="D348" i="10" a="1"/>
  <c r="D348" i="10" s="1"/>
  <c r="H340" i="10"/>
  <c r="D340" i="10" a="1"/>
  <c r="D340" i="10" s="1"/>
  <c r="H336" i="10"/>
  <c r="D336" i="10" a="1"/>
  <c r="D336" i="10" s="1"/>
  <c r="H332" i="10"/>
  <c r="D332" i="10" a="1"/>
  <c r="D332" i="10" s="1"/>
  <c r="I328" i="10"/>
  <c r="D328" i="10" a="1"/>
  <c r="D328" i="10" s="1"/>
  <c r="H324" i="10"/>
  <c r="D324" i="10" a="1"/>
  <c r="D324" i="10" s="1"/>
  <c r="H312" i="10"/>
  <c r="D312" i="10" a="1"/>
  <c r="D312" i="10" s="1"/>
  <c r="H296" i="10"/>
  <c r="D296" i="10" a="1"/>
  <c r="D296" i="10" s="1"/>
  <c r="H292" i="10"/>
  <c r="D292" i="10" a="1"/>
  <c r="D292" i="10" s="1"/>
  <c r="H276" i="10"/>
  <c r="D276" i="10" a="1"/>
  <c r="D276" i="10" s="1"/>
  <c r="H268" i="10"/>
  <c r="D268" i="10" a="1"/>
  <c r="D268" i="10" s="1"/>
  <c r="H260" i="10"/>
  <c r="D260" i="10" a="1"/>
  <c r="D260" i="10" s="1"/>
  <c r="H248" i="10"/>
  <c r="D248" i="10" a="1"/>
  <c r="D248" i="10" s="1"/>
  <c r="H244" i="10"/>
  <c r="H240" i="10"/>
  <c r="H236" i="10"/>
  <c r="H232" i="10"/>
  <c r="H228" i="10"/>
  <c r="H224" i="10"/>
  <c r="H220" i="10"/>
  <c r="H216" i="10"/>
  <c r="H212" i="10"/>
  <c r="H208" i="10"/>
  <c r="H204" i="10"/>
  <c r="H200" i="10"/>
  <c r="H196" i="10"/>
  <c r="H192" i="10"/>
  <c r="H188" i="10"/>
  <c r="H184" i="10"/>
  <c r="H180" i="10"/>
  <c r="H176" i="10"/>
  <c r="H172" i="10"/>
  <c r="H168" i="10"/>
  <c r="H164" i="10"/>
  <c r="H160" i="10"/>
  <c r="H156" i="10"/>
  <c r="H152" i="10"/>
  <c r="H148" i="10"/>
  <c r="H144" i="10"/>
  <c r="H140" i="10"/>
  <c r="H136" i="10"/>
  <c r="H132" i="10"/>
  <c r="H128" i="10"/>
  <c r="H124" i="10"/>
  <c r="H120" i="10"/>
  <c r="H116" i="10"/>
  <c r="H112" i="10"/>
  <c r="H108" i="10"/>
  <c r="H104" i="10"/>
  <c r="H100" i="10"/>
  <c r="H96" i="10"/>
  <c r="H92" i="10"/>
  <c r="H88" i="10"/>
  <c r="H84" i="10"/>
  <c r="H80" i="10"/>
  <c r="H76" i="10"/>
  <c r="H72" i="10"/>
  <c r="H68" i="10"/>
  <c r="G392" i="10"/>
  <c r="D392" i="10" a="1"/>
  <c r="D392" i="10" s="1"/>
  <c r="H388" i="10"/>
  <c r="D388" i="10" a="1"/>
  <c r="D388" i="10" s="1"/>
  <c r="I384" i="10"/>
  <c r="D384" i="10" a="1"/>
  <c r="D384" i="10" s="1"/>
  <c r="C381" i="10"/>
  <c r="D381" i="10" a="1"/>
  <c r="D381" i="10" s="1"/>
  <c r="B377" i="10"/>
  <c r="D377" i="10" a="1"/>
  <c r="D377" i="10" s="1"/>
  <c r="B369" i="10"/>
  <c r="D369" i="10" a="1"/>
  <c r="D369" i="10" s="1"/>
  <c r="I314" i="10"/>
  <c r="D314" i="10" a="1"/>
  <c r="D314" i="10" s="1"/>
  <c r="H242" i="10"/>
  <c r="H234" i="10"/>
  <c r="H226" i="10"/>
  <c r="H218" i="10"/>
  <c r="H210" i="10"/>
  <c r="H202" i="10"/>
  <c r="H190" i="10"/>
  <c r="H178" i="10"/>
  <c r="H166" i="10"/>
  <c r="H154" i="10"/>
  <c r="H142" i="10"/>
  <c r="H130" i="10"/>
  <c r="H118" i="10"/>
  <c r="H106" i="10"/>
  <c r="H94" i="10"/>
  <c r="H82" i="10"/>
  <c r="H78" i="10"/>
  <c r="B394" i="10"/>
  <c r="D394" i="10" a="1"/>
  <c r="D394" i="10" s="1"/>
  <c r="H367" i="10"/>
  <c r="D367" i="10" a="1"/>
  <c r="D367" i="10" s="1"/>
  <c r="H363" i="10"/>
  <c r="D363" i="10" a="1"/>
  <c r="D363" i="10" s="1"/>
  <c r="I359" i="10"/>
  <c r="D359" i="10" a="1"/>
  <c r="D359" i="10" s="1"/>
  <c r="I355" i="10"/>
  <c r="D355" i="10" a="1"/>
  <c r="D355" i="10" s="1"/>
  <c r="H351" i="10"/>
  <c r="D351" i="10" a="1"/>
  <c r="D351" i="10" s="1"/>
  <c r="H347" i="10"/>
  <c r="D347" i="10" a="1"/>
  <c r="D347" i="10" s="1"/>
  <c r="I343" i="10"/>
  <c r="D343" i="10" a="1"/>
  <c r="D343" i="10" s="1"/>
  <c r="H339" i="10"/>
  <c r="D339" i="10" a="1"/>
  <c r="D339" i="10" s="1"/>
  <c r="I335" i="10"/>
  <c r="D335" i="10" a="1"/>
  <c r="D335" i="10" s="1"/>
  <c r="H331" i="10"/>
  <c r="D331" i="10" a="1"/>
  <c r="D331" i="10" s="1"/>
  <c r="I327" i="10"/>
  <c r="D327" i="10" a="1"/>
  <c r="D327" i="10" s="1"/>
  <c r="I323" i="10"/>
  <c r="D323" i="10" a="1"/>
  <c r="D323" i="10" s="1"/>
  <c r="H319" i="10"/>
  <c r="D319" i="10" a="1"/>
  <c r="D319" i="10" s="1"/>
  <c r="H315" i="10"/>
  <c r="D315" i="10" a="1"/>
  <c r="D315" i="10" s="1"/>
  <c r="H311" i="10"/>
  <c r="D311" i="10" a="1"/>
  <c r="D311" i="10" s="1"/>
  <c r="H303" i="10"/>
  <c r="D303" i="10" a="1"/>
  <c r="D303" i="10" s="1"/>
  <c r="H299" i="10"/>
  <c r="D299" i="10" a="1"/>
  <c r="D299" i="10" s="1"/>
  <c r="H295" i="10"/>
  <c r="D295" i="10" a="1"/>
  <c r="D295" i="10" s="1"/>
  <c r="H291" i="10"/>
  <c r="D291" i="10" a="1"/>
  <c r="D291" i="10" s="1"/>
  <c r="H287" i="10"/>
  <c r="D287" i="10" a="1"/>
  <c r="D287" i="10" s="1"/>
  <c r="H283" i="10"/>
  <c r="D283" i="10" a="1"/>
  <c r="D283" i="10" s="1"/>
  <c r="H275" i="10"/>
  <c r="D275" i="10" a="1"/>
  <c r="D275" i="10" s="1"/>
  <c r="H271" i="10"/>
  <c r="D271" i="10" a="1"/>
  <c r="D271" i="10" s="1"/>
  <c r="H267" i="10"/>
  <c r="D267" i="10" a="1"/>
  <c r="D267" i="10" s="1"/>
  <c r="H255" i="10"/>
  <c r="D255" i="10" a="1"/>
  <c r="D255" i="10" s="1"/>
  <c r="H251" i="10"/>
  <c r="D251" i="10" a="1"/>
  <c r="D251" i="10" s="1"/>
  <c r="H247" i="10"/>
  <c r="D247" i="10" a="1"/>
  <c r="D247" i="10" s="1"/>
  <c r="H243" i="10"/>
  <c r="H239" i="10"/>
  <c r="H235" i="10"/>
  <c r="H231" i="10"/>
  <c r="H227" i="10"/>
  <c r="H223" i="10"/>
  <c r="H219" i="10"/>
  <c r="H215" i="10"/>
  <c r="H211" i="10"/>
  <c r="H207" i="10"/>
  <c r="H203" i="10"/>
  <c r="H199" i="10"/>
  <c r="H195" i="10"/>
  <c r="H191" i="10"/>
  <c r="H187" i="10"/>
  <c r="H183" i="10"/>
  <c r="H179" i="10"/>
  <c r="H175" i="10"/>
  <c r="H171" i="10"/>
  <c r="H167" i="10"/>
  <c r="H163" i="10"/>
  <c r="H159" i="10"/>
  <c r="H155" i="10"/>
  <c r="H151" i="10"/>
  <c r="H147" i="10"/>
  <c r="H143" i="10"/>
  <c r="H139" i="10"/>
  <c r="H135" i="10"/>
  <c r="H131" i="10"/>
  <c r="H127" i="10"/>
  <c r="H123" i="10"/>
  <c r="H119" i="10"/>
  <c r="H115" i="10"/>
  <c r="H111" i="10"/>
  <c r="H107" i="10"/>
  <c r="H103" i="10"/>
  <c r="H99" i="10"/>
  <c r="H95" i="10"/>
  <c r="H91" i="10"/>
  <c r="H87" i="10"/>
  <c r="H83" i="10"/>
  <c r="H79" i="10"/>
  <c r="H75" i="10"/>
  <c r="H71" i="10"/>
  <c r="H67" i="10"/>
  <c r="B399" i="10"/>
  <c r="D399" i="10" a="1"/>
  <c r="D399" i="10" s="1"/>
  <c r="H391" i="10"/>
  <c r="D391" i="10" a="1"/>
  <c r="D391" i="10" s="1"/>
  <c r="H387" i="10"/>
  <c r="D387" i="10" a="1"/>
  <c r="D387" i="10" s="1"/>
  <c r="C380" i="10"/>
  <c r="D380" i="10" a="1"/>
  <c r="D380" i="10" s="1"/>
  <c r="C372" i="10"/>
  <c r="D372" i="10" a="1"/>
  <c r="D372" i="10" s="1"/>
  <c r="B387" i="10"/>
  <c r="E384" i="10" a="1"/>
  <c r="E384" i="10" s="1"/>
  <c r="C373" i="10"/>
  <c r="E382" i="10" a="1"/>
  <c r="E382" i="10" s="1"/>
  <c r="F382" i="10" s="1"/>
  <c r="B381" i="10"/>
  <c r="E381" i="10" a="1"/>
  <c r="E381" i="10" s="1"/>
  <c r="G375" i="10"/>
  <c r="E373" i="10" a="1"/>
  <c r="E373" i="10" s="1"/>
  <c r="G371" i="10"/>
  <c r="I391" i="10"/>
  <c r="I353" i="10"/>
  <c r="H397" i="10"/>
  <c r="I329" i="10"/>
  <c r="H375" i="10"/>
  <c r="E374" i="10" a="1"/>
  <c r="E374" i="10" s="1"/>
  <c r="I381" i="10"/>
  <c r="I325" i="10"/>
  <c r="H365" i="10"/>
  <c r="H345" i="10"/>
  <c r="H335" i="10"/>
  <c r="I375" i="10"/>
  <c r="I347" i="10"/>
  <c r="I319" i="10"/>
  <c r="H361" i="10"/>
  <c r="H330" i="10"/>
  <c r="B392" i="10"/>
  <c r="G381" i="10"/>
  <c r="B380" i="10"/>
  <c r="G377" i="10"/>
  <c r="G373" i="10"/>
  <c r="I373" i="10"/>
  <c r="I317" i="10"/>
  <c r="H380" i="10"/>
  <c r="H357" i="10"/>
  <c r="I360" i="10"/>
  <c r="H360" i="10"/>
  <c r="I344" i="10"/>
  <c r="H344" i="10"/>
  <c r="H320" i="10"/>
  <c r="I320" i="10"/>
  <c r="H308" i="10"/>
  <c r="H252" i="10"/>
  <c r="H368" i="10"/>
  <c r="I368" i="10"/>
  <c r="H352" i="10"/>
  <c r="I352" i="10"/>
  <c r="I316" i="10"/>
  <c r="H316" i="10"/>
  <c r="H304" i="10"/>
  <c r="H288" i="10"/>
  <c r="H280" i="10"/>
  <c r="H272" i="10"/>
  <c r="H256" i="10"/>
  <c r="I396" i="10"/>
  <c r="H396" i="10"/>
  <c r="B385" i="10"/>
  <c r="H385" i="10"/>
  <c r="G385" i="10"/>
  <c r="I336" i="10"/>
  <c r="E387" i="10" a="1"/>
  <c r="E387" i="10" s="1"/>
  <c r="E380" i="10" a="1"/>
  <c r="E380" i="10" s="1"/>
  <c r="I377" i="10"/>
  <c r="I367" i="10"/>
  <c r="I349" i="10"/>
  <c r="I337" i="10"/>
  <c r="I331" i="10"/>
  <c r="I313" i="10"/>
  <c r="H392" i="10"/>
  <c r="H381" i="10"/>
  <c r="H371" i="10"/>
  <c r="H359" i="10"/>
  <c r="H338" i="10"/>
  <c r="I380" i="10"/>
  <c r="I363" i="10"/>
  <c r="H355" i="10"/>
  <c r="H307" i="10"/>
  <c r="B379" i="10"/>
  <c r="B375" i="10"/>
  <c r="B373" i="10"/>
  <c r="B371" i="10"/>
  <c r="I399" i="10"/>
  <c r="I388" i="10"/>
  <c r="I351" i="10"/>
  <c r="I341" i="10"/>
  <c r="I333" i="10"/>
  <c r="I321" i="10"/>
  <c r="I315" i="10"/>
  <c r="H373" i="10"/>
  <c r="H343" i="10"/>
  <c r="H323" i="10"/>
  <c r="H302" i="10"/>
  <c r="H279" i="10"/>
  <c r="H259" i="10"/>
  <c r="H366" i="10"/>
  <c r="I366" i="10"/>
  <c r="H362" i="10"/>
  <c r="I362" i="10"/>
  <c r="C395" i="10"/>
  <c r="B395" i="10"/>
  <c r="G390" i="10"/>
  <c r="H390" i="10"/>
  <c r="I390" i="10"/>
  <c r="C386" i="10"/>
  <c r="H386" i="10"/>
  <c r="I386" i="10"/>
  <c r="E386" i="10" a="1"/>
  <c r="E386" i="10" s="1"/>
  <c r="C383" i="10"/>
  <c r="B383" i="10"/>
  <c r="C376" i="10"/>
  <c r="B376" i="10"/>
  <c r="I395" i="10"/>
  <c r="H376" i="10"/>
  <c r="B389" i="10"/>
  <c r="E389" i="10" a="1"/>
  <c r="E389" i="10" s="1"/>
  <c r="C384" i="10"/>
  <c r="B384" i="10"/>
  <c r="C379" i="10"/>
  <c r="G379" i="10"/>
  <c r="I383" i="10"/>
  <c r="I372" i="10"/>
  <c r="I356" i="10"/>
  <c r="I340" i="10"/>
  <c r="I324" i="10"/>
  <c r="H369" i="10"/>
  <c r="H364" i="10"/>
  <c r="H348" i="10"/>
  <c r="H328" i="10"/>
  <c r="H322" i="10"/>
  <c r="H314" i="10"/>
  <c r="H300" i="10"/>
  <c r="H286" i="10"/>
  <c r="H264" i="10"/>
  <c r="H258" i="10"/>
  <c r="H250" i="10"/>
  <c r="E399" i="10" a="1"/>
  <c r="E399" i="10" s="1"/>
  <c r="F399" i="10" s="1"/>
  <c r="G396" i="10"/>
  <c r="G394" i="10"/>
  <c r="H394" i="10"/>
  <c r="I394" i="10"/>
  <c r="C391" i="10"/>
  <c r="B391" i="10"/>
  <c r="G388" i="10"/>
  <c r="C387" i="10"/>
  <c r="G387" i="10"/>
  <c r="G383" i="10"/>
  <c r="C377" i="10"/>
  <c r="E377" i="10" a="1"/>
  <c r="E377" i="10" s="1"/>
  <c r="F377" i="10" s="1"/>
  <c r="C374" i="10"/>
  <c r="H374" i="10"/>
  <c r="I374" i="10"/>
  <c r="E371" i="10" a="1"/>
  <c r="E371" i="10" s="1"/>
  <c r="I397" i="10"/>
  <c r="I392" i="10"/>
  <c r="I387" i="10"/>
  <c r="I376" i="10"/>
  <c r="I371" i="10"/>
  <c r="I339" i="10"/>
  <c r="I312" i="10"/>
  <c r="H395" i="10"/>
  <c r="H389" i="10"/>
  <c r="H384" i="10"/>
  <c r="H379" i="10"/>
  <c r="H334" i="10"/>
  <c r="H327" i="10"/>
  <c r="H306" i="10"/>
  <c r="H298" i="10"/>
  <c r="H284" i="10"/>
  <c r="H270" i="10"/>
  <c r="H263" i="10"/>
  <c r="H358" i="10"/>
  <c r="I358" i="10"/>
  <c r="H354" i="10"/>
  <c r="I354" i="10"/>
  <c r="H350" i="10"/>
  <c r="I350" i="10"/>
  <c r="H346" i="10"/>
  <c r="I346" i="10"/>
  <c r="H342" i="10"/>
  <c r="I342" i="10"/>
  <c r="H326" i="10"/>
  <c r="I326" i="10"/>
  <c r="H310" i="10"/>
  <c r="I310" i="10"/>
  <c r="H294" i="10"/>
  <c r="H278" i="10"/>
  <c r="H262" i="10"/>
  <c r="C393" i="10"/>
  <c r="B393" i="10"/>
  <c r="B390" i="10"/>
  <c r="B386" i="10"/>
  <c r="C385" i="10"/>
  <c r="E385" i="10" a="1"/>
  <c r="E385" i="10" s="1"/>
  <c r="E383" i="10" a="1"/>
  <c r="E383" i="10" s="1"/>
  <c r="E379" i="10" a="1"/>
  <c r="E379" i="10" s="1"/>
  <c r="C378" i="10"/>
  <c r="H378" i="10"/>
  <c r="I378" i="10"/>
  <c r="E378" i="10" a="1"/>
  <c r="E378" i="10" s="1"/>
  <c r="E376" i="10" a="1"/>
  <c r="E376" i="10" s="1"/>
  <c r="C371" i="10"/>
  <c r="E369" i="10" a="1"/>
  <c r="E369" i="10" s="1"/>
  <c r="F369" i="10" s="1"/>
  <c r="I385" i="10"/>
  <c r="I369" i="10"/>
  <c r="I332" i="10"/>
  <c r="I311" i="10"/>
  <c r="H399" i="10"/>
  <c r="H393" i="10"/>
  <c r="H383" i="10"/>
  <c r="H377" i="10"/>
  <c r="H372" i="10"/>
  <c r="H318" i="10"/>
  <c r="H290" i="10"/>
  <c r="H282" i="10"/>
  <c r="H254" i="10"/>
  <c r="I398" i="10"/>
  <c r="I382" i="10"/>
  <c r="I370" i="10"/>
  <c r="H398" i="10"/>
  <c r="H382" i="10"/>
  <c r="H370" i="10"/>
  <c r="G397" i="10"/>
  <c r="E397" i="10" a="1"/>
  <c r="E397" i="10" s="1"/>
  <c r="G393" i="10"/>
  <c r="B397" i="10"/>
  <c r="E395" i="10" a="1"/>
  <c r="E395" i="10" s="1"/>
  <c r="E394" i="10" a="1"/>
  <c r="E394" i="10" s="1"/>
  <c r="F394" i="10" s="1"/>
  <c r="E393" i="10" a="1"/>
  <c r="E393" i="10" s="1"/>
  <c r="E375" i="10" a="1"/>
  <c r="E375" i="10" s="1"/>
  <c r="F375" i="10" s="1"/>
  <c r="C369" i="10"/>
  <c r="E391" i="10" a="1"/>
  <c r="E391" i="10" s="1"/>
  <c r="C375" i="10"/>
  <c r="G374" i="10"/>
  <c r="G369" i="10"/>
  <c r="G372" i="10"/>
  <c r="G370" i="10"/>
  <c r="C399" i="10"/>
  <c r="G398" i="10"/>
  <c r="C389" i="10"/>
  <c r="E372" i="10" a="1"/>
  <c r="E372" i="10" s="1"/>
  <c r="E370" i="10" a="1"/>
  <c r="E370" i="10" s="1"/>
  <c r="G399" i="10"/>
  <c r="G395" i="10"/>
  <c r="G391" i="10"/>
  <c r="G389" i="10"/>
  <c r="G386" i="10"/>
  <c r="G384" i="10"/>
  <c r="G382" i="10"/>
  <c r="G380" i="10"/>
  <c r="G378" i="10"/>
  <c r="G376" i="10"/>
  <c r="B372" i="10"/>
  <c r="B370" i="10"/>
  <c r="C396" i="10"/>
  <c r="C388" i="10"/>
  <c r="C398" i="10"/>
  <c r="E396" i="10" a="1"/>
  <c r="E396" i="10" s="1"/>
  <c r="C390" i="10"/>
  <c r="E388" i="10" a="1"/>
  <c r="E388" i="10" s="1"/>
  <c r="E398" i="10" a="1"/>
  <c r="E398" i="10" s="1"/>
  <c r="C392" i="10"/>
  <c r="E390" i="10" a="1"/>
  <c r="E390" i="10" s="1"/>
  <c r="B396" i="10"/>
  <c r="C394" i="10"/>
  <c r="E392" i="10" a="1"/>
  <c r="E392" i="10" s="1"/>
  <c r="B388" i="10"/>
  <c r="F378" i="10" l="1"/>
  <c r="F398" i="10"/>
  <c r="F381" i="10"/>
  <c r="F387" i="10"/>
  <c r="F374" i="10"/>
  <c r="F383" i="10"/>
  <c r="F384" i="10"/>
  <c r="F380" i="10"/>
  <c r="F373" i="10"/>
  <c r="F379" i="10"/>
  <c r="F393" i="10"/>
  <c r="F371" i="10"/>
  <c r="F395" i="10"/>
  <c r="F392" i="10"/>
  <c r="F386" i="10"/>
  <c r="F390" i="10"/>
  <c r="F397" i="10"/>
  <c r="F376" i="10"/>
  <c r="F385" i="10"/>
  <c r="F389" i="10"/>
  <c r="F388" i="10"/>
  <c r="F391" i="10"/>
  <c r="F370" i="10"/>
  <c r="F372" i="10"/>
  <c r="F396" i="10"/>
  <c r="B105" i="10" l="1"/>
  <c r="C105" i="10"/>
  <c r="B97" i="10"/>
  <c r="C97" i="10"/>
  <c r="B89" i="10"/>
  <c r="C89" i="10"/>
  <c r="B81" i="10"/>
  <c r="C81" i="10"/>
  <c r="B73" i="10"/>
  <c r="C73" i="10"/>
  <c r="B65" i="10"/>
  <c r="C65" i="10"/>
  <c r="B57" i="10"/>
  <c r="C57" i="10"/>
  <c r="C45" i="10"/>
  <c r="B45" i="10"/>
  <c r="E368" i="10" a="1"/>
  <c r="E368" i="10" s="1"/>
  <c r="C368" i="10"/>
  <c r="B368" i="10"/>
  <c r="E364" i="10" a="1"/>
  <c r="E364" i="10" s="1"/>
  <c r="C364" i="10"/>
  <c r="B364" i="10"/>
  <c r="E360" i="10" a="1"/>
  <c r="E360" i="10" s="1"/>
  <c r="C360" i="10"/>
  <c r="B360" i="10"/>
  <c r="E356" i="10" a="1"/>
  <c r="E356" i="10" s="1"/>
  <c r="C356" i="10"/>
  <c r="B356" i="10"/>
  <c r="E352" i="10" a="1"/>
  <c r="E352" i="10" s="1"/>
  <c r="C352" i="10"/>
  <c r="B352" i="10"/>
  <c r="E348" i="10" a="1"/>
  <c r="E348" i="10" s="1"/>
  <c r="C348" i="10"/>
  <c r="B348" i="10"/>
  <c r="E344" i="10" a="1"/>
  <c r="E344" i="10" s="1"/>
  <c r="C344" i="10"/>
  <c r="B344" i="10"/>
  <c r="E340" i="10" a="1"/>
  <c r="E340" i="10" s="1"/>
  <c r="C340" i="10"/>
  <c r="B340" i="10"/>
  <c r="E336" i="10" a="1"/>
  <c r="E336" i="10" s="1"/>
  <c r="C336" i="10"/>
  <c r="B336" i="10"/>
  <c r="E332" i="10" a="1"/>
  <c r="E332" i="10" s="1"/>
  <c r="C332" i="10"/>
  <c r="B332" i="10"/>
  <c r="E328" i="10" a="1"/>
  <c r="E328" i="10" s="1"/>
  <c r="C328" i="10"/>
  <c r="B328" i="10"/>
  <c r="E324" i="10" a="1"/>
  <c r="E324" i="10" s="1"/>
  <c r="C324" i="10"/>
  <c r="B324" i="10"/>
  <c r="E320" i="10" a="1"/>
  <c r="E320" i="10" s="1"/>
  <c r="C320" i="10"/>
  <c r="B320" i="10"/>
  <c r="E316" i="10" a="1"/>
  <c r="E316" i="10" s="1"/>
  <c r="C316" i="10"/>
  <c r="B316" i="10"/>
  <c r="E312" i="10" a="1"/>
  <c r="E312" i="10" s="1"/>
  <c r="C312" i="10"/>
  <c r="B312" i="10"/>
  <c r="C308" i="10"/>
  <c r="B308" i="10"/>
  <c r="C304" i="10"/>
  <c r="B304" i="10"/>
  <c r="C300" i="10"/>
  <c r="B300" i="10"/>
  <c r="C296" i="10"/>
  <c r="B296" i="10"/>
  <c r="C292" i="10"/>
  <c r="B292" i="10"/>
  <c r="C288" i="10"/>
  <c r="B288" i="10"/>
  <c r="C284" i="10"/>
  <c r="B284" i="10"/>
  <c r="C280" i="10"/>
  <c r="B280" i="10"/>
  <c r="C276" i="10"/>
  <c r="B276" i="10"/>
  <c r="C272" i="10"/>
  <c r="B272" i="10"/>
  <c r="C268" i="10"/>
  <c r="B268" i="10"/>
  <c r="C264" i="10"/>
  <c r="B264" i="10"/>
  <c r="C260" i="10"/>
  <c r="B260" i="10"/>
  <c r="C256" i="10"/>
  <c r="B256" i="10"/>
  <c r="C252" i="10"/>
  <c r="B252" i="10"/>
  <c r="C248" i="10"/>
  <c r="B248" i="10"/>
  <c r="C244" i="10"/>
  <c r="B244" i="10"/>
  <c r="C240" i="10"/>
  <c r="B240" i="10"/>
  <c r="C236" i="10"/>
  <c r="B236" i="10"/>
  <c r="C232" i="10"/>
  <c r="B232" i="10"/>
  <c r="C228" i="10"/>
  <c r="B228" i="10"/>
  <c r="C224" i="10"/>
  <c r="B224" i="10"/>
  <c r="C220" i="10"/>
  <c r="B220" i="10"/>
  <c r="C216" i="10"/>
  <c r="B216" i="10"/>
  <c r="C212" i="10"/>
  <c r="B212" i="10"/>
  <c r="C208" i="10"/>
  <c r="B208" i="10"/>
  <c r="C204" i="10"/>
  <c r="B204" i="10"/>
  <c r="C200" i="10"/>
  <c r="B200" i="10"/>
  <c r="C196" i="10"/>
  <c r="B196" i="10"/>
  <c r="C192" i="10"/>
  <c r="B192" i="10"/>
  <c r="C188" i="10"/>
  <c r="B188" i="10"/>
  <c r="C184" i="10"/>
  <c r="B184" i="10"/>
  <c r="C180" i="10"/>
  <c r="B180" i="10"/>
  <c r="C176" i="10"/>
  <c r="B176" i="10"/>
  <c r="C172" i="10"/>
  <c r="B172" i="10"/>
  <c r="C168" i="10"/>
  <c r="B168" i="10"/>
  <c r="C164" i="10"/>
  <c r="B164" i="10"/>
  <c r="C160" i="10"/>
  <c r="B160" i="10"/>
  <c r="C156" i="10"/>
  <c r="B156" i="10"/>
  <c r="C152" i="10"/>
  <c r="B152" i="10"/>
  <c r="C148" i="10"/>
  <c r="B148" i="10"/>
  <c r="C144" i="10"/>
  <c r="B144" i="10"/>
  <c r="C140" i="10"/>
  <c r="B140" i="10"/>
  <c r="C136" i="10"/>
  <c r="B136" i="10"/>
  <c r="C132" i="10"/>
  <c r="B132" i="10"/>
  <c r="C128" i="10"/>
  <c r="B128" i="10"/>
  <c r="C124" i="10"/>
  <c r="B124" i="10"/>
  <c r="C120" i="10"/>
  <c r="B120" i="10"/>
  <c r="C116" i="10"/>
  <c r="B116" i="10"/>
  <c r="C112" i="10"/>
  <c r="B112" i="10"/>
  <c r="C108" i="10"/>
  <c r="B108" i="10"/>
  <c r="C104" i="10"/>
  <c r="B104" i="10"/>
  <c r="C100" i="10"/>
  <c r="B100" i="10"/>
  <c r="C96" i="10"/>
  <c r="B96" i="10"/>
  <c r="C92" i="10"/>
  <c r="B92" i="10"/>
  <c r="C88" i="10"/>
  <c r="B88" i="10"/>
  <c r="C84" i="10"/>
  <c r="B84" i="10"/>
  <c r="C80" i="10"/>
  <c r="B80" i="10"/>
  <c r="C76" i="10"/>
  <c r="B76" i="10"/>
  <c r="C72" i="10"/>
  <c r="B72" i="10"/>
  <c r="C68" i="10"/>
  <c r="B68" i="10"/>
  <c r="C64" i="10"/>
  <c r="B64" i="10"/>
  <c r="C60" i="10"/>
  <c r="B60" i="10"/>
  <c r="C56" i="10"/>
  <c r="B56" i="10"/>
  <c r="C52" i="10"/>
  <c r="B52" i="10"/>
  <c r="C48" i="10"/>
  <c r="B48" i="10"/>
  <c r="C44" i="10"/>
  <c r="B44" i="10"/>
  <c r="C40" i="10"/>
  <c r="B40" i="10"/>
  <c r="C36" i="10"/>
  <c r="B36" i="10"/>
  <c r="C32" i="10"/>
  <c r="B32" i="10"/>
  <c r="C28" i="10"/>
  <c r="B28" i="10"/>
  <c r="C24" i="10"/>
  <c r="B24" i="10"/>
  <c r="B20" i="10"/>
  <c r="C20" i="10"/>
  <c r="C16" i="10"/>
  <c r="B16" i="10"/>
  <c r="C12" i="10"/>
  <c r="B12" i="10"/>
  <c r="C8" i="10"/>
  <c r="B8" i="10"/>
  <c r="B4" i="10"/>
  <c r="C4" i="10"/>
  <c r="E366" i="10" a="1"/>
  <c r="E366" i="10" s="1"/>
  <c r="B366" i="10"/>
  <c r="C366" i="10"/>
  <c r="E362" i="10" a="1"/>
  <c r="E362" i="10" s="1"/>
  <c r="B362" i="10"/>
  <c r="C362" i="10"/>
  <c r="E358" i="10" a="1"/>
  <c r="E358" i="10" s="1"/>
  <c r="B358" i="10"/>
  <c r="C358" i="10"/>
  <c r="E354" i="10" a="1"/>
  <c r="E354" i="10" s="1"/>
  <c r="B354" i="10"/>
  <c r="C354" i="10"/>
  <c r="E350" i="10" a="1"/>
  <c r="E350" i="10" s="1"/>
  <c r="B350" i="10"/>
  <c r="C350" i="10"/>
  <c r="E346" i="10" a="1"/>
  <c r="E346" i="10" s="1"/>
  <c r="B346" i="10"/>
  <c r="C346" i="10"/>
  <c r="E342" i="10" a="1"/>
  <c r="E342" i="10" s="1"/>
  <c r="B342" i="10"/>
  <c r="C342" i="10"/>
  <c r="E338" i="10" a="1"/>
  <c r="E338" i="10" s="1"/>
  <c r="B338" i="10"/>
  <c r="C338" i="10"/>
  <c r="E334" i="10" a="1"/>
  <c r="E334" i="10" s="1"/>
  <c r="B334" i="10"/>
  <c r="C334" i="10"/>
  <c r="E330" i="10" a="1"/>
  <c r="E330" i="10" s="1"/>
  <c r="B330" i="10"/>
  <c r="C330" i="10"/>
  <c r="E326" i="10" a="1"/>
  <c r="E326" i="10" s="1"/>
  <c r="B326" i="10"/>
  <c r="C326" i="10"/>
  <c r="E322" i="10" a="1"/>
  <c r="E322" i="10" s="1"/>
  <c r="B322" i="10"/>
  <c r="C322" i="10"/>
  <c r="E318" i="10" a="1"/>
  <c r="E318" i="10" s="1"/>
  <c r="B318" i="10"/>
  <c r="C318" i="10"/>
  <c r="E314" i="10" a="1"/>
  <c r="E314" i="10" s="1"/>
  <c r="B314" i="10"/>
  <c r="C314" i="10"/>
  <c r="E310" i="10" a="1"/>
  <c r="E310" i="10" s="1"/>
  <c r="B310" i="10"/>
  <c r="C310" i="10"/>
  <c r="B306" i="10"/>
  <c r="C306" i="10"/>
  <c r="B302" i="10"/>
  <c r="C302" i="10"/>
  <c r="B298" i="10"/>
  <c r="C298" i="10"/>
  <c r="B294" i="10"/>
  <c r="C294" i="10"/>
  <c r="B290" i="10"/>
  <c r="C290" i="10"/>
  <c r="B286" i="10"/>
  <c r="C286" i="10"/>
  <c r="B282" i="10"/>
  <c r="C282" i="10"/>
  <c r="B278" i="10"/>
  <c r="C278" i="10"/>
  <c r="B274" i="10"/>
  <c r="C274" i="10"/>
  <c r="B270" i="10"/>
  <c r="C270" i="10"/>
  <c r="B266" i="10"/>
  <c r="C266" i="10"/>
  <c r="B262" i="10"/>
  <c r="C262" i="10"/>
  <c r="B258" i="10"/>
  <c r="C258" i="10"/>
  <c r="B254" i="10"/>
  <c r="C254" i="10"/>
  <c r="B250" i="10"/>
  <c r="C250" i="10"/>
  <c r="B246" i="10"/>
  <c r="C246" i="10"/>
  <c r="B242" i="10"/>
  <c r="C242" i="10"/>
  <c r="B238" i="10"/>
  <c r="C238" i="10"/>
  <c r="B234" i="10"/>
  <c r="C234" i="10"/>
  <c r="B230" i="10"/>
  <c r="C230" i="10"/>
  <c r="B226" i="10"/>
  <c r="C226" i="10"/>
  <c r="B222" i="10"/>
  <c r="C222" i="10"/>
  <c r="B218" i="10"/>
  <c r="C218" i="10"/>
  <c r="B214" i="10"/>
  <c r="C214" i="10"/>
  <c r="B210" i="10"/>
  <c r="C210" i="10"/>
  <c r="B206" i="10"/>
  <c r="C206" i="10"/>
  <c r="B202" i="10"/>
  <c r="C202" i="10"/>
  <c r="B198" i="10"/>
  <c r="C198" i="10"/>
  <c r="B194" i="10"/>
  <c r="C194" i="10"/>
  <c r="B190" i="10"/>
  <c r="C190" i="10"/>
  <c r="B186" i="10"/>
  <c r="C186" i="10"/>
  <c r="B182" i="10"/>
  <c r="C182" i="10"/>
  <c r="B178" i="10"/>
  <c r="C178" i="10"/>
  <c r="B174" i="10"/>
  <c r="C174" i="10"/>
  <c r="B170" i="10"/>
  <c r="C170" i="10"/>
  <c r="B166" i="10"/>
  <c r="C166" i="10"/>
  <c r="B162" i="10"/>
  <c r="C162" i="10"/>
  <c r="B158" i="10"/>
  <c r="C158" i="10"/>
  <c r="B154" i="10"/>
  <c r="C154" i="10"/>
  <c r="B150" i="10"/>
  <c r="C150" i="10"/>
  <c r="B146" i="10"/>
  <c r="C146" i="10"/>
  <c r="B142" i="10"/>
  <c r="C142" i="10"/>
  <c r="B138" i="10"/>
  <c r="C138" i="10"/>
  <c r="B134" i="10"/>
  <c r="C134" i="10"/>
  <c r="B130" i="10"/>
  <c r="C130" i="10"/>
  <c r="B126" i="10"/>
  <c r="C126" i="10"/>
  <c r="B122" i="10"/>
  <c r="C122" i="10"/>
  <c r="B118" i="10"/>
  <c r="C118" i="10"/>
  <c r="B114" i="10"/>
  <c r="C114" i="10"/>
  <c r="B110" i="10"/>
  <c r="C110" i="10"/>
  <c r="B106" i="10"/>
  <c r="C106" i="10"/>
  <c r="B102" i="10"/>
  <c r="C102" i="10"/>
  <c r="B98" i="10"/>
  <c r="C98" i="10"/>
  <c r="B94" i="10"/>
  <c r="C94" i="10"/>
  <c r="B90" i="10"/>
  <c r="C90" i="10"/>
  <c r="B86" i="10"/>
  <c r="C86" i="10"/>
  <c r="B82" i="10"/>
  <c r="C82" i="10"/>
  <c r="B78" i="10"/>
  <c r="C78" i="10"/>
  <c r="B74" i="10"/>
  <c r="C74" i="10"/>
  <c r="B70" i="10"/>
  <c r="C70" i="10"/>
  <c r="B66" i="10"/>
  <c r="C66" i="10"/>
  <c r="B62" i="10"/>
  <c r="C62" i="10"/>
  <c r="B58" i="10"/>
  <c r="C58" i="10"/>
  <c r="B54" i="10"/>
  <c r="C54" i="10"/>
  <c r="B50" i="10"/>
  <c r="C50" i="10"/>
  <c r="B46" i="10"/>
  <c r="C46" i="10"/>
  <c r="B42" i="10"/>
  <c r="C42" i="10"/>
  <c r="B38" i="10"/>
  <c r="C38" i="10"/>
  <c r="B34" i="10"/>
  <c r="C34" i="10"/>
  <c r="B30" i="10"/>
  <c r="C30" i="10"/>
  <c r="B26" i="10"/>
  <c r="C26" i="10"/>
  <c r="C22" i="10"/>
  <c r="B22" i="10"/>
  <c r="C18" i="10"/>
  <c r="B18" i="10"/>
  <c r="C14" i="10"/>
  <c r="B14" i="10"/>
  <c r="C10" i="10"/>
  <c r="B10" i="10"/>
  <c r="C6" i="10"/>
  <c r="B6" i="10"/>
  <c r="B3" i="10"/>
  <c r="C3" i="10"/>
  <c r="C365" i="10"/>
  <c r="E365" i="10" a="1"/>
  <c r="E365" i="10" s="1"/>
  <c r="B365" i="10"/>
  <c r="B361" i="10"/>
  <c r="E361" i="10" a="1"/>
  <c r="E361" i="10" s="1"/>
  <c r="C361" i="10"/>
  <c r="B357" i="10"/>
  <c r="E357" i="10" a="1"/>
  <c r="E357" i="10" s="1"/>
  <c r="C357" i="10"/>
  <c r="E353" i="10" a="1"/>
  <c r="E353" i="10" s="1"/>
  <c r="B353" i="10"/>
  <c r="C353" i="10"/>
  <c r="E349" i="10" a="1"/>
  <c r="E349" i="10" s="1"/>
  <c r="C349" i="10"/>
  <c r="B349" i="10"/>
  <c r="E345" i="10" a="1"/>
  <c r="E345" i="10" s="1"/>
  <c r="B345" i="10"/>
  <c r="C345" i="10"/>
  <c r="E341" i="10" a="1"/>
  <c r="E341" i="10" s="1"/>
  <c r="B341" i="10"/>
  <c r="C341" i="10"/>
  <c r="E337" i="10" a="1"/>
  <c r="E337" i="10" s="1"/>
  <c r="B337" i="10"/>
  <c r="C337" i="10"/>
  <c r="C333" i="10"/>
  <c r="E333" i="10" a="1"/>
  <c r="E333" i="10" s="1"/>
  <c r="B333" i="10"/>
  <c r="B329" i="10"/>
  <c r="C329" i="10"/>
  <c r="E329" i="10" a="1"/>
  <c r="E329" i="10" s="1"/>
  <c r="E325" i="10" a="1"/>
  <c r="E325" i="10" s="1"/>
  <c r="B325" i="10"/>
  <c r="C325" i="10"/>
  <c r="E321" i="10" a="1"/>
  <c r="E321" i="10" s="1"/>
  <c r="B321" i="10"/>
  <c r="C321" i="10"/>
  <c r="E317" i="10" a="1"/>
  <c r="E317" i="10" s="1"/>
  <c r="C317" i="10"/>
  <c r="B317" i="10"/>
  <c r="E313" i="10" a="1"/>
  <c r="E313" i="10" s="1"/>
  <c r="B313" i="10"/>
  <c r="C313" i="10"/>
  <c r="B309" i="10"/>
  <c r="C309" i="10"/>
  <c r="B305" i="10"/>
  <c r="C305" i="10"/>
  <c r="C301" i="10"/>
  <c r="B301" i="10"/>
  <c r="B297" i="10"/>
  <c r="C297" i="10"/>
  <c r="B293" i="10"/>
  <c r="C293" i="10"/>
  <c r="B289" i="10"/>
  <c r="C289" i="10"/>
  <c r="C285" i="10"/>
  <c r="B285" i="10"/>
  <c r="B281" i="10"/>
  <c r="C281" i="10"/>
  <c r="B277" i="10"/>
  <c r="C277" i="10"/>
  <c r="B273" i="10"/>
  <c r="C273" i="10"/>
  <c r="C269" i="10"/>
  <c r="B269" i="10"/>
  <c r="B265" i="10"/>
  <c r="C265" i="10"/>
  <c r="B261" i="10"/>
  <c r="C261" i="10"/>
  <c r="B257" i="10"/>
  <c r="C257" i="10"/>
  <c r="C253" i="10"/>
  <c r="B253" i="10"/>
  <c r="B249" i="10"/>
  <c r="C249" i="10"/>
  <c r="B245" i="10"/>
  <c r="C245" i="10"/>
  <c r="B241" i="10"/>
  <c r="C241" i="10"/>
  <c r="C237" i="10"/>
  <c r="B237" i="10"/>
  <c r="B233" i="10"/>
  <c r="C233" i="10"/>
  <c r="B229" i="10"/>
  <c r="C229" i="10"/>
  <c r="B225" i="10"/>
  <c r="C225" i="10"/>
  <c r="C221" i="10"/>
  <c r="B221" i="10"/>
  <c r="B217" i="10"/>
  <c r="C217" i="10"/>
  <c r="B213" i="10"/>
  <c r="C213" i="10"/>
  <c r="B209" i="10"/>
  <c r="C209" i="10"/>
  <c r="C205" i="10"/>
  <c r="B205" i="10"/>
  <c r="B201" i="10"/>
  <c r="C201" i="10"/>
  <c r="B197" i="10"/>
  <c r="C197" i="10"/>
  <c r="B193" i="10"/>
  <c r="C193" i="10"/>
  <c r="C189" i="10"/>
  <c r="B189" i="10"/>
  <c r="B185" i="10"/>
  <c r="C185" i="10"/>
  <c r="B181" i="10"/>
  <c r="C181" i="10"/>
  <c r="B177" i="10"/>
  <c r="C177" i="10"/>
  <c r="C173" i="10"/>
  <c r="B173" i="10"/>
  <c r="B169" i="10"/>
  <c r="C169" i="10"/>
  <c r="B165" i="10"/>
  <c r="C165" i="10"/>
  <c r="B161" i="10"/>
  <c r="C161" i="10"/>
  <c r="C157" i="10"/>
  <c r="B157" i="10"/>
  <c r="B153" i="10"/>
  <c r="C153" i="10"/>
  <c r="B149" i="10"/>
  <c r="C149" i="10"/>
  <c r="B145" i="10"/>
  <c r="C145" i="10"/>
  <c r="C141" i="10"/>
  <c r="B141" i="10"/>
  <c r="B137" i="10"/>
  <c r="C137" i="10"/>
  <c r="B133" i="10"/>
  <c r="C133" i="10"/>
  <c r="B129" i="10"/>
  <c r="C129" i="10"/>
  <c r="C125" i="10"/>
  <c r="B125" i="10"/>
  <c r="B121" i="10"/>
  <c r="C121" i="10"/>
  <c r="B117" i="10"/>
  <c r="C117" i="10"/>
  <c r="B113" i="10"/>
  <c r="C113" i="10"/>
  <c r="C109" i="10"/>
  <c r="B109" i="10"/>
  <c r="B101" i="10"/>
  <c r="C101" i="10"/>
  <c r="C93" i="10"/>
  <c r="B93" i="10"/>
  <c r="B85" i="10"/>
  <c r="C85" i="10"/>
  <c r="C77" i="10"/>
  <c r="B77" i="10"/>
  <c r="B69" i="10"/>
  <c r="C69" i="10"/>
  <c r="C61" i="10"/>
  <c r="B61" i="10"/>
  <c r="B53" i="10"/>
  <c r="C53" i="10"/>
  <c r="B49" i="10"/>
  <c r="C49" i="10"/>
  <c r="B41" i="10"/>
  <c r="C41" i="10"/>
  <c r="B37" i="10"/>
  <c r="C37" i="10"/>
  <c r="B33" i="10"/>
  <c r="C33" i="10"/>
  <c r="C29" i="10"/>
  <c r="B29" i="10"/>
  <c r="B25" i="10"/>
  <c r="C25" i="10"/>
  <c r="B21" i="10"/>
  <c r="C21" i="10"/>
  <c r="C17" i="10"/>
  <c r="B17" i="10"/>
  <c r="C13" i="10"/>
  <c r="B13" i="10"/>
  <c r="C9" i="10"/>
  <c r="B9" i="10"/>
  <c r="B5" i="10"/>
  <c r="C5" i="10"/>
  <c r="E367" i="10" a="1"/>
  <c r="E367" i="10" s="1"/>
  <c r="B367" i="10"/>
  <c r="C367" i="10"/>
  <c r="E363" i="10" a="1"/>
  <c r="E363" i="10" s="1"/>
  <c r="B363" i="10"/>
  <c r="C363" i="10"/>
  <c r="E359" i="10" a="1"/>
  <c r="E359" i="10" s="1"/>
  <c r="C359" i="10"/>
  <c r="B359" i="10"/>
  <c r="E355" i="10" a="1"/>
  <c r="E355" i="10" s="1"/>
  <c r="C355" i="10"/>
  <c r="B355" i="10"/>
  <c r="E351" i="10" a="1"/>
  <c r="E351" i="10" s="1"/>
  <c r="B351" i="10"/>
  <c r="C351" i="10"/>
  <c r="E347" i="10" a="1"/>
  <c r="E347" i="10" s="1"/>
  <c r="B347" i="10"/>
  <c r="C347" i="10"/>
  <c r="E343" i="10" a="1"/>
  <c r="E343" i="10" s="1"/>
  <c r="C343" i="10"/>
  <c r="B343" i="10"/>
  <c r="E339" i="10" a="1"/>
  <c r="E339" i="10" s="1"/>
  <c r="C339" i="10"/>
  <c r="B339" i="10"/>
  <c r="E335" i="10" a="1"/>
  <c r="E335" i="10" s="1"/>
  <c r="B335" i="10"/>
  <c r="C335" i="10"/>
  <c r="E331" i="10" a="1"/>
  <c r="E331" i="10" s="1"/>
  <c r="B331" i="10"/>
  <c r="C331" i="10"/>
  <c r="E327" i="10" a="1"/>
  <c r="E327" i="10" s="1"/>
  <c r="C327" i="10"/>
  <c r="B327" i="10"/>
  <c r="E323" i="10" a="1"/>
  <c r="E323" i="10" s="1"/>
  <c r="C323" i="10"/>
  <c r="B323" i="10"/>
  <c r="E319" i="10" a="1"/>
  <c r="E319" i="10" s="1"/>
  <c r="B319" i="10"/>
  <c r="C319" i="10"/>
  <c r="B315" i="10"/>
  <c r="E315" i="10" a="1"/>
  <c r="E315" i="10" s="1"/>
  <c r="C315" i="10"/>
  <c r="E311" i="10" a="1"/>
  <c r="E311" i="10" s="1"/>
  <c r="C311" i="10"/>
  <c r="B311" i="10"/>
  <c r="C307" i="10"/>
  <c r="B307" i="10"/>
  <c r="B303" i="10"/>
  <c r="C303" i="10"/>
  <c r="B299" i="10"/>
  <c r="C299" i="10"/>
  <c r="C295" i="10"/>
  <c r="B295" i="10"/>
  <c r="C291" i="10"/>
  <c r="B291" i="10"/>
  <c r="B287" i="10"/>
  <c r="C287" i="10"/>
  <c r="B283" i="10"/>
  <c r="C283" i="10"/>
  <c r="C279" i="10"/>
  <c r="B279" i="10"/>
  <c r="C275" i="10"/>
  <c r="B275" i="10"/>
  <c r="B271" i="10"/>
  <c r="C271" i="10"/>
  <c r="B267" i="10"/>
  <c r="C267" i="10"/>
  <c r="C263" i="10"/>
  <c r="B263" i="10"/>
  <c r="C259" i="10"/>
  <c r="B259" i="10"/>
  <c r="B255" i="10"/>
  <c r="C255" i="10"/>
  <c r="B251" i="10"/>
  <c r="C251" i="10"/>
  <c r="C247" i="10"/>
  <c r="B247" i="10"/>
  <c r="C243" i="10"/>
  <c r="B243" i="10"/>
  <c r="B239" i="10"/>
  <c r="C239" i="10"/>
  <c r="B235" i="10"/>
  <c r="C235" i="10"/>
  <c r="C231" i="10"/>
  <c r="B231" i="10"/>
  <c r="C227" i="10"/>
  <c r="B227" i="10"/>
  <c r="B223" i="10"/>
  <c r="C223" i="10"/>
  <c r="B219" i="10"/>
  <c r="C219" i="10"/>
  <c r="C215" i="10"/>
  <c r="B215" i="10"/>
  <c r="C211" i="10"/>
  <c r="B211" i="10"/>
  <c r="B207" i="10"/>
  <c r="C207" i="10"/>
  <c r="B203" i="10"/>
  <c r="C203" i="10"/>
  <c r="C199" i="10"/>
  <c r="B199" i="10"/>
  <c r="C195" i="10"/>
  <c r="B195" i="10"/>
  <c r="B191" i="10"/>
  <c r="C191" i="10"/>
  <c r="B187" i="10"/>
  <c r="C187" i="10"/>
  <c r="C183" i="10"/>
  <c r="B183" i="10"/>
  <c r="C179" i="10"/>
  <c r="B179" i="10"/>
  <c r="B175" i="10"/>
  <c r="C175" i="10"/>
  <c r="B171" i="10"/>
  <c r="C171" i="10"/>
  <c r="C167" i="10"/>
  <c r="B167" i="10"/>
  <c r="C163" i="10"/>
  <c r="B163" i="10"/>
  <c r="B159" i="10"/>
  <c r="C159" i="10"/>
  <c r="B155" i="10"/>
  <c r="C155" i="10"/>
  <c r="C151" i="10"/>
  <c r="B151" i="10"/>
  <c r="C147" i="10"/>
  <c r="B147" i="10"/>
  <c r="B143" i="10"/>
  <c r="C143" i="10"/>
  <c r="B139" i="10"/>
  <c r="C139" i="10"/>
  <c r="C135" i="10"/>
  <c r="B135" i="10"/>
  <c r="C131" i="10"/>
  <c r="B131" i="10"/>
  <c r="B127" i="10"/>
  <c r="C127" i="10"/>
  <c r="B123" i="10"/>
  <c r="C123" i="10"/>
  <c r="C119" i="10"/>
  <c r="B119" i="10"/>
  <c r="C115" i="10"/>
  <c r="B115" i="10"/>
  <c r="B111" i="10"/>
  <c r="C111" i="10"/>
  <c r="B107" i="10"/>
  <c r="C107" i="10"/>
  <c r="C103" i="10"/>
  <c r="B103" i="10"/>
  <c r="C99" i="10"/>
  <c r="B99" i="10"/>
  <c r="B95" i="10"/>
  <c r="C95" i="10"/>
  <c r="B91" i="10"/>
  <c r="C91" i="10"/>
  <c r="C87" i="10"/>
  <c r="B87" i="10"/>
  <c r="C83" i="10"/>
  <c r="B83" i="10"/>
  <c r="B79" i="10"/>
  <c r="C79" i="10"/>
  <c r="B75" i="10"/>
  <c r="C75" i="10"/>
  <c r="C71" i="10"/>
  <c r="B71" i="10"/>
  <c r="C67" i="10"/>
  <c r="B67" i="10"/>
  <c r="B63" i="10"/>
  <c r="C63" i="10"/>
  <c r="B59" i="10"/>
  <c r="C59" i="10"/>
  <c r="C55" i="10"/>
  <c r="B55" i="10"/>
  <c r="C51" i="10"/>
  <c r="B51" i="10"/>
  <c r="B47" i="10"/>
  <c r="C47" i="10"/>
  <c r="B43" i="10"/>
  <c r="C43" i="10"/>
  <c r="C39" i="10"/>
  <c r="B39" i="10"/>
  <c r="C35" i="10"/>
  <c r="B35" i="10"/>
  <c r="B31" i="10"/>
  <c r="C31" i="10"/>
  <c r="B27" i="10"/>
  <c r="C27" i="10"/>
  <c r="C23" i="10"/>
  <c r="B23" i="10"/>
  <c r="C19" i="10"/>
  <c r="B19" i="10"/>
  <c r="B15" i="10"/>
  <c r="C15" i="10"/>
  <c r="C11" i="10"/>
  <c r="B11" i="10"/>
  <c r="B7" i="10"/>
  <c r="C7" i="10"/>
  <c r="G11" i="10"/>
  <c r="G10" i="10"/>
  <c r="G13" i="10"/>
  <c r="G9" i="10"/>
  <c r="G5" i="10"/>
  <c r="G8" i="10"/>
  <c r="G4" i="10"/>
  <c r="G3" i="10"/>
  <c r="G14" i="10"/>
  <c r="G6" i="10"/>
  <c r="G7" i="10"/>
  <c r="E303" i="10" a="1"/>
  <c r="E294" i="10" a="1"/>
  <c r="E304" i="10" a="1"/>
  <c r="E305" i="10" a="1"/>
  <c r="E301" i="10" a="1"/>
  <c r="E307" i="10" a="1"/>
  <c r="E299" i="10" a="1"/>
  <c r="E296" i="10" a="1"/>
  <c r="E306" i="10" a="1"/>
  <c r="E298" i="10" a="1"/>
  <c r="E300" i="10" a="1"/>
  <c r="E308" i="10" a="1"/>
  <c r="F311" i="10" l="1"/>
  <c r="F327" i="10"/>
  <c r="F343" i="10"/>
  <c r="F359" i="10"/>
  <c r="D4" i="10" a="1"/>
  <c r="D4" i="10" s="1"/>
  <c r="D5" i="10" a="1"/>
  <c r="D5" i="10" s="1"/>
  <c r="D8" i="10" a="1"/>
  <c r="D8" i="10" s="1"/>
  <c r="D13" i="10" a="1"/>
  <c r="D13" i="10" s="1"/>
  <c r="D16" i="10" a="1"/>
  <c r="D16" i="10" s="1"/>
  <c r="D21" i="10" a="1"/>
  <c r="D21" i="10" s="1"/>
  <c r="D24" i="10" a="1"/>
  <c r="D24" i="10" s="1"/>
  <c r="D29" i="10" a="1"/>
  <c r="D29" i="10" s="1"/>
  <c r="D32" i="10" a="1"/>
  <c r="D32" i="10" s="1"/>
  <c r="D37" i="10" a="1"/>
  <c r="D37" i="10" s="1"/>
  <c r="D40" i="10" a="1"/>
  <c r="D40" i="10" s="1"/>
  <c r="D45" i="10" a="1"/>
  <c r="D45" i="10" s="1"/>
  <c r="D48" i="10" a="1"/>
  <c r="D48" i="10" s="1"/>
  <c r="D53" i="10" a="1"/>
  <c r="D53" i="10" s="1"/>
  <c r="D56" i="10" a="1"/>
  <c r="D56" i="10" s="1"/>
  <c r="D61" i="10" a="1"/>
  <c r="D61" i="10" s="1"/>
  <c r="D64" i="10" a="1"/>
  <c r="D64" i="10" s="1"/>
  <c r="D6" i="10" a="1"/>
  <c r="D6" i="10" s="1"/>
  <c r="D9" i="10" a="1"/>
  <c r="D9" i="10" s="1"/>
  <c r="D20" i="10" a="1"/>
  <c r="D20" i="10" s="1"/>
  <c r="D23" i="10" a="1"/>
  <c r="D23" i="10" s="1"/>
  <c r="D27" i="10" a="1"/>
  <c r="D27" i="10" s="1"/>
  <c r="D34" i="10" a="1"/>
  <c r="D34" i="10" s="1"/>
  <c r="D38" i="10" a="1"/>
  <c r="D38" i="10" s="1"/>
  <c r="D41" i="10" a="1"/>
  <c r="D41" i="10" s="1"/>
  <c r="D52" i="10" a="1"/>
  <c r="D52" i="10" s="1"/>
  <c r="D55" i="10" a="1"/>
  <c r="D55" i="10" s="1"/>
  <c r="D59" i="10" a="1"/>
  <c r="D59" i="10" s="1"/>
  <c r="D10" i="10" a="1"/>
  <c r="D10" i="10" s="1"/>
  <c r="D14" i="10" a="1"/>
  <c r="D14" i="10" s="1"/>
  <c r="D17" i="10" a="1"/>
  <c r="D17" i="10" s="1"/>
  <c r="D28" i="10" a="1"/>
  <c r="D28" i="10" s="1"/>
  <c r="D31" i="10" a="1"/>
  <c r="D31" i="10" s="1"/>
  <c r="D35" i="10" a="1"/>
  <c r="D35" i="10" s="1"/>
  <c r="D42" i="10" a="1"/>
  <c r="D42" i="10" s="1"/>
  <c r="D46" i="10" a="1"/>
  <c r="D46" i="10" s="1"/>
  <c r="D49" i="10" a="1"/>
  <c r="D49" i="10" s="1"/>
  <c r="D60" i="10" a="1"/>
  <c r="D60" i="10" s="1"/>
  <c r="D63" i="10" a="1"/>
  <c r="D63" i="10" s="1"/>
  <c r="D7" i="10" a="1"/>
  <c r="D7" i="10" s="1"/>
  <c r="D22" i="10" a="1"/>
  <c r="D22" i="10" s="1"/>
  <c r="D36" i="10" a="1"/>
  <c r="D36" i="10" s="1"/>
  <c r="D43" i="10" a="1"/>
  <c r="D43" i="10" s="1"/>
  <c r="D50" i="10" a="1"/>
  <c r="D50" i="10" s="1"/>
  <c r="D57" i="10" a="1"/>
  <c r="D57" i="10" s="1"/>
  <c r="D15" i="10" a="1"/>
  <c r="D15" i="10" s="1"/>
  <c r="D30" i="10" a="1"/>
  <c r="D30" i="10" s="1"/>
  <c r="D44" i="10" a="1"/>
  <c r="D44" i="10" s="1"/>
  <c r="D51" i="10" a="1"/>
  <c r="D51" i="10" s="1"/>
  <c r="D58" i="10" a="1"/>
  <c r="D58" i="10" s="1"/>
  <c r="D11" i="10" a="1"/>
  <c r="D11" i="10" s="1"/>
  <c r="D25" i="10" a="1"/>
  <c r="D25" i="10" s="1"/>
  <c r="D39" i="10" a="1"/>
  <c r="D39" i="10" s="1"/>
  <c r="D54" i="10" a="1"/>
  <c r="D54" i="10" s="1"/>
  <c r="D12" i="10" a="1"/>
  <c r="D12" i="10" s="1"/>
  <c r="D26" i="10" a="1"/>
  <c r="D26" i="10" s="1"/>
  <c r="D66" i="10" a="1"/>
  <c r="D66" i="10" s="1"/>
  <c r="D18" i="10" a="1"/>
  <c r="D18" i="10" s="1"/>
  <c r="D19" i="10" a="1"/>
  <c r="D19" i="10" s="1"/>
  <c r="D65" i="10" a="1"/>
  <c r="D65" i="10" s="1"/>
  <c r="D33" i="10" a="1"/>
  <c r="D33" i="10" s="1"/>
  <c r="D3" i="10" a="1"/>
  <c r="D3" i="10" s="1"/>
  <c r="D62" i="10" a="1"/>
  <c r="D62" i="10" s="1"/>
  <c r="D47" i="10" a="1"/>
  <c r="D47" i="10" s="1"/>
  <c r="D67" i="10" a="1"/>
  <c r="D67" i="10" s="1"/>
  <c r="D115" i="10" a="1"/>
  <c r="D115" i="10" s="1"/>
  <c r="D131" i="10" a="1"/>
  <c r="D131" i="10" s="1"/>
  <c r="D179" i="10" a="1"/>
  <c r="D179" i="10" s="1"/>
  <c r="D195" i="10" a="1"/>
  <c r="D195" i="10" s="1"/>
  <c r="D243" i="10" a="1"/>
  <c r="D243" i="10" s="1"/>
  <c r="D85" i="10" a="1"/>
  <c r="D85" i="10" s="1"/>
  <c r="D101" i="10" a="1"/>
  <c r="D101" i="10" s="1"/>
  <c r="D121" i="10" a="1"/>
  <c r="D121" i="10" s="1"/>
  <c r="D145" i="10" a="1"/>
  <c r="D145" i="10" s="1"/>
  <c r="D153" i="10" a="1"/>
  <c r="D153" i="10" s="1"/>
  <c r="D177" i="10" a="1"/>
  <c r="D177" i="10" s="1"/>
  <c r="D185" i="10" a="1"/>
  <c r="D185" i="10" s="1"/>
  <c r="D201" i="10" a="1"/>
  <c r="D201" i="10" s="1"/>
  <c r="D217" i="10" a="1"/>
  <c r="D217" i="10" s="1"/>
  <c r="D241" i="10" a="1"/>
  <c r="D241" i="10" s="1"/>
  <c r="D78" i="10" a="1"/>
  <c r="D78" i="10" s="1"/>
  <c r="D94" i="10" a="1"/>
  <c r="D94" i="10" s="1"/>
  <c r="D110" i="10" a="1"/>
  <c r="D110" i="10" s="1"/>
  <c r="D126" i="10" a="1"/>
  <c r="D126" i="10" s="1"/>
  <c r="D142" i="10" a="1"/>
  <c r="D142" i="10" s="1"/>
  <c r="D158" i="10" a="1"/>
  <c r="D158" i="10" s="1"/>
  <c r="D166" i="10" a="1"/>
  <c r="D166" i="10" s="1"/>
  <c r="D182" i="10" a="1"/>
  <c r="D182" i="10" s="1"/>
  <c r="D198" i="10" a="1"/>
  <c r="D198" i="10" s="1"/>
  <c r="D214" i="10" a="1"/>
  <c r="D214" i="10" s="1"/>
  <c r="D230" i="10" a="1"/>
  <c r="D230" i="10" s="1"/>
  <c r="D72" i="10" a="1"/>
  <c r="D72" i="10" s="1"/>
  <c r="D88" i="10" a="1"/>
  <c r="D88" i="10" s="1"/>
  <c r="D104" i="10" a="1"/>
  <c r="D104" i="10" s="1"/>
  <c r="D112" i="10" a="1"/>
  <c r="D112" i="10" s="1"/>
  <c r="D128" i="10" a="1"/>
  <c r="D128" i="10" s="1"/>
  <c r="D144" i="10" a="1"/>
  <c r="D144" i="10" s="1"/>
  <c r="D160" i="10" a="1"/>
  <c r="D160" i="10" s="1"/>
  <c r="D168" i="10" a="1"/>
  <c r="D168" i="10" s="1"/>
  <c r="D176" i="10" a="1"/>
  <c r="D176" i="10" s="1"/>
  <c r="D184" i="10" a="1"/>
  <c r="D184" i="10" s="1"/>
  <c r="D192" i="10" a="1"/>
  <c r="D192" i="10" s="1"/>
  <c r="D200" i="10" a="1"/>
  <c r="D200" i="10" s="1"/>
  <c r="D208" i="10" a="1"/>
  <c r="D208" i="10" s="1"/>
  <c r="D216" i="10" a="1"/>
  <c r="D216" i="10" s="1"/>
  <c r="D224" i="10" a="1"/>
  <c r="D224" i="10" s="1"/>
  <c r="D232" i="10" a="1"/>
  <c r="D232" i="10" s="1"/>
  <c r="D240" i="10" a="1"/>
  <c r="D240" i="10" s="1"/>
  <c r="D81" i="10" a="1"/>
  <c r="D81" i="10" s="1"/>
  <c r="D97" i="10" a="1"/>
  <c r="D97" i="10" s="1"/>
  <c r="D147" i="10" a="1"/>
  <c r="D147" i="10" s="1"/>
  <c r="D163" i="10" a="1"/>
  <c r="D163" i="10" s="1"/>
  <c r="D211" i="10" a="1"/>
  <c r="D211" i="10" s="1"/>
  <c r="D227" i="10" a="1"/>
  <c r="D227" i="10" s="1"/>
  <c r="D69" i="10" a="1"/>
  <c r="D69" i="10" s="1"/>
  <c r="D113" i="10" a="1"/>
  <c r="D113" i="10" s="1"/>
  <c r="D129" i="10" a="1"/>
  <c r="D129" i="10" s="1"/>
  <c r="D137" i="10" a="1"/>
  <c r="D137" i="10" s="1"/>
  <c r="D161" i="10" a="1"/>
  <c r="D161" i="10" s="1"/>
  <c r="D169" i="10" a="1"/>
  <c r="D169" i="10" s="1"/>
  <c r="D193" i="10" a="1"/>
  <c r="D193" i="10" s="1"/>
  <c r="D209" i="10" a="1"/>
  <c r="D209" i="10" s="1"/>
  <c r="D225" i="10" a="1"/>
  <c r="D225" i="10" s="1"/>
  <c r="D233" i="10" a="1"/>
  <c r="D233" i="10" s="1"/>
  <c r="D70" i="10" a="1"/>
  <c r="D70" i="10" s="1"/>
  <c r="D86" i="10" a="1"/>
  <c r="D86" i="10" s="1"/>
  <c r="D102" i="10" a="1"/>
  <c r="D102" i="10" s="1"/>
  <c r="D118" i="10" a="1"/>
  <c r="D118" i="10" s="1"/>
  <c r="D134" i="10" a="1"/>
  <c r="D134" i="10" s="1"/>
  <c r="D150" i="10" a="1"/>
  <c r="D150" i="10" s="1"/>
  <c r="D174" i="10" a="1"/>
  <c r="D174" i="10" s="1"/>
  <c r="D190" i="10" a="1"/>
  <c r="D190" i="10" s="1"/>
  <c r="D206" i="10" a="1"/>
  <c r="D206" i="10" s="1"/>
  <c r="D222" i="10" a="1"/>
  <c r="D222" i="10" s="1"/>
  <c r="D238" i="10" a="1"/>
  <c r="D238" i="10" s="1"/>
  <c r="D80" i="10" a="1"/>
  <c r="D80" i="10" s="1"/>
  <c r="D96" i="10" a="1"/>
  <c r="D96" i="10" s="1"/>
  <c r="D120" i="10" a="1"/>
  <c r="D120" i="10" s="1"/>
  <c r="D136" i="10" a="1"/>
  <c r="D136" i="10" s="1"/>
  <c r="D152" i="10" a="1"/>
  <c r="D152" i="10" s="1"/>
  <c r="D79" i="10" a="1"/>
  <c r="D79" i="10" s="1"/>
  <c r="D95" i="10" a="1"/>
  <c r="D95" i="10" s="1"/>
  <c r="D111" i="10" a="1"/>
  <c r="D111" i="10" s="1"/>
  <c r="D127" i="10" a="1"/>
  <c r="D127" i="10" s="1"/>
  <c r="D143" i="10" a="1"/>
  <c r="D143" i="10" s="1"/>
  <c r="D159" i="10" a="1"/>
  <c r="D159" i="10" s="1"/>
  <c r="D175" i="10" a="1"/>
  <c r="D175" i="10" s="1"/>
  <c r="D191" i="10" a="1"/>
  <c r="D191" i="10" s="1"/>
  <c r="D207" i="10" a="1"/>
  <c r="D207" i="10" s="1"/>
  <c r="D223" i="10" a="1"/>
  <c r="D223" i="10" s="1"/>
  <c r="D239" i="10" a="1"/>
  <c r="D239" i="10" s="1"/>
  <c r="D83" i="10" a="1"/>
  <c r="D83" i="10" s="1"/>
  <c r="D71" i="10" a="1"/>
  <c r="D71" i="10" s="1"/>
  <c r="D103" i="10" a="1"/>
  <c r="D103" i="10" s="1"/>
  <c r="D135" i="10" a="1"/>
  <c r="D135" i="10" s="1"/>
  <c r="D167" i="10" a="1"/>
  <c r="D167" i="10" s="1"/>
  <c r="D199" i="10" a="1"/>
  <c r="D199" i="10" s="1"/>
  <c r="D231" i="10" a="1"/>
  <c r="D231" i="10" s="1"/>
  <c r="D133" i="10" a="1"/>
  <c r="D133" i="10" s="1"/>
  <c r="D165" i="10" a="1"/>
  <c r="D165" i="10" s="1"/>
  <c r="D197" i="10" a="1"/>
  <c r="D197" i="10" s="1"/>
  <c r="D229" i="10" a="1"/>
  <c r="D229" i="10" s="1"/>
  <c r="D74" i="10" a="1"/>
  <c r="D74" i="10" s="1"/>
  <c r="D90" i="10" a="1"/>
  <c r="D90" i="10" s="1"/>
  <c r="D106" i="10" a="1"/>
  <c r="D106" i="10" s="1"/>
  <c r="D122" i="10" a="1"/>
  <c r="D122" i="10" s="1"/>
  <c r="D138" i="10" a="1"/>
  <c r="D138" i="10" s="1"/>
  <c r="D154" i="10" a="1"/>
  <c r="D154" i="10" s="1"/>
  <c r="D170" i="10" a="1"/>
  <c r="D170" i="10" s="1"/>
  <c r="D186" i="10" a="1"/>
  <c r="D186" i="10" s="1"/>
  <c r="D202" i="10" a="1"/>
  <c r="D202" i="10" s="1"/>
  <c r="D218" i="10" a="1"/>
  <c r="D218" i="10" s="1"/>
  <c r="D234" i="10" a="1"/>
  <c r="D234" i="10" s="1"/>
  <c r="D68" i="10" a="1"/>
  <c r="D68" i="10" s="1"/>
  <c r="D84" i="10" a="1"/>
  <c r="D84" i="10" s="1"/>
  <c r="D92" i="10" a="1"/>
  <c r="D92" i="10" s="1"/>
  <c r="D100" i="10" a="1"/>
  <c r="D100" i="10" s="1"/>
  <c r="D108" i="10" a="1"/>
  <c r="D108" i="10" s="1"/>
  <c r="D116" i="10" a="1"/>
  <c r="D116" i="10" s="1"/>
  <c r="D124" i="10" a="1"/>
  <c r="D124" i="10" s="1"/>
  <c r="D132" i="10" a="1"/>
  <c r="D132" i="10" s="1"/>
  <c r="D140" i="10" a="1"/>
  <c r="D140" i="10" s="1"/>
  <c r="D148" i="10" a="1"/>
  <c r="D148" i="10" s="1"/>
  <c r="D156" i="10" a="1"/>
  <c r="D156" i="10" s="1"/>
  <c r="D164" i="10" a="1"/>
  <c r="D164" i="10" s="1"/>
  <c r="D172" i="10" a="1"/>
  <c r="D172" i="10" s="1"/>
  <c r="D180" i="10" a="1"/>
  <c r="D180" i="10" s="1"/>
  <c r="D188" i="10" a="1"/>
  <c r="D188" i="10" s="1"/>
  <c r="D196" i="10" a="1"/>
  <c r="D196" i="10" s="1"/>
  <c r="D204" i="10" a="1"/>
  <c r="D204" i="10" s="1"/>
  <c r="D212" i="10" a="1"/>
  <c r="D212" i="10" s="1"/>
  <c r="D220" i="10" a="1"/>
  <c r="D220" i="10" s="1"/>
  <c r="D228" i="10" a="1"/>
  <c r="D228" i="10" s="1"/>
  <c r="D236" i="10" a="1"/>
  <c r="D236" i="10" s="1"/>
  <c r="D244" i="10" a="1"/>
  <c r="D244" i="10" s="1"/>
  <c r="D73" i="10" a="1"/>
  <c r="D73" i="10" s="1"/>
  <c r="D89" i="10" a="1"/>
  <c r="D89" i="10" s="1"/>
  <c r="D105" i="10" a="1"/>
  <c r="D105" i="10" s="1"/>
  <c r="D99" i="10" a="1"/>
  <c r="D99" i="10" s="1"/>
  <c r="D87" i="10" a="1"/>
  <c r="D87" i="10" s="1"/>
  <c r="D119" i="10" a="1"/>
  <c r="D119" i="10" s="1"/>
  <c r="D151" i="10" a="1"/>
  <c r="D151" i="10" s="1"/>
  <c r="D183" i="10" a="1"/>
  <c r="D183" i="10" s="1"/>
  <c r="D215" i="10" a="1"/>
  <c r="D215" i="10" s="1"/>
  <c r="D117" i="10" a="1"/>
  <c r="D117" i="10" s="1"/>
  <c r="D149" i="10" a="1"/>
  <c r="D149" i="10" s="1"/>
  <c r="D181" i="10" a="1"/>
  <c r="D181" i="10" s="1"/>
  <c r="D213" i="10" a="1"/>
  <c r="D213" i="10" s="1"/>
  <c r="D245" i="10" a="1"/>
  <c r="D245" i="10" s="1"/>
  <c r="D82" i="10" a="1"/>
  <c r="D82" i="10" s="1"/>
  <c r="D98" i="10" a="1"/>
  <c r="D98" i="10" s="1"/>
  <c r="D114" i="10" a="1"/>
  <c r="D114" i="10" s="1"/>
  <c r="D130" i="10" a="1"/>
  <c r="D130" i="10" s="1"/>
  <c r="D146" i="10" a="1"/>
  <c r="D146" i="10" s="1"/>
  <c r="D162" i="10" a="1"/>
  <c r="D162" i="10" s="1"/>
  <c r="D178" i="10" a="1"/>
  <c r="D178" i="10" s="1"/>
  <c r="D194" i="10" a="1"/>
  <c r="D194" i="10" s="1"/>
  <c r="D210" i="10" a="1"/>
  <c r="D210" i="10" s="1"/>
  <c r="D226" i="10" a="1"/>
  <c r="D226" i="10" s="1"/>
  <c r="D242" i="10" a="1"/>
  <c r="D242" i="10" s="1"/>
  <c r="D76" i="10" a="1"/>
  <c r="D76" i="10" s="1"/>
  <c r="D75" i="10" a="1"/>
  <c r="D75" i="10" s="1"/>
  <c r="D91" i="10" a="1"/>
  <c r="D91" i="10" s="1"/>
  <c r="D107" i="10" a="1"/>
  <c r="D107" i="10" s="1"/>
  <c r="D123" i="10" a="1"/>
  <c r="D123" i="10" s="1"/>
  <c r="D139" i="10" a="1"/>
  <c r="D139" i="10" s="1"/>
  <c r="D155" i="10" a="1"/>
  <c r="D155" i="10" s="1"/>
  <c r="D171" i="10" a="1"/>
  <c r="D171" i="10" s="1"/>
  <c r="D187" i="10" a="1"/>
  <c r="D187" i="10" s="1"/>
  <c r="D203" i="10" a="1"/>
  <c r="D203" i="10" s="1"/>
  <c r="D219" i="10" a="1"/>
  <c r="D219" i="10" s="1"/>
  <c r="D235" i="10" a="1"/>
  <c r="D235" i="10" s="1"/>
  <c r="D77" i="10" a="1"/>
  <c r="D77" i="10" s="1"/>
  <c r="D93" i="10" a="1"/>
  <c r="D93" i="10" s="1"/>
  <c r="D109" i="10" a="1"/>
  <c r="D109" i="10" s="1"/>
  <c r="D125" i="10" a="1"/>
  <c r="D125" i="10" s="1"/>
  <c r="D141" i="10" a="1"/>
  <c r="D141" i="10" s="1"/>
  <c r="D157" i="10" a="1"/>
  <c r="D157" i="10" s="1"/>
  <c r="D173" i="10" a="1"/>
  <c r="D173" i="10" s="1"/>
  <c r="D189" i="10" a="1"/>
  <c r="D189" i="10" s="1"/>
  <c r="D205" i="10" a="1"/>
  <c r="D205" i="10" s="1"/>
  <c r="D221" i="10" a="1"/>
  <c r="D221" i="10" s="1"/>
  <c r="D237" i="10" a="1"/>
  <c r="D237" i="10" s="1"/>
  <c r="F312" i="10"/>
  <c r="F316" i="10"/>
  <c r="F320" i="10"/>
  <c r="F324" i="10"/>
  <c r="F328" i="10"/>
  <c r="F332" i="10"/>
  <c r="F340" i="10"/>
  <c r="F344" i="10"/>
  <c r="F348" i="10"/>
  <c r="F352" i="10"/>
  <c r="F356" i="10"/>
  <c r="F360" i="10"/>
  <c r="F364" i="10"/>
  <c r="E308" i="10"/>
  <c r="F308" i="10" s="1"/>
  <c r="E300" i="10"/>
  <c r="F300" i="10" s="1"/>
  <c r="E298" i="10"/>
  <c r="F298" i="10" s="1"/>
  <c r="E306" i="10"/>
  <c r="F306" i="10" s="1"/>
  <c r="E296" i="10"/>
  <c r="E299" i="10"/>
  <c r="F299" i="10" s="1"/>
  <c r="E307" i="10"/>
  <c r="F307" i="10" s="1"/>
  <c r="E301" i="10"/>
  <c r="F301" i="10" s="1"/>
  <c r="E305" i="10"/>
  <c r="F305" i="10" s="1"/>
  <c r="E304" i="10"/>
  <c r="F304" i="10" s="1"/>
  <c r="E294" i="10"/>
  <c r="F294" i="10" s="1"/>
  <c r="E303" i="10"/>
  <c r="F303" i="10" s="1"/>
  <c r="F319" i="10"/>
  <c r="F335" i="10"/>
  <c r="F351" i="10"/>
  <c r="F367" i="10"/>
  <c r="F329" i="10"/>
  <c r="F336" i="10"/>
  <c r="F368" i="10"/>
  <c r="F357" i="10"/>
  <c r="F361" i="10"/>
  <c r="F315" i="10"/>
  <c r="F333" i="10"/>
  <c r="F314" i="10"/>
  <c r="F322" i="10"/>
  <c r="F330" i="10"/>
  <c r="F338" i="10"/>
  <c r="F346" i="10"/>
  <c r="F354" i="10"/>
  <c r="F362" i="10"/>
  <c r="F323" i="10"/>
  <c r="F331" i="10"/>
  <c r="F339" i="10"/>
  <c r="F347" i="10"/>
  <c r="F355" i="10"/>
  <c r="F363" i="10"/>
  <c r="F296" i="10"/>
  <c r="F365" i="10"/>
  <c r="F310" i="10"/>
  <c r="F318" i="10"/>
  <c r="F326" i="10"/>
  <c r="F334" i="10"/>
  <c r="F342" i="10"/>
  <c r="F350" i="10"/>
  <c r="F358" i="10"/>
  <c r="F366" i="10"/>
  <c r="F313" i="10"/>
  <c r="F317" i="10"/>
  <c r="F321" i="10"/>
  <c r="F325" i="10"/>
  <c r="F337" i="10"/>
  <c r="F341" i="10"/>
  <c r="F345" i="10"/>
  <c r="F349" i="10"/>
  <c r="F353" i="10"/>
  <c r="G12" i="10"/>
  <c r="E297" i="10" a="1"/>
  <c r="E295" i="10" a="1"/>
  <c r="E309" i="10" a="1"/>
  <c r="E302" i="10" a="1"/>
  <c r="E291" i="10" a="1"/>
  <c r="E290" i="10" a="1"/>
  <c r="E260" i="10" a="1"/>
  <c r="E273" i="10" a="1"/>
  <c r="E288" i="10" a="1"/>
  <c r="E258" i="10" a="1"/>
  <c r="E250" i="10" a="1"/>
  <c r="E271" i="10" a="1"/>
  <c r="E292" i="10" a="1"/>
  <c r="E257" i="10" a="1"/>
  <c r="E249" i="10" a="1"/>
  <c r="E287" i="10" a="1"/>
  <c r="E284" i="10" a="1"/>
  <c r="E256" i="10" a="1"/>
  <c r="E267" i="10" a="1"/>
  <c r="E269" i="10" a="1"/>
  <c r="E246" i="10" a="1"/>
  <c r="E283" i="10" a="1"/>
  <c r="E276" i="10" a="1"/>
  <c r="E279" i="10" a="1"/>
  <c r="E293" i="10" a="1"/>
  <c r="E248" i="10" a="1"/>
  <c r="E262" i="10" a="1"/>
  <c r="E247" i="10" a="1"/>
  <c r="E270" i="10" a="1"/>
  <c r="E259" i="10" a="1"/>
  <c r="E264" i="10" a="1"/>
  <c r="E255" i="10" a="1"/>
  <c r="E285" i="10" a="1"/>
  <c r="E281" i="10" a="1"/>
  <c r="E278" i="10" a="1"/>
  <c r="E253" i="10" a="1"/>
  <c r="E280" i="10" a="1"/>
  <c r="E268" i="10" a="1"/>
  <c r="E254" i="10" a="1"/>
  <c r="E252" i="10" a="1"/>
  <c r="E261" i="10" a="1"/>
  <c r="E263" i="10" a="1"/>
  <c r="E282" i="10" a="1"/>
  <c r="E266" i="10" a="1"/>
  <c r="E272" i="10" a="1"/>
  <c r="E277" i="10" a="1"/>
  <c r="E265" i="10" a="1"/>
  <c r="E274" i="10" a="1"/>
  <c r="E289" i="10" a="1"/>
  <c r="E251" i="10" a="1"/>
  <c r="E275" i="10" a="1"/>
  <c r="E286" i="10" a="1"/>
  <c r="E200" i="10" a="1"/>
  <c r="E228" i="10" a="1"/>
  <c r="E211" i="10" a="1"/>
  <c r="E148" i="10" a="1"/>
  <c r="E174" i="10" a="1"/>
  <c r="E182" i="10" a="1"/>
  <c r="E244" i="10" a="1"/>
  <c r="E225" i="10" a="1"/>
  <c r="E202" i="10" a="1"/>
  <c r="E158" i="10" a="1"/>
  <c r="E152" i="10" a="1"/>
  <c r="E245" i="10" a="1"/>
  <c r="E193" i="10" a="1"/>
  <c r="E186" i="10" a="1"/>
  <c r="E166" i="10" a="1"/>
  <c r="E229" i="10" a="1"/>
  <c r="E221" i="10" a="1"/>
  <c r="E177" i="10" a="1"/>
  <c r="E230" i="10" a="1"/>
  <c r="E162" i="10" a="1"/>
  <c r="E234" i="10" a="1"/>
  <c r="E163" i="10" a="1"/>
  <c r="E241" i="10" a="1"/>
  <c r="E240" i="10" a="1"/>
  <c r="E208" i="10" a="1"/>
  <c r="E190" i="10" a="1"/>
  <c r="E207" i="10" a="1"/>
  <c r="E183" i="10" a="1"/>
  <c r="E214" i="10" a="1"/>
  <c r="E239" i="10" a="1"/>
  <c r="E209" i="10" a="1"/>
  <c r="E159" i="10" a="1"/>
  <c r="E180" i="10" a="1"/>
  <c r="E227" i="10" a="1"/>
  <c r="E201" i="10" a="1"/>
  <c r="E216" i="10" a="1"/>
  <c r="E224" i="10" a="1"/>
  <c r="E198" i="10" a="1"/>
  <c r="E184" i="10" a="1"/>
  <c r="E154" i="10" a="1"/>
  <c r="E151" i="10" a="1"/>
  <c r="E233" i="10" a="1"/>
  <c r="E210" i="10" a="1"/>
  <c r="E178" i="10" a="1"/>
  <c r="E235" i="10" a="1"/>
  <c r="E218" i="10" a="1"/>
  <c r="E188" i="10" a="1"/>
  <c r="E213" i="10" a="1"/>
  <c r="E171" i="10" a="1"/>
  <c r="E176" i="10" a="1"/>
  <c r="E146" i="10" a="1"/>
  <c r="E238" i="10" a="1"/>
  <c r="E169" i="10" a="1"/>
  <c r="E147" i="10" a="1"/>
  <c r="E243" i="10" a="1"/>
  <c r="E179" i="10" a="1"/>
  <c r="E222" i="10" a="1"/>
  <c r="E157" i="10" a="1"/>
  <c r="E161" i="10" a="1"/>
  <c r="E223" i="10" a="1"/>
  <c r="E167" i="10" a="1"/>
  <c r="E205" i="10" a="1"/>
  <c r="E175" i="10" a="1"/>
  <c r="E212" i="10" a="1"/>
  <c r="E172" i="10" a="1"/>
  <c r="E195" i="10" a="1"/>
  <c r="E237" i="10" a="1"/>
  <c r="E232" i="10" a="1"/>
  <c r="E168" i="10" a="1"/>
  <c r="E231" i="10" a="1"/>
  <c r="E203" i="10" a="1"/>
  <c r="E236" i="10" a="1"/>
  <c r="E165" i="10" a="1"/>
  <c r="E189" i="10" a="1"/>
  <c r="E194" i="10" a="1"/>
  <c r="E173" i="10" a="1"/>
  <c r="E170" i="10" a="1"/>
  <c r="E191" i="10" a="1"/>
  <c r="E196" i="10" a="1"/>
  <c r="E149" i="10" a="1"/>
  <c r="E185" i="10" a="1"/>
  <c r="E153" i="10" a="1"/>
  <c r="E192" i="10" a="1"/>
  <c r="E220" i="10" a="1"/>
  <c r="E199" i="10" a="1"/>
  <c r="E160" i="10" a="1"/>
  <c r="E219" i="10" a="1"/>
  <c r="E197" i="10" a="1"/>
  <c r="E217" i="10" a="1"/>
  <c r="E164" i="10" a="1"/>
  <c r="E187" i="10" a="1"/>
  <c r="E181" i="10" a="1"/>
  <c r="E206" i="10" a="1"/>
  <c r="E226" i="10" a="1"/>
  <c r="E204" i="10" a="1"/>
  <c r="E215" i="10" a="1"/>
  <c r="E150" i="10" a="1"/>
  <c r="E155" i="10" a="1"/>
  <c r="E156" i="10" a="1"/>
  <c r="E242" i="10" a="1"/>
  <c r="E124" i="10" a="1"/>
  <c r="E120" i="10" a="1"/>
  <c r="E134" i="10" a="1"/>
  <c r="E143" i="10" a="1"/>
  <c r="E117" i="10" a="1"/>
  <c r="E125" i="10" a="1"/>
  <c r="E141" i="10" a="1"/>
  <c r="E131" i="10" a="1"/>
  <c r="E136" i="10" a="1"/>
  <c r="E129" i="10" a="1"/>
  <c r="E133" i="10" a="1"/>
  <c r="E144" i="10" a="1"/>
  <c r="E121" i="10" a="1"/>
  <c r="E142" i="10" a="1"/>
  <c r="E138" i="10" a="1"/>
  <c r="E139" i="10" a="1"/>
  <c r="E118" i="10" a="1"/>
  <c r="E132" i="10" a="1"/>
  <c r="E140" i="10" a="1"/>
  <c r="E116" i="10" a="1"/>
  <c r="E119" i="10" a="1"/>
  <c r="E126" i="10" a="1"/>
  <c r="E115" i="10" a="1"/>
  <c r="E130" i="10" a="1"/>
  <c r="E122" i="10" a="1"/>
  <c r="E135" i="10" a="1"/>
  <c r="E145" i="10" a="1"/>
  <c r="E127" i="10" a="1"/>
  <c r="E128" i="10" a="1"/>
  <c r="E137" i="10" a="1"/>
  <c r="E123" i="10" a="1"/>
  <c r="E94" i="10" a="1"/>
  <c r="E98" i="10" a="1"/>
  <c r="E113" i="10" a="1"/>
  <c r="E97" i="10" a="1"/>
  <c r="E110" i="10" a="1"/>
  <c r="E92" i="10" a="1"/>
  <c r="E112" i="10" a="1"/>
  <c r="E106" i="10" a="1"/>
  <c r="E86" i="10" a="1"/>
  <c r="E95" i="10" a="1"/>
  <c r="E96" i="10" a="1"/>
  <c r="E114" i="10" a="1"/>
  <c r="E102" i="10" a="1"/>
  <c r="E88" i="10" a="1"/>
  <c r="E91" i="10" a="1"/>
  <c r="E109" i="10" a="1"/>
  <c r="E103" i="10" a="1"/>
  <c r="E85" i="10" a="1"/>
  <c r="E90" i="10" a="1"/>
  <c r="E105" i="10" a="1"/>
  <c r="E93" i="10" a="1"/>
  <c r="E100" i="10" a="1"/>
  <c r="E111" i="10" a="1"/>
  <c r="E89" i="10" a="1"/>
  <c r="E101" i="10" a="1"/>
  <c r="E108" i="10" a="1"/>
  <c r="E99" i="10" a="1"/>
  <c r="E107" i="10" a="1"/>
  <c r="E87" i="10" a="1"/>
  <c r="E104" i="10" a="1"/>
  <c r="E84" i="10" a="1"/>
  <c r="E79" i="10" a="1"/>
  <c r="E80" i="10" a="1"/>
  <c r="E83" i="10" a="1"/>
  <c r="E81" i="10" a="1"/>
  <c r="E82" i="10" a="1"/>
  <c r="E71" i="10" a="1"/>
  <c r="E68" i="10" a="1"/>
  <c r="E78" i="10" a="1"/>
  <c r="E69" i="10" a="1"/>
  <c r="E74" i="10" a="1"/>
  <c r="E67" i="10" a="1"/>
  <c r="E70" i="10" a="1"/>
  <c r="E75" i="10" a="1"/>
  <c r="E73" i="10" a="1"/>
  <c r="E65" i="10" a="1"/>
  <c r="E72" i="10" a="1"/>
  <c r="E66" i="10" a="1"/>
  <c r="E76" i="10" a="1"/>
  <c r="E77" i="10" a="1"/>
  <c r="E37" i="10" a="1"/>
  <c r="E12" i="10" a="1"/>
  <c r="E21" i="10" a="1"/>
  <c r="E25" i="10" a="1"/>
  <c r="E34" i="10" a="1"/>
  <c r="E30" i="10" a="1"/>
  <c r="E24" i="10" a="1"/>
  <c r="E11" i="10" a="1"/>
  <c r="E16" i="10" a="1"/>
  <c r="E15" i="10" a="1"/>
  <c r="E13" i="10" a="1"/>
  <c r="E38" i="10" a="1"/>
  <c r="E7" i="10" a="1"/>
  <c r="E56" i="10" a="1"/>
  <c r="E53" i="10" a="1"/>
  <c r="E35" i="10" a="1"/>
  <c r="E8" i="10" a="1"/>
  <c r="E46" i="10" a="1"/>
  <c r="E63" i="10" a="1"/>
  <c r="E5" i="10" a="1"/>
  <c r="E3" i="10" a="1"/>
  <c r="E43" i="10" a="1"/>
  <c r="E42" i="10" a="1"/>
  <c r="E20" i="10" a="1"/>
  <c r="E44" i="10" a="1"/>
  <c r="E29" i="10" a="1"/>
  <c r="E59" i="10" a="1"/>
  <c r="E26" i="10" a="1"/>
  <c r="E19" i="10" a="1"/>
  <c r="E31" i="10" a="1"/>
  <c r="E17" i="10" a="1"/>
  <c r="E39" i="10" a="1"/>
  <c r="E61" i="10" a="1"/>
  <c r="E52" i="10" a="1"/>
  <c r="E60" i="10" a="1"/>
  <c r="E40" i="10" a="1"/>
  <c r="E14" i="10" a="1"/>
  <c r="E6" i="10" a="1"/>
  <c r="E55" i="10" a="1"/>
  <c r="E9" i="10" a="1"/>
  <c r="E62" i="10" a="1"/>
  <c r="E54" i="10" a="1"/>
  <c r="E36" i="10" a="1"/>
  <c r="E47" i="10" a="1"/>
  <c r="E45" i="10" a="1"/>
  <c r="E28" i="10" a="1"/>
  <c r="E58" i="10" a="1"/>
  <c r="E18" i="10" a="1"/>
  <c r="E27" i="10" a="1"/>
  <c r="E64" i="10" a="1"/>
  <c r="E50" i="10" a="1"/>
  <c r="E4" i="10" a="1"/>
  <c r="E32" i="10" a="1"/>
  <c r="E48" i="10" a="1"/>
  <c r="E23" i="10" a="1"/>
  <c r="E41" i="10" a="1"/>
  <c r="E10" i="10" a="1"/>
  <c r="E49" i="10" a="1"/>
  <c r="E22" i="10" a="1"/>
  <c r="E57" i="10" a="1"/>
  <c r="E51" i="10" a="1"/>
  <c r="E33" i="10" a="1"/>
  <c r="E302" i="10" l="1"/>
  <c r="F302" i="10" s="1"/>
  <c r="E309" i="10"/>
  <c r="F309" i="10" s="1"/>
  <c r="E295" i="10"/>
  <c r="F295" i="10" s="1"/>
  <c r="E297" i="10"/>
  <c r="F297" i="10" s="1"/>
  <c r="E47" i="10"/>
  <c r="F47" i="10" s="1"/>
  <c r="E52" i="10"/>
  <c r="F52" i="10" s="1"/>
  <c r="E133" i="10"/>
  <c r="F133" i="10" s="1"/>
  <c r="E198" i="10"/>
  <c r="F198" i="10" s="1"/>
  <c r="E41" i="10"/>
  <c r="F41" i="10" s="1"/>
  <c r="E95" i="10"/>
  <c r="F95" i="10" s="1"/>
  <c r="E69" i="10"/>
  <c r="F69" i="10" s="1"/>
  <c r="E286" i="10"/>
  <c r="F286" i="10" s="1"/>
  <c r="E275" i="10"/>
  <c r="F275" i="10" s="1"/>
  <c r="E206" i="10"/>
  <c r="F206" i="10" s="1"/>
  <c r="E160" i="10"/>
  <c r="F160" i="10" s="1"/>
  <c r="E132" i="10"/>
  <c r="F132" i="10" s="1"/>
  <c r="E17" i="10"/>
  <c r="F17" i="10" s="1"/>
  <c r="E125" i="10"/>
  <c r="F125" i="10" s="1"/>
  <c r="E208" i="10"/>
  <c r="F208" i="10" s="1"/>
  <c r="E176" i="10"/>
  <c r="F176" i="10" s="1"/>
  <c r="E251" i="10"/>
  <c r="F251" i="10" s="1"/>
  <c r="E149" i="10"/>
  <c r="F149" i="10" s="1"/>
  <c r="E170" i="10"/>
  <c r="F170" i="10" s="1"/>
  <c r="E289" i="10"/>
  <c r="F289" i="10" s="1"/>
  <c r="E274" i="10"/>
  <c r="F274" i="10" s="1"/>
  <c r="E224" i="10"/>
  <c r="F224" i="10" s="1"/>
  <c r="E90" i="10"/>
  <c r="F90" i="10" s="1"/>
  <c r="E265" i="10"/>
  <c r="F265" i="10" s="1"/>
  <c r="E81" i="10"/>
  <c r="F81" i="10" s="1"/>
  <c r="E182" i="10"/>
  <c r="F182" i="10" s="1"/>
  <c r="E277" i="10"/>
  <c r="F277" i="10" s="1"/>
  <c r="E121" i="10"/>
  <c r="F121" i="10" s="1"/>
  <c r="E272" i="10"/>
  <c r="F272" i="10" s="1"/>
  <c r="E56" i="10"/>
  <c r="F56" i="10" s="1"/>
  <c r="E266" i="10"/>
  <c r="F266" i="10" s="1"/>
  <c r="E109" i="10"/>
  <c r="F109" i="10" s="1"/>
  <c r="E282" i="10"/>
  <c r="F282" i="10" s="1"/>
  <c r="E114" i="10"/>
  <c r="F114" i="10" s="1"/>
  <c r="E231" i="10"/>
  <c r="F231" i="10" s="1"/>
  <c r="E107" i="10"/>
  <c r="F107" i="10" s="1"/>
  <c r="E263" i="10"/>
  <c r="F263" i="10" s="1"/>
  <c r="E261" i="10"/>
  <c r="F261" i="10" s="1"/>
  <c r="E113" i="10"/>
  <c r="F113" i="10" s="1"/>
  <c r="E78" i="10"/>
  <c r="F78" i="10" s="1"/>
  <c r="E252" i="10"/>
  <c r="F252" i="10" s="1"/>
  <c r="E147" i="10"/>
  <c r="F147" i="10" s="1"/>
  <c r="E82" i="10"/>
  <c r="F82" i="10" s="1"/>
  <c r="E51" i="10"/>
  <c r="F51" i="10" s="1"/>
  <c r="E227" i="10"/>
  <c r="F227" i="10" s="1"/>
  <c r="E183" i="10"/>
  <c r="F183" i="10" s="1"/>
  <c r="E175" i="10"/>
  <c r="F175" i="10" s="1"/>
  <c r="E213" i="10"/>
  <c r="F213" i="10" s="1"/>
  <c r="E180" i="10"/>
  <c r="F180" i="10" s="1"/>
  <c r="E80" i="10"/>
  <c r="F80" i="10" s="1"/>
  <c r="E94" i="10"/>
  <c r="F94" i="10" s="1"/>
  <c r="E92" i="10"/>
  <c r="F92" i="10" s="1"/>
  <c r="E254" i="10"/>
  <c r="F254" i="10" s="1"/>
  <c r="E268" i="10"/>
  <c r="F268" i="10" s="1"/>
  <c r="E194" i="10"/>
  <c r="F194" i="10" s="1"/>
  <c r="E135" i="10"/>
  <c r="F135" i="10" s="1"/>
  <c r="E36" i="10"/>
  <c r="F36" i="10" s="1"/>
  <c r="E199" i="10"/>
  <c r="F199" i="10" s="1"/>
  <c r="E34" i="10"/>
  <c r="F34" i="10" s="1"/>
  <c r="E205" i="10"/>
  <c r="F205" i="10" s="1"/>
  <c r="E158" i="10"/>
  <c r="F158" i="10" s="1"/>
  <c r="E79" i="10"/>
  <c r="F79" i="10" s="1"/>
  <c r="E117" i="10"/>
  <c r="F117" i="10" s="1"/>
  <c r="E62" i="10"/>
  <c r="F62" i="10" s="1"/>
  <c r="E12" i="10"/>
  <c r="F12" i="10" s="1"/>
  <c r="I12" i="10" s="1"/>
  <c r="E214" i="10"/>
  <c r="F214" i="10" s="1"/>
  <c r="E57" i="10"/>
  <c r="F57" i="10" s="1"/>
  <c r="E46" i="10"/>
  <c r="F46" i="10" s="1"/>
  <c r="E202" i="10"/>
  <c r="F202" i="10" s="1"/>
  <c r="E280" i="10"/>
  <c r="F280" i="10" s="1"/>
  <c r="E8" i="10"/>
  <c r="F8" i="10" s="1"/>
  <c r="I8" i="10" s="1"/>
  <c r="E53" i="10"/>
  <c r="F53" i="10" s="1"/>
  <c r="E138" i="10"/>
  <c r="F138" i="10" s="1"/>
  <c r="E105" i="10"/>
  <c r="F105" i="10" s="1"/>
  <c r="E253" i="10"/>
  <c r="F253" i="10" s="1"/>
  <c r="E172" i="10"/>
  <c r="F172" i="10" s="1"/>
  <c r="E25" i="10"/>
  <c r="F25" i="10" s="1"/>
  <c r="E215" i="10"/>
  <c r="F215" i="10" s="1"/>
  <c r="E278" i="10"/>
  <c r="F278" i="10" s="1"/>
  <c r="E130" i="10"/>
  <c r="F130" i="10" s="1"/>
  <c r="E171" i="10"/>
  <c r="F171" i="10" s="1"/>
  <c r="E72" i="10"/>
  <c r="F72" i="10" s="1"/>
  <c r="E70" i="10"/>
  <c r="F70" i="10" s="1"/>
  <c r="E64" i="10"/>
  <c r="F64" i="10" s="1"/>
  <c r="E201" i="10"/>
  <c r="F201" i="10" s="1"/>
  <c r="E156" i="10"/>
  <c r="F156" i="10" s="1"/>
  <c r="E233" i="10"/>
  <c r="F233" i="10" s="1"/>
  <c r="E240" i="10"/>
  <c r="F240" i="10" s="1"/>
  <c r="E281" i="10"/>
  <c r="F281" i="10" s="1"/>
  <c r="E86" i="10"/>
  <c r="F86" i="10" s="1"/>
  <c r="E63" i="10"/>
  <c r="F63" i="10" s="1"/>
  <c r="E153" i="10"/>
  <c r="F153" i="10" s="1"/>
  <c r="E110" i="10"/>
  <c r="F110" i="10" s="1"/>
  <c r="E26" i="10"/>
  <c r="F26" i="10" s="1"/>
  <c r="E196" i="10"/>
  <c r="F196" i="10" s="1"/>
  <c r="E91" i="10"/>
  <c r="F91" i="10" s="1"/>
  <c r="E98" i="10"/>
  <c r="F98" i="10" s="1"/>
  <c r="E191" i="10"/>
  <c r="F191" i="10" s="1"/>
  <c r="E285" i="10"/>
  <c r="F285" i="10" s="1"/>
  <c r="E193" i="10"/>
  <c r="F193" i="10" s="1"/>
  <c r="E49" i="10"/>
  <c r="F49" i="10" s="1"/>
  <c r="E255" i="10"/>
  <c r="F255" i="10" s="1"/>
  <c r="E27" i="10"/>
  <c r="F27" i="10" s="1"/>
  <c r="E242" i="10"/>
  <c r="F242" i="10" s="1"/>
  <c r="E145" i="10"/>
  <c r="F145" i="10" s="1"/>
  <c r="E42" i="10"/>
  <c r="F42" i="10" s="1"/>
  <c r="E264" i="10"/>
  <c r="F264" i="10" s="1"/>
  <c r="E184" i="10"/>
  <c r="F184" i="10" s="1"/>
  <c r="E128" i="10"/>
  <c r="F128" i="10" s="1"/>
  <c r="E87" i="10"/>
  <c r="F87" i="10" s="1"/>
  <c r="E28" i="10"/>
  <c r="F28" i="10" s="1"/>
  <c r="E187" i="10"/>
  <c r="F187" i="10" s="1"/>
  <c r="E88" i="10"/>
  <c r="F88" i="10" s="1"/>
  <c r="E45" i="10"/>
  <c r="F45" i="10" s="1"/>
  <c r="E209" i="10"/>
  <c r="F209" i="10" s="1"/>
  <c r="E20" i="10"/>
  <c r="F20" i="10" s="1"/>
  <c r="E10" i="10"/>
  <c r="F10" i="10" s="1"/>
  <c r="I10" i="10" s="1"/>
  <c r="E186" i="10"/>
  <c r="F186" i="10" s="1"/>
  <c r="E140" i="10"/>
  <c r="F140" i="10" s="1"/>
  <c r="E67" i="10"/>
  <c r="F67" i="10" s="1"/>
  <c r="E259" i="10"/>
  <c r="F259" i="10" s="1"/>
  <c r="E3" i="10"/>
  <c r="F3" i="10" s="1"/>
  <c r="I3" i="10" s="1"/>
  <c r="E270" i="10"/>
  <c r="F270" i="10" s="1"/>
  <c r="E220" i="10"/>
  <c r="F220" i="10" s="1"/>
  <c r="E131" i="10"/>
  <c r="F131" i="10" s="1"/>
  <c r="E137" i="10"/>
  <c r="F137" i="10" s="1"/>
  <c r="E15" i="10"/>
  <c r="F15" i="10" s="1"/>
  <c r="E247" i="10"/>
  <c r="F247" i="10" s="1"/>
  <c r="E235" i="10"/>
  <c r="F235" i="10" s="1"/>
  <c r="E262" i="10"/>
  <c r="F262" i="10" s="1"/>
  <c r="E185" i="10"/>
  <c r="F185" i="10" s="1"/>
  <c r="E122" i="10"/>
  <c r="F122" i="10" s="1"/>
  <c r="E248" i="10"/>
  <c r="F248" i="10" s="1"/>
  <c r="E168" i="10"/>
  <c r="F168" i="10" s="1"/>
  <c r="E60" i="10"/>
  <c r="F60" i="10" s="1"/>
  <c r="E32" i="10"/>
  <c r="F32" i="10" s="1"/>
  <c r="E293" i="10"/>
  <c r="F293" i="10" s="1"/>
  <c r="E279" i="10"/>
  <c r="F279" i="10" s="1"/>
  <c r="E136" i="10"/>
  <c r="F136" i="10" s="1"/>
  <c r="E39" i="10"/>
  <c r="F39" i="10" s="1"/>
  <c r="E4" i="10"/>
  <c r="F4" i="10" s="1"/>
  <c r="I4" i="10" s="1"/>
  <c r="E178" i="10"/>
  <c r="F178" i="10" s="1"/>
  <c r="E9" i="10"/>
  <c r="F9" i="10" s="1"/>
  <c r="I9" i="10" s="1"/>
  <c r="E66" i="10"/>
  <c r="F66" i="10" s="1"/>
  <c r="E89" i="10"/>
  <c r="F89" i="10" s="1"/>
  <c r="E230" i="10"/>
  <c r="F230" i="10" s="1"/>
  <c r="E276" i="10"/>
  <c r="F276" i="10" s="1"/>
  <c r="E200" i="10"/>
  <c r="F200" i="10" s="1"/>
  <c r="E100" i="10"/>
  <c r="F100" i="10" s="1"/>
  <c r="E16" i="10"/>
  <c r="F16" i="10" s="1"/>
  <c r="E115" i="10"/>
  <c r="F115" i="10" s="1"/>
  <c r="E54" i="10"/>
  <c r="F54" i="10" s="1"/>
  <c r="E13" i="10"/>
  <c r="F13" i="10" s="1"/>
  <c r="I13" i="10" s="1"/>
  <c r="E226" i="10"/>
  <c r="F226" i="10" s="1"/>
  <c r="E93" i="10"/>
  <c r="F93" i="10" s="1"/>
  <c r="E167" i="10"/>
  <c r="F167" i="10" s="1"/>
  <c r="E237" i="10"/>
  <c r="F237" i="10" s="1"/>
  <c r="E129" i="10"/>
  <c r="F129" i="10" s="1"/>
  <c r="E234" i="10"/>
  <c r="F234" i="10" s="1"/>
  <c r="E152" i="10"/>
  <c r="F152" i="10" s="1"/>
  <c r="E241" i="10"/>
  <c r="F241" i="10" s="1"/>
  <c r="E159" i="10"/>
  <c r="F159" i="10" s="1"/>
  <c r="E283" i="10"/>
  <c r="F283" i="10" s="1"/>
  <c r="E43" i="10"/>
  <c r="F43" i="10" s="1"/>
  <c r="E23" i="10"/>
  <c r="F23" i="10" s="1"/>
  <c r="E203" i="10"/>
  <c r="F203" i="10" s="1"/>
  <c r="E44" i="10"/>
  <c r="F44" i="10" s="1"/>
  <c r="E221" i="10"/>
  <c r="F221" i="10" s="1"/>
  <c r="E112" i="10"/>
  <c r="F112" i="10" s="1"/>
  <c r="E173" i="10"/>
  <c r="F173" i="10" s="1"/>
  <c r="E246" i="10"/>
  <c r="F246" i="10" s="1"/>
  <c r="E142" i="10"/>
  <c r="F142" i="10" s="1"/>
  <c r="E84" i="10"/>
  <c r="F84" i="10" s="1"/>
  <c r="E148" i="10"/>
  <c r="F148" i="10" s="1"/>
  <c r="E101" i="10"/>
  <c r="F101" i="10" s="1"/>
  <c r="E126" i="10"/>
  <c r="F126" i="10" s="1"/>
  <c r="E118" i="10"/>
  <c r="F118" i="10" s="1"/>
  <c r="E269" i="10"/>
  <c r="F269" i="10" s="1"/>
  <c r="E85" i="10"/>
  <c r="F85" i="10" s="1"/>
  <c r="E190" i="10"/>
  <c r="F190" i="10" s="1"/>
  <c r="E123" i="10"/>
  <c r="F123" i="10" s="1"/>
  <c r="E229" i="10"/>
  <c r="F229" i="10" s="1"/>
  <c r="E267" i="10"/>
  <c r="F267" i="10" s="1"/>
  <c r="E61" i="10"/>
  <c r="F61" i="10" s="1"/>
  <c r="E192" i="10"/>
  <c r="F192" i="10" s="1"/>
  <c r="E151" i="10"/>
  <c r="F151" i="10" s="1"/>
  <c r="E96" i="10"/>
  <c r="F96" i="10" s="1"/>
  <c r="E40" i="10"/>
  <c r="F40" i="10" s="1"/>
  <c r="E216" i="10"/>
  <c r="F216" i="10" s="1"/>
  <c r="E120" i="10"/>
  <c r="F120" i="10" s="1"/>
  <c r="E225" i="10"/>
  <c r="F225" i="10" s="1"/>
  <c r="E166" i="10"/>
  <c r="F166" i="10" s="1"/>
  <c r="E76" i="10"/>
  <c r="F76" i="10" s="1"/>
  <c r="E195" i="10"/>
  <c r="F195" i="10" s="1"/>
  <c r="E218" i="10"/>
  <c r="F218" i="10" s="1"/>
  <c r="E83" i="10"/>
  <c r="F83" i="10" s="1"/>
  <c r="E7" i="10"/>
  <c r="F7" i="10" s="1"/>
  <c r="I7" i="10" s="1"/>
  <c r="E243" i="10"/>
  <c r="F243" i="10" s="1"/>
  <c r="E210" i="10"/>
  <c r="F210" i="10" s="1"/>
  <c r="E256" i="10"/>
  <c r="F256" i="10" s="1"/>
  <c r="E71" i="10"/>
  <c r="F71" i="10" s="1"/>
  <c r="E223" i="10"/>
  <c r="F223" i="10" s="1"/>
  <c r="E139" i="10"/>
  <c r="F139" i="10" s="1"/>
  <c r="E37" i="10"/>
  <c r="F37" i="10" s="1"/>
  <c r="E30" i="10"/>
  <c r="F30" i="10" s="1"/>
  <c r="E97" i="10"/>
  <c r="F97" i="10" s="1"/>
  <c r="E284" i="10"/>
  <c r="F284" i="10" s="1"/>
  <c r="E124" i="10"/>
  <c r="F124" i="10" s="1"/>
  <c r="E116" i="10"/>
  <c r="F116" i="10" s="1"/>
  <c r="E204" i="10"/>
  <c r="F204" i="10" s="1"/>
  <c r="E19" i="10"/>
  <c r="F19" i="10" s="1"/>
  <c r="E154" i="10"/>
  <c r="F154" i="10" s="1"/>
  <c r="E212" i="10"/>
  <c r="F212" i="10" s="1"/>
  <c r="E141" i="10"/>
  <c r="F141" i="10" s="1"/>
  <c r="E106" i="10"/>
  <c r="F106" i="10" s="1"/>
  <c r="E236" i="10"/>
  <c r="F236" i="10" s="1"/>
  <c r="E287" i="10"/>
  <c r="F287" i="10" s="1"/>
  <c r="E143" i="10"/>
  <c r="F143" i="10" s="1"/>
  <c r="E249" i="10"/>
  <c r="F249" i="10" s="1"/>
  <c r="E77" i="10"/>
  <c r="F77" i="10" s="1"/>
  <c r="E6" i="10"/>
  <c r="F6" i="10" s="1"/>
  <c r="I6" i="10" s="1"/>
  <c r="E161" i="10"/>
  <c r="F161" i="10" s="1"/>
  <c r="E239" i="10"/>
  <c r="F239" i="10" s="1"/>
  <c r="E127" i="10"/>
  <c r="F127" i="10" s="1"/>
  <c r="E74" i="10"/>
  <c r="F74" i="10" s="1"/>
  <c r="E238" i="10"/>
  <c r="F238" i="10" s="1"/>
  <c r="E146" i="10"/>
  <c r="F146" i="10" s="1"/>
  <c r="E102" i="10"/>
  <c r="F102" i="10" s="1"/>
  <c r="E5" i="10"/>
  <c r="F5" i="10" s="1"/>
  <c r="I5" i="10" s="1"/>
  <c r="E164" i="10"/>
  <c r="F164" i="10" s="1"/>
  <c r="E68" i="10"/>
  <c r="F68" i="10" s="1"/>
  <c r="E29" i="10"/>
  <c r="F29" i="10" s="1"/>
  <c r="E31" i="10"/>
  <c r="F31" i="10" s="1"/>
  <c r="E257" i="10"/>
  <c r="F257" i="10" s="1"/>
  <c r="E177" i="10"/>
  <c r="F177" i="10" s="1"/>
  <c r="E33" i="10"/>
  <c r="F33" i="10" s="1"/>
  <c r="E207" i="10"/>
  <c r="F207" i="10" s="1"/>
  <c r="E18" i="10"/>
  <c r="F18" i="10" s="1"/>
  <c r="E217" i="10"/>
  <c r="F217" i="10" s="1"/>
  <c r="E134" i="10"/>
  <c r="F134" i="10" s="1"/>
  <c r="E22" i="10"/>
  <c r="F22" i="10" s="1"/>
  <c r="E244" i="10"/>
  <c r="F244" i="10" s="1"/>
  <c r="E179" i="10"/>
  <c r="F179" i="10" s="1"/>
  <c r="E119" i="10"/>
  <c r="F119" i="10" s="1"/>
  <c r="E55" i="10"/>
  <c r="F55" i="10" s="1"/>
  <c r="E11" i="10"/>
  <c r="F11" i="10" s="1"/>
  <c r="I11" i="10" s="1"/>
  <c r="E155" i="10"/>
  <c r="F155" i="10" s="1"/>
  <c r="E59" i="10"/>
  <c r="F59" i="10" s="1"/>
  <c r="E292" i="10"/>
  <c r="F292" i="10" s="1"/>
  <c r="E197" i="10"/>
  <c r="F197" i="10" s="1"/>
  <c r="E271" i="10"/>
  <c r="F271" i="10" s="1"/>
  <c r="E58" i="10"/>
  <c r="F58" i="10" s="1"/>
  <c r="E250" i="10"/>
  <c r="F250" i="10" s="1"/>
  <c r="E188" i="10"/>
  <c r="F188" i="10" s="1"/>
  <c r="E99" i="10"/>
  <c r="F99" i="10" s="1"/>
  <c r="E189" i="10"/>
  <c r="F189" i="10" s="1"/>
  <c r="E14" i="10"/>
  <c r="F14" i="10" s="1"/>
  <c r="I14" i="10" s="1"/>
  <c r="E48" i="10"/>
  <c r="F48" i="10" s="1"/>
  <c r="E73" i="10"/>
  <c r="F73" i="10" s="1"/>
  <c r="E163" i="10"/>
  <c r="F163" i="10" s="1"/>
  <c r="E169" i="10"/>
  <c r="F169" i="10" s="1"/>
  <c r="E103" i="10"/>
  <c r="F103" i="10" s="1"/>
  <c r="E245" i="10"/>
  <c r="F245" i="10" s="1"/>
  <c r="E211" i="10"/>
  <c r="F211" i="10" s="1"/>
  <c r="E222" i="10"/>
  <c r="F222" i="10" s="1"/>
  <c r="E174" i="10"/>
  <c r="F174" i="10" s="1"/>
  <c r="E50" i="10"/>
  <c r="F50" i="10" s="1"/>
  <c r="E232" i="10"/>
  <c r="F232" i="10" s="1"/>
  <c r="E111" i="10"/>
  <c r="F111" i="10" s="1"/>
  <c r="E24" i="10"/>
  <c r="F24" i="10" s="1"/>
  <c r="E157" i="10"/>
  <c r="F157" i="10" s="1"/>
  <c r="E258" i="10"/>
  <c r="F258" i="10" s="1"/>
  <c r="E219" i="10"/>
  <c r="F219" i="10" s="1"/>
  <c r="E108" i="10"/>
  <c r="F108" i="10" s="1"/>
  <c r="E35" i="10"/>
  <c r="F35" i="10" s="1"/>
  <c r="E38" i="10"/>
  <c r="F38" i="10" s="1"/>
  <c r="E162" i="10"/>
  <c r="F162" i="10" s="1"/>
  <c r="E288" i="10"/>
  <c r="F288" i="10" s="1"/>
  <c r="E273" i="10"/>
  <c r="F273" i="10" s="1"/>
  <c r="E65" i="10"/>
  <c r="F65" i="10" s="1"/>
  <c r="E150" i="10"/>
  <c r="F150" i="10" s="1"/>
  <c r="E260" i="10"/>
  <c r="F260" i="10" s="1"/>
  <c r="E144" i="10"/>
  <c r="F144" i="10" s="1"/>
  <c r="E75" i="10"/>
  <c r="F75" i="10" s="1"/>
  <c r="E165" i="10"/>
  <c r="F165" i="10" s="1"/>
  <c r="E290" i="10"/>
  <c r="F290" i="10" s="1"/>
  <c r="E228" i="10"/>
  <c r="F228" i="10" s="1"/>
  <c r="E291" i="10"/>
  <c r="F291" i="10" s="1"/>
  <c r="E181" i="10"/>
  <c r="F181" i="10" s="1"/>
  <c r="E21" i="10"/>
  <c r="F21" i="10" s="1"/>
  <c r="E104" i="10"/>
  <c r="F104" i="10" s="1"/>
  <c r="G15" i="10"/>
  <c r="I15" i="10" l="1"/>
  <c r="G16" i="10"/>
  <c r="I16" i="10" s="1"/>
  <c r="G17" i="10" l="1"/>
  <c r="I17" i="10" s="1"/>
  <c r="G18" i="10" l="1"/>
  <c r="I18" i="10" s="1"/>
  <c r="G19" i="10" l="1"/>
  <c r="I19" i="10" s="1"/>
  <c r="G20" i="10" l="1"/>
  <c r="I20" i="10" s="1"/>
  <c r="G21" i="10" l="1"/>
  <c r="I21" i="10" s="1"/>
  <c r="G22" i="10" l="1"/>
  <c r="I22" i="10" s="1"/>
  <c r="G23" i="10" l="1"/>
  <c r="I23" i="10" s="1"/>
  <c r="G24" i="10" l="1"/>
  <c r="I24" i="10" s="1"/>
  <c r="G25" i="10" l="1"/>
  <c r="I25" i="10" s="1"/>
  <c r="G26" i="10" l="1"/>
  <c r="I26" i="10" s="1"/>
  <c r="G27" i="10" l="1"/>
  <c r="I27" i="10" s="1"/>
  <c r="G28" i="10" l="1"/>
  <c r="I28" i="10" s="1"/>
  <c r="G29" i="10" l="1"/>
  <c r="I29" i="10" s="1"/>
  <c r="G30" i="10" l="1"/>
  <c r="I30" i="10" s="1"/>
  <c r="G31" i="10" l="1"/>
  <c r="I31" i="10" s="1"/>
  <c r="G32" i="10" l="1"/>
  <c r="I32" i="10" s="1"/>
  <c r="G33" i="10" l="1"/>
  <c r="I33" i="10" s="1"/>
  <c r="G34" i="10" l="1"/>
  <c r="I34" i="10" s="1"/>
  <c r="G35" i="10" l="1"/>
  <c r="I35" i="10" s="1"/>
  <c r="G36" i="10" l="1"/>
  <c r="I36" i="10" s="1"/>
  <c r="G37" i="10" l="1"/>
  <c r="I37" i="10" s="1"/>
  <c r="G38" i="10" l="1"/>
  <c r="I38" i="10" s="1"/>
  <c r="G39" i="10" l="1"/>
  <c r="I39" i="10" s="1"/>
  <c r="G40" i="10" l="1"/>
  <c r="I40" i="10" s="1"/>
  <c r="G41" i="10" l="1"/>
  <c r="I41" i="10" s="1"/>
  <c r="G42" i="10" l="1"/>
  <c r="I42" i="10" s="1"/>
  <c r="G43" i="10" l="1"/>
  <c r="I43" i="10" s="1"/>
  <c r="G44" i="10" l="1"/>
  <c r="I44" i="10" s="1"/>
  <c r="G45" i="10" l="1"/>
  <c r="I45" i="10" s="1"/>
  <c r="G46" i="10" l="1"/>
  <c r="I46" i="10" s="1"/>
  <c r="G47" i="10" l="1"/>
  <c r="I47" i="10" s="1"/>
  <c r="G48" i="10" l="1"/>
  <c r="I48" i="10" s="1"/>
  <c r="G49" i="10" l="1"/>
  <c r="I49" i="10" s="1"/>
  <c r="G50" i="10" l="1"/>
  <c r="I50" i="10" s="1"/>
  <c r="G51" i="10" l="1"/>
  <c r="I51" i="10" s="1"/>
  <c r="G52" i="10" l="1"/>
  <c r="I52" i="10" s="1"/>
  <c r="G53" i="10" l="1"/>
  <c r="I53" i="10" s="1"/>
  <c r="G54" i="10" l="1"/>
  <c r="I54" i="10" s="1"/>
  <c r="G55" i="10" l="1"/>
  <c r="I55" i="10" s="1"/>
  <c r="G56" i="10" l="1"/>
  <c r="I56" i="10" s="1"/>
  <c r="G57" i="10" l="1"/>
  <c r="I57" i="10" s="1"/>
  <c r="G58" i="10" l="1"/>
  <c r="I58" i="10" s="1"/>
  <c r="G59" i="10" l="1"/>
  <c r="I59" i="10" s="1"/>
  <c r="G60" i="10" l="1"/>
  <c r="I60" i="10" s="1"/>
  <c r="G61" i="10" l="1"/>
  <c r="I61" i="10" s="1"/>
  <c r="G62" i="10" l="1"/>
  <c r="I62" i="10" s="1"/>
  <c r="G63" i="10" l="1"/>
  <c r="I63" i="10" s="1"/>
  <c r="G64" i="10" l="1"/>
  <c r="I64" i="10" s="1"/>
  <c r="G65" i="10" l="1"/>
  <c r="I65" i="10" s="1"/>
  <c r="G66" i="10" l="1"/>
  <c r="I66" i="10" s="1"/>
  <c r="G67" i="10" l="1"/>
  <c r="I67" i="10" s="1"/>
  <c r="G68" i="10" l="1"/>
  <c r="I68" i="10" s="1"/>
  <c r="G69" i="10" l="1"/>
  <c r="I69" i="10" s="1"/>
  <c r="G70" i="10" l="1"/>
  <c r="I70" i="10" s="1"/>
  <c r="G71" i="10" l="1"/>
  <c r="I71" i="10" s="1"/>
  <c r="G72" i="10" l="1"/>
  <c r="I72" i="10" s="1"/>
  <c r="G73" i="10" l="1"/>
  <c r="I73" i="10" s="1"/>
  <c r="G74" i="10" l="1"/>
  <c r="I74" i="10" s="1"/>
  <c r="G75" i="10" l="1"/>
  <c r="I75" i="10" s="1"/>
  <c r="G76" i="10" l="1"/>
  <c r="I76" i="10" s="1"/>
  <c r="G77" i="10" l="1"/>
  <c r="I77" i="10" s="1"/>
  <c r="G78" i="10" l="1"/>
  <c r="I78" i="10" s="1"/>
  <c r="G79" i="10" l="1"/>
  <c r="I79" i="10" s="1"/>
  <c r="G80" i="10" l="1"/>
  <c r="I80" i="10" s="1"/>
  <c r="G81" i="10" l="1"/>
  <c r="I81" i="10" s="1"/>
  <c r="G82" i="10" l="1"/>
  <c r="I82" i="10" s="1"/>
  <c r="G83" i="10" l="1"/>
  <c r="I83" i="10" s="1"/>
  <c r="G84" i="10" l="1"/>
  <c r="I84" i="10" s="1"/>
  <c r="G85" i="10" l="1"/>
  <c r="I85" i="10" s="1"/>
  <c r="G86" i="10" l="1"/>
  <c r="I86" i="10" s="1"/>
  <c r="G87" i="10" l="1"/>
  <c r="I87" i="10" s="1"/>
  <c r="G88" i="10" l="1"/>
  <c r="I88" i="10" s="1"/>
  <c r="G89" i="10" l="1"/>
  <c r="I89" i="10" s="1"/>
  <c r="G90" i="10" l="1"/>
  <c r="I90" i="10" s="1"/>
  <c r="G91" i="10" l="1"/>
  <c r="I91" i="10" s="1"/>
  <c r="G92" i="10" l="1"/>
  <c r="I92" i="10" s="1"/>
  <c r="G93" i="10" l="1"/>
  <c r="I93" i="10" s="1"/>
  <c r="G94" i="10" l="1"/>
  <c r="I94" i="10" s="1"/>
  <c r="G95" i="10" l="1"/>
  <c r="I95" i="10" s="1"/>
  <c r="G96" i="10" l="1"/>
  <c r="I96" i="10" s="1"/>
  <c r="G97" i="10" l="1"/>
  <c r="I97" i="10" s="1"/>
  <c r="G98" i="10" l="1"/>
  <c r="I98" i="10" s="1"/>
  <c r="G99" i="10" l="1"/>
  <c r="I99" i="10" s="1"/>
  <c r="G100" i="10" l="1"/>
  <c r="I100" i="10" s="1"/>
  <c r="G101" i="10" l="1"/>
  <c r="I101" i="10" s="1"/>
  <c r="G102" i="10" l="1"/>
  <c r="I102" i="10" s="1"/>
  <c r="G103" i="10" l="1"/>
  <c r="I103" i="10" s="1"/>
  <c r="G104" i="10" l="1"/>
  <c r="I104" i="10" s="1"/>
  <c r="G105" i="10" l="1"/>
  <c r="I105" i="10" s="1"/>
  <c r="G106" i="10" l="1"/>
  <c r="I106" i="10" s="1"/>
  <c r="G107" i="10" l="1"/>
  <c r="I107" i="10" s="1"/>
  <c r="G108" i="10" l="1"/>
  <c r="I108" i="10" s="1"/>
  <c r="G109" i="10" l="1"/>
  <c r="I109" i="10" s="1"/>
  <c r="G110" i="10" l="1"/>
  <c r="I110" i="10" s="1"/>
  <c r="G111" i="10" l="1"/>
  <c r="I111" i="10" s="1"/>
  <c r="G112" i="10" l="1"/>
  <c r="I112" i="10" s="1"/>
  <c r="G113" i="10" l="1"/>
  <c r="I113" i="10" s="1"/>
  <c r="G114" i="10" l="1"/>
  <c r="I114" i="10" s="1"/>
  <c r="G115" i="10" l="1"/>
  <c r="I115" i="10" s="1"/>
  <c r="G116" i="10" l="1"/>
  <c r="I116" i="10" s="1"/>
  <c r="G117" i="10" l="1"/>
  <c r="I117" i="10" s="1"/>
  <c r="G118" i="10" l="1"/>
  <c r="I118" i="10" s="1"/>
  <c r="G119" i="10" l="1"/>
  <c r="I119" i="10" s="1"/>
  <c r="G120" i="10" l="1"/>
  <c r="I120" i="10" s="1"/>
  <c r="G121" i="10" l="1"/>
  <c r="I121" i="10" s="1"/>
  <c r="G122" i="10" l="1"/>
  <c r="I122" i="10" s="1"/>
  <c r="G123" i="10" l="1"/>
  <c r="I123" i="10" s="1"/>
  <c r="G124" i="10" l="1"/>
  <c r="I124" i="10" s="1"/>
  <c r="G125" i="10" l="1"/>
  <c r="I125" i="10" s="1"/>
  <c r="G126" i="10" l="1"/>
  <c r="I126" i="10" s="1"/>
  <c r="G127" i="10" l="1"/>
  <c r="I127" i="10" s="1"/>
  <c r="G128" i="10" l="1"/>
  <c r="I128" i="10" s="1"/>
  <c r="G129" i="10" l="1"/>
  <c r="I129" i="10" s="1"/>
  <c r="G130" i="10" l="1"/>
  <c r="I130" i="10" s="1"/>
  <c r="G131" i="10" l="1"/>
  <c r="I131" i="10" s="1"/>
  <c r="G132" i="10" l="1"/>
  <c r="I132" i="10" s="1"/>
  <c r="G133" i="10" l="1"/>
  <c r="I133" i="10" s="1"/>
  <c r="G134" i="10" l="1"/>
  <c r="I134" i="10" s="1"/>
  <c r="G135" i="10" l="1"/>
  <c r="I135" i="10" s="1"/>
  <c r="G136" i="10" l="1"/>
  <c r="I136" i="10" s="1"/>
  <c r="G137" i="10" l="1"/>
  <c r="I137" i="10" s="1"/>
  <c r="G138" i="10" l="1"/>
  <c r="I138" i="10" s="1"/>
  <c r="G139" i="10" l="1"/>
  <c r="I139" i="10" s="1"/>
  <c r="G140" i="10" l="1"/>
  <c r="I140" i="10" s="1"/>
  <c r="G141" i="10" l="1"/>
  <c r="I141" i="10" s="1"/>
  <c r="G142" i="10" l="1"/>
  <c r="I142" i="10" s="1"/>
  <c r="G143" i="10" l="1"/>
  <c r="I143" i="10" s="1"/>
  <c r="G144" i="10" l="1"/>
  <c r="I144" i="10" s="1"/>
  <c r="G145" i="10" l="1"/>
  <c r="I145" i="10" s="1"/>
  <c r="G146" i="10" l="1"/>
  <c r="I146" i="10" s="1"/>
  <c r="G147" i="10" l="1"/>
  <c r="I147" i="10" s="1"/>
  <c r="G148" i="10" l="1"/>
  <c r="I148" i="10" s="1"/>
  <c r="G149" i="10" l="1"/>
  <c r="I149" i="10" s="1"/>
  <c r="G150" i="10" l="1"/>
  <c r="I150" i="10" s="1"/>
  <c r="G151" i="10" l="1"/>
  <c r="I151" i="10" s="1"/>
  <c r="G152" i="10" l="1"/>
  <c r="I152" i="10" s="1"/>
  <c r="G153" i="10" l="1"/>
  <c r="I153" i="10" s="1"/>
  <c r="G154" i="10" l="1"/>
  <c r="I154" i="10" s="1"/>
  <c r="G155" i="10" l="1"/>
  <c r="I155" i="10" s="1"/>
  <c r="G156" i="10" l="1"/>
  <c r="I156" i="10" s="1"/>
  <c r="G157" i="10" l="1"/>
  <c r="I157" i="10" s="1"/>
  <c r="G158" i="10" l="1"/>
  <c r="I158" i="10" s="1"/>
  <c r="G159" i="10" l="1"/>
  <c r="I159" i="10" s="1"/>
  <c r="G160" i="10" l="1"/>
  <c r="I160" i="10" s="1"/>
  <c r="G161" i="10" l="1"/>
  <c r="I161" i="10" s="1"/>
  <c r="G162" i="10" l="1"/>
  <c r="I162" i="10" s="1"/>
  <c r="G163" i="10" l="1"/>
  <c r="I163" i="10" s="1"/>
  <c r="G164" i="10" l="1"/>
  <c r="I164" i="10" s="1"/>
  <c r="G165" i="10" l="1"/>
  <c r="I165" i="10" s="1"/>
  <c r="G166" i="10" l="1"/>
  <c r="I166" i="10" s="1"/>
  <c r="G167" i="10" l="1"/>
  <c r="I167" i="10" s="1"/>
  <c r="G168" i="10" l="1"/>
  <c r="I168" i="10" s="1"/>
  <c r="G169" i="10" l="1"/>
  <c r="I169" i="10" s="1"/>
  <c r="G170" i="10" l="1"/>
  <c r="I170" i="10" s="1"/>
  <c r="G171" i="10" l="1"/>
  <c r="I171" i="10" s="1"/>
  <c r="G172" i="10" l="1"/>
  <c r="I172" i="10" s="1"/>
  <c r="G173" i="10" l="1"/>
  <c r="I173" i="10" s="1"/>
  <c r="G174" i="10" l="1"/>
  <c r="I174" i="10" s="1"/>
  <c r="G175" i="10" l="1"/>
  <c r="I175" i="10" s="1"/>
  <c r="G176" i="10" l="1"/>
  <c r="I176" i="10" s="1"/>
  <c r="G177" i="10" l="1"/>
  <c r="I177" i="10" s="1"/>
  <c r="G178" i="10" l="1"/>
  <c r="I178" i="10" s="1"/>
  <c r="G179" i="10" l="1"/>
  <c r="I179" i="10" s="1"/>
  <c r="G180" i="10" l="1"/>
  <c r="I180" i="10" s="1"/>
  <c r="G181" i="10" l="1"/>
  <c r="I181" i="10" s="1"/>
  <c r="G182" i="10" l="1"/>
  <c r="I182" i="10" s="1"/>
  <c r="G183" i="10" l="1"/>
  <c r="I183" i="10" s="1"/>
  <c r="G184" i="10" l="1"/>
  <c r="I184" i="10" s="1"/>
  <c r="G185" i="10" l="1"/>
  <c r="I185" i="10" s="1"/>
  <c r="G186" i="10" l="1"/>
  <c r="I186" i="10" s="1"/>
  <c r="G187" i="10" l="1"/>
  <c r="I187" i="10" s="1"/>
  <c r="G188" i="10" l="1"/>
  <c r="I188" i="10" s="1"/>
  <c r="G189" i="10" l="1"/>
  <c r="I189" i="10" s="1"/>
  <c r="G190" i="10" l="1"/>
  <c r="I190" i="10" s="1"/>
  <c r="G191" i="10" l="1"/>
  <c r="I191" i="10" s="1"/>
  <c r="G192" i="10" l="1"/>
  <c r="I192" i="10" s="1"/>
  <c r="G193" i="10" l="1"/>
  <c r="I193" i="10" s="1"/>
  <c r="G194" i="10" l="1"/>
  <c r="I194" i="10" s="1"/>
  <c r="G195" i="10" l="1"/>
  <c r="I195" i="10" s="1"/>
  <c r="G196" i="10" l="1"/>
  <c r="I196" i="10" s="1"/>
  <c r="G197" i="10" l="1"/>
  <c r="I197" i="10" s="1"/>
  <c r="G198" i="10" l="1"/>
  <c r="I198" i="10" s="1"/>
  <c r="G199" i="10" l="1"/>
  <c r="I199" i="10" s="1"/>
  <c r="G200" i="10" l="1"/>
  <c r="I200" i="10" s="1"/>
  <c r="G201" i="10" l="1"/>
  <c r="I201" i="10" s="1"/>
  <c r="G202" i="10" l="1"/>
  <c r="I202" i="10" s="1"/>
  <c r="G203" i="10" l="1"/>
  <c r="I203" i="10" s="1"/>
  <c r="G204" i="10" l="1"/>
  <c r="I204" i="10" s="1"/>
  <c r="G205" i="10" l="1"/>
  <c r="I205" i="10" s="1"/>
  <c r="G206" i="10" l="1"/>
  <c r="I206" i="10" s="1"/>
  <c r="G207" i="10" l="1"/>
  <c r="I207" i="10" s="1"/>
  <c r="G208" i="10" l="1"/>
  <c r="I208" i="10" s="1"/>
  <c r="G209" i="10" l="1"/>
  <c r="I209" i="10" s="1"/>
  <c r="G210" i="10" l="1"/>
  <c r="I210" i="10" s="1"/>
  <c r="G211" i="10" l="1"/>
  <c r="I211" i="10" s="1"/>
  <c r="G212" i="10" l="1"/>
  <c r="I212" i="10" s="1"/>
  <c r="G213" i="10" l="1"/>
  <c r="I213" i="10" s="1"/>
  <c r="G214" i="10" l="1"/>
  <c r="I214" i="10" s="1"/>
  <c r="G215" i="10" l="1"/>
  <c r="I215" i="10" s="1"/>
  <c r="G216" i="10" l="1"/>
  <c r="I216" i="10" s="1"/>
  <c r="G217" i="10" l="1"/>
  <c r="I217" i="10" s="1"/>
  <c r="G218" i="10" l="1"/>
  <c r="I218" i="10" s="1"/>
  <c r="G219" i="10" l="1"/>
  <c r="I219" i="10" s="1"/>
  <c r="G220" i="10" l="1"/>
  <c r="I220" i="10" s="1"/>
  <c r="G221" i="10" l="1"/>
  <c r="I221" i="10" s="1"/>
  <c r="G222" i="10" l="1"/>
  <c r="I222" i="10" s="1"/>
  <c r="G223" i="10" l="1"/>
  <c r="I223" i="10" s="1"/>
  <c r="G224" i="10" l="1"/>
  <c r="I224" i="10" s="1"/>
  <c r="G225" i="10" l="1"/>
  <c r="I225" i="10" s="1"/>
  <c r="G226" i="10" l="1"/>
  <c r="I226" i="10" s="1"/>
  <c r="G227" i="10" l="1"/>
  <c r="I227" i="10" s="1"/>
  <c r="G228" i="10" l="1"/>
  <c r="I228" i="10" s="1"/>
  <c r="G229" i="10" l="1"/>
  <c r="I229" i="10" s="1"/>
  <c r="G230" i="10" l="1"/>
  <c r="I230" i="10" s="1"/>
  <c r="G231" i="10" l="1"/>
  <c r="I231" i="10" s="1"/>
  <c r="G232" i="10" l="1"/>
  <c r="I232" i="10" s="1"/>
  <c r="G233" i="10" l="1"/>
  <c r="I233" i="10" s="1"/>
  <c r="G234" i="10" l="1"/>
  <c r="I234" i="10" s="1"/>
  <c r="G235" i="10" l="1"/>
  <c r="I235" i="10" s="1"/>
  <c r="G236" i="10" l="1"/>
  <c r="I236" i="10" s="1"/>
  <c r="G237" i="10" l="1"/>
  <c r="I237" i="10" s="1"/>
  <c r="G238" i="10" l="1"/>
  <c r="I238" i="10" s="1"/>
  <c r="G239" i="10" l="1"/>
  <c r="I239" i="10" s="1"/>
  <c r="G240" i="10" l="1"/>
  <c r="I240" i="10" s="1"/>
  <c r="G241" i="10" l="1"/>
  <c r="I241" i="10" s="1"/>
  <c r="G242" i="10" l="1"/>
  <c r="I242" i="10" s="1"/>
  <c r="G243" i="10" l="1"/>
  <c r="I243" i="10" s="1"/>
  <c r="G244" i="10" l="1"/>
  <c r="I244" i="10" s="1"/>
  <c r="G245" i="10" l="1"/>
  <c r="I245" i="10" s="1"/>
  <c r="G246" i="10" l="1"/>
  <c r="I246" i="10" s="1"/>
  <c r="G247" i="10" l="1"/>
  <c r="I247" i="10" s="1"/>
  <c r="G248" i="10" l="1"/>
  <c r="I248" i="10" s="1"/>
  <c r="G249" i="10" l="1"/>
  <c r="I249" i="10" s="1"/>
  <c r="G250" i="10" l="1"/>
  <c r="I250" i="10" s="1"/>
  <c r="G251" i="10" l="1"/>
  <c r="I251" i="10" s="1"/>
  <c r="G252" i="10" l="1"/>
  <c r="I252" i="10" s="1"/>
  <c r="G253" i="10" l="1"/>
  <c r="I253" i="10" s="1"/>
  <c r="G254" i="10" l="1"/>
  <c r="I254" i="10" s="1"/>
  <c r="G255" i="10" l="1"/>
  <c r="I255" i="10" s="1"/>
  <c r="G256" i="10" l="1"/>
  <c r="I256" i="10" s="1"/>
  <c r="G257" i="10" l="1"/>
  <c r="I257" i="10" s="1"/>
  <c r="G258" i="10" l="1"/>
  <c r="I258" i="10" s="1"/>
  <c r="G259" i="10" l="1"/>
  <c r="I259" i="10" s="1"/>
  <c r="G260" i="10" l="1"/>
  <c r="I260" i="10" s="1"/>
  <c r="G261" i="10" l="1"/>
  <c r="I261" i="10" s="1"/>
  <c r="G262" i="10" l="1"/>
  <c r="I262" i="10" s="1"/>
  <c r="G263" i="10" l="1"/>
  <c r="I263" i="10" s="1"/>
  <c r="G264" i="10" l="1"/>
  <c r="I264" i="10" s="1"/>
  <c r="G265" i="10" l="1"/>
  <c r="I265" i="10" s="1"/>
  <c r="G266" i="10" l="1"/>
  <c r="I266" i="10" s="1"/>
  <c r="G267" i="10" l="1"/>
  <c r="I267" i="10" s="1"/>
  <c r="G268" i="10" l="1"/>
  <c r="I268" i="10" s="1"/>
  <c r="G269" i="10" l="1"/>
  <c r="I269" i="10" s="1"/>
  <c r="G270" i="10" l="1"/>
  <c r="I270" i="10" s="1"/>
  <c r="G271" i="10" l="1"/>
  <c r="I271" i="10" s="1"/>
  <c r="G272" i="10" l="1"/>
  <c r="I272" i="10" s="1"/>
  <c r="G273" i="10" l="1"/>
  <c r="I273" i="10" s="1"/>
  <c r="G274" i="10" l="1"/>
  <c r="I274" i="10" s="1"/>
  <c r="G275" i="10" l="1"/>
  <c r="I275" i="10" s="1"/>
  <c r="G276" i="10" l="1"/>
  <c r="I276" i="10" s="1"/>
  <c r="G277" i="10" l="1"/>
  <c r="I277" i="10" s="1"/>
  <c r="G278" i="10" l="1"/>
  <c r="I278" i="10" s="1"/>
  <c r="G279" i="10" l="1"/>
  <c r="I279" i="10" s="1"/>
  <c r="G280" i="10" l="1"/>
  <c r="I280" i="10" s="1"/>
  <c r="G281" i="10" l="1"/>
  <c r="I281" i="10" s="1"/>
  <c r="G282" i="10" l="1"/>
  <c r="I282" i="10" s="1"/>
  <c r="G283" i="10" l="1"/>
  <c r="I283" i="10" s="1"/>
  <c r="G284" i="10" l="1"/>
  <c r="I284" i="10" s="1"/>
  <c r="G285" i="10" l="1"/>
  <c r="I285" i="10" s="1"/>
  <c r="G286" i="10" l="1"/>
  <c r="I286" i="10" s="1"/>
  <c r="G287" i="10" l="1"/>
  <c r="I287" i="10" s="1"/>
  <c r="G288" i="10" l="1"/>
  <c r="I288" i="10" s="1"/>
  <c r="G289" i="10" l="1"/>
  <c r="I289" i="10" s="1"/>
  <c r="G290" i="10" l="1"/>
  <c r="I290" i="10" s="1"/>
  <c r="G291" i="10" l="1"/>
  <c r="I291" i="10" s="1"/>
  <c r="G292" i="10" l="1"/>
  <c r="I292" i="10" s="1"/>
  <c r="G293" i="10" l="1"/>
  <c r="I293" i="10" s="1"/>
  <c r="G294" i="10" l="1"/>
  <c r="I294" i="10" s="1"/>
  <c r="G295" i="10" l="1"/>
  <c r="I295" i="10" s="1"/>
  <c r="G296" i="10" l="1"/>
  <c r="I296" i="10" s="1"/>
  <c r="G297" i="10" l="1"/>
  <c r="I297" i="10" s="1"/>
  <c r="G298" i="10" l="1"/>
  <c r="I298" i="10" s="1"/>
  <c r="G299" i="10" l="1"/>
  <c r="I299" i="10" s="1"/>
  <c r="G300" i="10" l="1"/>
  <c r="I300" i="10" s="1"/>
  <c r="G301" i="10" l="1"/>
  <c r="I301" i="10" s="1"/>
  <c r="G302" i="10" l="1"/>
  <c r="I302" i="10" s="1"/>
  <c r="G303" i="10" l="1"/>
  <c r="I303" i="10" s="1"/>
  <c r="G304" i="10" l="1"/>
  <c r="I304" i="10" s="1"/>
  <c r="G305" i="10" l="1"/>
  <c r="I305" i="10" s="1"/>
  <c r="G306" i="10" l="1"/>
  <c r="I306" i="10" s="1"/>
  <c r="G307" i="10" l="1"/>
  <c r="I307" i="10" s="1"/>
  <c r="G308" i="10" l="1"/>
  <c r="I308" i="10" s="1"/>
  <c r="G309" i="10" l="1"/>
  <c r="I309" i="10" s="1"/>
  <c r="G310" i="10" l="1"/>
  <c r="G311" i="10" l="1"/>
  <c r="G312" i="10" l="1"/>
  <c r="G313" i="10" l="1"/>
  <c r="G314" i="10" l="1"/>
  <c r="G315" i="10" l="1"/>
  <c r="G316" i="10" l="1"/>
  <c r="G317" i="10" l="1"/>
  <c r="G318" i="10" l="1"/>
  <c r="G319" i="10" l="1"/>
  <c r="G320" i="10" l="1"/>
  <c r="G321" i="10" l="1"/>
  <c r="G322" i="10" l="1"/>
  <c r="G323" i="10" l="1"/>
  <c r="G324" i="10" l="1"/>
  <c r="G325" i="10" l="1"/>
  <c r="G326" i="10" l="1"/>
  <c r="G327" i="10" l="1"/>
  <c r="G328" i="10" l="1"/>
  <c r="G329" i="10" l="1"/>
  <c r="G330" i="10" l="1"/>
  <c r="G331" i="10" l="1"/>
  <c r="G332" i="10" l="1"/>
  <c r="G333" i="10" l="1"/>
  <c r="G334" i="10" l="1"/>
  <c r="G335" i="10" l="1"/>
  <c r="G336" i="10" l="1"/>
  <c r="G337" i="10" l="1"/>
  <c r="G338" i="10" l="1"/>
  <c r="G339" i="10" l="1"/>
  <c r="G340" i="10" l="1"/>
  <c r="G341" i="10" l="1"/>
  <c r="G342" i="10" l="1"/>
  <c r="G343" i="10" l="1"/>
  <c r="G344" i="10" l="1"/>
  <c r="G345" i="10" l="1"/>
  <c r="G346" i="10" l="1"/>
  <c r="G347" i="10" l="1"/>
  <c r="G348" i="10" l="1"/>
  <c r="G349" i="10" l="1"/>
  <c r="G350" i="10" l="1"/>
  <c r="G351" i="10" l="1"/>
  <c r="G352" i="10" l="1"/>
  <c r="G353" i="10" l="1"/>
  <c r="G354" i="10" l="1"/>
  <c r="G355" i="10" l="1"/>
  <c r="G356" i="10" l="1"/>
  <c r="G357" i="10" l="1"/>
  <c r="G358" i="10" l="1"/>
  <c r="G359" i="10" l="1"/>
  <c r="G360" i="10" l="1"/>
  <c r="G361" i="10" l="1"/>
  <c r="G362" i="10" l="1"/>
  <c r="G363" i="10" l="1"/>
  <c r="G364" i="10" l="1"/>
  <c r="G365" i="10" l="1"/>
  <c r="G366" i="10" l="1"/>
  <c r="G367" i="10" l="1"/>
  <c r="J44" i="10" l="1"/>
  <c r="J320" i="10"/>
  <c r="G368" i="10"/>
  <c r="J325" i="10" l="1"/>
  <c r="LN8" i="2" s="1"/>
  <c r="LN6" i="2" s="1"/>
  <c r="J22" i="10"/>
  <c r="W8" i="2" s="1"/>
  <c r="W6" i="2" s="1"/>
  <c r="J100" i="10"/>
  <c r="CW6" i="2" s="1"/>
  <c r="J126" i="10"/>
  <c r="DW6" i="2" s="1"/>
  <c r="J8" i="10"/>
  <c r="I8" i="2" s="1"/>
  <c r="I6" i="2" s="1"/>
  <c r="J279" i="10"/>
  <c r="JT8" i="2" s="1"/>
  <c r="JT6" i="2" s="1"/>
  <c r="J247" i="10"/>
  <c r="IN8" i="2" s="1"/>
  <c r="IN6" i="2" s="1"/>
  <c r="J45" i="10"/>
  <c r="AT8" i="2" s="1"/>
  <c r="AT6" i="2" s="1"/>
  <c r="J36" i="10"/>
  <c r="AK8" i="2" s="1"/>
  <c r="AK6" i="2" s="1"/>
  <c r="J166" i="10"/>
  <c r="FK6" i="2" s="1"/>
  <c r="J360" i="10"/>
  <c r="MW8" i="2" s="1"/>
  <c r="MW6" i="2" s="1"/>
  <c r="J119" i="10"/>
  <c r="DP6" i="2" s="1"/>
  <c r="J103" i="10"/>
  <c r="CZ6" i="2" s="1"/>
  <c r="J198" i="10"/>
  <c r="GQ8" i="2" s="1"/>
  <c r="GQ6" i="2" s="1"/>
  <c r="J104" i="10"/>
  <c r="DA6" i="2" s="1"/>
  <c r="J140" i="10"/>
  <c r="EK6" i="2" s="1"/>
  <c r="J283" i="10"/>
  <c r="JX8" i="2" s="1"/>
  <c r="JX6" i="2" s="1"/>
  <c r="J368" i="10"/>
  <c r="NE8" i="2" s="1"/>
  <c r="NE6" i="2" s="1"/>
  <c r="J125" i="10"/>
  <c r="DV6" i="2" s="1"/>
  <c r="J302" i="10"/>
  <c r="KQ8" i="2" s="1"/>
  <c r="KQ6" i="2" s="1"/>
  <c r="J305" i="10"/>
  <c r="KT8" i="2" s="1"/>
  <c r="KT6" i="2" s="1"/>
  <c r="J123" i="10"/>
  <c r="DT6" i="2" s="1"/>
  <c r="J28" i="10"/>
  <c r="AC8" i="2" s="1"/>
  <c r="AC6" i="2" s="1"/>
  <c r="J224" i="10"/>
  <c r="HQ8" i="2" s="1"/>
  <c r="HQ6" i="2" s="1"/>
  <c r="J255" i="10"/>
  <c r="IV8" i="2" s="1"/>
  <c r="IV6" i="2" s="1"/>
  <c r="J16" i="10"/>
  <c r="Q8" i="2" s="1"/>
  <c r="Q6" i="2" s="1"/>
  <c r="J260" i="10"/>
  <c r="JA8" i="2" s="1"/>
  <c r="JA6" i="2" s="1"/>
  <c r="J359" i="10"/>
  <c r="MV8" i="2" s="1"/>
  <c r="MV6" i="2" s="1"/>
  <c r="J59" i="10"/>
  <c r="BH8" i="2" s="1"/>
  <c r="BH6" i="2" s="1"/>
  <c r="J160" i="10"/>
  <c r="FE6" i="2" s="1"/>
  <c r="J216" i="10"/>
  <c r="HI8" i="2" s="1"/>
  <c r="HI6" i="2" s="1"/>
  <c r="J289" i="10"/>
  <c r="KD8" i="2" s="1"/>
  <c r="KD6" i="2" s="1"/>
  <c r="J130" i="10"/>
  <c r="EA6" i="2" s="1"/>
  <c r="J296" i="10"/>
  <c r="KK8" i="2" s="1"/>
  <c r="KK6" i="2" s="1"/>
  <c r="J127" i="10"/>
  <c r="DX6" i="2" s="1"/>
  <c r="J240" i="10"/>
  <c r="IG8" i="2" s="1"/>
  <c r="IG6" i="2" s="1"/>
  <c r="J161" i="10"/>
  <c r="FF6" i="2" s="1"/>
  <c r="J342" i="10"/>
  <c r="ME8" i="2" s="1"/>
  <c r="ME6" i="2" s="1"/>
  <c r="J299" i="10"/>
  <c r="KN8" i="2" s="1"/>
  <c r="KN6" i="2" s="1"/>
  <c r="J172" i="10"/>
  <c r="FQ6" i="2" s="1"/>
  <c r="J213" i="10"/>
  <c r="HF8" i="2" s="1"/>
  <c r="HF6" i="2" s="1"/>
  <c r="J114" i="10"/>
  <c r="DK6" i="2" s="1"/>
  <c r="J362" i="10"/>
  <c r="MY8" i="2" s="1"/>
  <c r="MY6" i="2" s="1"/>
  <c r="J276" i="10"/>
  <c r="JQ8" i="2" s="1"/>
  <c r="JQ6" i="2" s="1"/>
  <c r="J307" i="10"/>
  <c r="KV8" i="2" s="1"/>
  <c r="KV6" i="2" s="1"/>
  <c r="J23" i="10"/>
  <c r="X8" i="2" s="1"/>
  <c r="X6" i="2" s="1"/>
  <c r="J35" i="10"/>
  <c r="AJ8" i="2" s="1"/>
  <c r="AJ6" i="2" s="1"/>
  <c r="J189" i="10"/>
  <c r="GH6" i="2" s="1"/>
  <c r="J179" i="10"/>
  <c r="FX6" i="2" s="1"/>
  <c r="J122" i="10"/>
  <c r="DS6" i="2" s="1"/>
  <c r="J285" i="10"/>
  <c r="JZ8" i="2" s="1"/>
  <c r="JZ6" i="2" s="1"/>
  <c r="J54" i="10"/>
  <c r="BC8" i="2" s="1"/>
  <c r="BC6" i="2" s="1"/>
  <c r="J76" i="10"/>
  <c r="BY8" i="2" s="1"/>
  <c r="BY6" i="2" s="1"/>
  <c r="J272" i="10"/>
  <c r="JM8" i="2" s="1"/>
  <c r="JM6" i="2" s="1"/>
  <c r="J252" i="10"/>
  <c r="IS8" i="2" s="1"/>
  <c r="IS6" i="2" s="1"/>
  <c r="J335" i="10"/>
  <c r="LX8" i="2" s="1"/>
  <c r="LX6" i="2" s="1"/>
  <c r="J271" i="10"/>
  <c r="JL8" i="2" s="1"/>
  <c r="JL6" i="2" s="1"/>
  <c r="J19" i="10"/>
  <c r="T8" i="2" s="1"/>
  <c r="T6" i="2" s="1"/>
  <c r="J63" i="10"/>
  <c r="BL8" i="2" s="1"/>
  <c r="BL6" i="2" s="1"/>
  <c r="J134" i="10"/>
  <c r="EE6" i="2" s="1"/>
  <c r="J58" i="10"/>
  <c r="BG8" i="2" s="1"/>
  <c r="BG6" i="2" s="1"/>
  <c r="J143" i="10"/>
  <c r="EN6" i="2" s="1"/>
  <c r="J201" i="10"/>
  <c r="GT8" i="2" s="1"/>
  <c r="GT6" i="2" s="1"/>
  <c r="J337" i="10"/>
  <c r="LZ8" i="2" s="1"/>
  <c r="LZ6" i="2" s="1"/>
  <c r="J159" i="10"/>
  <c r="FD6" i="2" s="1"/>
  <c r="J244" i="10"/>
  <c r="IK8" i="2" s="1"/>
  <c r="IK6" i="2" s="1"/>
  <c r="J239" i="10"/>
  <c r="IF8" i="2" s="1"/>
  <c r="IF6" i="2" s="1"/>
  <c r="J278" i="10"/>
  <c r="JS8" i="2" s="1"/>
  <c r="JS6" i="2" s="1"/>
  <c r="J355" i="10"/>
  <c r="MR8" i="2" s="1"/>
  <c r="MR6" i="2" s="1"/>
  <c r="J177" i="10"/>
  <c r="FV6" i="2" s="1"/>
  <c r="J294" i="10"/>
  <c r="KI8" i="2" s="1"/>
  <c r="KI6" i="2" s="1"/>
  <c r="J83" i="10"/>
  <c r="CF8" i="2" s="1"/>
  <c r="CF6" i="2" s="1"/>
  <c r="J286" i="10"/>
  <c r="KA8" i="2" s="1"/>
  <c r="KA6" i="2" s="1"/>
  <c r="J332" i="10"/>
  <c r="LU8" i="2" s="1"/>
  <c r="LU6" i="2" s="1"/>
  <c r="J88" i="10"/>
  <c r="CK8" i="2" s="1"/>
  <c r="CK6" i="2" s="1"/>
  <c r="J358" i="10"/>
  <c r="MU8" i="2" s="1"/>
  <c r="MU6" i="2" s="1"/>
  <c r="J204" i="10"/>
  <c r="GW8" i="2" s="1"/>
  <c r="GW6" i="2" s="1"/>
  <c r="J321" i="10"/>
  <c r="LJ8" i="2" s="1"/>
  <c r="LJ6" i="2" s="1"/>
  <c r="J146" i="10"/>
  <c r="EQ6" i="2" s="1"/>
  <c r="J154" i="10"/>
  <c r="EY6" i="2" s="1"/>
  <c r="J98" i="10"/>
  <c r="CU6" i="2" s="1"/>
  <c r="J341" i="10"/>
  <c r="MD8" i="2" s="1"/>
  <c r="MD6" i="2" s="1"/>
  <c r="J314" i="10"/>
  <c r="LC8" i="2" s="1"/>
  <c r="LC6" i="2" s="1"/>
  <c r="J208" i="10"/>
  <c r="HA8" i="2" s="1"/>
  <c r="HA6" i="2" s="1"/>
  <c r="J78" i="10"/>
  <c r="CA8" i="2" s="1"/>
  <c r="CA6" i="2" s="1"/>
  <c r="J313" i="10"/>
  <c r="LB8" i="2" s="1"/>
  <c r="LB6" i="2" s="1"/>
  <c r="J110" i="10"/>
  <c r="DG6" i="2" s="1"/>
  <c r="J157" i="10"/>
  <c r="FB6" i="2" s="1"/>
  <c r="J287" i="10"/>
  <c r="KB8" i="2" s="1"/>
  <c r="KB6" i="2" s="1"/>
  <c r="J267" i="10"/>
  <c r="JH8" i="2" s="1"/>
  <c r="JH6" i="2" s="1"/>
  <c r="J331" i="10"/>
  <c r="LT8" i="2" s="1"/>
  <c r="LT6" i="2" s="1"/>
  <c r="J89" i="10"/>
  <c r="CL8" i="2" s="1"/>
  <c r="CL6" i="2" s="1"/>
  <c r="J163" i="10"/>
  <c r="FH6" i="2" s="1"/>
  <c r="J73" i="10"/>
  <c r="BV8" i="2" s="1"/>
  <c r="BV6" i="2" s="1"/>
  <c r="J249" i="10"/>
  <c r="IP8" i="2" s="1"/>
  <c r="IP6" i="2" s="1"/>
  <c r="J37" i="10"/>
  <c r="AL8" i="2" s="1"/>
  <c r="AL6" i="2" s="1"/>
  <c r="J158" i="10"/>
  <c r="FC6" i="2" s="1"/>
  <c r="J171" i="10"/>
  <c r="FP6" i="2" s="1"/>
  <c r="J228" i="10"/>
  <c r="HU8" i="2" s="1"/>
  <c r="HU6" i="2" s="1"/>
  <c r="J71" i="10"/>
  <c r="BT8" i="2" s="1"/>
  <c r="BT6" i="2" s="1"/>
  <c r="J323" i="10"/>
  <c r="LL8" i="2" s="1"/>
  <c r="LL6" i="2" s="1"/>
  <c r="J135" i="10"/>
  <c r="EF6" i="2" s="1"/>
  <c r="J354" i="10"/>
  <c r="MQ8" i="2" s="1"/>
  <c r="MQ6" i="2" s="1"/>
  <c r="J86" i="10"/>
  <c r="CI8" i="2" s="1"/>
  <c r="CI6" i="2" s="1"/>
  <c r="J195" i="10"/>
  <c r="GN8" i="2" s="1"/>
  <c r="GN6" i="2" s="1"/>
  <c r="J203" i="10"/>
  <c r="GV8" i="2" s="1"/>
  <c r="GV6" i="2" s="1"/>
  <c r="J13" i="10"/>
  <c r="N8" i="2" s="1"/>
  <c r="N6" i="2" s="1"/>
  <c r="J180" i="10"/>
  <c r="FY6" i="2" s="1"/>
  <c r="J91" i="10"/>
  <c r="CN8" i="2" s="1"/>
  <c r="CN6" i="2" s="1"/>
  <c r="J327" i="10"/>
  <c r="LP8" i="2" s="1"/>
  <c r="LP6" i="2" s="1"/>
  <c r="J151" i="10"/>
  <c r="EV6" i="2" s="1"/>
  <c r="J190" i="10"/>
  <c r="GI6" i="2" s="1"/>
  <c r="J20" i="10"/>
  <c r="U8" i="2" s="1"/>
  <c r="U6" i="2" s="1"/>
  <c r="J121" i="10"/>
  <c r="DR6" i="2" s="1"/>
  <c r="J200" i="10"/>
  <c r="GS8" i="2" s="1"/>
  <c r="GS6" i="2" s="1"/>
  <c r="J197" i="10"/>
  <c r="GP8" i="2" s="1"/>
  <c r="GP6" i="2" s="1"/>
  <c r="J253" i="10"/>
  <c r="IT8" i="2" s="1"/>
  <c r="IT6" i="2" s="1"/>
  <c r="J80" i="10"/>
  <c r="CC8" i="2" s="1"/>
  <c r="CC6" i="2" s="1"/>
  <c r="J106" i="10"/>
  <c r="DC6" i="2" s="1"/>
  <c r="J52" i="10"/>
  <c r="BA8" i="2" s="1"/>
  <c r="BA6" i="2" s="1"/>
  <c r="J152" i="10"/>
  <c r="EW6" i="2" s="1"/>
  <c r="J93" i="10"/>
  <c r="CP8" i="2" s="1"/>
  <c r="CP6" i="2" s="1"/>
  <c r="J246" i="10"/>
  <c r="IM8" i="2" s="1"/>
  <c r="IM6" i="2" s="1"/>
  <c r="J33" i="10"/>
  <c r="AH8" i="2" s="1"/>
  <c r="AH6" i="2" s="1"/>
  <c r="J32" i="10"/>
  <c r="AG8" i="2" s="1"/>
  <c r="AG6" i="2" s="1"/>
  <c r="J257" i="10"/>
  <c r="IX8" i="2" s="1"/>
  <c r="IX6" i="2" s="1"/>
  <c r="J264" i="10"/>
  <c r="JE8" i="2" s="1"/>
  <c r="JE6" i="2" s="1"/>
  <c r="J284" i="10"/>
  <c r="JY8" i="2" s="1"/>
  <c r="JY6" i="2" s="1"/>
  <c r="J238" i="10"/>
  <c r="IE8" i="2" s="1"/>
  <c r="IE6" i="2" s="1"/>
  <c r="J303" i="10"/>
  <c r="KR8" i="2" s="1"/>
  <c r="KR6" i="2" s="1"/>
  <c r="J220" i="10"/>
  <c r="HM8" i="2" s="1"/>
  <c r="HM6" i="2" s="1"/>
  <c r="J42" i="10"/>
  <c r="AQ8" i="2" s="1"/>
  <c r="AQ6" i="2" s="1"/>
  <c r="J77" i="10"/>
  <c r="BZ8" i="2" s="1"/>
  <c r="BZ6" i="2" s="1"/>
  <c r="J31" i="10"/>
  <c r="AF8" i="2" s="1"/>
  <c r="AF6" i="2" s="1"/>
  <c r="J53" i="10"/>
  <c r="BB8" i="2" s="1"/>
  <c r="BB6" i="2" s="1"/>
  <c r="J47" i="10"/>
  <c r="AV8" i="2" s="1"/>
  <c r="AV6" i="2" s="1"/>
  <c r="J324" i="10"/>
  <c r="LM8" i="2" s="1"/>
  <c r="LM6" i="2" s="1"/>
  <c r="J111" i="10"/>
  <c r="DH6" i="2" s="1"/>
  <c r="J266" i="10"/>
  <c r="JG8" i="2" s="1"/>
  <c r="JG6" i="2" s="1"/>
  <c r="J57" i="10"/>
  <c r="BF8" i="2" s="1"/>
  <c r="BF6" i="2" s="1"/>
  <c r="J173" i="10"/>
  <c r="FR6" i="2" s="1"/>
  <c r="J262" i="10"/>
  <c r="JC8" i="2" s="1"/>
  <c r="JC6" i="2" s="1"/>
  <c r="J334" i="10"/>
  <c r="LW8" i="2" s="1"/>
  <c r="LW6" i="2" s="1"/>
  <c r="J176" i="10"/>
  <c r="FU6" i="2" s="1"/>
  <c r="J232" i="10"/>
  <c r="HY8" i="2" s="1"/>
  <c r="HY6" i="2" s="1"/>
  <c r="J274" i="10"/>
  <c r="JO8" i="2" s="1"/>
  <c r="JO6" i="2" s="1"/>
  <c r="J229" i="10"/>
  <c r="HV8" i="2" s="1"/>
  <c r="HV6" i="2" s="1"/>
  <c r="J256" i="10"/>
  <c r="IW8" i="2" s="1"/>
  <c r="IW6" i="2" s="1"/>
  <c r="J87" i="10"/>
  <c r="CJ8" i="2" s="1"/>
  <c r="CJ6" i="2" s="1"/>
  <c r="J12" i="10"/>
  <c r="M8" i="2" s="1"/>
  <c r="M6" i="2" s="1"/>
  <c r="J56" i="10"/>
  <c r="BE8" i="2" s="1"/>
  <c r="BE6" i="2" s="1"/>
  <c r="J243" i="10"/>
  <c r="IJ8" i="2" s="1"/>
  <c r="IJ6" i="2" s="1"/>
  <c r="J205" i="10"/>
  <c r="GX8" i="2" s="1"/>
  <c r="GX6" i="2" s="1"/>
  <c r="J40" i="10"/>
  <c r="AO8" i="2" s="1"/>
  <c r="AO6" i="2" s="1"/>
  <c r="J235" i="10"/>
  <c r="IB8" i="2" s="1"/>
  <c r="IB6" i="2" s="1"/>
  <c r="J169" i="10"/>
  <c r="FN6" i="2" s="1"/>
  <c r="J132" i="10"/>
  <c r="EC6" i="2" s="1"/>
  <c r="J107" i="10"/>
  <c r="DD6" i="2" s="1"/>
  <c r="J273" i="10"/>
  <c r="JN8" i="2" s="1"/>
  <c r="JN6" i="2" s="1"/>
  <c r="J292" i="10"/>
  <c r="KG8" i="2" s="1"/>
  <c r="KG6" i="2" s="1"/>
  <c r="J117" i="10"/>
  <c r="DN6" i="2" s="1"/>
  <c r="J139" i="10"/>
  <c r="EJ6" i="2" s="1"/>
  <c r="J174" i="10"/>
  <c r="FS6" i="2" s="1"/>
  <c r="J188" i="10"/>
  <c r="GG6" i="2" s="1"/>
  <c r="J270" i="10"/>
  <c r="JK8" i="2" s="1"/>
  <c r="JK6" i="2" s="1"/>
  <c r="J218" i="10"/>
  <c r="HK8" i="2" s="1"/>
  <c r="HK6" i="2" s="1"/>
  <c r="J70" i="10"/>
  <c r="BS8" i="2" s="1"/>
  <c r="BS6" i="2" s="1"/>
  <c r="J269" i="10"/>
  <c r="JJ8" i="2" s="1"/>
  <c r="JJ6" i="2" s="1"/>
  <c r="J261" i="10"/>
  <c r="JB8" i="2" s="1"/>
  <c r="JB6" i="2" s="1"/>
  <c r="J319" i="10"/>
  <c r="LH8" i="2" s="1"/>
  <c r="LH6" i="2" s="1"/>
  <c r="J214" i="10"/>
  <c r="HG8" i="2" s="1"/>
  <c r="HG6" i="2" s="1"/>
  <c r="J90" i="10"/>
  <c r="CM8" i="2" s="1"/>
  <c r="CM6" i="2" s="1"/>
  <c r="J81" i="10"/>
  <c r="CD8" i="2" s="1"/>
  <c r="CD6" i="2" s="1"/>
  <c r="J64" i="10"/>
  <c r="BM8" i="2" s="1"/>
  <c r="BM6" i="2" s="1"/>
  <c r="J75" i="10"/>
  <c r="BX8" i="2" s="1"/>
  <c r="BX6" i="2" s="1"/>
  <c r="J164" i="10"/>
  <c r="FI6" i="2" s="1"/>
  <c r="J82" i="10"/>
  <c r="CE8" i="2" s="1"/>
  <c r="CE6" i="2" s="1"/>
  <c r="J41" i="10"/>
  <c r="AP8" i="2" s="1"/>
  <c r="AP6" i="2" s="1"/>
  <c r="J165" i="10"/>
  <c r="FJ6" i="2" s="1"/>
  <c r="J316" i="10"/>
  <c r="LE8" i="2" s="1"/>
  <c r="LE6" i="2" s="1"/>
  <c r="J3" i="10"/>
  <c r="J352" i="10"/>
  <c r="MO8" i="2" s="1"/>
  <c r="MO6" i="2" s="1"/>
  <c r="J168" i="10"/>
  <c r="FM6" i="2" s="1"/>
  <c r="J7" i="10"/>
  <c r="H8" i="2" s="1"/>
  <c r="H6" i="2" s="1"/>
  <c r="J92" i="10"/>
  <c r="CO8" i="2" s="1"/>
  <c r="CO6" i="2" s="1"/>
  <c r="J138" i="10"/>
  <c r="EI6" i="2" s="1"/>
  <c r="J282" i="10"/>
  <c r="JW8" i="2" s="1"/>
  <c r="JW6" i="2" s="1"/>
  <c r="J277" i="10"/>
  <c r="JR8" i="2" s="1"/>
  <c r="JR6" i="2" s="1"/>
  <c r="J328" i="10"/>
  <c r="LQ8" i="2" s="1"/>
  <c r="LQ6" i="2" s="1"/>
  <c r="J101" i="10"/>
  <c r="CX6" i="2" s="1"/>
  <c r="J221" i="10"/>
  <c r="HN8" i="2" s="1"/>
  <c r="HN6" i="2" s="1"/>
  <c r="J6" i="10"/>
  <c r="G8" i="2" s="1"/>
  <c r="G6" i="2" s="1"/>
  <c r="J225" i="10"/>
  <c r="HR8" i="2" s="1"/>
  <c r="HR6" i="2" s="1"/>
  <c r="J206" i="10"/>
  <c r="GY8" i="2" s="1"/>
  <c r="GY6" i="2" s="1"/>
  <c r="J351" i="10"/>
  <c r="MN8" i="2" s="1"/>
  <c r="MN6" i="2" s="1"/>
  <c r="J268" i="10"/>
  <c r="JI8" i="2" s="1"/>
  <c r="JI6" i="2" s="1"/>
  <c r="J109" i="10"/>
  <c r="DF6" i="2" s="1"/>
  <c r="J38" i="10"/>
  <c r="AM8" i="2" s="1"/>
  <c r="AM6" i="2" s="1"/>
  <c r="J291" i="10"/>
  <c r="KF8" i="2" s="1"/>
  <c r="KF6" i="2" s="1"/>
  <c r="J24" i="10"/>
  <c r="Y8" i="2" s="1"/>
  <c r="Y6" i="2" s="1"/>
  <c r="J217" i="10"/>
  <c r="HJ8" i="2" s="1"/>
  <c r="HJ6" i="2" s="1"/>
  <c r="J310" i="10"/>
  <c r="KY8" i="2" s="1"/>
  <c r="KY6" i="2" s="1"/>
  <c r="J326" i="10"/>
  <c r="LO8" i="2" s="1"/>
  <c r="LO6" i="2" s="1"/>
  <c r="J21" i="10"/>
  <c r="V8" i="2" s="1"/>
  <c r="V6" i="2" s="1"/>
  <c r="J9" i="10"/>
  <c r="J8" i="2" s="1"/>
  <c r="J6" i="2" s="1"/>
  <c r="J245" i="10"/>
  <c r="IL8" i="2" s="1"/>
  <c r="IL6" i="2" s="1"/>
  <c r="J227" i="10"/>
  <c r="HT8" i="2" s="1"/>
  <c r="HT6" i="2" s="1"/>
  <c r="J156" i="10"/>
  <c r="FA6" i="2" s="1"/>
  <c r="J137" i="10"/>
  <c r="EH6" i="2" s="1"/>
  <c r="J215" i="10"/>
  <c r="HH8" i="2" s="1"/>
  <c r="HH6" i="2" s="1"/>
  <c r="J148" i="10"/>
  <c r="ES6" i="2" s="1"/>
  <c r="J343" i="10"/>
  <c r="MF8" i="2" s="1"/>
  <c r="MF6" i="2" s="1"/>
  <c r="J223" i="10"/>
  <c r="HP8" i="2" s="1"/>
  <c r="HP6" i="2" s="1"/>
  <c r="J349" i="10"/>
  <c r="ML8" i="2" s="1"/>
  <c r="ML6" i="2" s="1"/>
  <c r="J18" i="10"/>
  <c r="S8" i="2" s="1"/>
  <c r="S6" i="2" s="1"/>
  <c r="J340" i="10"/>
  <c r="MC8" i="2" s="1"/>
  <c r="MC6" i="2" s="1"/>
  <c r="J55" i="10"/>
  <c r="BD8" i="2" s="1"/>
  <c r="BD6" i="2" s="1"/>
  <c r="J170" i="10"/>
  <c r="FO6" i="2" s="1"/>
  <c r="J17" i="10"/>
  <c r="R8" i="2" s="1"/>
  <c r="R6" i="2" s="1"/>
  <c r="J49" i="10"/>
  <c r="AX8" i="2" s="1"/>
  <c r="AX6" i="2" s="1"/>
  <c r="J329" i="10"/>
  <c r="LR8" i="2" s="1"/>
  <c r="LR6" i="2" s="1"/>
  <c r="J233" i="10"/>
  <c r="HZ8" i="2" s="1"/>
  <c r="HZ6" i="2" s="1"/>
  <c r="J309" i="10"/>
  <c r="KX8" i="2" s="1"/>
  <c r="KX6" i="2" s="1"/>
  <c r="J254" i="10"/>
  <c r="IU8" i="2" s="1"/>
  <c r="IU6" i="2" s="1"/>
  <c r="J234" i="10"/>
  <c r="IA8" i="2" s="1"/>
  <c r="IA6" i="2" s="1"/>
  <c r="J11" i="10"/>
  <c r="L8" i="2" s="1"/>
  <c r="L6" i="2" s="1"/>
  <c r="J131" i="10"/>
  <c r="EB6" i="2" s="1"/>
  <c r="J356" i="10"/>
  <c r="MS8" i="2" s="1"/>
  <c r="MS6" i="2" s="1"/>
  <c r="J312" i="10"/>
  <c r="LA8" i="2" s="1"/>
  <c r="LA6" i="2" s="1"/>
  <c r="J226" i="10"/>
  <c r="HS8" i="2" s="1"/>
  <c r="HS6" i="2" s="1"/>
  <c r="J237" i="10"/>
  <c r="ID8" i="2" s="1"/>
  <c r="ID6" i="2" s="1"/>
  <c r="J345" i="10"/>
  <c r="MH8" i="2" s="1"/>
  <c r="MH6" i="2" s="1"/>
  <c r="J333" i="10"/>
  <c r="LV8" i="2" s="1"/>
  <c r="LV6" i="2" s="1"/>
  <c r="J308" i="10"/>
  <c r="KW8" i="2" s="1"/>
  <c r="KW6" i="2" s="1"/>
  <c r="J27" i="10"/>
  <c r="AB8" i="2" s="1"/>
  <c r="AB6" i="2" s="1"/>
  <c r="J113" i="10"/>
  <c r="DJ6" i="2" s="1"/>
  <c r="J330" i="10"/>
  <c r="LS8" i="2" s="1"/>
  <c r="LS6" i="2" s="1"/>
  <c r="J230" i="10"/>
  <c r="HW8" i="2" s="1"/>
  <c r="HW6" i="2" s="1"/>
  <c r="J280" i="10"/>
  <c r="JU8" i="2" s="1"/>
  <c r="JU6" i="2" s="1"/>
  <c r="J231" i="10"/>
  <c r="HX8" i="2" s="1"/>
  <c r="HX6" i="2" s="1"/>
  <c r="J348" i="10"/>
  <c r="MK8" i="2" s="1"/>
  <c r="MK6" i="2" s="1"/>
  <c r="J212" i="10"/>
  <c r="HE8" i="2" s="1"/>
  <c r="HE6" i="2" s="1"/>
  <c r="J350" i="10"/>
  <c r="MM8" i="2" s="1"/>
  <c r="MM6" i="2" s="1"/>
  <c r="J281" i="10"/>
  <c r="JV8" i="2" s="1"/>
  <c r="JV6" i="2" s="1"/>
  <c r="J182" i="10"/>
  <c r="GA6" i="2" s="1"/>
  <c r="J191" i="10"/>
  <c r="GJ6" i="2" s="1"/>
  <c r="J367" i="10"/>
  <c r="ND8" i="2" s="1"/>
  <c r="ND6" i="2" s="1"/>
  <c r="J5" i="10"/>
  <c r="F8" i="2" s="1"/>
  <c r="F6" i="2" s="1"/>
  <c r="J124" i="10"/>
  <c r="DU6" i="2" s="1"/>
  <c r="J133" i="10"/>
  <c r="ED6" i="2" s="1"/>
  <c r="J248" i="10"/>
  <c r="IO8" i="2" s="1"/>
  <c r="IO6" i="2" s="1"/>
  <c r="J210" i="10"/>
  <c r="HC8" i="2" s="1"/>
  <c r="HC6" i="2" s="1"/>
  <c r="J250" i="10"/>
  <c r="IQ8" i="2" s="1"/>
  <c r="IQ6" i="2" s="1"/>
  <c r="J26" i="10"/>
  <c r="AA8" i="2" s="1"/>
  <c r="AA6" i="2" s="1"/>
  <c r="J364" i="10"/>
  <c r="NA8" i="2" s="1"/>
  <c r="NA6" i="2" s="1"/>
  <c r="J136" i="10"/>
  <c r="EG6" i="2" s="1"/>
  <c r="J258" i="10"/>
  <c r="IY8" i="2" s="1"/>
  <c r="IY6" i="2" s="1"/>
  <c r="J187" i="10"/>
  <c r="GF6" i="2" s="1"/>
  <c r="J145" i="10"/>
  <c r="EP6" i="2" s="1"/>
  <c r="J46" i="10"/>
  <c r="AU8" i="2" s="1"/>
  <c r="AU6" i="2" s="1"/>
  <c r="J202" i="10"/>
  <c r="GU8" i="2" s="1"/>
  <c r="GU6" i="2" s="1"/>
  <c r="J15" i="10"/>
  <c r="P8" i="2" s="1"/>
  <c r="P6" i="2" s="1"/>
  <c r="J317" i="10"/>
  <c r="LF8" i="2" s="1"/>
  <c r="LF6" i="2" s="1"/>
  <c r="J62" i="10"/>
  <c r="BK8" i="2" s="1"/>
  <c r="BK6" i="2" s="1"/>
  <c r="J149" i="10"/>
  <c r="ET6" i="2" s="1"/>
  <c r="J241" i="10"/>
  <c r="IH8" i="2" s="1"/>
  <c r="IH6" i="2" s="1"/>
  <c r="J219" i="10"/>
  <c r="HL8" i="2" s="1"/>
  <c r="HL6" i="2" s="1"/>
  <c r="J67" i="10"/>
  <c r="BP8" i="2" s="1"/>
  <c r="BP6" i="2" s="1"/>
  <c r="J288" i="10"/>
  <c r="KC8" i="2" s="1"/>
  <c r="KC6" i="2" s="1"/>
  <c r="J43" i="10"/>
  <c r="AR8" i="2" s="1"/>
  <c r="AR6" i="2" s="1"/>
  <c r="J297" i="10"/>
  <c r="KL8" i="2" s="1"/>
  <c r="KL6" i="2" s="1"/>
  <c r="J290" i="10"/>
  <c r="KE8" i="2" s="1"/>
  <c r="KE6" i="2" s="1"/>
  <c r="J72" i="10"/>
  <c r="BU8" i="2" s="1"/>
  <c r="BU6" i="2" s="1"/>
  <c r="J365" i="10"/>
  <c r="NB8" i="2" s="1"/>
  <c r="NB6" i="2" s="1"/>
  <c r="J315" i="10"/>
  <c r="LD8" i="2" s="1"/>
  <c r="LD6" i="2" s="1"/>
  <c r="J344" i="10"/>
  <c r="MG8" i="2" s="1"/>
  <c r="MG6" i="2" s="1"/>
  <c r="J175" i="10"/>
  <c r="FT6" i="2" s="1"/>
  <c r="J186" i="10"/>
  <c r="GE6" i="2" s="1"/>
  <c r="J222" i="10"/>
  <c r="HO8" i="2" s="1"/>
  <c r="HO6" i="2" s="1"/>
  <c r="J60" i="10"/>
  <c r="BI8" i="2" s="1"/>
  <c r="BI6" i="2" s="1"/>
  <c r="J74" i="10"/>
  <c r="BW8" i="2" s="1"/>
  <c r="BW6" i="2" s="1"/>
  <c r="J265" i="10"/>
  <c r="JF8" i="2" s="1"/>
  <c r="JF6" i="2" s="1"/>
  <c r="J120" i="10"/>
  <c r="DQ6" i="2" s="1"/>
  <c r="J94" i="10"/>
  <c r="CQ8" i="2" s="1"/>
  <c r="CQ6" i="2" s="1"/>
  <c r="J242" i="10"/>
  <c r="II8" i="2" s="1"/>
  <c r="II6" i="2" s="1"/>
  <c r="J347" i="10"/>
  <c r="MJ8" i="2" s="1"/>
  <c r="MJ6" i="2" s="1"/>
  <c r="J211" i="10"/>
  <c r="HD8" i="2" s="1"/>
  <c r="HD6" i="2" s="1"/>
  <c r="J96" i="10"/>
  <c r="CS8" i="2" s="1"/>
  <c r="CS6" i="2" s="1"/>
  <c r="J141" i="10"/>
  <c r="EL6" i="2" s="1"/>
  <c r="J183" i="10"/>
  <c r="GB6" i="2" s="1"/>
  <c r="J79" i="10"/>
  <c r="CB8" i="2" s="1"/>
  <c r="CB6" i="2" s="1"/>
  <c r="J162" i="10"/>
  <c r="FG6" i="2" s="1"/>
  <c r="J153" i="10"/>
  <c r="EX6" i="2" s="1"/>
  <c r="J108" i="10"/>
  <c r="DE6" i="2" s="1"/>
  <c r="J196" i="10"/>
  <c r="GO8" i="2" s="1"/>
  <c r="GO6" i="2" s="1"/>
  <c r="J85" i="10"/>
  <c r="CH8" i="2" s="1"/>
  <c r="CH6" i="2" s="1"/>
  <c r="J68" i="10"/>
  <c r="BQ8" i="2" s="1"/>
  <c r="BQ6" i="2" s="1"/>
  <c r="J178" i="10"/>
  <c r="FW6" i="2" s="1"/>
  <c r="J304" i="10"/>
  <c r="KS8" i="2" s="1"/>
  <c r="KS6" i="2" s="1"/>
  <c r="J142" i="10"/>
  <c r="EM6" i="2" s="1"/>
  <c r="J181" i="10"/>
  <c r="FZ6" i="2" s="1"/>
  <c r="J144" i="10"/>
  <c r="EO6" i="2" s="1"/>
  <c r="J48" i="10"/>
  <c r="AW8" i="2" s="1"/>
  <c r="J318" i="10"/>
  <c r="LG8" i="2" s="1"/>
  <c r="LG6" i="2" s="1"/>
  <c r="J150" i="10"/>
  <c r="EU6" i="2" s="1"/>
  <c r="J84" i="10"/>
  <c r="CG8" i="2" s="1"/>
  <c r="CG6" i="2" s="1"/>
  <c r="J97" i="10"/>
  <c r="CT6" i="2" s="1"/>
  <c r="J65" i="10"/>
  <c r="BN8" i="2" s="1"/>
  <c r="BN6" i="2" s="1"/>
  <c r="J199" i="10"/>
  <c r="GR8" i="2" s="1"/>
  <c r="GR6" i="2" s="1"/>
  <c r="J300" i="10"/>
  <c r="KO8" i="2" s="1"/>
  <c r="KO6" i="2" s="1"/>
  <c r="J155" i="10"/>
  <c r="EZ6" i="2" s="1"/>
  <c r="J361" i="10"/>
  <c r="MX8" i="2" s="1"/>
  <c r="MX6" i="2" s="1"/>
  <c r="J275" i="10"/>
  <c r="JP8" i="2" s="1"/>
  <c r="JP6" i="2" s="1"/>
  <c r="J14" i="10"/>
  <c r="O8" i="2" s="1"/>
  <c r="O6" i="2" s="1"/>
  <c r="J259" i="10"/>
  <c r="IZ8" i="2" s="1"/>
  <c r="IZ6" i="2" s="1"/>
  <c r="J102" i="10"/>
  <c r="CY6" i="2" s="1"/>
  <c r="J301" i="10"/>
  <c r="KP8" i="2" s="1"/>
  <c r="KP6" i="2" s="1"/>
  <c r="J353" i="10"/>
  <c r="MP8" i="2" s="1"/>
  <c r="MP6" i="2" s="1"/>
  <c r="J69" i="10"/>
  <c r="BR8" i="2" s="1"/>
  <c r="BR6" i="2" s="1"/>
  <c r="J99" i="10"/>
  <c r="CV6" i="2" s="1"/>
  <c r="J298" i="10"/>
  <c r="KM8" i="2" s="1"/>
  <c r="KM6" i="2" s="1"/>
  <c r="J167" i="10"/>
  <c r="FL6" i="2" s="1"/>
  <c r="J185" i="10"/>
  <c r="GD6" i="2" s="1"/>
  <c r="J192" i="10"/>
  <c r="GK6" i="2" s="1"/>
  <c r="J147" i="10"/>
  <c r="ER6" i="2" s="1"/>
  <c r="J263" i="10"/>
  <c r="JD8" i="2" s="1"/>
  <c r="JD6" i="2" s="1"/>
  <c r="J207" i="10"/>
  <c r="GZ8" i="2" s="1"/>
  <c r="GZ6" i="2" s="1"/>
  <c r="J4" i="10"/>
  <c r="E8" i="2" s="1"/>
  <c r="E6" i="2" s="1"/>
  <c r="J34" i="10"/>
  <c r="AI8" i="2" s="1"/>
  <c r="AI6" i="2" s="1"/>
  <c r="J311" i="10"/>
  <c r="KZ8" i="2" s="1"/>
  <c r="KZ6" i="2" s="1"/>
  <c r="J66" i="10"/>
  <c r="BO8" i="2" s="1"/>
  <c r="BO6" i="2" s="1"/>
  <c r="J25" i="10"/>
  <c r="Z8" i="2" s="1"/>
  <c r="Z6" i="2" s="1"/>
  <c r="J366" i="10"/>
  <c r="NC8" i="2" s="1"/>
  <c r="NC6" i="2" s="1"/>
  <c r="J10" i="10"/>
  <c r="K8" i="2" s="1"/>
  <c r="K6" i="2" s="1"/>
  <c r="J61" i="10"/>
  <c r="BJ8" i="2" s="1"/>
  <c r="BJ6" i="2" s="1"/>
  <c r="J363" i="10"/>
  <c r="MZ8" i="2" s="1"/>
  <c r="MZ6" i="2" s="1"/>
  <c r="J339" i="10"/>
  <c r="MB8" i="2" s="1"/>
  <c r="MB6" i="2" s="1"/>
  <c r="J116" i="10"/>
  <c r="DM6" i="2" s="1"/>
  <c r="J322" i="10"/>
  <c r="LK8" i="2" s="1"/>
  <c r="LK6" i="2" s="1"/>
  <c r="J251" i="10"/>
  <c r="IR8" i="2" s="1"/>
  <c r="IR6" i="2" s="1"/>
  <c r="J95" i="10"/>
  <c r="CR8" i="2" s="1"/>
  <c r="CR6" i="2" s="1"/>
  <c r="J236" i="10"/>
  <c r="IC8" i="2" s="1"/>
  <c r="IC6" i="2" s="1"/>
  <c r="J293" i="10"/>
  <c r="KH8" i="2" s="1"/>
  <c r="KH6" i="2" s="1"/>
  <c r="J50" i="10"/>
  <c r="AY8" i="2" s="1"/>
  <c r="AY6" i="2" s="1"/>
  <c r="J194" i="10"/>
  <c r="GM8" i="2" s="1"/>
  <c r="GM6" i="2" s="1"/>
  <c r="J30" i="10"/>
  <c r="AE8" i="2" s="1"/>
  <c r="AE6" i="2" s="1"/>
  <c r="J128" i="10"/>
  <c r="DY6" i="2" s="1"/>
  <c r="J295" i="10"/>
  <c r="KJ8" i="2" s="1"/>
  <c r="KJ6" i="2" s="1"/>
  <c r="J346" i="10"/>
  <c r="MI8" i="2" s="1"/>
  <c r="MI6" i="2" s="1"/>
  <c r="J115" i="10"/>
  <c r="DL6" i="2" s="1"/>
  <c r="J118" i="10"/>
  <c r="DO6" i="2" s="1"/>
  <c r="J306" i="10"/>
  <c r="KU8" i="2" s="1"/>
  <c r="KU6" i="2" s="1"/>
  <c r="J209" i="10"/>
  <c r="HB8" i="2" s="1"/>
  <c r="HB6" i="2" s="1"/>
  <c r="J105" i="10"/>
  <c r="DB6" i="2" s="1"/>
  <c r="J51" i="10"/>
  <c r="AZ8" i="2" s="1"/>
  <c r="AZ6" i="2" s="1"/>
  <c r="J357" i="10"/>
  <c r="MT8" i="2" s="1"/>
  <c r="MT6" i="2" s="1"/>
  <c r="J184" i="10"/>
  <c r="GC6" i="2" s="1"/>
  <c r="J29" i="10"/>
  <c r="AD8" i="2" s="1"/>
  <c r="AD6" i="2" s="1"/>
  <c r="J129" i="10"/>
  <c r="DZ6" i="2" s="1"/>
  <c r="J338" i="10"/>
  <c r="MA8" i="2" s="1"/>
  <c r="MA6" i="2" s="1"/>
  <c r="J336" i="10"/>
  <c r="LY8" i="2" s="1"/>
  <c r="LY6" i="2" s="1"/>
  <c r="J112" i="10"/>
  <c r="DI6" i="2" s="1"/>
  <c r="J39" i="10"/>
  <c r="AN8" i="2" s="1"/>
  <c r="AN6" i="2" s="1"/>
  <c r="J193" i="10"/>
  <c r="GL6" i="2" s="1"/>
  <c r="AS8" i="2"/>
  <c r="AS6" i="2" s="1"/>
  <c r="LI8" i="2"/>
  <c r="LI6" i="2" s="1"/>
  <c r="AW6" i="2" l="1"/>
  <c r="AW5" i="2"/>
  <c r="D8" i="2"/>
  <c r="D6" i="2" s="1"/>
  <c r="M16" i="9"/>
  <c r="K16" i="9"/>
  <c r="E16" i="9"/>
  <c r="C16" i="9"/>
  <c r="E27" i="9"/>
  <c r="F27" i="9"/>
  <c r="G27" i="9"/>
  <c r="H27" i="9"/>
  <c r="I27" i="9"/>
  <c r="J27" i="9"/>
  <c r="K27" i="9"/>
  <c r="L27" i="9"/>
  <c r="M27" i="9"/>
  <c r="N27" i="9"/>
  <c r="O27" i="9"/>
  <c r="D27" i="9"/>
  <c r="E24" i="5"/>
  <c r="F24" i="5"/>
  <c r="G24" i="5"/>
  <c r="H24" i="5"/>
  <c r="I24" i="5"/>
  <c r="J24" i="5"/>
  <c r="K24" i="5"/>
  <c r="L24" i="5"/>
  <c r="M24" i="5"/>
  <c r="N24" i="5"/>
  <c r="O24" i="5"/>
  <c r="D24" i="5"/>
  <c r="O32" i="9" l="1"/>
  <c r="O29" i="9"/>
  <c r="N32" i="9"/>
  <c r="N29" i="9"/>
  <c r="M32" i="9"/>
  <c r="M29" i="9"/>
  <c r="G37" i="9"/>
  <c r="H37" i="9"/>
  <c r="L37" i="9"/>
  <c r="D37" i="9"/>
  <c r="Q25" i="1" a="1"/>
  <c r="Q25" i="1" s="1"/>
  <c r="P24" i="1" s="1" a="1"/>
  <c r="P24" i="1" s="1"/>
  <c r="C26" i="1"/>
  <c r="D5" i="9"/>
  <c r="P22" i="1"/>
  <c r="N22" i="1"/>
  <c r="K14" i="5"/>
  <c r="E14" i="5"/>
  <c r="C14" i="5"/>
  <c r="C11" i="9"/>
  <c r="C10" i="9"/>
  <c r="C11" i="5"/>
  <c r="C10" i="5"/>
  <c r="P21" i="9"/>
  <c r="P16" i="9"/>
  <c r="P19" i="5"/>
  <c r="P14" i="5"/>
  <c r="H41" i="9" l="1"/>
  <c r="H45" i="9"/>
  <c r="H49" i="9"/>
  <c r="H53" i="9"/>
  <c r="H57" i="9"/>
  <c r="H61" i="9"/>
  <c r="H65" i="9"/>
  <c r="H46" i="9"/>
  <c r="H47" i="9"/>
  <c r="H48" i="9"/>
  <c r="H62" i="9"/>
  <c r="H63" i="9"/>
  <c r="H64" i="9"/>
  <c r="H50" i="9"/>
  <c r="H51" i="9"/>
  <c r="H52" i="9"/>
  <c r="H66" i="9"/>
  <c r="H67" i="9"/>
  <c r="H68" i="9"/>
  <c r="H38" i="9"/>
  <c r="H39" i="9"/>
  <c r="H40" i="9"/>
  <c r="H54" i="9"/>
  <c r="H55" i="9"/>
  <c r="H56" i="9"/>
  <c r="H42" i="9"/>
  <c r="H44" i="9"/>
  <c r="H58" i="9"/>
  <c r="H59" i="9"/>
  <c r="H60" i="9"/>
  <c r="H43" i="9"/>
  <c r="G40" i="9"/>
  <c r="G44" i="9"/>
  <c r="G48" i="9"/>
  <c r="G52" i="9"/>
  <c r="G56" i="9"/>
  <c r="G60" i="9"/>
  <c r="G64" i="9"/>
  <c r="G68" i="9"/>
  <c r="G49" i="9"/>
  <c r="G50" i="9"/>
  <c r="G51" i="9"/>
  <c r="G65" i="9"/>
  <c r="G66" i="9"/>
  <c r="G67" i="9"/>
  <c r="G38" i="9"/>
  <c r="G39" i="9"/>
  <c r="G53" i="9"/>
  <c r="G54" i="9"/>
  <c r="G55" i="9"/>
  <c r="G41" i="9"/>
  <c r="G42" i="9"/>
  <c r="G43" i="9"/>
  <c r="G57" i="9"/>
  <c r="G58" i="9"/>
  <c r="G46" i="9"/>
  <c r="G59" i="9"/>
  <c r="G61" i="9"/>
  <c r="G62" i="9"/>
  <c r="G63" i="9"/>
  <c r="G45" i="9"/>
  <c r="G47" i="9"/>
  <c r="L41" i="9"/>
  <c r="L45" i="9"/>
  <c r="L49" i="9"/>
  <c r="L53" i="9"/>
  <c r="L57" i="9"/>
  <c r="L61" i="9"/>
  <c r="L65" i="9"/>
  <c r="L50" i="9"/>
  <c r="L51" i="9"/>
  <c r="L52" i="9"/>
  <c r="L66" i="9"/>
  <c r="L67" i="9"/>
  <c r="L68" i="9"/>
  <c r="L38" i="9"/>
  <c r="L39" i="9"/>
  <c r="L40" i="9"/>
  <c r="L54" i="9"/>
  <c r="L55" i="9"/>
  <c r="L56" i="9"/>
  <c r="L42" i="9"/>
  <c r="L43" i="9"/>
  <c r="L44" i="9"/>
  <c r="L46" i="9"/>
  <c r="L48" i="9"/>
  <c r="L58" i="9"/>
  <c r="L59" i="9"/>
  <c r="L60" i="9"/>
  <c r="L47" i="9"/>
  <c r="L62" i="9"/>
  <c r="L63" i="9"/>
  <c r="L64" i="9"/>
  <c r="D38" i="9"/>
  <c r="D39" i="9"/>
  <c r="D43" i="9"/>
  <c r="D47" i="9"/>
  <c r="D51" i="9"/>
  <c r="D55" i="9"/>
  <c r="D59" i="9"/>
  <c r="D67" i="9"/>
  <c r="D44" i="9"/>
  <c r="D52" i="9"/>
  <c r="D60" i="9"/>
  <c r="D68" i="9"/>
  <c r="D45" i="9"/>
  <c r="D53" i="9"/>
  <c r="D61" i="9"/>
  <c r="D42" i="9"/>
  <c r="D46" i="9"/>
  <c r="D50" i="9"/>
  <c r="D54" i="9"/>
  <c r="D58" i="9"/>
  <c r="D62" i="9"/>
  <c r="D66" i="9"/>
  <c r="D63" i="9"/>
  <c r="D40" i="9"/>
  <c r="D48" i="9"/>
  <c r="D56" i="9"/>
  <c r="D64" i="9"/>
  <c r="D41" i="9"/>
  <c r="D49" i="9"/>
  <c r="D57" i="9"/>
  <c r="D65" i="9"/>
  <c r="J4" i="9"/>
  <c r="I4" i="5"/>
  <c r="F37" i="9"/>
  <c r="J37" i="9"/>
  <c r="N37" i="9"/>
  <c r="M37" i="9"/>
  <c r="I37" i="9"/>
  <c r="O37" i="9"/>
  <c r="E37" i="9"/>
  <c r="K37" i="9"/>
  <c r="D17" i="5"/>
  <c r="C42" i="5"/>
  <c r="C34" i="5"/>
  <c r="C35" i="5"/>
  <c r="C36" i="5"/>
  <c r="C37" i="5"/>
  <c r="C38" i="5"/>
  <c r="C39" i="5"/>
  <c r="C40" i="5"/>
  <c r="C41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33" i="5"/>
  <c r="L32" i="9" l="1"/>
  <c r="L29" i="9"/>
  <c r="G32" i="9"/>
  <c r="G29" i="9"/>
  <c r="H32" i="9"/>
  <c r="H29" i="9"/>
  <c r="O40" i="9"/>
  <c r="O44" i="9"/>
  <c r="O48" i="9"/>
  <c r="O52" i="9"/>
  <c r="O56" i="9"/>
  <c r="O60" i="9"/>
  <c r="O64" i="9"/>
  <c r="O41" i="9"/>
  <c r="O42" i="9"/>
  <c r="O43" i="9"/>
  <c r="O57" i="9"/>
  <c r="O58" i="9"/>
  <c r="O59" i="9"/>
  <c r="O45" i="9"/>
  <c r="O46" i="9"/>
  <c r="O47" i="9"/>
  <c r="O61" i="9"/>
  <c r="O62" i="9"/>
  <c r="O63" i="9"/>
  <c r="O49" i="9"/>
  <c r="O50" i="9"/>
  <c r="O51" i="9"/>
  <c r="O53" i="9"/>
  <c r="O55" i="9"/>
  <c r="O65" i="9"/>
  <c r="O66" i="9"/>
  <c r="O67" i="9"/>
  <c r="O38" i="9"/>
  <c r="O68" i="9"/>
  <c r="O54" i="9"/>
  <c r="O39" i="9"/>
  <c r="J39" i="9"/>
  <c r="J43" i="9"/>
  <c r="J47" i="9"/>
  <c r="J51" i="9"/>
  <c r="J55" i="9"/>
  <c r="J59" i="9"/>
  <c r="J63" i="9"/>
  <c r="J67" i="9"/>
  <c r="J40" i="9"/>
  <c r="J41" i="9"/>
  <c r="J42" i="9"/>
  <c r="J56" i="9"/>
  <c r="J57" i="9"/>
  <c r="J58" i="9"/>
  <c r="J44" i="9"/>
  <c r="J45" i="9"/>
  <c r="J46" i="9"/>
  <c r="J60" i="9"/>
  <c r="J61" i="9"/>
  <c r="J62" i="9"/>
  <c r="J48" i="9"/>
  <c r="J49" i="9"/>
  <c r="J50" i="9"/>
  <c r="J38" i="9"/>
  <c r="J52" i="9"/>
  <c r="J54" i="9"/>
  <c r="J64" i="9"/>
  <c r="J65" i="9"/>
  <c r="J66" i="9"/>
  <c r="J53" i="9"/>
  <c r="J68" i="9"/>
  <c r="I38" i="9"/>
  <c r="I42" i="9"/>
  <c r="I46" i="9"/>
  <c r="I50" i="9"/>
  <c r="I54" i="9"/>
  <c r="I58" i="9"/>
  <c r="I62" i="9"/>
  <c r="I66" i="9"/>
  <c r="I43" i="9"/>
  <c r="I44" i="9"/>
  <c r="I45" i="9"/>
  <c r="I59" i="9"/>
  <c r="I60" i="9"/>
  <c r="I61" i="9"/>
  <c r="I47" i="9"/>
  <c r="I48" i="9"/>
  <c r="I49" i="9"/>
  <c r="I63" i="9"/>
  <c r="I64" i="9"/>
  <c r="I65" i="9"/>
  <c r="I51" i="9"/>
  <c r="I52" i="9"/>
  <c r="I53" i="9"/>
  <c r="I40" i="9"/>
  <c r="I56" i="9"/>
  <c r="I39" i="9"/>
  <c r="I41" i="9"/>
  <c r="I67" i="9"/>
  <c r="I68" i="9"/>
  <c r="I55" i="9"/>
  <c r="I57" i="9"/>
  <c r="F39" i="9"/>
  <c r="F43" i="9"/>
  <c r="F47" i="9"/>
  <c r="F51" i="9"/>
  <c r="F55" i="9"/>
  <c r="F59" i="9"/>
  <c r="F63" i="9"/>
  <c r="F67" i="9"/>
  <c r="F38" i="9"/>
  <c r="F52" i="9"/>
  <c r="F53" i="9"/>
  <c r="F54" i="9"/>
  <c r="F68" i="9"/>
  <c r="F40" i="9"/>
  <c r="F41" i="9"/>
  <c r="F42" i="9"/>
  <c r="F56" i="9"/>
  <c r="F57" i="9"/>
  <c r="F58" i="9"/>
  <c r="F44" i="9"/>
  <c r="F45" i="9"/>
  <c r="F46" i="9"/>
  <c r="F48" i="9"/>
  <c r="F50" i="9"/>
  <c r="F60" i="9"/>
  <c r="F61" i="9"/>
  <c r="F62" i="9"/>
  <c r="F64" i="9"/>
  <c r="F65" i="9"/>
  <c r="F66" i="9"/>
  <c r="F49" i="9"/>
  <c r="K40" i="9"/>
  <c r="K44" i="9"/>
  <c r="K48" i="9"/>
  <c r="K52" i="9"/>
  <c r="K56" i="9"/>
  <c r="K60" i="9"/>
  <c r="K64" i="9"/>
  <c r="K68" i="9"/>
  <c r="K38" i="9"/>
  <c r="K39" i="9"/>
  <c r="K53" i="9"/>
  <c r="K54" i="9"/>
  <c r="K55" i="9"/>
  <c r="K41" i="9"/>
  <c r="K42" i="9"/>
  <c r="K43" i="9"/>
  <c r="K57" i="9"/>
  <c r="K58" i="9"/>
  <c r="K59" i="9"/>
  <c r="K45" i="9"/>
  <c r="K46" i="9"/>
  <c r="K47" i="9"/>
  <c r="K50" i="9"/>
  <c r="K61" i="9"/>
  <c r="K62" i="9"/>
  <c r="K63" i="9"/>
  <c r="K49" i="9"/>
  <c r="K51" i="9"/>
  <c r="K65" i="9"/>
  <c r="K66" i="9"/>
  <c r="K67" i="9"/>
  <c r="M38" i="9"/>
  <c r="M42" i="9"/>
  <c r="M46" i="9"/>
  <c r="M50" i="9"/>
  <c r="M54" i="9"/>
  <c r="M58" i="9"/>
  <c r="M62" i="9"/>
  <c r="M66" i="9"/>
  <c r="M47" i="9"/>
  <c r="M48" i="9"/>
  <c r="M49" i="9"/>
  <c r="M63" i="9"/>
  <c r="M64" i="9"/>
  <c r="M65" i="9"/>
  <c r="M51" i="9"/>
  <c r="M52" i="9"/>
  <c r="M53" i="9"/>
  <c r="M67" i="9"/>
  <c r="M68" i="9"/>
  <c r="M39" i="9"/>
  <c r="M40" i="9"/>
  <c r="M41" i="9"/>
  <c r="M55" i="9"/>
  <c r="M56" i="9"/>
  <c r="M57" i="9"/>
  <c r="M44" i="9"/>
  <c r="M43" i="9"/>
  <c r="M45" i="9"/>
  <c r="M59" i="9"/>
  <c r="M60" i="9"/>
  <c r="M61" i="9"/>
  <c r="E38" i="9"/>
  <c r="E42" i="9"/>
  <c r="E46" i="9"/>
  <c r="E50" i="9"/>
  <c r="E54" i="9"/>
  <c r="E58" i="9"/>
  <c r="E62" i="9"/>
  <c r="E66" i="9"/>
  <c r="E39" i="9"/>
  <c r="E40" i="9"/>
  <c r="E41" i="9"/>
  <c r="E55" i="9"/>
  <c r="E56" i="9"/>
  <c r="E57" i="9"/>
  <c r="E43" i="9"/>
  <c r="E44" i="9"/>
  <c r="E45" i="9"/>
  <c r="E59" i="9"/>
  <c r="E60" i="9"/>
  <c r="E61" i="9"/>
  <c r="E47" i="9"/>
  <c r="E48" i="9"/>
  <c r="E49" i="9"/>
  <c r="E52" i="9"/>
  <c r="E63" i="9"/>
  <c r="E64" i="9"/>
  <c r="E65" i="9"/>
  <c r="E67" i="9"/>
  <c r="E68" i="9"/>
  <c r="E51" i="9"/>
  <c r="E53" i="9"/>
  <c r="N39" i="9"/>
  <c r="N43" i="9"/>
  <c r="N47" i="9"/>
  <c r="N51" i="9"/>
  <c r="N55" i="9"/>
  <c r="N59" i="9"/>
  <c r="N63" i="9"/>
  <c r="N67" i="9"/>
  <c r="N44" i="9"/>
  <c r="N45" i="9"/>
  <c r="N46" i="9"/>
  <c r="N60" i="9"/>
  <c r="N61" i="9"/>
  <c r="N62" i="9"/>
  <c r="N48" i="9"/>
  <c r="N49" i="9"/>
  <c r="N50" i="9"/>
  <c r="N64" i="9"/>
  <c r="N65" i="9"/>
  <c r="N66" i="9"/>
  <c r="N38" i="9"/>
  <c r="N52" i="9"/>
  <c r="N53" i="9"/>
  <c r="N54" i="9"/>
  <c r="N57" i="9"/>
  <c r="N68" i="9"/>
  <c r="N40" i="9"/>
  <c r="N42" i="9"/>
  <c r="N56" i="9"/>
  <c r="N41" i="9"/>
  <c r="N58" i="9"/>
  <c r="N75" i="5"/>
  <c r="O75" i="5"/>
  <c r="M75" i="5"/>
  <c r="O71" i="5"/>
  <c r="N71" i="5"/>
  <c r="M71" i="5"/>
  <c r="N81" i="5"/>
  <c r="M81" i="5"/>
  <c r="O81" i="5"/>
  <c r="N77" i="5"/>
  <c r="O77" i="5"/>
  <c r="M77" i="5"/>
  <c r="O73" i="5"/>
  <c r="N73" i="5"/>
  <c r="M73" i="5"/>
  <c r="M69" i="5"/>
  <c r="N69" i="5"/>
  <c r="O69" i="5"/>
  <c r="N65" i="5"/>
  <c r="M65" i="5"/>
  <c r="O65" i="5"/>
  <c r="O61" i="5"/>
  <c r="N61" i="5"/>
  <c r="M61" i="5"/>
  <c r="N57" i="5"/>
  <c r="M57" i="5"/>
  <c r="O57" i="5"/>
  <c r="O53" i="5"/>
  <c r="M53" i="5"/>
  <c r="N53" i="5"/>
  <c r="M80" i="5"/>
  <c r="N80" i="5"/>
  <c r="O80" i="5"/>
  <c r="M76" i="5"/>
  <c r="N76" i="5"/>
  <c r="O76" i="5"/>
  <c r="N72" i="5"/>
  <c r="O72" i="5"/>
  <c r="M72" i="5"/>
  <c r="O68" i="5"/>
  <c r="M68" i="5"/>
  <c r="N68" i="5"/>
  <c r="M64" i="5"/>
  <c r="N64" i="5"/>
  <c r="O64" i="5"/>
  <c r="N60" i="5"/>
  <c r="O60" i="5"/>
  <c r="M60" i="5"/>
  <c r="N56" i="5"/>
  <c r="O56" i="5"/>
  <c r="M56" i="5"/>
  <c r="M79" i="5"/>
  <c r="O79" i="5"/>
  <c r="N79" i="5"/>
  <c r="N67" i="5"/>
  <c r="M67" i="5"/>
  <c r="O67" i="5"/>
  <c r="N63" i="5"/>
  <c r="M63" i="5"/>
  <c r="O63" i="5"/>
  <c r="N59" i="5"/>
  <c r="M59" i="5"/>
  <c r="O59" i="5"/>
  <c r="N55" i="5"/>
  <c r="O55" i="5"/>
  <c r="M55" i="5"/>
  <c r="O82" i="5"/>
  <c r="N82" i="5"/>
  <c r="M82" i="5"/>
  <c r="M78" i="5"/>
  <c r="N78" i="5"/>
  <c r="O78" i="5"/>
  <c r="M74" i="5"/>
  <c r="N74" i="5"/>
  <c r="O74" i="5"/>
  <c r="N70" i="5"/>
  <c r="M70" i="5"/>
  <c r="O70" i="5"/>
  <c r="O66" i="5"/>
  <c r="N66" i="5"/>
  <c r="M66" i="5"/>
  <c r="M62" i="5"/>
  <c r="N62" i="5"/>
  <c r="O62" i="5"/>
  <c r="N58" i="5"/>
  <c r="O58" i="5"/>
  <c r="M58" i="5"/>
  <c r="N54" i="5"/>
  <c r="O54" i="5"/>
  <c r="M54" i="5"/>
  <c r="N35" i="5"/>
  <c r="M35" i="5"/>
  <c r="O35" i="5"/>
  <c r="N49" i="5"/>
  <c r="O49" i="5"/>
  <c r="M49" i="5"/>
  <c r="M45" i="5"/>
  <c r="O45" i="5"/>
  <c r="N45" i="5"/>
  <c r="M40" i="5"/>
  <c r="N40" i="5"/>
  <c r="O40" i="5"/>
  <c r="N36" i="5"/>
  <c r="O36" i="5"/>
  <c r="M36" i="5"/>
  <c r="N52" i="5"/>
  <c r="O52" i="5"/>
  <c r="M52" i="5"/>
  <c r="M48" i="5"/>
  <c r="O48" i="5"/>
  <c r="N48" i="5"/>
  <c r="O44" i="5"/>
  <c r="N44" i="5"/>
  <c r="M44" i="5"/>
  <c r="O39" i="5"/>
  <c r="N39" i="5"/>
  <c r="M39" i="5"/>
  <c r="M33" i="5"/>
  <c r="N33" i="5"/>
  <c r="O33" i="5"/>
  <c r="M51" i="5"/>
  <c r="O51" i="5"/>
  <c r="N51" i="5"/>
  <c r="O47" i="5"/>
  <c r="N47" i="5"/>
  <c r="M47" i="5"/>
  <c r="N43" i="5"/>
  <c r="M43" i="5"/>
  <c r="O43" i="5"/>
  <c r="N38" i="5"/>
  <c r="M38" i="5"/>
  <c r="O38" i="5"/>
  <c r="O34" i="5"/>
  <c r="M34" i="5"/>
  <c r="N34" i="5"/>
  <c r="O50" i="5"/>
  <c r="M50" i="5"/>
  <c r="N50" i="5"/>
  <c r="N46" i="5"/>
  <c r="O46" i="5"/>
  <c r="M46" i="5"/>
  <c r="O41" i="5"/>
  <c r="M41" i="5"/>
  <c r="N41" i="5"/>
  <c r="M37" i="5"/>
  <c r="O37" i="5"/>
  <c r="N37" i="5"/>
  <c r="M42" i="5"/>
  <c r="O42" i="5"/>
  <c r="N42" i="5"/>
  <c r="D5" i="2"/>
  <c r="D7" i="2"/>
  <c r="D32" i="5"/>
  <c r="L32" i="5"/>
  <c r="H32" i="5"/>
  <c r="O32" i="5"/>
  <c r="K32" i="5"/>
  <c r="G32" i="5"/>
  <c r="N32" i="5"/>
  <c r="J32" i="5"/>
  <c r="F32" i="5"/>
  <c r="M32" i="5"/>
  <c r="I32" i="5"/>
  <c r="E32" i="5"/>
  <c r="C11" i="2"/>
  <c r="C12" i="2"/>
  <c r="C13" i="2"/>
  <c r="C14" i="2"/>
  <c r="C15" i="2"/>
  <c r="C17" i="2"/>
  <c r="C18" i="2"/>
  <c r="C19" i="2"/>
  <c r="C20" i="2"/>
  <c r="C21" i="2"/>
  <c r="C22" i="2"/>
  <c r="C23" i="2"/>
  <c r="C25" i="2"/>
  <c r="C26" i="2"/>
  <c r="C28" i="2"/>
  <c r="C29" i="2"/>
  <c r="C30" i="2"/>
  <c r="C31" i="2"/>
  <c r="C32" i="2"/>
  <c r="C33" i="2"/>
  <c r="C34" i="2"/>
  <c r="C35" i="2"/>
  <c r="C36" i="2"/>
  <c r="C37" i="2"/>
  <c r="C38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16" i="2"/>
  <c r="C24" i="2"/>
  <c r="C27" i="2"/>
  <c r="C39" i="2"/>
  <c r="C40" i="2"/>
  <c r="C59" i="2"/>
  <c r="C10" i="2"/>
  <c r="I32" i="9" l="1"/>
  <c r="I29" i="9"/>
  <c r="J32" i="9"/>
  <c r="J29" i="9"/>
  <c r="K32" i="9"/>
  <c r="K29" i="9"/>
  <c r="E5" i="2"/>
  <c r="E7" i="2"/>
  <c r="D9" i="2"/>
  <c r="F5" i="2" l="1"/>
  <c r="F7" i="2"/>
  <c r="E9" i="2"/>
  <c r="G5" i="2" l="1"/>
  <c r="G7" i="2"/>
  <c r="F9" i="2"/>
  <c r="H5" i="2" l="1"/>
  <c r="H7" i="2"/>
  <c r="G9" i="2"/>
  <c r="I5" i="2" l="1"/>
  <c r="I7" i="2"/>
  <c r="H9" i="2"/>
  <c r="J5" i="2" l="1"/>
  <c r="J7" i="2"/>
  <c r="I9" i="2"/>
  <c r="K5" i="2" l="1"/>
  <c r="K7" i="2"/>
  <c r="J9" i="2"/>
  <c r="L5" i="2" l="1"/>
  <c r="L7" i="2"/>
  <c r="K9" i="2"/>
  <c r="M5" i="2" l="1"/>
  <c r="M7" i="2"/>
  <c r="L9" i="2"/>
  <c r="N5" i="2" l="1"/>
  <c r="N7" i="2"/>
  <c r="M9" i="2"/>
  <c r="O5" i="2" l="1"/>
  <c r="O7" i="2"/>
  <c r="N9" i="2"/>
  <c r="P5" i="2" l="1"/>
  <c r="P7" i="2"/>
  <c r="O9" i="2"/>
  <c r="Q5" i="2" l="1"/>
  <c r="Q7" i="2"/>
  <c r="P9" i="2"/>
  <c r="R5" i="2" l="1"/>
  <c r="R7" i="2"/>
  <c r="Q9" i="2"/>
  <c r="S5" i="2" l="1"/>
  <c r="S7" i="2"/>
  <c r="R9" i="2"/>
  <c r="T7" i="2" l="1"/>
  <c r="T5" i="2"/>
  <c r="S9" i="2"/>
  <c r="U5" i="2" l="1"/>
  <c r="U7" i="2"/>
  <c r="T9" i="2"/>
  <c r="V5" i="2" l="1"/>
  <c r="V7" i="2"/>
  <c r="U9" i="2"/>
  <c r="W5" i="2" l="1"/>
  <c r="W7" i="2"/>
  <c r="V9" i="2"/>
  <c r="X5" i="2" l="1"/>
  <c r="X7" i="2"/>
  <c r="W9" i="2"/>
  <c r="Y5" i="2" l="1"/>
  <c r="Y7" i="2"/>
  <c r="X9" i="2"/>
  <c r="Z5" i="2" l="1"/>
  <c r="Z7" i="2"/>
  <c r="Y9" i="2"/>
  <c r="AA5" i="2" l="1"/>
  <c r="AA7" i="2"/>
  <c r="Z9" i="2"/>
  <c r="AB5" i="2" l="1"/>
  <c r="AB7" i="2"/>
  <c r="AA9" i="2"/>
  <c r="AC5" i="2" l="1"/>
  <c r="AC7" i="2"/>
  <c r="AB9" i="2"/>
  <c r="AD5" i="2" l="1"/>
  <c r="AD7" i="2"/>
  <c r="AC9" i="2"/>
  <c r="AE5" i="2" l="1"/>
  <c r="AE7" i="2"/>
  <c r="AD9" i="2"/>
  <c r="AF5" i="2" l="1"/>
  <c r="AF7" i="2"/>
  <c r="AE9" i="2"/>
  <c r="AG5" i="2" l="1"/>
  <c r="AG7" i="2"/>
  <c r="AF9" i="2"/>
  <c r="AH5" i="2" l="1"/>
  <c r="AH7" i="2"/>
  <c r="AG9" i="2"/>
  <c r="AI7" i="2" l="1"/>
  <c r="AI5" i="2"/>
  <c r="AH9" i="2"/>
  <c r="AJ7" i="2" l="1"/>
  <c r="AJ5" i="2"/>
  <c r="AI9" i="2"/>
  <c r="AK5" i="2" l="1"/>
  <c r="AK7" i="2"/>
  <c r="AJ9" i="2"/>
  <c r="AL5" i="2" l="1"/>
  <c r="AL7" i="2"/>
  <c r="AK9" i="2"/>
  <c r="AM5" i="2" l="1"/>
  <c r="AM7" i="2"/>
  <c r="AL9" i="2"/>
  <c r="AN5" i="2" l="1"/>
  <c r="AN7" i="2"/>
  <c r="AM9" i="2"/>
  <c r="AO5" i="2" l="1"/>
  <c r="AO7" i="2"/>
  <c r="AN9" i="2"/>
  <c r="AP5" i="2" l="1"/>
  <c r="AP7" i="2"/>
  <c r="AO9" i="2"/>
  <c r="AQ5" i="2" l="1"/>
  <c r="AQ7" i="2"/>
  <c r="AP9" i="2"/>
  <c r="AR5" i="2" l="1"/>
  <c r="AR7" i="2"/>
  <c r="AQ9" i="2"/>
  <c r="AS5" i="2" l="1"/>
  <c r="AS7" i="2"/>
  <c r="AR9" i="2"/>
  <c r="AT5" i="2" l="1"/>
  <c r="AT7" i="2"/>
  <c r="AS9" i="2"/>
  <c r="AU5" i="2" l="1"/>
  <c r="AU7" i="2"/>
  <c r="AT9" i="2"/>
  <c r="AV5" i="2" l="1"/>
  <c r="AV7" i="2"/>
  <c r="AU9" i="2"/>
  <c r="AW7" i="2" l="1"/>
  <c r="AV9" i="2"/>
  <c r="AX5" i="2" l="1"/>
  <c r="AX7" i="2"/>
  <c r="AW9" i="2"/>
  <c r="AY5" i="2" l="1"/>
  <c r="AY7" i="2"/>
  <c r="AX9" i="2"/>
  <c r="AZ5" i="2" l="1"/>
  <c r="AZ7" i="2"/>
  <c r="AY9" i="2"/>
  <c r="BA5" i="2" l="1"/>
  <c r="BA7" i="2"/>
  <c r="AZ9" i="2"/>
  <c r="BB5" i="2" l="1"/>
  <c r="BB7" i="2"/>
  <c r="BA9" i="2"/>
  <c r="BC5" i="2" l="1"/>
  <c r="BC7" i="2"/>
  <c r="BB9" i="2"/>
  <c r="BD5" i="2" l="1"/>
  <c r="BD7" i="2"/>
  <c r="BC9" i="2"/>
  <c r="BE5" i="2" l="1"/>
  <c r="BE7" i="2"/>
  <c r="BD9" i="2"/>
  <c r="BF5" i="2" l="1"/>
  <c r="BF7" i="2"/>
  <c r="BE9" i="2"/>
  <c r="BG5" i="2" l="1"/>
  <c r="BG7" i="2"/>
  <c r="BF9" i="2"/>
  <c r="BH5" i="2" l="1"/>
  <c r="BH7" i="2"/>
  <c r="BG9" i="2"/>
  <c r="BI5" i="2" l="1"/>
  <c r="BI7" i="2"/>
  <c r="BH9" i="2"/>
  <c r="BJ5" i="2" l="1"/>
  <c r="BJ7" i="2"/>
  <c r="BI9" i="2"/>
  <c r="BK5" i="2" l="1"/>
  <c r="BK7" i="2"/>
  <c r="BJ9" i="2"/>
  <c r="BL5" i="2" l="1"/>
  <c r="BL7" i="2"/>
  <c r="BK9" i="2"/>
  <c r="BM5" i="2" l="1"/>
  <c r="BM7" i="2"/>
  <c r="BL9" i="2"/>
  <c r="BN5" i="2" l="1"/>
  <c r="BN7" i="2"/>
  <c r="BM9" i="2"/>
  <c r="BO7" i="2" l="1"/>
  <c r="BO5" i="2"/>
  <c r="BN9" i="2"/>
  <c r="BP5" i="2" l="1"/>
  <c r="BP7" i="2"/>
  <c r="BO9" i="2"/>
  <c r="BQ5" i="2" l="1"/>
  <c r="BQ7" i="2"/>
  <c r="BP9" i="2"/>
  <c r="BR5" i="2" l="1"/>
  <c r="BR7" i="2"/>
  <c r="BQ9" i="2"/>
  <c r="BS5" i="2" l="1"/>
  <c r="BS7" i="2"/>
  <c r="BR9" i="2"/>
  <c r="BT5" i="2" l="1"/>
  <c r="BT7" i="2"/>
  <c r="BS9" i="2"/>
  <c r="BU5" i="2" l="1"/>
  <c r="BU7" i="2"/>
  <c r="BT9" i="2"/>
  <c r="BV5" i="2" l="1"/>
  <c r="BV7" i="2"/>
  <c r="BU9" i="2"/>
  <c r="BW5" i="2" l="1"/>
  <c r="BW7" i="2"/>
  <c r="BV9" i="2"/>
  <c r="BX5" i="2" l="1"/>
  <c r="BX7" i="2"/>
  <c r="BW9" i="2"/>
  <c r="BY5" i="2" l="1"/>
  <c r="BY7" i="2"/>
  <c r="BX9" i="2"/>
  <c r="BZ5" i="2" l="1"/>
  <c r="BZ7" i="2"/>
  <c r="BY9" i="2"/>
  <c r="CA5" i="2" l="1"/>
  <c r="CA7" i="2"/>
  <c r="BZ9" i="2"/>
  <c r="CB5" i="2" l="1"/>
  <c r="CB7" i="2"/>
  <c r="CA9" i="2"/>
  <c r="CC5" i="2" l="1"/>
  <c r="CC7" i="2"/>
  <c r="CB9" i="2"/>
  <c r="CD5" i="2" l="1"/>
  <c r="CD7" i="2"/>
  <c r="CC9" i="2"/>
  <c r="CE5" i="2" l="1"/>
  <c r="CE7" i="2"/>
  <c r="CD9" i="2"/>
  <c r="CF7" i="2" l="1"/>
  <c r="CF5" i="2"/>
  <c r="CE9" i="2"/>
  <c r="CG5" i="2" l="1"/>
  <c r="CG7" i="2"/>
  <c r="CF9" i="2"/>
  <c r="CH5" i="2" l="1"/>
  <c r="CH7" i="2"/>
  <c r="CG9" i="2"/>
  <c r="CI5" i="2" l="1"/>
  <c r="CI7" i="2"/>
  <c r="CH9" i="2"/>
  <c r="CJ5" i="2" l="1"/>
  <c r="CJ7" i="2"/>
  <c r="CI9" i="2"/>
  <c r="CK5" i="2" l="1"/>
  <c r="CK7" i="2"/>
  <c r="CJ9" i="2"/>
  <c r="CL5" i="2" l="1"/>
  <c r="CL7" i="2"/>
  <c r="CK9" i="2"/>
  <c r="CM5" i="2" l="1"/>
  <c r="CM7" i="2"/>
  <c r="CL9" i="2"/>
  <c r="CN5" i="2" l="1"/>
  <c r="CN7" i="2"/>
  <c r="CM9" i="2"/>
  <c r="CO5" i="2" l="1"/>
  <c r="CO7" i="2"/>
  <c r="CN9" i="2"/>
  <c r="CP5" i="2" l="1"/>
  <c r="CP7" i="2"/>
  <c r="CO9" i="2"/>
  <c r="CQ5" i="2" l="1"/>
  <c r="CQ7" i="2"/>
  <c r="CP9" i="2"/>
  <c r="CR5" i="2" l="1"/>
  <c r="CR7" i="2"/>
  <c r="CQ9" i="2"/>
  <c r="CS5" i="2" l="1"/>
  <c r="CS7" i="2"/>
  <c r="CR9" i="2"/>
  <c r="CT5" i="2" l="1"/>
  <c r="CT7" i="2"/>
  <c r="CS9" i="2"/>
  <c r="CU7" i="2" l="1"/>
  <c r="CU5" i="2"/>
  <c r="CV5" i="2" l="1"/>
  <c r="CV7" i="2"/>
  <c r="CW5" i="2" l="1"/>
  <c r="CW7" i="2"/>
  <c r="CX5" i="2" l="1"/>
  <c r="CX7" i="2"/>
  <c r="CY5" i="2" l="1"/>
  <c r="CY7" i="2"/>
  <c r="CZ5" i="2" l="1"/>
  <c r="CZ7" i="2"/>
  <c r="DA5" i="2" l="1"/>
  <c r="DA7" i="2"/>
  <c r="DB5" i="2" l="1"/>
  <c r="DB7" i="2"/>
  <c r="DC5" i="2" l="1"/>
  <c r="DC7" i="2"/>
  <c r="DD5" i="2" l="1"/>
  <c r="DD7" i="2"/>
  <c r="DE5" i="2" l="1"/>
  <c r="DE7" i="2"/>
  <c r="DF5" i="2" l="1"/>
  <c r="DF7" i="2"/>
  <c r="DG5" i="2" l="1"/>
  <c r="DG7" i="2"/>
  <c r="DH5" i="2" l="1"/>
  <c r="DH7" i="2"/>
  <c r="DI5" i="2" l="1"/>
  <c r="DI7" i="2"/>
  <c r="DJ5" i="2" l="1"/>
  <c r="DJ7" i="2"/>
  <c r="DK5" i="2" l="1"/>
  <c r="DK7" i="2"/>
  <c r="DL7" i="2" l="1"/>
  <c r="DL5" i="2"/>
  <c r="DM5" i="2" l="1"/>
  <c r="DM7" i="2"/>
  <c r="DN5" i="2" l="1"/>
  <c r="DN7" i="2"/>
  <c r="DO5" i="2" l="1"/>
  <c r="DO7" i="2"/>
  <c r="DP5" i="2" l="1"/>
  <c r="DP7" i="2"/>
  <c r="DQ5" i="2" l="1"/>
  <c r="DQ7" i="2"/>
  <c r="DR5" i="2" l="1"/>
  <c r="DR7" i="2"/>
  <c r="DS5" i="2" l="1"/>
  <c r="DS7" i="2"/>
  <c r="DT5" i="2" l="1"/>
  <c r="DT7" i="2"/>
  <c r="DU5" i="2" l="1"/>
  <c r="DU7" i="2"/>
  <c r="DV5" i="2" l="1"/>
  <c r="DV7" i="2"/>
  <c r="DW5" i="2" l="1"/>
  <c r="DW7" i="2"/>
  <c r="DX5" i="2" l="1"/>
  <c r="DX7" i="2"/>
  <c r="DY5" i="2" l="1"/>
  <c r="DY7" i="2"/>
  <c r="DZ5" i="2" l="1"/>
  <c r="DZ7" i="2"/>
  <c r="EA7" i="2" l="1"/>
  <c r="EA5" i="2"/>
  <c r="EB7" i="2" l="1"/>
  <c r="EB5" i="2"/>
  <c r="EC5" i="2" l="1"/>
  <c r="EC7" i="2"/>
  <c r="ED5" i="2" l="1"/>
  <c r="ED7" i="2"/>
  <c r="EE5" i="2" l="1"/>
  <c r="EE7" i="2"/>
  <c r="EF5" i="2" l="1"/>
  <c r="EF7" i="2"/>
  <c r="EG5" i="2" l="1"/>
  <c r="EG7" i="2"/>
  <c r="EH5" i="2" l="1"/>
  <c r="EH7" i="2"/>
  <c r="EI5" i="2" l="1"/>
  <c r="EI7" i="2"/>
  <c r="EJ5" i="2" l="1"/>
  <c r="EJ7" i="2"/>
  <c r="EK5" i="2" l="1"/>
  <c r="EK7" i="2"/>
  <c r="EL5" i="2" l="1"/>
  <c r="EL7" i="2"/>
  <c r="EM5" i="2" l="1"/>
  <c r="EM7" i="2"/>
  <c r="EN5" i="2" l="1"/>
  <c r="EN7" i="2"/>
  <c r="EO5" i="2" l="1"/>
  <c r="EO7" i="2"/>
  <c r="EP5" i="2" l="1"/>
  <c r="EP7" i="2"/>
  <c r="EQ5" i="2" l="1"/>
  <c r="EQ7" i="2"/>
  <c r="ER5" i="2" l="1"/>
  <c r="ER7" i="2"/>
  <c r="ES5" i="2" l="1"/>
  <c r="ES7" i="2"/>
  <c r="ET5" i="2" l="1"/>
  <c r="ET7" i="2"/>
  <c r="EU5" i="2" l="1"/>
  <c r="EU7" i="2"/>
  <c r="EV5" i="2" l="1"/>
  <c r="EV7" i="2"/>
  <c r="EW5" i="2" l="1"/>
  <c r="EW7" i="2"/>
  <c r="EX5" i="2" l="1"/>
  <c r="EX7" i="2"/>
  <c r="EY5" i="2" l="1"/>
  <c r="EY7" i="2"/>
  <c r="EZ5" i="2" l="1"/>
  <c r="EZ7" i="2"/>
  <c r="FA5" i="2" l="1"/>
  <c r="FA7" i="2"/>
  <c r="FB5" i="2" l="1"/>
  <c r="FB7" i="2"/>
  <c r="FC5" i="2" l="1"/>
  <c r="FC7" i="2"/>
  <c r="FD5" i="2" l="1"/>
  <c r="FD7" i="2"/>
  <c r="FE5" i="2" l="1"/>
  <c r="FE7" i="2"/>
  <c r="FF5" i="2" l="1"/>
  <c r="FF7" i="2"/>
  <c r="FG7" i="2" l="1"/>
  <c r="FG5" i="2"/>
  <c r="FH5" i="2" l="1"/>
  <c r="FH7" i="2"/>
  <c r="FI5" i="2" l="1"/>
  <c r="FI7" i="2"/>
  <c r="FJ5" i="2" l="1"/>
  <c r="FJ7" i="2"/>
  <c r="FK5" i="2" l="1"/>
  <c r="FK7" i="2"/>
  <c r="FL5" i="2" l="1"/>
  <c r="FL7" i="2"/>
  <c r="FM5" i="2" l="1"/>
  <c r="FM7" i="2"/>
  <c r="FN5" i="2" l="1"/>
  <c r="FN7" i="2"/>
  <c r="FO5" i="2" l="1"/>
  <c r="FO7" i="2"/>
  <c r="FP5" i="2" l="1"/>
  <c r="FP7" i="2"/>
  <c r="FQ5" i="2" l="1"/>
  <c r="FQ7" i="2"/>
  <c r="FR5" i="2" l="1"/>
  <c r="FR7" i="2"/>
  <c r="FS5" i="2" l="1"/>
  <c r="FS7" i="2"/>
  <c r="FT5" i="2" l="1"/>
  <c r="FT7" i="2"/>
  <c r="FU5" i="2" l="1"/>
  <c r="FU7" i="2"/>
  <c r="FV5" i="2" l="1"/>
  <c r="FV7" i="2"/>
  <c r="FW5" i="2" l="1"/>
  <c r="FW7" i="2"/>
  <c r="FX7" i="2" l="1"/>
  <c r="FX5" i="2"/>
  <c r="FY5" i="2" l="1"/>
  <c r="FY7" i="2"/>
  <c r="FZ5" i="2" l="1"/>
  <c r="FZ7" i="2"/>
  <c r="GA5" i="2" l="1"/>
  <c r="GA7" i="2"/>
  <c r="GB5" i="2" l="1"/>
  <c r="GB7" i="2"/>
  <c r="GC5" i="2" l="1"/>
  <c r="GC7" i="2"/>
  <c r="GD5" i="2" l="1"/>
  <c r="GD7" i="2"/>
  <c r="GE5" i="2" l="1"/>
  <c r="GE7" i="2"/>
  <c r="GF5" i="2" l="1"/>
  <c r="GF7" i="2"/>
  <c r="GG5" i="2" l="1"/>
  <c r="GG7" i="2"/>
  <c r="GH5" i="2" l="1"/>
  <c r="GH7" i="2"/>
  <c r="GI5" i="2" l="1"/>
  <c r="GI7" i="2"/>
  <c r="GJ5" i="2" l="1"/>
  <c r="GJ7" i="2"/>
  <c r="GK5" i="2" l="1"/>
  <c r="GK7" i="2"/>
  <c r="GL5" i="2" l="1"/>
  <c r="GL7" i="2"/>
  <c r="GM7" i="2" l="1"/>
  <c r="GM5" i="2"/>
  <c r="GN5" i="2" l="1"/>
  <c r="GN7" i="2"/>
  <c r="GM9" i="2"/>
  <c r="GO5" i="2" l="1"/>
  <c r="GO7" i="2"/>
  <c r="GN9" i="2"/>
  <c r="GP5" i="2" l="1"/>
  <c r="GP7" i="2"/>
  <c r="GO9" i="2"/>
  <c r="GQ5" i="2" l="1"/>
  <c r="GQ7" i="2"/>
  <c r="GP9" i="2"/>
  <c r="GR5" i="2" l="1"/>
  <c r="GR7" i="2"/>
  <c r="GQ9" i="2"/>
  <c r="GS5" i="2" l="1"/>
  <c r="GS7" i="2"/>
  <c r="GR9" i="2"/>
  <c r="GT5" i="2" l="1"/>
  <c r="GT7" i="2"/>
  <c r="GS9" i="2"/>
  <c r="GU5" i="2" l="1"/>
  <c r="GU7" i="2"/>
  <c r="GT9" i="2"/>
  <c r="GV5" i="2" l="1"/>
  <c r="GV7" i="2"/>
  <c r="GU9" i="2"/>
  <c r="GW5" i="2" l="1"/>
  <c r="GW7" i="2"/>
  <c r="GV9" i="2"/>
  <c r="GX5" i="2" l="1"/>
  <c r="GX7" i="2"/>
  <c r="GW9" i="2"/>
  <c r="GY5" i="2" l="1"/>
  <c r="GY7" i="2"/>
  <c r="GX9" i="2"/>
  <c r="GZ5" i="2" l="1"/>
  <c r="GZ7" i="2"/>
  <c r="GY9" i="2"/>
  <c r="HA5" i="2" l="1"/>
  <c r="HA7" i="2"/>
  <c r="GZ9" i="2"/>
  <c r="HB5" i="2" l="1"/>
  <c r="HB7" i="2"/>
  <c r="HA9" i="2"/>
  <c r="HC5" i="2" l="1"/>
  <c r="HC7" i="2"/>
  <c r="HB9" i="2"/>
  <c r="HD5" i="2" l="1"/>
  <c r="HD7" i="2"/>
  <c r="HC9" i="2"/>
  <c r="HE5" i="2" l="1"/>
  <c r="HE7" i="2"/>
  <c r="HD9" i="2"/>
  <c r="HF5" i="2" l="1"/>
  <c r="HF7" i="2"/>
  <c r="HE9" i="2"/>
  <c r="HG5" i="2" l="1"/>
  <c r="HG7" i="2"/>
  <c r="HF9" i="2"/>
  <c r="HH5" i="2" l="1"/>
  <c r="HH7" i="2"/>
  <c r="HG9" i="2"/>
  <c r="HI5" i="2" l="1"/>
  <c r="HI7" i="2"/>
  <c r="HH9" i="2"/>
  <c r="HJ5" i="2" l="1"/>
  <c r="HJ7" i="2"/>
  <c r="HI9" i="2"/>
  <c r="HK5" i="2" l="1"/>
  <c r="HK7" i="2"/>
  <c r="HJ9" i="2"/>
  <c r="HL5" i="2" l="1"/>
  <c r="HL7" i="2"/>
  <c r="HK9" i="2"/>
  <c r="HM5" i="2" l="1"/>
  <c r="HM7" i="2"/>
  <c r="HL9" i="2"/>
  <c r="HN5" i="2" l="1"/>
  <c r="HN7" i="2"/>
  <c r="HM9" i="2"/>
  <c r="HO5" i="2" l="1"/>
  <c r="HO7" i="2"/>
  <c r="HN9" i="2"/>
  <c r="HP5" i="2" l="1"/>
  <c r="HP7" i="2"/>
  <c r="HO9" i="2"/>
  <c r="HQ5" i="2" l="1"/>
  <c r="HQ7" i="2"/>
  <c r="HP9" i="2"/>
  <c r="HR5" i="2" l="1"/>
  <c r="HR7" i="2"/>
  <c r="HQ9" i="2"/>
  <c r="HS5" i="2" l="1"/>
  <c r="HS7" i="2"/>
  <c r="HR9" i="2"/>
  <c r="HT7" i="2" l="1"/>
  <c r="HT5" i="2"/>
  <c r="HS9" i="2"/>
  <c r="HU5" i="2" l="1"/>
  <c r="HU7" i="2"/>
  <c r="HT9" i="2"/>
  <c r="HV5" i="2" l="1"/>
  <c r="HV7" i="2"/>
  <c r="HU9" i="2"/>
  <c r="HW5" i="2" l="1"/>
  <c r="HW7" i="2"/>
  <c r="HV9" i="2"/>
  <c r="HX5" i="2" l="1"/>
  <c r="HX7" i="2"/>
  <c r="HW9" i="2"/>
  <c r="HY5" i="2" l="1"/>
  <c r="HY7" i="2"/>
  <c r="HX9" i="2"/>
  <c r="HZ5" i="2" l="1"/>
  <c r="HZ7" i="2"/>
  <c r="HY9" i="2"/>
  <c r="IA5" i="2" l="1"/>
  <c r="IA7" i="2"/>
  <c r="HZ9" i="2"/>
  <c r="IB5" i="2" l="1"/>
  <c r="IB7" i="2"/>
  <c r="IA9" i="2"/>
  <c r="IC5" i="2" l="1"/>
  <c r="IC7" i="2"/>
  <c r="IB9" i="2"/>
  <c r="ID5" i="2" l="1"/>
  <c r="ID7" i="2"/>
  <c r="IC9" i="2"/>
  <c r="IE5" i="2" l="1"/>
  <c r="IE7" i="2"/>
  <c r="ID9" i="2"/>
  <c r="IF5" i="2" l="1"/>
  <c r="IF7" i="2"/>
  <c r="IE9" i="2"/>
  <c r="IG5" i="2" l="1"/>
  <c r="IG7" i="2"/>
  <c r="IF9" i="2"/>
  <c r="IH5" i="2" l="1"/>
  <c r="IH7" i="2"/>
  <c r="IG9" i="2"/>
  <c r="II5" i="2" l="1"/>
  <c r="II7" i="2"/>
  <c r="IH9" i="2"/>
  <c r="IJ7" i="2" l="1"/>
  <c r="IJ5" i="2"/>
  <c r="II9" i="2"/>
  <c r="IK5" i="2" l="1"/>
  <c r="IK7" i="2"/>
  <c r="IJ9" i="2"/>
  <c r="IL5" i="2" l="1"/>
  <c r="IL7" i="2"/>
  <c r="IK9" i="2"/>
  <c r="IM5" i="2" l="1"/>
  <c r="IM7" i="2"/>
  <c r="IL9" i="2"/>
  <c r="IN5" i="2" l="1"/>
  <c r="IN7" i="2"/>
  <c r="IM9" i="2"/>
  <c r="IO5" i="2" l="1"/>
  <c r="IO7" i="2"/>
  <c r="IN9" i="2"/>
  <c r="IP5" i="2" l="1"/>
  <c r="IP7" i="2"/>
  <c r="IO9" i="2"/>
  <c r="IQ5" i="2" l="1"/>
  <c r="IQ7" i="2"/>
  <c r="IP9" i="2"/>
  <c r="IR7" i="2" l="1"/>
  <c r="IR5" i="2"/>
  <c r="IQ9" i="2"/>
  <c r="IS5" i="2" l="1"/>
  <c r="IS7" i="2"/>
  <c r="IR9" i="2"/>
  <c r="IT5" i="2" l="1"/>
  <c r="IT7" i="2"/>
  <c r="IS9" i="2"/>
  <c r="IU5" i="2" l="1"/>
  <c r="IU7" i="2"/>
  <c r="IT9" i="2"/>
  <c r="IV5" i="2" l="1"/>
  <c r="IV7" i="2"/>
  <c r="IU9" i="2"/>
  <c r="IW5" i="2" l="1"/>
  <c r="IW7" i="2"/>
  <c r="IV9" i="2"/>
  <c r="IX5" i="2" l="1"/>
  <c r="IX7" i="2"/>
  <c r="IW9" i="2"/>
  <c r="IY5" i="2" l="1"/>
  <c r="IY7" i="2"/>
  <c r="IX9" i="2"/>
  <c r="IZ5" i="2" l="1"/>
  <c r="IZ7" i="2"/>
  <c r="IY9" i="2"/>
  <c r="JA5" i="2" l="1"/>
  <c r="JA7" i="2"/>
  <c r="IZ9" i="2"/>
  <c r="JB5" i="2" l="1"/>
  <c r="JB7" i="2"/>
  <c r="JA9" i="2"/>
  <c r="JC5" i="2" l="1"/>
  <c r="JC7" i="2"/>
  <c r="JB9" i="2"/>
  <c r="JD5" i="2" l="1"/>
  <c r="JD7" i="2"/>
  <c r="JC9" i="2"/>
  <c r="JE5" i="2" l="1"/>
  <c r="JE7" i="2"/>
  <c r="JD9" i="2"/>
  <c r="JF5" i="2" l="1"/>
  <c r="JF7" i="2"/>
  <c r="JE9" i="2"/>
  <c r="JG5" i="2" l="1"/>
  <c r="JG7" i="2"/>
  <c r="JF9" i="2"/>
  <c r="JH5" i="2" l="1"/>
  <c r="JH7" i="2"/>
  <c r="JG9" i="2"/>
  <c r="JI5" i="2" l="1"/>
  <c r="JI7" i="2"/>
  <c r="JH9" i="2"/>
  <c r="JJ5" i="2" l="1"/>
  <c r="JJ7" i="2"/>
  <c r="JI9" i="2"/>
  <c r="JK5" i="2" l="1"/>
  <c r="JK7" i="2"/>
  <c r="JJ9" i="2"/>
  <c r="JL5" i="2" l="1"/>
  <c r="JL7" i="2"/>
  <c r="JK9" i="2"/>
  <c r="JM5" i="2" l="1"/>
  <c r="JM7" i="2"/>
  <c r="JL9" i="2"/>
  <c r="JN5" i="2" l="1"/>
  <c r="JN7" i="2"/>
  <c r="JM9" i="2"/>
  <c r="JO5" i="2" l="1"/>
  <c r="JO7" i="2"/>
  <c r="JN9" i="2"/>
  <c r="JP7" i="2" l="1"/>
  <c r="JP5" i="2"/>
  <c r="JO9" i="2"/>
  <c r="JQ5" i="2" l="1"/>
  <c r="JQ7" i="2"/>
  <c r="JP9" i="2"/>
  <c r="JR5" i="2" l="1"/>
  <c r="JR7" i="2"/>
  <c r="JQ9" i="2"/>
  <c r="JS5" i="2" l="1"/>
  <c r="JS7" i="2"/>
  <c r="JR9" i="2"/>
  <c r="JT5" i="2" l="1"/>
  <c r="JT7" i="2"/>
  <c r="JS9" i="2"/>
  <c r="JU5" i="2" l="1"/>
  <c r="JU7" i="2"/>
  <c r="JT9" i="2"/>
  <c r="JV5" i="2" l="1"/>
  <c r="JV7" i="2"/>
  <c r="JU9" i="2"/>
  <c r="JW5" i="2" l="1"/>
  <c r="JW7" i="2"/>
  <c r="JV9" i="2"/>
  <c r="JX7" i="2" l="1"/>
  <c r="JX5" i="2"/>
  <c r="JW9" i="2"/>
  <c r="JY5" i="2" l="1"/>
  <c r="JY7" i="2"/>
  <c r="JX9" i="2"/>
  <c r="JZ5" i="2" l="1"/>
  <c r="JZ7" i="2"/>
  <c r="JY9" i="2"/>
  <c r="KA5" i="2" l="1"/>
  <c r="KA7" i="2"/>
  <c r="JZ9" i="2"/>
  <c r="KB5" i="2" l="1"/>
  <c r="KB7" i="2"/>
  <c r="KA9" i="2"/>
  <c r="KC5" i="2" l="1"/>
  <c r="KC7" i="2"/>
  <c r="KB9" i="2"/>
  <c r="KD5" i="2" l="1"/>
  <c r="KD7" i="2"/>
  <c r="KC9" i="2"/>
  <c r="KE5" i="2" l="1"/>
  <c r="KE7" i="2"/>
  <c r="KD9" i="2"/>
  <c r="KF5" i="2" l="1"/>
  <c r="KF7" i="2"/>
  <c r="KE9" i="2"/>
  <c r="KG5" i="2" l="1"/>
  <c r="KG7" i="2"/>
  <c r="KF9" i="2"/>
  <c r="KH5" i="2" l="1"/>
  <c r="KH7" i="2"/>
  <c r="KG9" i="2"/>
  <c r="KI5" i="2" l="1"/>
  <c r="KI7" i="2"/>
  <c r="KH9" i="2"/>
  <c r="KJ5" i="2" l="1"/>
  <c r="KJ7" i="2"/>
  <c r="KI9" i="2"/>
  <c r="KK5" i="2" l="1"/>
  <c r="KK7" i="2"/>
  <c r="KJ9" i="2"/>
  <c r="KL5" i="2" l="1"/>
  <c r="KL7" i="2"/>
  <c r="KK9" i="2"/>
  <c r="KM5" i="2" l="1"/>
  <c r="KM7" i="2"/>
  <c r="KL9" i="2"/>
  <c r="KN5" i="2" l="1"/>
  <c r="KN7" i="2"/>
  <c r="KM9" i="2"/>
  <c r="KO5" i="2" l="1"/>
  <c r="KO7" i="2"/>
  <c r="KN9" i="2"/>
  <c r="KP5" i="2" l="1"/>
  <c r="KP7" i="2"/>
  <c r="KO9" i="2"/>
  <c r="KQ5" i="2" l="1"/>
  <c r="KQ7" i="2"/>
  <c r="KP9" i="2"/>
  <c r="KR5" i="2" l="1"/>
  <c r="KR7" i="2"/>
  <c r="KQ9" i="2"/>
  <c r="KS5" i="2" l="1"/>
  <c r="KS7" i="2"/>
  <c r="KR9" i="2"/>
  <c r="KT5" i="2" l="1"/>
  <c r="KT7" i="2"/>
  <c r="KS9" i="2"/>
  <c r="KU5" i="2" l="1"/>
  <c r="KU7" i="2"/>
  <c r="KT9" i="2"/>
  <c r="KV5" i="2" l="1"/>
  <c r="KV7" i="2"/>
  <c r="KU9" i="2"/>
  <c r="KW5" i="2" l="1"/>
  <c r="KW7" i="2"/>
  <c r="KV9" i="2"/>
  <c r="KX5" i="2" l="1"/>
  <c r="KX7" i="2"/>
  <c r="KW9" i="2"/>
  <c r="KY5" i="2" l="1"/>
  <c r="KY7" i="2"/>
  <c r="KX9" i="2"/>
  <c r="KZ5" i="2" l="1"/>
  <c r="KZ7" i="2"/>
  <c r="KY9" i="2"/>
  <c r="LA5" i="2" l="1"/>
  <c r="LA7" i="2"/>
  <c r="KZ9" i="2"/>
  <c r="LB5" i="2" l="1"/>
  <c r="LB7" i="2"/>
  <c r="LA9" i="2"/>
  <c r="LC5" i="2" l="1"/>
  <c r="LC7" i="2"/>
  <c r="LB9" i="2"/>
  <c r="LD5" i="2" l="1"/>
  <c r="LD7" i="2"/>
  <c r="LC9" i="2"/>
  <c r="LE5" i="2" l="1"/>
  <c r="LE7" i="2"/>
  <c r="LD9" i="2"/>
  <c r="LF5" i="2" l="1"/>
  <c r="LF7" i="2"/>
  <c r="LE9" i="2"/>
  <c r="LG5" i="2" l="1"/>
  <c r="LG7" i="2"/>
  <c r="LF9" i="2"/>
  <c r="LH7" i="2" l="1"/>
  <c r="LH5" i="2"/>
  <c r="LG9" i="2"/>
  <c r="LI5" i="2" l="1"/>
  <c r="LI7" i="2"/>
  <c r="LH9" i="2"/>
  <c r="LJ5" i="2" l="1"/>
  <c r="LJ7" i="2"/>
  <c r="LI9" i="2"/>
  <c r="LK5" i="2" l="1"/>
  <c r="LK7" i="2"/>
  <c r="LJ9" i="2"/>
  <c r="LL5" i="2" l="1"/>
  <c r="LL7" i="2"/>
  <c r="LK9" i="2"/>
  <c r="LM5" i="2" l="1"/>
  <c r="LM7" i="2"/>
  <c r="LL9" i="2"/>
  <c r="LN5" i="2" l="1"/>
  <c r="LN7" i="2"/>
  <c r="LM9" i="2"/>
  <c r="LO5" i="2" l="1"/>
  <c r="LO7" i="2"/>
  <c r="LN9" i="2"/>
  <c r="LP5" i="2" l="1"/>
  <c r="LP7" i="2"/>
  <c r="LO9" i="2"/>
  <c r="LQ5" i="2" l="1"/>
  <c r="LQ7" i="2"/>
  <c r="LP9" i="2"/>
  <c r="LR5" i="2" l="1"/>
  <c r="LR7" i="2"/>
  <c r="LQ9" i="2"/>
  <c r="LS5" i="2" l="1"/>
  <c r="LS7" i="2"/>
  <c r="LR9" i="2"/>
  <c r="LT5" i="2" l="1"/>
  <c r="LT7" i="2"/>
  <c r="LS9" i="2"/>
  <c r="LU5" i="2" l="1"/>
  <c r="LU7" i="2"/>
  <c r="LT9" i="2"/>
  <c r="LV5" i="2" l="1"/>
  <c r="LV7" i="2"/>
  <c r="LU9" i="2"/>
  <c r="LW5" i="2" l="1"/>
  <c r="LW7" i="2"/>
  <c r="LV9" i="2"/>
  <c r="LX5" i="2" l="1"/>
  <c r="LX7" i="2"/>
  <c r="LW9" i="2"/>
  <c r="LY5" i="2" l="1"/>
  <c r="LY7" i="2"/>
  <c r="LX9" i="2"/>
  <c r="LZ5" i="2" l="1"/>
  <c r="LZ7" i="2"/>
  <c r="LY9" i="2"/>
  <c r="MA7" i="2" l="1"/>
  <c r="MA5" i="2"/>
  <c r="LZ9" i="2"/>
  <c r="MB5" i="2" l="1"/>
  <c r="MB7" i="2"/>
  <c r="MA9" i="2"/>
  <c r="MC5" i="2" l="1"/>
  <c r="MC7" i="2"/>
  <c r="MB9" i="2"/>
  <c r="MD5" i="2" l="1"/>
  <c r="MD7" i="2"/>
  <c r="MC9" i="2"/>
  <c r="ME5" i="2" l="1"/>
  <c r="ME7" i="2"/>
  <c r="MD9" i="2"/>
  <c r="MF5" i="2" l="1"/>
  <c r="MF7" i="2"/>
  <c r="ME9" i="2"/>
  <c r="MG5" i="2" l="1"/>
  <c r="MG7" i="2"/>
  <c r="MF9" i="2"/>
  <c r="MH7" i="2" l="1"/>
  <c r="MH5" i="2"/>
  <c r="MG9" i="2"/>
  <c r="MI5" i="2" l="1"/>
  <c r="MI7" i="2"/>
  <c r="MH9" i="2"/>
  <c r="MJ5" i="2" l="1"/>
  <c r="MJ7" i="2"/>
  <c r="MI9" i="2"/>
  <c r="MK5" i="2" l="1"/>
  <c r="MK7" i="2"/>
  <c r="MJ9" i="2"/>
  <c r="ML7" i="2" l="1"/>
  <c r="ML5" i="2"/>
  <c r="MK9" i="2"/>
  <c r="MM5" i="2" l="1"/>
  <c r="MM7" i="2"/>
  <c r="ML9" i="2"/>
  <c r="MN5" i="2" l="1"/>
  <c r="MN7" i="2"/>
  <c r="MM9" i="2"/>
  <c r="MO7" i="2" l="1"/>
  <c r="MO5" i="2"/>
  <c r="MN9" i="2"/>
  <c r="MP7" i="2" l="1"/>
  <c r="MP5" i="2"/>
  <c r="MO9" i="2"/>
  <c r="MQ5" i="2" l="1"/>
  <c r="MQ7" i="2"/>
  <c r="MP9" i="2"/>
  <c r="MR5" i="2" l="1"/>
  <c r="MR7" i="2"/>
  <c r="MQ9" i="2"/>
  <c r="MS5" i="2" l="1"/>
  <c r="MS7" i="2"/>
  <c r="MR9" i="2"/>
  <c r="MT7" i="2" l="1"/>
  <c r="MT5" i="2"/>
  <c r="MS9" i="2"/>
  <c r="MU5" i="2" l="1"/>
  <c r="MU7" i="2"/>
  <c r="MT9" i="2"/>
  <c r="MV5" i="2" l="1"/>
  <c r="MV7" i="2"/>
  <c r="MU9" i="2"/>
  <c r="MW5" i="2" l="1"/>
  <c r="MW7" i="2"/>
  <c r="MV9" i="2"/>
  <c r="MX7" i="2" l="1"/>
  <c r="MX5" i="2"/>
  <c r="MW9" i="2"/>
  <c r="MY5" i="2" l="1"/>
  <c r="MY7" i="2"/>
  <c r="MX9" i="2"/>
  <c r="MZ5" i="2" l="1"/>
  <c r="MZ7" i="2"/>
  <c r="MY9" i="2"/>
  <c r="NA5" i="2" l="1"/>
  <c r="NA7" i="2"/>
  <c r="MZ9" i="2"/>
  <c r="NB7" i="2" l="1"/>
  <c r="NB5" i="2"/>
  <c r="NA9" i="2"/>
  <c r="NC5" i="2" l="1"/>
  <c r="NC7" i="2"/>
  <c r="NB9" i="2"/>
  <c r="ND5" i="2" l="1"/>
  <c r="ND7" i="2"/>
  <c r="NC9" i="2"/>
  <c r="M28" i="9" l="1"/>
  <c r="K28" i="9"/>
  <c r="N28" i="9"/>
  <c r="O28" i="9"/>
  <c r="L28" i="9"/>
  <c r="L25" i="5"/>
  <c r="M25" i="5"/>
  <c r="N25" i="5"/>
  <c r="O25" i="5"/>
  <c r="K25" i="5"/>
  <c r="D28" i="9"/>
  <c r="J28" i="9"/>
  <c r="H28" i="9"/>
  <c r="I28" i="9"/>
  <c r="G28" i="9"/>
  <c r="E28" i="9"/>
  <c r="F28" i="9"/>
  <c r="NE5" i="2"/>
  <c r="NE7" i="2"/>
  <c r="H25" i="5"/>
  <c r="I25" i="5"/>
  <c r="G25" i="5"/>
  <c r="J25" i="5"/>
  <c r="D25" i="5"/>
  <c r="D71" i="5" s="1"/>
  <c r="E25" i="5"/>
  <c r="F25" i="5"/>
  <c r="NE9" i="2"/>
  <c r="ND9" i="2"/>
  <c r="L69" i="5" l="1"/>
  <c r="L53" i="5"/>
  <c r="L64" i="5"/>
  <c r="L59" i="5"/>
  <c r="L82" i="5"/>
  <c r="L70" i="5"/>
  <c r="L58" i="5"/>
  <c r="L35" i="5"/>
  <c r="L45" i="5"/>
  <c r="L36" i="5"/>
  <c r="L46" i="5"/>
  <c r="L44" i="5"/>
  <c r="L47" i="5"/>
  <c r="L34" i="5"/>
  <c r="L41" i="5"/>
  <c r="L68" i="5"/>
  <c r="L60" i="5"/>
  <c r="L55" i="5"/>
  <c r="L62" i="5"/>
  <c r="L40" i="5"/>
  <c r="L39" i="5"/>
  <c r="L33" i="5"/>
  <c r="L75" i="5"/>
  <c r="L71" i="5"/>
  <c r="L77" i="5"/>
  <c r="L73" i="5"/>
  <c r="L65" i="5"/>
  <c r="L72" i="5"/>
  <c r="L56" i="5"/>
  <c r="L79" i="5"/>
  <c r="L63" i="5"/>
  <c r="L78" i="5"/>
  <c r="L74" i="5"/>
  <c r="L54" i="5"/>
  <c r="L48" i="5"/>
  <c r="L51" i="5"/>
  <c r="L43" i="5"/>
  <c r="L50" i="5"/>
  <c r="L81" i="5"/>
  <c r="L61" i="5"/>
  <c r="L57" i="5"/>
  <c r="L80" i="5"/>
  <c r="L76" i="5"/>
  <c r="L67" i="5"/>
  <c r="L66" i="5"/>
  <c r="L49" i="5"/>
  <c r="L52" i="5"/>
  <c r="L38" i="5"/>
  <c r="L37" i="5"/>
  <c r="L42" i="5"/>
  <c r="D75" i="5"/>
  <c r="D61" i="5"/>
  <c r="D72" i="5"/>
  <c r="D64" i="5"/>
  <c r="D74" i="5"/>
  <c r="D66" i="5"/>
  <c r="D62" i="5"/>
  <c r="D81" i="5"/>
  <c r="D65" i="5"/>
  <c r="D57" i="5"/>
  <c r="D53" i="5"/>
  <c r="D68" i="5"/>
  <c r="D56" i="5"/>
  <c r="D79" i="5"/>
  <c r="D63" i="5"/>
  <c r="D58" i="5"/>
  <c r="D54" i="5"/>
  <c r="D77" i="5"/>
  <c r="D60" i="5"/>
  <c r="D67" i="5"/>
  <c r="D55" i="5"/>
  <c r="D82" i="5"/>
  <c r="D70" i="5"/>
  <c r="D73" i="5"/>
  <c r="D69" i="5"/>
  <c r="D80" i="5"/>
  <c r="D76" i="5"/>
  <c r="D59" i="5"/>
  <c r="D78" i="5"/>
  <c r="H75" i="5"/>
  <c r="H53" i="5"/>
  <c r="H79" i="5"/>
  <c r="H45" i="5"/>
  <c r="H48" i="5"/>
  <c r="H44" i="5"/>
  <c r="H77" i="5"/>
  <c r="H69" i="5"/>
  <c r="H57" i="5"/>
  <c r="H76" i="5"/>
  <c r="H72" i="5"/>
  <c r="H64" i="5"/>
  <c r="H59" i="5"/>
  <c r="H78" i="5"/>
  <c r="H66" i="5"/>
  <c r="H40" i="5"/>
  <c r="H81" i="5"/>
  <c r="H80" i="5"/>
  <c r="H68" i="5"/>
  <c r="H67" i="5"/>
  <c r="H63" i="5"/>
  <c r="H55" i="5"/>
  <c r="H82" i="5"/>
  <c r="H74" i="5"/>
  <c r="H70" i="5"/>
  <c r="H62" i="5"/>
  <c r="H35" i="5"/>
  <c r="H49" i="5"/>
  <c r="H71" i="5"/>
  <c r="H73" i="5"/>
  <c r="H65" i="5"/>
  <c r="H61" i="5"/>
  <c r="H60" i="5"/>
  <c r="H56" i="5"/>
  <c r="H58" i="5"/>
  <c r="H54" i="5"/>
  <c r="H52" i="5"/>
  <c r="H39" i="5"/>
  <c r="H47" i="5"/>
  <c r="H33" i="5"/>
  <c r="H38" i="5"/>
  <c r="H51" i="5"/>
  <c r="H43" i="5"/>
  <c r="H34" i="5"/>
  <c r="H41" i="5"/>
  <c r="H37" i="5"/>
  <c r="H36" i="5"/>
  <c r="H50" i="5"/>
  <c r="H46" i="5"/>
  <c r="H42" i="5"/>
  <c r="G71" i="5"/>
  <c r="G40" i="5"/>
  <c r="G33" i="5"/>
  <c r="G57" i="5"/>
  <c r="G53" i="5"/>
  <c r="G72" i="5"/>
  <c r="G60" i="5"/>
  <c r="G59" i="5"/>
  <c r="G70" i="5"/>
  <c r="G66" i="5"/>
  <c r="G62" i="5"/>
  <c r="G54" i="5"/>
  <c r="G35" i="5"/>
  <c r="G75" i="5"/>
  <c r="G81" i="5"/>
  <c r="G69" i="5"/>
  <c r="G61" i="5"/>
  <c r="G80" i="5"/>
  <c r="G79" i="5"/>
  <c r="G58" i="5"/>
  <c r="G36" i="5"/>
  <c r="G48" i="5"/>
  <c r="G77" i="5"/>
  <c r="G73" i="5"/>
  <c r="G65" i="5"/>
  <c r="G76" i="5"/>
  <c r="G68" i="5"/>
  <c r="G64" i="5"/>
  <c r="G56" i="5"/>
  <c r="G67" i="5"/>
  <c r="G63" i="5"/>
  <c r="G55" i="5"/>
  <c r="G82" i="5"/>
  <c r="G78" i="5"/>
  <c r="G74" i="5"/>
  <c r="G49" i="5"/>
  <c r="G45" i="5"/>
  <c r="G52" i="5"/>
  <c r="G44" i="5"/>
  <c r="G39" i="5"/>
  <c r="G46" i="5"/>
  <c r="G42" i="5"/>
  <c r="G51" i="5"/>
  <c r="G47" i="5"/>
  <c r="G34" i="5"/>
  <c r="G50" i="5"/>
  <c r="G38" i="5"/>
  <c r="G37" i="5"/>
  <c r="G43" i="5"/>
  <c r="G41" i="5"/>
  <c r="K73" i="5"/>
  <c r="K69" i="5"/>
  <c r="K72" i="5"/>
  <c r="K68" i="5"/>
  <c r="K60" i="5"/>
  <c r="K56" i="5"/>
  <c r="K67" i="5"/>
  <c r="K63" i="5"/>
  <c r="K82" i="5"/>
  <c r="K66" i="5"/>
  <c r="K58" i="5"/>
  <c r="K45" i="5"/>
  <c r="K36" i="5"/>
  <c r="K52" i="5"/>
  <c r="K44" i="5"/>
  <c r="K81" i="5"/>
  <c r="K80" i="5"/>
  <c r="K55" i="5"/>
  <c r="K49" i="5"/>
  <c r="K75" i="5"/>
  <c r="K65" i="5"/>
  <c r="K57" i="5"/>
  <c r="K53" i="5"/>
  <c r="K76" i="5"/>
  <c r="K64" i="5"/>
  <c r="K79" i="5"/>
  <c r="K59" i="5"/>
  <c r="K78" i="5"/>
  <c r="K40" i="5"/>
  <c r="K39" i="5"/>
  <c r="K33" i="5"/>
  <c r="K71" i="5"/>
  <c r="K77" i="5"/>
  <c r="K61" i="5"/>
  <c r="K74" i="5"/>
  <c r="K70" i="5"/>
  <c r="K62" i="5"/>
  <c r="K54" i="5"/>
  <c r="K35" i="5"/>
  <c r="K50" i="5"/>
  <c r="K42" i="5"/>
  <c r="K43" i="5"/>
  <c r="K38" i="5"/>
  <c r="K34" i="5"/>
  <c r="K41" i="5"/>
  <c r="K37" i="5"/>
  <c r="K48" i="5"/>
  <c r="K51" i="5"/>
  <c r="K47" i="5"/>
  <c r="K46" i="5"/>
  <c r="J65" i="5"/>
  <c r="J68" i="5"/>
  <c r="J64" i="5"/>
  <c r="J60" i="5"/>
  <c r="J63" i="5"/>
  <c r="J55" i="5"/>
  <c r="J82" i="5"/>
  <c r="J70" i="5"/>
  <c r="J35" i="5"/>
  <c r="J44" i="5"/>
  <c r="J75" i="5"/>
  <c r="J77" i="5"/>
  <c r="J73" i="5"/>
  <c r="J80" i="5"/>
  <c r="J54" i="5"/>
  <c r="J45" i="5"/>
  <c r="J71" i="5"/>
  <c r="J81" i="5"/>
  <c r="J76" i="5"/>
  <c r="J72" i="5"/>
  <c r="J56" i="5"/>
  <c r="J67" i="5"/>
  <c r="J59" i="5"/>
  <c r="J78" i="5"/>
  <c r="J74" i="5"/>
  <c r="J62" i="5"/>
  <c r="J49" i="5"/>
  <c r="J39" i="5"/>
  <c r="J69" i="5"/>
  <c r="J61" i="5"/>
  <c r="J57" i="5"/>
  <c r="J53" i="5"/>
  <c r="J79" i="5"/>
  <c r="J66" i="5"/>
  <c r="J58" i="5"/>
  <c r="J40" i="5"/>
  <c r="J48" i="5"/>
  <c r="J36" i="5"/>
  <c r="J51" i="5"/>
  <c r="J34" i="5"/>
  <c r="J52" i="5"/>
  <c r="J43" i="5"/>
  <c r="J38" i="5"/>
  <c r="J50" i="5"/>
  <c r="J46" i="5"/>
  <c r="J41" i="5"/>
  <c r="J42" i="5"/>
  <c r="J33" i="5"/>
  <c r="J47" i="5"/>
  <c r="J37" i="5"/>
  <c r="F75" i="5"/>
  <c r="F77" i="5"/>
  <c r="F80" i="5"/>
  <c r="F56" i="5"/>
  <c r="F82" i="5"/>
  <c r="F74" i="5"/>
  <c r="F69" i="5"/>
  <c r="F65" i="5"/>
  <c r="F61" i="5"/>
  <c r="F68" i="5"/>
  <c r="F64" i="5"/>
  <c r="F79" i="5"/>
  <c r="F55" i="5"/>
  <c r="F78" i="5"/>
  <c r="F62" i="5"/>
  <c r="F58" i="5"/>
  <c r="F45" i="5"/>
  <c r="F73" i="5"/>
  <c r="F76" i="5"/>
  <c r="F70" i="5"/>
  <c r="F66" i="5"/>
  <c r="F54" i="5"/>
  <c r="F35" i="5"/>
  <c r="F40" i="5"/>
  <c r="F52" i="5"/>
  <c r="F44" i="5"/>
  <c r="F71" i="5"/>
  <c r="F81" i="5"/>
  <c r="F57" i="5"/>
  <c r="F53" i="5"/>
  <c r="F72" i="5"/>
  <c r="F60" i="5"/>
  <c r="F67" i="5"/>
  <c r="F63" i="5"/>
  <c r="F59" i="5"/>
  <c r="F49" i="5"/>
  <c r="F36" i="5"/>
  <c r="F48" i="5"/>
  <c r="F39" i="5"/>
  <c r="F38" i="5"/>
  <c r="F41" i="5"/>
  <c r="F50" i="5"/>
  <c r="F37" i="5"/>
  <c r="F42" i="5"/>
  <c r="F33" i="5"/>
  <c r="F51" i="5"/>
  <c r="F47" i="5"/>
  <c r="F43" i="5"/>
  <c r="F34" i="5"/>
  <c r="F46" i="5"/>
  <c r="E81" i="5"/>
  <c r="E57" i="5"/>
  <c r="E53" i="5"/>
  <c r="E76" i="5"/>
  <c r="E68" i="5"/>
  <c r="E54" i="5"/>
  <c r="E35" i="5"/>
  <c r="E40" i="5"/>
  <c r="E39" i="5"/>
  <c r="E33" i="5"/>
  <c r="E51" i="5"/>
  <c r="E75" i="5"/>
  <c r="E73" i="5"/>
  <c r="E61" i="5"/>
  <c r="E60" i="5"/>
  <c r="E79" i="5"/>
  <c r="E67" i="5"/>
  <c r="E59" i="5"/>
  <c r="E82" i="5"/>
  <c r="E74" i="5"/>
  <c r="E58" i="5"/>
  <c r="E49" i="5"/>
  <c r="E71" i="5"/>
  <c r="E77" i="5"/>
  <c r="E69" i="5"/>
  <c r="E65" i="5"/>
  <c r="E80" i="5"/>
  <c r="E64" i="5"/>
  <c r="E56" i="5"/>
  <c r="E62" i="5"/>
  <c r="E45" i="5"/>
  <c r="E36" i="5"/>
  <c r="E52" i="5"/>
  <c r="E72" i="5"/>
  <c r="E63" i="5"/>
  <c r="E55" i="5"/>
  <c r="E78" i="5"/>
  <c r="E70" i="5"/>
  <c r="E66" i="5"/>
  <c r="E48" i="5"/>
  <c r="E44" i="5"/>
  <c r="E34" i="5"/>
  <c r="E41" i="5"/>
  <c r="E42" i="5"/>
  <c r="E37" i="5"/>
  <c r="E47" i="5"/>
  <c r="E43" i="5"/>
  <c r="E50" i="5"/>
  <c r="E46" i="5"/>
  <c r="E38" i="5"/>
  <c r="I71" i="5"/>
  <c r="I81" i="5"/>
  <c r="I65" i="5"/>
  <c r="I76" i="5"/>
  <c r="I79" i="5"/>
  <c r="I67" i="5"/>
  <c r="I63" i="5"/>
  <c r="I59" i="5"/>
  <c r="I55" i="5"/>
  <c r="I78" i="5"/>
  <c r="I62" i="5"/>
  <c r="I58" i="5"/>
  <c r="I54" i="5"/>
  <c r="I35" i="5"/>
  <c r="I39" i="5"/>
  <c r="I73" i="5"/>
  <c r="I61" i="5"/>
  <c r="I53" i="5"/>
  <c r="I80" i="5"/>
  <c r="I64" i="5"/>
  <c r="I56" i="5"/>
  <c r="I82" i="5"/>
  <c r="I74" i="5"/>
  <c r="I70" i="5"/>
  <c r="I72" i="5"/>
  <c r="I60" i="5"/>
  <c r="I66" i="5"/>
  <c r="I48" i="5"/>
  <c r="I75" i="5"/>
  <c r="I77" i="5"/>
  <c r="I69" i="5"/>
  <c r="I57" i="5"/>
  <c r="I68" i="5"/>
  <c r="I49" i="5"/>
  <c r="I45" i="5"/>
  <c r="I40" i="5"/>
  <c r="I36" i="5"/>
  <c r="I44" i="5"/>
  <c r="I52" i="5"/>
  <c r="I51" i="5"/>
  <c r="I43" i="5"/>
  <c r="I34" i="5"/>
  <c r="I37" i="5"/>
  <c r="I33" i="5"/>
  <c r="I50" i="5"/>
  <c r="I42" i="5"/>
  <c r="I47" i="5"/>
  <c r="I38" i="5"/>
  <c r="I46" i="5"/>
  <c r="I41" i="5"/>
  <c r="D34" i="5"/>
  <c r="D50" i="5"/>
  <c r="D38" i="5"/>
  <c r="D40" i="5"/>
  <c r="D35" i="5"/>
  <c r="D51" i="5"/>
  <c r="D36" i="5"/>
  <c r="D45" i="5"/>
  <c r="D42" i="5"/>
  <c r="D48" i="5"/>
  <c r="D39" i="5"/>
  <c r="D44" i="5"/>
  <c r="D46" i="5"/>
  <c r="D41" i="5"/>
  <c r="D43" i="5"/>
  <c r="D52" i="5"/>
  <c r="D37" i="5"/>
  <c r="D47" i="5"/>
  <c r="D49" i="5"/>
  <c r="D33" i="5"/>
  <c r="E32" i="9"/>
  <c r="E29" i="9"/>
  <c r="E31" i="9" s="1"/>
  <c r="D29" i="9"/>
  <c r="D32" i="9"/>
  <c r="F29" i="9"/>
  <c r="F31" i="9" s="1"/>
  <c r="F32" i="9"/>
  <c r="P28" i="9"/>
  <c r="K31" i="9"/>
  <c r="K30" i="9"/>
  <c r="M30" i="9"/>
  <c r="M31" i="9"/>
  <c r="O30" i="9"/>
  <c r="O31" i="9"/>
  <c r="N31" i="9"/>
  <c r="N30" i="9"/>
  <c r="L30" i="9"/>
  <c r="L31" i="9"/>
  <c r="H30" i="9"/>
  <c r="E30" i="9"/>
  <c r="G30" i="9"/>
  <c r="F30" i="9"/>
  <c r="J30" i="9"/>
  <c r="I30" i="9"/>
  <c r="D30" i="9"/>
  <c r="H31" i="9"/>
  <c r="G31" i="9"/>
  <c r="J31" i="9"/>
  <c r="I31" i="9"/>
  <c r="P25" i="5"/>
  <c r="P82" i="5" l="1"/>
  <c r="P66" i="5"/>
  <c r="P81" i="5"/>
  <c r="P53" i="5"/>
  <c r="P72" i="5"/>
  <c r="P56" i="5"/>
  <c r="P75" i="5"/>
  <c r="P59" i="5"/>
  <c r="P78" i="5"/>
  <c r="P62" i="5"/>
  <c r="P69" i="5"/>
  <c r="P73" i="5"/>
  <c r="P68" i="5"/>
  <c r="P77" i="5"/>
  <c r="P71" i="5"/>
  <c r="P55" i="5"/>
  <c r="P74" i="5"/>
  <c r="P58" i="5"/>
  <c r="P61" i="5"/>
  <c r="P80" i="5"/>
  <c r="P64" i="5"/>
  <c r="P65" i="5"/>
  <c r="P67" i="5"/>
  <c r="P70" i="5"/>
  <c r="P54" i="5"/>
  <c r="P57" i="5"/>
  <c r="P76" i="5"/>
  <c r="P60" i="5"/>
  <c r="P79" i="5"/>
  <c r="P63" i="5"/>
  <c r="P33" i="5"/>
  <c r="P34" i="5"/>
  <c r="P38" i="5"/>
  <c r="P42" i="5"/>
  <c r="P46" i="5"/>
  <c r="P50" i="5"/>
  <c r="P35" i="5"/>
  <c r="P39" i="5"/>
  <c r="P43" i="5"/>
  <c r="P47" i="5"/>
  <c r="P51" i="5"/>
  <c r="P36" i="5"/>
  <c r="P40" i="5"/>
  <c r="P44" i="5"/>
  <c r="P48" i="5"/>
  <c r="P52" i="5"/>
  <c r="P37" i="5"/>
  <c r="P41" i="5"/>
  <c r="P45" i="5"/>
  <c r="P49" i="5"/>
  <c r="P32" i="9"/>
  <c r="D31" i="9"/>
  <c r="P29" i="9"/>
  <c r="P31" i="9" s="1"/>
  <c r="P30" i="9"/>
  <c r="H19" i="9" s="1"/>
  <c r="M26" i="5"/>
  <c r="K26" i="5"/>
  <c r="N26" i="5"/>
  <c r="O26" i="5"/>
  <c r="L26" i="5"/>
  <c r="D19" i="9"/>
  <c r="J26" i="5"/>
  <c r="F26" i="5"/>
  <c r="I26" i="5"/>
  <c r="E26" i="5"/>
  <c r="G26" i="5"/>
  <c r="H26" i="5"/>
  <c r="H17" i="5"/>
  <c r="D26" i="5"/>
  <c r="P17" i="5" l="1"/>
  <c r="P26" i="5"/>
  <c r="L17" i="5" s="1"/>
  <c r="L19" i="9" l="1"/>
  <c r="P19" i="9"/>
</calcChain>
</file>

<file path=xl/sharedStrings.xml><?xml version="1.0" encoding="utf-8"?>
<sst xmlns="http://schemas.openxmlformats.org/spreadsheetml/2006/main" count="304" uniqueCount="144">
  <si>
    <t>Name</t>
  </si>
  <si>
    <t>Address</t>
  </si>
  <si>
    <t>Slogan</t>
  </si>
  <si>
    <t>Student Name</t>
  </si>
  <si>
    <t>Student Roll No.</t>
  </si>
  <si>
    <t>Class Teacher</t>
  </si>
  <si>
    <t>Number of Working Days</t>
  </si>
  <si>
    <t>Attendance Rate</t>
  </si>
  <si>
    <t>Number of Students</t>
  </si>
  <si>
    <t>Overall</t>
  </si>
  <si>
    <t>Class</t>
  </si>
  <si>
    <t>Academic Year</t>
  </si>
  <si>
    <t>CLASS INFORMATION</t>
  </si>
  <si>
    <t>SCHOOL INFORMATION</t>
  </si>
  <si>
    <t>End Date</t>
  </si>
  <si>
    <t>Days Absent</t>
  </si>
  <si>
    <t>Begin Date</t>
  </si>
  <si>
    <t>Average Attendance Rate</t>
  </si>
  <si>
    <t>STUDENT ATTENDANCE REGISTER AND REPORT</t>
  </si>
  <si>
    <t>SETTINGS</t>
  </si>
  <si>
    <t>ATTENDANCE REGISTER</t>
  </si>
  <si>
    <t>CLASS ATTENDANCE REPORT</t>
  </si>
  <si>
    <t>STUDENT ATTENDANCE REPORT</t>
  </si>
  <si>
    <t>CLASS</t>
  </si>
  <si>
    <t>Not meeting Attendance Requirements</t>
  </si>
  <si>
    <t>ACADEMIC YEAR</t>
  </si>
  <si>
    <t>FROM</t>
  </si>
  <si>
    <t>TO</t>
  </si>
  <si>
    <t>TEACHER</t>
  </si>
  <si>
    <t>Minimum Attendance Required</t>
  </si>
  <si>
    <t>STUDENT ATTENDANCE RATES</t>
  </si>
  <si>
    <t>CLASS ATTENDANCE RATES</t>
  </si>
  <si>
    <t>Signature of Principal</t>
  </si>
  <si>
    <t>Signature of Class Teacher</t>
  </si>
  <si>
    <t>Date</t>
  </si>
  <si>
    <t># Absent</t>
  </si>
  <si>
    <t>Number of Days Absent</t>
  </si>
  <si>
    <t>STUDENT NAME</t>
  </si>
  <si>
    <t>Choose Student Name</t>
  </si>
  <si>
    <t>Meeting Attendance Requirements</t>
  </si>
  <si>
    <t>Day</t>
  </si>
  <si>
    <t>MONTHLY ATTENDANCE</t>
  </si>
  <si>
    <t>DAILY ATTENDANCE</t>
  </si>
  <si>
    <t>Records of students with attendance records not meeting requirements are highlighted with red font.</t>
  </si>
  <si>
    <t>A Absent</t>
  </si>
  <si>
    <t>W Weekend</t>
  </si>
  <si>
    <t>H Holiday</t>
  </si>
  <si>
    <t>STUDENT ROLL NO.</t>
  </si>
  <si>
    <t>Instructions</t>
  </si>
  <si>
    <t>Enter Student Roll No. and Student Name</t>
  </si>
  <si>
    <t>Please complete the below information carefully. Once you start entering data in Attendance Register, do not change the settings below.</t>
  </si>
  <si>
    <t>GO TO CLASS REPORT</t>
  </si>
  <si>
    <t>GO TO STUDENT REPORT</t>
  </si>
  <si>
    <t>GO BACK TO SETTINGS</t>
  </si>
  <si>
    <t>SCHOOL ATTENDANCE REGISTER AND REPORT</t>
  </si>
  <si>
    <t>Remaining Holidays:</t>
  </si>
  <si>
    <t>MESSAGE BOARD</t>
  </si>
  <si>
    <t>Step 2: Enter information daily in Attendance Register worksheet.</t>
  </si>
  <si>
    <r>
      <t xml:space="preserve">Step 3: Go to </t>
    </r>
    <r>
      <rPr>
        <i/>
        <sz val="11"/>
        <color theme="1"/>
        <rFont val="Calibri"/>
        <family val="2"/>
        <scheme val="minor"/>
      </rPr>
      <t>Class Attendance Report</t>
    </r>
    <r>
      <rPr>
        <sz val="11"/>
        <color theme="1"/>
        <rFont val="Calibri"/>
        <family val="2"/>
        <scheme val="minor"/>
      </rPr>
      <t xml:space="preserve"> to view and print Class Attendance Report</t>
    </r>
  </si>
  <si>
    <r>
      <t xml:space="preserve">Step 4: Go to </t>
    </r>
    <r>
      <rPr>
        <i/>
        <sz val="11"/>
        <color theme="1"/>
        <rFont val="Calibri"/>
        <family val="2"/>
        <scheme val="minor"/>
      </rPr>
      <t>Student Attendance Report</t>
    </r>
    <r>
      <rPr>
        <sz val="11"/>
        <color theme="1"/>
        <rFont val="Calibri"/>
        <family val="2"/>
        <scheme val="minor"/>
      </rPr>
      <t xml:space="preserve"> to view and print Student Attendance Report</t>
    </r>
  </si>
  <si>
    <t>Step 1: Enter information in fields shaded in light blue in this worksheet.</t>
  </si>
  <si>
    <t>0 Not entered</t>
  </si>
  <si>
    <t>Minimum required Attendance Rate</t>
  </si>
  <si>
    <t>Mon</t>
  </si>
  <si>
    <t>Tue</t>
  </si>
  <si>
    <t>Wed</t>
  </si>
  <si>
    <t>Thu</t>
  </si>
  <si>
    <t>Fri</t>
  </si>
  <si>
    <t>Sat</t>
  </si>
  <si>
    <t>Sun</t>
  </si>
  <si>
    <t>Yes</t>
  </si>
  <si>
    <t>Holiday Name</t>
  </si>
  <si>
    <t>Holiday Date</t>
  </si>
  <si>
    <t>Holiday</t>
  </si>
  <si>
    <t>Weekend</t>
  </si>
  <si>
    <t>Working Day</t>
  </si>
  <si>
    <t>Working Days Only</t>
  </si>
  <si>
    <t>Week Number</t>
  </si>
  <si>
    <t>SET YOUR WEEKENDS</t>
  </si>
  <si>
    <t>ENTER YOUR HOLIDAYS</t>
  </si>
  <si>
    <t>P Present On Time</t>
  </si>
  <si>
    <t>L Present Late</t>
  </si>
  <si>
    <t>MINIMUM REQUIRED ATTENDANCE RATE</t>
  </si>
  <si>
    <t># Present On Time</t>
  </si>
  <si>
    <t># Present Late</t>
  </si>
  <si>
    <t>Enter P for Present On Time, L for Present Late, 
A for Absent in the register</t>
  </si>
  <si>
    <t>Number of Days Present Late</t>
  </si>
  <si>
    <t>Number of Days Present*</t>
  </si>
  <si>
    <t>*Number of Days Present = Number of Days Present On Time + Number of Days Present Late</t>
  </si>
  <si>
    <t>Attendance Rate = (Number of Days Present on Time + Number of Days Present Late) / Number of Working Days</t>
  </si>
  <si>
    <t>Average Attendance Rate is the average of Attendance rates of students in the class</t>
  </si>
  <si>
    <t>Weekday</t>
  </si>
  <si>
    <t>Nth weekday in a month</t>
  </si>
  <si>
    <t>Month</t>
  </si>
  <si>
    <t>Row Number</t>
  </si>
  <si>
    <t>Prior to Start</t>
  </si>
  <si>
    <t>Please choose Yes for days that are usually holidays. For example, above, all the sundays and the second saturdays of each month have been set as weekends.</t>
  </si>
  <si>
    <t>Children's Day</t>
  </si>
  <si>
    <t>Tamil New Year's Day</t>
  </si>
  <si>
    <t>Number 16 Dunukofia Street Area 11 Off FCDA Abuja</t>
  </si>
  <si>
    <t xml:space="preserve">Sallah </t>
  </si>
  <si>
    <t>Programming is our lifestyle</t>
  </si>
  <si>
    <t>JAMES UBONG GREGORY</t>
  </si>
  <si>
    <t>Alpha</t>
  </si>
  <si>
    <t>Mr HAMZA JIREH</t>
  </si>
  <si>
    <t>2018-2019</t>
  </si>
  <si>
    <t>UNESCO/ALPHA CLASS</t>
  </si>
  <si>
    <t>Okafor Patience</t>
  </si>
  <si>
    <t>Igwe Chisom</t>
  </si>
  <si>
    <t>Attahiru Abdulaziz</t>
  </si>
  <si>
    <t>Musa Abdulmumuni</t>
  </si>
  <si>
    <t>Inuwa Abdulkadir Gani</t>
  </si>
  <si>
    <t>Garba Musa Ahmad</t>
  </si>
  <si>
    <t>Jawando Oluwatosin John</t>
  </si>
  <si>
    <t>Owoyele Emmanuel</t>
  </si>
  <si>
    <t>Onaolapo Olawale Jeremiah</t>
  </si>
  <si>
    <t>Solomon Abaje Daniel</t>
  </si>
  <si>
    <t>Abdulmajeed Muhammad Murtala</t>
  </si>
  <si>
    <t>Vincent Chibuzor Ene</t>
  </si>
  <si>
    <t>Zainab Lawanlu Girei</t>
  </si>
  <si>
    <t>Joshua Kasham Esther</t>
  </si>
  <si>
    <t>Mohammed Hashimu</t>
  </si>
  <si>
    <t>Okonkwo Onyinye Felicitas</t>
  </si>
  <si>
    <t>Yusuf Rabiu Dauran</t>
  </si>
  <si>
    <t>Danlami Maikasuwa</t>
  </si>
  <si>
    <t>Ishaya Gbashe Jonathan</t>
  </si>
  <si>
    <t>Samson Owoyele</t>
  </si>
  <si>
    <t>Nwigwe Uloma Catherine</t>
  </si>
  <si>
    <t>Yusuf Danlami</t>
  </si>
  <si>
    <t>Onoli Chukwuebuka Francis</t>
  </si>
  <si>
    <t>P</t>
  </si>
  <si>
    <t>Danlami Mohammed Sani</t>
  </si>
  <si>
    <t>Umar Tanko Kapara</t>
  </si>
  <si>
    <t>Isah Makka Rilwa</t>
  </si>
  <si>
    <t>Shuaibu Abdullahi</t>
  </si>
  <si>
    <t>Abdullahi Abdulganiyi</t>
  </si>
  <si>
    <t>James Happiness</t>
  </si>
  <si>
    <t>Jibrin O. James</t>
  </si>
  <si>
    <t>Eze Emelda Chidinma</t>
  </si>
  <si>
    <t>Philip Mary</t>
  </si>
  <si>
    <t>Shuaibu Abdularaham</t>
  </si>
  <si>
    <t>Ibrahim Bala Mohammed</t>
  </si>
  <si>
    <t>A</t>
  </si>
  <si>
    <t>Oyedepo Israel Oluwafemi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</si>
</sst>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[$-409]mmmm\ d\,\ yyyy;@"/>
    <numFmt numFmtId="166" formatCode="mmmm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8"/>
      <color theme="0"/>
      <name val="Tw Cen MT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i/>
      <sz val="16"/>
      <name val="Calibri"/>
      <family val="2"/>
      <scheme val="minor"/>
    </font>
    <font>
      <b/>
      <i/>
      <sz val="18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theme="2" tint="-0.249977111117893"/>
      <name val="Calibri"/>
      <family val="2"/>
      <scheme val="minor"/>
    </font>
    <font>
      <sz val="20"/>
      <color theme="8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6"/>
      <color theme="0"/>
      <name val="Calibri"/>
      <family val="2"/>
      <scheme val="minor"/>
    </font>
    <font>
      <u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4"/>
      <color theme="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0"/>
      <name val="Times New Roman"/>
      <family val="1"/>
    </font>
    <font>
      <u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20"/>
      <color theme="0"/>
      <name val="Times New Roman"/>
      <family val="1"/>
    </font>
    <font>
      <sz val="14"/>
      <color theme="0"/>
      <name val="Times New Roman"/>
      <family val="1"/>
    </font>
    <font>
      <sz val="11"/>
      <color rgb="FFFF0000"/>
      <name val="Times New Roman"/>
      <family val="1"/>
    </font>
    <font>
      <b/>
      <i/>
      <sz val="18"/>
      <name val="Times New Roman"/>
      <family val="1"/>
    </font>
    <font>
      <i/>
      <sz val="16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8"/>
      <color theme="1"/>
      <name val="Times New Roman"/>
      <family val="1"/>
    </font>
    <font>
      <b/>
      <sz val="28"/>
      <color theme="1"/>
      <name val="Times New Roman"/>
      <family val="1"/>
    </font>
    <font>
      <b/>
      <sz val="16"/>
      <color theme="8" tint="-0.499984740745262"/>
      <name val="Times New Roman"/>
      <family val="1"/>
    </font>
    <font>
      <sz val="14"/>
      <color theme="1"/>
      <name val="Garamond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/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/>
      <top style="dotted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0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Border="1"/>
    <xf numFmtId="0" fontId="0" fillId="0" borderId="2" xfId="0" applyBorder="1"/>
    <xf numFmtId="164" fontId="4" fillId="0" borderId="0" xfId="0" applyNumberFormat="1" applyFont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9" xfId="0" applyFill="1" applyBorder="1"/>
    <xf numFmtId="0" fontId="0" fillId="2" borderId="0" xfId="0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0" fillId="2" borderId="2" xfId="0" applyFill="1" applyBorder="1"/>
    <xf numFmtId="0" fontId="1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0" fillId="6" borderId="0" xfId="0" applyFill="1"/>
    <xf numFmtId="0" fontId="27" fillId="2" borderId="0" xfId="0" applyFont="1" applyFill="1" applyBorder="1" applyAlignment="1">
      <alignment horizontal="left"/>
    </xf>
    <xf numFmtId="0" fontId="15" fillId="2" borderId="33" xfId="0" applyFont="1" applyFill="1" applyBorder="1" applyAlignment="1"/>
    <xf numFmtId="0" fontId="2" fillId="0" borderId="0" xfId="0" applyFont="1" applyBorder="1"/>
    <xf numFmtId="0" fontId="2" fillId="0" borderId="17" xfId="0" applyFont="1" applyBorder="1"/>
    <xf numFmtId="0" fontId="0" fillId="2" borderId="18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0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16" fillId="2" borderId="0" xfId="0" applyFont="1" applyFill="1" applyBorder="1" applyAlignment="1" applyProtection="1">
      <protection hidden="1"/>
    </xf>
    <xf numFmtId="0" fontId="16" fillId="2" borderId="22" xfId="0" applyFont="1" applyFill="1" applyBorder="1" applyAlignment="1" applyProtection="1">
      <protection hidden="1"/>
    </xf>
    <xf numFmtId="0" fontId="16" fillId="2" borderId="21" xfId="0" applyFont="1" applyFill="1" applyBorder="1" applyAlignment="1" applyProtection="1">
      <protection hidden="1"/>
    </xf>
    <xf numFmtId="0" fontId="0" fillId="2" borderId="6" xfId="0" applyFill="1" applyBorder="1" applyProtection="1">
      <protection hidden="1"/>
    </xf>
    <xf numFmtId="0" fontId="9" fillId="2" borderId="8" xfId="0" applyFont="1" applyFill="1" applyBorder="1" applyAlignment="1" applyProtection="1">
      <alignment horizontal="center"/>
      <protection hidden="1"/>
    </xf>
    <xf numFmtId="0" fontId="0" fillId="2" borderId="8" xfId="0" applyFill="1" applyBorder="1" applyProtection="1">
      <protection hidden="1"/>
    </xf>
    <xf numFmtId="0" fontId="0" fillId="2" borderId="7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9" fillId="2" borderId="0" xfId="0" applyFont="1" applyFill="1" applyBorder="1" applyAlignment="1" applyProtection="1">
      <alignment horizontal="center"/>
      <protection hidden="1"/>
    </xf>
    <xf numFmtId="0" fontId="0" fillId="2" borderId="0" xfId="0" applyFill="1" applyBorder="1" applyProtection="1">
      <protection hidden="1"/>
    </xf>
    <xf numFmtId="0" fontId="0" fillId="2" borderId="3" xfId="0" applyFill="1" applyBorder="1" applyProtection="1">
      <protection hidden="1"/>
    </xf>
    <xf numFmtId="0" fontId="20" fillId="2" borderId="2" xfId="0" applyFont="1" applyFill="1" applyBorder="1" applyAlignment="1" applyProtection="1">
      <alignment horizontal="right"/>
      <protection hidden="1"/>
    </xf>
    <xf numFmtId="0" fontId="19" fillId="2" borderId="23" xfId="0" applyFont="1" applyFill="1" applyBorder="1" applyAlignment="1" applyProtection="1">
      <alignment horizontal="center" vertical="center"/>
      <protection hidden="1"/>
    </xf>
    <xf numFmtId="0" fontId="20" fillId="2" borderId="0" xfId="0" applyFont="1" applyFill="1" applyBorder="1" applyAlignment="1" applyProtection="1">
      <alignment horizontal="right" vertical="center"/>
      <protection hidden="1"/>
    </xf>
    <xf numFmtId="0" fontId="20" fillId="2" borderId="0" xfId="0" applyFont="1" applyFill="1" applyBorder="1" applyAlignment="1" applyProtection="1">
      <alignment horizontal="center" vertical="center"/>
      <protection hidden="1"/>
    </xf>
    <xf numFmtId="0" fontId="13" fillId="2" borderId="0" xfId="0" applyFont="1" applyFill="1" applyBorder="1" applyAlignment="1" applyProtection="1">
      <alignment horizontal="center"/>
      <protection hidden="1"/>
    </xf>
    <xf numFmtId="0" fontId="14" fillId="2" borderId="0" xfId="0" applyFont="1" applyFill="1" applyBorder="1" applyAlignment="1" applyProtection="1">
      <alignment horizontal="center"/>
      <protection hidden="1"/>
    </xf>
    <xf numFmtId="0" fontId="0" fillId="0" borderId="0" xfId="0" applyBorder="1" applyProtection="1">
      <protection hidden="1"/>
    </xf>
    <xf numFmtId="9" fontId="5" fillId="2" borderId="0" xfId="1" applyFont="1" applyFill="1" applyBorder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21" fillId="2" borderId="0" xfId="0" applyFont="1" applyFill="1" applyBorder="1" applyProtection="1">
      <protection hidden="1"/>
    </xf>
    <xf numFmtId="9" fontId="0" fillId="2" borderId="0" xfId="1" applyFont="1" applyFill="1" applyBorder="1" applyAlignment="1" applyProtection="1">
      <alignment horizontal="center"/>
      <protection hidden="1"/>
    </xf>
    <xf numFmtId="0" fontId="18" fillId="2" borderId="0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166" fontId="2" fillId="2" borderId="3" xfId="0" applyNumberFormat="1" applyFont="1" applyFill="1" applyBorder="1" applyAlignment="1" applyProtection="1">
      <alignment horizontal="center"/>
      <protection hidden="1"/>
    </xf>
    <xf numFmtId="9" fontId="0" fillId="2" borderId="3" xfId="0" applyNumberFormat="1" applyFont="1" applyFill="1" applyBorder="1" applyProtection="1">
      <protection hidden="1"/>
    </xf>
    <xf numFmtId="10" fontId="0" fillId="2" borderId="3" xfId="0" applyNumberFormat="1" applyFill="1" applyBorder="1" applyProtection="1">
      <protection hidden="1"/>
    </xf>
    <xf numFmtId="0" fontId="10" fillId="2" borderId="0" xfId="0" applyFont="1" applyFill="1" applyBorder="1" applyAlignment="1" applyProtection="1">
      <protection hidden="1"/>
    </xf>
    <xf numFmtId="9" fontId="4" fillId="2" borderId="0" xfId="1" applyFont="1" applyFill="1" applyBorder="1" applyAlignment="1" applyProtection="1">
      <alignment horizontal="center" vertical="center"/>
      <protection hidden="1"/>
    </xf>
    <xf numFmtId="9" fontId="3" fillId="2" borderId="0" xfId="1" applyFont="1" applyFill="1" applyBorder="1" applyAlignment="1" applyProtection="1">
      <alignment horizontal="center"/>
      <protection hidden="1"/>
    </xf>
    <xf numFmtId="9" fontId="0" fillId="2" borderId="0" xfId="1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protection hidden="1"/>
    </xf>
    <xf numFmtId="0" fontId="4" fillId="2" borderId="0" xfId="0" applyFont="1" applyFill="1" applyBorder="1" applyAlignment="1" applyProtection="1">
      <alignment horizontal="right"/>
      <protection hidden="1"/>
    </xf>
    <xf numFmtId="0" fontId="0" fillId="2" borderId="4" xfId="0" applyFill="1" applyBorder="1" applyProtection="1">
      <protection hidden="1"/>
    </xf>
    <xf numFmtId="0" fontId="0" fillId="0" borderId="9" xfId="0" applyBorder="1" applyProtection="1">
      <protection hidden="1"/>
    </xf>
    <xf numFmtId="0" fontId="0" fillId="2" borderId="9" xfId="0" applyFill="1" applyBorder="1" applyProtection="1">
      <protection hidden="1"/>
    </xf>
    <xf numFmtId="0" fontId="0" fillId="2" borderId="5" xfId="0" applyFill="1" applyBorder="1" applyProtection="1">
      <protection hidden="1"/>
    </xf>
    <xf numFmtId="0" fontId="14" fillId="2" borderId="21" xfId="0" applyFont="1" applyFill="1" applyBorder="1" applyAlignment="1" applyProtection="1">
      <protection hidden="1"/>
    </xf>
    <xf numFmtId="0" fontId="16" fillId="2" borderId="34" xfId="0" applyFont="1" applyFill="1" applyBorder="1" applyAlignment="1" applyProtection="1">
      <protection hidden="1"/>
    </xf>
    <xf numFmtId="0" fontId="16" fillId="2" borderId="9" xfId="0" applyFont="1" applyFill="1" applyBorder="1" applyAlignment="1" applyProtection="1">
      <protection hidden="1"/>
    </xf>
    <xf numFmtId="0" fontId="16" fillId="2" borderId="35" xfId="0" applyFont="1" applyFill="1" applyBorder="1" applyAlignment="1" applyProtection="1">
      <protection hidden="1"/>
    </xf>
    <xf numFmtId="0" fontId="25" fillId="2" borderId="0" xfId="0" applyFont="1" applyFill="1" applyBorder="1" applyAlignment="1" applyProtection="1">
      <alignment horizontal="center"/>
      <protection hidden="1"/>
    </xf>
    <xf numFmtId="0" fontId="24" fillId="2" borderId="23" xfId="0" applyFont="1" applyFill="1" applyBorder="1" applyAlignment="1" applyProtection="1">
      <alignment horizontal="center"/>
      <protection hidden="1"/>
    </xf>
    <xf numFmtId="0" fontId="12" fillId="7" borderId="0" xfId="0" applyFont="1" applyFill="1" applyBorder="1" applyAlignment="1" applyProtection="1">
      <alignment horizontal="center" vertical="center"/>
      <protection hidden="1"/>
    </xf>
    <xf numFmtId="1" fontId="12" fillId="7" borderId="0" xfId="1" applyNumberFormat="1" applyFont="1" applyFill="1" applyBorder="1" applyAlignment="1" applyProtection="1">
      <alignment horizontal="center" vertical="center"/>
      <protection hidden="1"/>
    </xf>
    <xf numFmtId="9" fontId="12" fillId="7" borderId="0" xfId="1" applyFont="1" applyFill="1" applyBorder="1" applyAlignment="1" applyProtection="1">
      <alignment horizontal="center" vertical="center"/>
      <protection hidden="1"/>
    </xf>
    <xf numFmtId="166" fontId="18" fillId="2" borderId="17" xfId="0" applyNumberFormat="1" applyFont="1" applyFill="1" applyBorder="1" applyAlignment="1" applyProtection="1">
      <alignment horizontal="center"/>
      <protection hidden="1"/>
    </xf>
    <xf numFmtId="0" fontId="20" fillId="2" borderId="0" xfId="0" applyFont="1" applyFill="1" applyBorder="1" applyAlignment="1" applyProtection="1">
      <alignment horizontal="right"/>
      <protection hidden="1"/>
    </xf>
    <xf numFmtId="0" fontId="20" fillId="2" borderId="21" xfId="0" applyFont="1" applyFill="1" applyBorder="1" applyAlignment="1" applyProtection="1">
      <alignment horizontal="center"/>
      <protection hidden="1"/>
    </xf>
    <xf numFmtId="0" fontId="20" fillId="2" borderId="25" xfId="0" applyFont="1" applyFill="1" applyBorder="1" applyAlignment="1" applyProtection="1">
      <alignment horizontal="center"/>
      <protection hidden="1"/>
    </xf>
    <xf numFmtId="0" fontId="20" fillId="2" borderId="22" xfId="0" applyFont="1" applyFill="1" applyBorder="1" applyAlignment="1" applyProtection="1">
      <alignment horizontal="center" vertical="center"/>
      <protection hidden="1"/>
    </xf>
    <xf numFmtId="0" fontId="18" fillId="2" borderId="17" xfId="0" applyFont="1" applyFill="1" applyBorder="1" applyAlignment="1" applyProtection="1">
      <alignment horizontal="center"/>
      <protection hidden="1"/>
    </xf>
    <xf numFmtId="166" fontId="18" fillId="2" borderId="18" xfId="0" applyNumberFormat="1" applyFont="1" applyFill="1" applyBorder="1" applyAlignment="1" applyProtection="1">
      <alignment horizontal="center" vertical="center"/>
      <protection hidden="1"/>
    </xf>
    <xf numFmtId="0" fontId="18" fillId="2" borderId="19" xfId="0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Border="1" applyAlignment="1" applyProtection="1">
      <alignment horizontal="center" vertical="center"/>
      <protection hidden="1"/>
    </xf>
    <xf numFmtId="9" fontId="20" fillId="2" borderId="22" xfId="1" applyNumberFormat="1" applyFont="1" applyFill="1" applyBorder="1" applyAlignment="1" applyProtection="1">
      <alignment horizontal="center" vertical="center"/>
      <protection hidden="1"/>
    </xf>
    <xf numFmtId="9" fontId="20" fillId="2" borderId="22" xfId="1" applyFont="1" applyFill="1" applyBorder="1" applyAlignment="1" applyProtection="1">
      <alignment horizontal="center" vertical="center"/>
      <protection hidden="1"/>
    </xf>
    <xf numFmtId="0" fontId="20" fillId="2" borderId="20" xfId="0" applyFont="1" applyFill="1" applyBorder="1" applyAlignment="1" applyProtection="1">
      <alignment horizontal="center"/>
      <protection hidden="1"/>
    </xf>
    <xf numFmtId="0" fontId="20" fillId="2" borderId="23" xfId="1" applyNumberFormat="1" applyFont="1" applyFill="1" applyBorder="1" applyAlignment="1" applyProtection="1">
      <alignment horizontal="center" vertical="center"/>
      <protection hidden="1"/>
    </xf>
    <xf numFmtId="9" fontId="20" fillId="2" borderId="24" xfId="1" applyFont="1" applyFill="1" applyBorder="1" applyAlignment="1" applyProtection="1">
      <alignment horizontal="center" vertical="center"/>
      <protection hidden="1"/>
    </xf>
    <xf numFmtId="0" fontId="20" fillId="2" borderId="0" xfId="0" applyFont="1" applyFill="1" applyBorder="1" applyProtection="1">
      <protection hidden="1"/>
    </xf>
    <xf numFmtId="9" fontId="28" fillId="2" borderId="0" xfId="1" applyFont="1" applyFill="1" applyBorder="1" applyAlignment="1" applyProtection="1">
      <alignment horizontal="center" vertical="center"/>
      <protection hidden="1"/>
    </xf>
    <xf numFmtId="9" fontId="20" fillId="2" borderId="0" xfId="1" applyFont="1" applyFill="1" applyBorder="1" applyAlignment="1" applyProtection="1">
      <alignment horizontal="center" vertical="center"/>
      <protection hidden="1"/>
    </xf>
    <xf numFmtId="9" fontId="29" fillId="2" borderId="0" xfId="1" applyFont="1" applyFill="1" applyBorder="1" applyAlignment="1" applyProtection="1">
      <alignment horizontal="center" vertical="center"/>
      <protection hidden="1"/>
    </xf>
    <xf numFmtId="9" fontId="20" fillId="8" borderId="0" xfId="1" applyFont="1" applyFill="1" applyBorder="1" applyAlignment="1" applyProtection="1">
      <alignment horizontal="center" vertical="center"/>
      <protection hidden="1"/>
    </xf>
    <xf numFmtId="0" fontId="35" fillId="2" borderId="0" xfId="0" applyFont="1" applyFill="1" applyBorder="1" applyAlignment="1">
      <alignment horizontal="right"/>
    </xf>
    <xf numFmtId="0" fontId="32" fillId="2" borderId="0" xfId="0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/>
    </xf>
    <xf numFmtId="9" fontId="20" fillId="2" borderId="21" xfId="1" applyFont="1" applyFill="1" applyBorder="1" applyAlignment="1" applyProtection="1">
      <alignment horizontal="center"/>
      <protection hidden="1"/>
    </xf>
    <xf numFmtId="9" fontId="20" fillId="2" borderId="25" xfId="1" applyFont="1" applyFill="1" applyBorder="1" applyAlignment="1" applyProtection="1">
      <alignment horizontal="center"/>
      <protection hidden="1"/>
    </xf>
    <xf numFmtId="9" fontId="20" fillId="2" borderId="22" xfId="1" applyNumberFormat="1" applyFont="1" applyFill="1" applyBorder="1" applyAlignment="1" applyProtection="1">
      <alignment horizontal="center"/>
      <protection hidden="1"/>
    </xf>
    <xf numFmtId="0" fontId="20" fillId="2" borderId="25" xfId="0" applyFont="1" applyFill="1" applyBorder="1" applyAlignment="1" applyProtection="1">
      <alignment horizontal="center" vertical="center"/>
      <protection hidden="1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15" fillId="2" borderId="0" xfId="0" applyNumberFormat="1" applyFont="1" applyFill="1" applyBorder="1" applyAlignment="1">
      <alignment horizontal="right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6" fillId="2" borderId="2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0" fontId="0" fillId="0" borderId="36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39" fillId="9" borderId="0" xfId="0" applyNumberFormat="1" applyFont="1" applyFill="1" applyBorder="1" applyAlignment="1">
      <alignment horizontal="center"/>
    </xf>
    <xf numFmtId="165" fontId="0" fillId="9" borderId="0" xfId="0" applyNumberFormat="1" applyFill="1" applyBorder="1" applyAlignment="1">
      <alignment horizontal="center"/>
    </xf>
    <xf numFmtId="0" fontId="0" fillId="3" borderId="37" xfId="0" applyNumberFormat="1" applyFill="1" applyBorder="1" applyAlignment="1" applyProtection="1">
      <alignment horizontal="center"/>
      <protection locked="0"/>
    </xf>
    <xf numFmtId="0" fontId="0" fillId="3" borderId="38" xfId="0" applyNumberFormat="1" applyFill="1" applyBorder="1" applyAlignment="1" applyProtection="1">
      <alignment horizontal="center"/>
      <protection locked="0"/>
    </xf>
    <xf numFmtId="0" fontId="15" fillId="3" borderId="37" xfId="0" applyNumberFormat="1" applyFont="1" applyFill="1" applyBorder="1" applyAlignment="1" applyProtection="1">
      <alignment horizontal="right"/>
      <protection locked="0"/>
    </xf>
    <xf numFmtId="0" fontId="0" fillId="3" borderId="37" xfId="0" applyNumberFormat="1" applyFill="1" applyBorder="1" applyProtection="1">
      <protection locked="0"/>
    </xf>
    <xf numFmtId="0" fontId="20" fillId="2" borderId="30" xfId="0" applyFont="1" applyFill="1" applyBorder="1" applyAlignment="1" applyProtection="1">
      <alignment horizontal="center"/>
      <protection hidden="1"/>
    </xf>
    <xf numFmtId="9" fontId="19" fillId="2" borderId="0" xfId="1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65" fontId="0" fillId="2" borderId="9" xfId="0" applyNumberFormat="1" applyFill="1" applyBorder="1" applyAlignment="1">
      <alignment horizontal="center"/>
    </xf>
    <xf numFmtId="0" fontId="0" fillId="2" borderId="0" xfId="0" applyFill="1" applyBorder="1" applyAlignment="1"/>
    <xf numFmtId="0" fontId="0" fillId="3" borderId="9" xfId="0" applyFill="1" applyBorder="1" applyAlignment="1" applyProtection="1">
      <alignment horizontal="center"/>
      <protection locked="0"/>
    </xf>
    <xf numFmtId="165" fontId="0" fillId="3" borderId="9" xfId="0" applyNumberFormat="1" applyFill="1" applyBorder="1" applyAlignment="1" applyProtection="1">
      <alignment horizontal="center"/>
      <protection locked="0"/>
    </xf>
    <xf numFmtId="9" fontId="0" fillId="3" borderId="9" xfId="0" applyNumberFormat="1" applyFill="1" applyBorder="1" applyAlignment="1" applyProtection="1">
      <alignment horizontal="center"/>
      <protection locked="0"/>
    </xf>
    <xf numFmtId="0" fontId="0" fillId="3" borderId="10" xfId="0" applyFill="1" applyBorder="1" applyProtection="1">
      <protection locked="0"/>
    </xf>
    <xf numFmtId="165" fontId="0" fillId="3" borderId="11" xfId="0" applyNumberFormat="1" applyFill="1" applyBorder="1" applyAlignment="1" applyProtection="1">
      <alignment horizontal="center"/>
      <protection locked="0"/>
    </xf>
    <xf numFmtId="0" fontId="0" fillId="3" borderId="12" xfId="0" applyFill="1" applyBorder="1" applyProtection="1">
      <protection locked="0"/>
    </xf>
    <xf numFmtId="165" fontId="0" fillId="3" borderId="13" xfId="0" applyNumberFormat="1" applyFill="1" applyBorder="1" applyAlignment="1" applyProtection="1">
      <alignment horizontal="center"/>
      <protection locked="0"/>
    </xf>
    <xf numFmtId="0" fontId="0" fillId="3" borderId="14" xfId="0" applyFill="1" applyBorder="1" applyProtection="1">
      <protection locked="0"/>
    </xf>
    <xf numFmtId="165" fontId="0" fillId="3" borderId="15" xfId="0" applyNumberForma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/>
      <protection hidden="1"/>
    </xf>
    <xf numFmtId="165" fontId="7" fillId="0" borderId="16" xfId="0" applyNumberFormat="1" applyFont="1" applyFill="1" applyBorder="1" applyAlignment="1" applyProtection="1">
      <alignment horizontal="left"/>
      <protection hidden="1"/>
    </xf>
    <xf numFmtId="165" fontId="7" fillId="0" borderId="16" xfId="0" applyNumberFormat="1" applyFont="1" applyFill="1" applyBorder="1" applyAlignment="1" applyProtection="1">
      <alignment horizontal="center"/>
      <protection hidden="1"/>
    </xf>
    <xf numFmtId="0" fontId="15" fillId="0" borderId="16" xfId="0" applyFont="1" applyBorder="1" applyAlignment="1" applyProtection="1">
      <alignment horizontal="right"/>
      <protection hidden="1"/>
    </xf>
    <xf numFmtId="166" fontId="18" fillId="2" borderId="39" xfId="0" applyNumberFormat="1" applyFont="1" applyFill="1" applyBorder="1" applyAlignment="1" applyProtection="1">
      <alignment horizontal="center"/>
      <protection hidden="1"/>
    </xf>
    <xf numFmtId="0" fontId="17" fillId="2" borderId="0" xfId="0" applyFont="1" applyFill="1" applyBorder="1" applyProtection="1">
      <protection hidden="1"/>
    </xf>
    <xf numFmtId="0" fontId="40" fillId="2" borderId="4" xfId="2" applyFont="1" applyFill="1" applyBorder="1" applyAlignment="1">
      <alignment horizontal="left"/>
    </xf>
    <xf numFmtId="1" fontId="0" fillId="3" borderId="0" xfId="0" applyNumberFormat="1" applyFill="1"/>
    <xf numFmtId="14" fontId="0" fillId="10" borderId="0" xfId="0" applyNumberFormat="1" applyFill="1"/>
    <xf numFmtId="0" fontId="0" fillId="3" borderId="40" xfId="0" applyNumberFormat="1" applyFill="1" applyBorder="1" applyProtection="1">
      <protection locked="0"/>
    </xf>
    <xf numFmtId="0" fontId="0" fillId="3" borderId="40" xfId="0" applyNumberFormat="1" applyFill="1" applyBorder="1" applyAlignment="1" applyProtection="1">
      <alignment horizontal="center"/>
      <protection locked="0"/>
    </xf>
    <xf numFmtId="0" fontId="0" fillId="3" borderId="41" xfId="0" applyNumberFormat="1" applyFill="1" applyBorder="1" applyAlignment="1" applyProtection="1">
      <alignment horizontal="center"/>
      <protection locked="0"/>
    </xf>
    <xf numFmtId="0" fontId="36" fillId="2" borderId="18" xfId="0" applyNumberFormat="1" applyFont="1" applyFill="1" applyBorder="1" applyAlignment="1">
      <alignment horizontal="center" vertical="center"/>
    </xf>
    <xf numFmtId="0" fontId="0" fillId="2" borderId="18" xfId="0" applyNumberFormat="1" applyFill="1" applyBorder="1" applyProtection="1">
      <protection locked="0"/>
    </xf>
    <xf numFmtId="0" fontId="0" fillId="2" borderId="18" xfId="0" applyNumberFormat="1" applyFill="1" applyBorder="1" applyAlignment="1" applyProtection="1">
      <alignment horizontal="center"/>
      <protection locked="0"/>
    </xf>
    <xf numFmtId="0" fontId="6" fillId="2" borderId="0" xfId="2" applyFill="1" applyBorder="1"/>
    <xf numFmtId="0" fontId="41" fillId="0" borderId="0" xfId="0" applyFont="1" applyAlignment="1" applyProtection="1">
      <alignment horizontal="left" vertical="center"/>
      <protection locked="0"/>
    </xf>
    <xf numFmtId="0" fontId="41" fillId="2" borderId="0" xfId="0" applyFont="1" applyFill="1"/>
    <xf numFmtId="0" fontId="41" fillId="2" borderId="0" xfId="0" applyNumberFormat="1" applyFont="1" applyFill="1"/>
    <xf numFmtId="0" fontId="41" fillId="2" borderId="0" xfId="0" applyFont="1" applyFill="1" applyBorder="1"/>
    <xf numFmtId="164" fontId="41" fillId="2" borderId="0" xfId="0" applyNumberFormat="1" applyFont="1" applyFill="1"/>
    <xf numFmtId="1" fontId="45" fillId="5" borderId="0" xfId="0" applyNumberFormat="1" applyFont="1" applyFill="1" applyAlignment="1" applyProtection="1">
      <alignment horizontal="center"/>
      <protection hidden="1"/>
    </xf>
    <xf numFmtId="0" fontId="41" fillId="2" borderId="0" xfId="0" applyFont="1" applyFill="1" applyBorder="1" applyAlignment="1" applyProtection="1">
      <alignment horizontal="center" vertical="center"/>
      <protection locked="0"/>
    </xf>
    <xf numFmtId="164" fontId="41" fillId="2" borderId="0" xfId="0" applyNumberFormat="1" applyFont="1" applyFill="1" applyAlignment="1">
      <alignment horizontal="center"/>
    </xf>
    <xf numFmtId="164" fontId="51" fillId="2" borderId="0" xfId="0" applyNumberFormat="1" applyFont="1" applyFill="1"/>
    <xf numFmtId="164" fontId="51" fillId="2" borderId="0" xfId="0" applyNumberFormat="1" applyFont="1" applyFill="1" applyAlignment="1">
      <alignment horizontal="right"/>
    </xf>
    <xf numFmtId="0" fontId="41" fillId="0" borderId="0" xfId="0" applyFont="1"/>
    <xf numFmtId="164" fontId="51" fillId="2" borderId="0" xfId="0" applyNumberFormat="1" applyFont="1" applyFill="1" applyBorder="1" applyAlignment="1" applyProtection="1">
      <alignment horizontal="center"/>
      <protection hidden="1"/>
    </xf>
    <xf numFmtId="0" fontId="51" fillId="0" borderId="0" xfId="0" applyFont="1" applyAlignment="1">
      <alignment horizontal="center"/>
    </xf>
    <xf numFmtId="164" fontId="45" fillId="2" borderId="0" xfId="0" applyNumberFormat="1" applyFont="1" applyFill="1" applyBorder="1" applyAlignment="1" applyProtection="1">
      <alignment horizontal="center" vertical="center"/>
      <protection hidden="1"/>
    </xf>
    <xf numFmtId="0" fontId="41" fillId="0" borderId="0" xfId="0" applyFont="1" applyAlignment="1" applyProtection="1">
      <alignment horizontal="center" vertical="center"/>
      <protection locked="0"/>
    </xf>
    <xf numFmtId="0" fontId="41" fillId="5" borderId="0" xfId="0" applyFont="1" applyFill="1" applyAlignment="1" applyProtection="1">
      <alignment horizontal="center" vertical="center"/>
      <protection hidden="1"/>
    </xf>
    <xf numFmtId="0" fontId="41" fillId="0" borderId="0" xfId="0" applyFont="1" applyAlignment="1" applyProtection="1">
      <alignment vertical="center"/>
      <protection locked="0"/>
    </xf>
    <xf numFmtId="0" fontId="43" fillId="2" borderId="21" xfId="0" applyFont="1" applyFill="1" applyBorder="1" applyProtection="1">
      <protection hidden="1"/>
    </xf>
    <xf numFmtId="0" fontId="46" fillId="2" borderId="21" xfId="0" applyFont="1" applyFill="1" applyBorder="1" applyProtection="1">
      <protection hidden="1"/>
    </xf>
    <xf numFmtId="0" fontId="41" fillId="6" borderId="0" xfId="0" applyFont="1" applyFill="1"/>
    <xf numFmtId="0" fontId="41" fillId="2" borderId="0" xfId="0" applyFont="1" applyFill="1" applyProtection="1">
      <protection hidden="1"/>
    </xf>
    <xf numFmtId="0" fontId="51" fillId="0" borderId="21" xfId="0" applyFont="1" applyBorder="1" applyProtection="1">
      <protection hidden="1"/>
    </xf>
    <xf numFmtId="0" fontId="41" fillId="0" borderId="0" xfId="0" applyFont="1" applyProtection="1">
      <protection hidden="1"/>
    </xf>
    <xf numFmtId="0" fontId="48" fillId="2" borderId="0" xfId="0" applyFont="1" applyFill="1" applyBorder="1" applyAlignment="1" applyProtection="1">
      <protection hidden="1"/>
    </xf>
    <xf numFmtId="0" fontId="48" fillId="2" borderId="22" xfId="0" applyFont="1" applyFill="1" applyBorder="1" applyAlignment="1" applyProtection="1">
      <protection hidden="1"/>
    </xf>
    <xf numFmtId="0" fontId="48" fillId="2" borderId="21" xfId="0" applyFont="1" applyFill="1" applyBorder="1" applyAlignment="1" applyProtection="1">
      <protection hidden="1"/>
    </xf>
    <xf numFmtId="0" fontId="55" fillId="2" borderId="0" xfId="0" applyFont="1" applyFill="1" applyBorder="1" applyAlignment="1" applyProtection="1">
      <protection hidden="1"/>
    </xf>
    <xf numFmtId="0" fontId="55" fillId="2" borderId="0" xfId="2" applyFont="1" applyFill="1" applyBorder="1" applyAlignment="1" applyProtection="1">
      <protection hidden="1"/>
    </xf>
    <xf numFmtId="0" fontId="55" fillId="2" borderId="22" xfId="2" applyFont="1" applyFill="1" applyBorder="1" applyAlignment="1" applyProtection="1">
      <protection hidden="1"/>
    </xf>
    <xf numFmtId="0" fontId="41" fillId="2" borderId="34" xfId="0" applyFont="1" applyFill="1" applyBorder="1" applyProtection="1">
      <protection hidden="1"/>
    </xf>
    <xf numFmtId="0" fontId="55" fillId="2" borderId="9" xfId="0" applyFont="1" applyFill="1" applyBorder="1" applyAlignment="1" applyProtection="1">
      <protection hidden="1"/>
    </xf>
    <xf numFmtId="0" fontId="41" fillId="2" borderId="9" xfId="0" applyFont="1" applyFill="1" applyBorder="1" applyAlignment="1" applyProtection="1">
      <protection hidden="1"/>
    </xf>
    <xf numFmtId="0" fontId="41" fillId="2" borderId="35" xfId="0" applyFont="1" applyFill="1" applyBorder="1" applyAlignment="1" applyProtection="1">
      <protection hidden="1"/>
    </xf>
    <xf numFmtId="0" fontId="41" fillId="2" borderId="6" xfId="0" applyFont="1" applyFill="1" applyBorder="1" applyProtection="1">
      <protection hidden="1"/>
    </xf>
    <xf numFmtId="0" fontId="54" fillId="2" borderId="8" xfId="0" applyFont="1" applyFill="1" applyBorder="1" applyAlignment="1" applyProtection="1">
      <alignment horizontal="center"/>
      <protection hidden="1"/>
    </xf>
    <xf numFmtId="0" fontId="41" fillId="2" borderId="8" xfId="0" applyFont="1" applyFill="1" applyBorder="1" applyProtection="1">
      <protection hidden="1"/>
    </xf>
    <xf numFmtId="0" fontId="41" fillId="2" borderId="7" xfId="0" applyFont="1" applyFill="1" applyBorder="1" applyProtection="1">
      <protection hidden="1"/>
    </xf>
    <xf numFmtId="0" fontId="41" fillId="2" borderId="2" xfId="0" applyFont="1" applyFill="1" applyBorder="1" applyProtection="1">
      <protection hidden="1"/>
    </xf>
    <xf numFmtId="0" fontId="54" fillId="2" borderId="0" xfId="0" applyFont="1" applyFill="1" applyBorder="1" applyAlignment="1" applyProtection="1">
      <alignment horizontal="center"/>
      <protection hidden="1"/>
    </xf>
    <xf numFmtId="0" fontId="41" fillId="2" borderId="0" xfId="0" applyFont="1" applyFill="1" applyBorder="1" applyProtection="1">
      <protection hidden="1"/>
    </xf>
    <xf numFmtId="0" fontId="41" fillId="2" borderId="3" xfId="0" applyFont="1" applyFill="1" applyBorder="1" applyProtection="1">
      <protection hidden="1"/>
    </xf>
    <xf numFmtId="0" fontId="58" fillId="2" borderId="2" xfId="0" applyFont="1" applyFill="1" applyBorder="1" applyAlignment="1" applyProtection="1">
      <alignment horizontal="right"/>
      <protection hidden="1"/>
    </xf>
    <xf numFmtId="0" fontId="59" fillId="2" borderId="23" xfId="0" applyFont="1" applyFill="1" applyBorder="1" applyAlignment="1" applyProtection="1">
      <alignment horizontal="center" vertical="center"/>
      <protection hidden="1"/>
    </xf>
    <xf numFmtId="0" fontId="58" fillId="2" borderId="0" xfId="0" applyFont="1" applyFill="1" applyBorder="1" applyAlignment="1" applyProtection="1">
      <alignment horizontal="right" vertical="center"/>
      <protection hidden="1"/>
    </xf>
    <xf numFmtId="0" fontId="58" fillId="2" borderId="0" xfId="0" applyFont="1" applyFill="1" applyBorder="1" applyAlignment="1" applyProtection="1">
      <alignment horizontal="center" vertical="center"/>
      <protection hidden="1"/>
    </xf>
    <xf numFmtId="0" fontId="61" fillId="2" borderId="0" xfId="0" applyFont="1" applyFill="1" applyBorder="1" applyAlignment="1" applyProtection="1">
      <alignment horizontal="center"/>
      <protection hidden="1"/>
    </xf>
    <xf numFmtId="0" fontId="62" fillId="2" borderId="0" xfId="0" applyFont="1" applyFill="1" applyBorder="1" applyAlignment="1" applyProtection="1">
      <alignment horizontal="center"/>
      <protection hidden="1"/>
    </xf>
    <xf numFmtId="0" fontId="63" fillId="2" borderId="0" xfId="0" applyFont="1" applyFill="1" applyBorder="1" applyAlignment="1" applyProtection="1">
      <alignment horizontal="center" vertical="center"/>
      <protection hidden="1"/>
    </xf>
    <xf numFmtId="0" fontId="64" fillId="4" borderId="0" xfId="0" applyFont="1" applyFill="1" applyBorder="1" applyAlignment="1" applyProtection="1">
      <alignment horizontal="center" vertical="center"/>
      <protection hidden="1"/>
    </xf>
    <xf numFmtId="1" fontId="64" fillId="4" borderId="0" xfId="1" applyNumberFormat="1" applyFont="1" applyFill="1" applyBorder="1" applyAlignment="1" applyProtection="1">
      <alignment horizontal="center" vertical="center"/>
      <protection hidden="1"/>
    </xf>
    <xf numFmtId="9" fontId="64" fillId="4" borderId="0" xfId="1" applyFont="1" applyFill="1" applyBorder="1" applyAlignment="1" applyProtection="1">
      <alignment horizontal="center" vertical="center"/>
      <protection hidden="1"/>
    </xf>
    <xf numFmtId="0" fontId="41" fillId="0" borderId="0" xfId="0" applyFont="1" applyBorder="1" applyProtection="1">
      <protection hidden="1"/>
    </xf>
    <xf numFmtId="9" fontId="47" fillId="2" borderId="0" xfId="1" applyFont="1" applyFill="1" applyBorder="1" applyAlignment="1" applyProtection="1">
      <alignment horizontal="left"/>
      <protection hidden="1"/>
    </xf>
    <xf numFmtId="0" fontId="47" fillId="2" borderId="0" xfId="0" applyFont="1" applyFill="1" applyBorder="1" applyAlignment="1" applyProtection="1">
      <alignment horizontal="center"/>
      <protection hidden="1"/>
    </xf>
    <xf numFmtId="0" fontId="65" fillId="2" borderId="0" xfId="0" applyFont="1" applyFill="1" applyBorder="1" applyProtection="1">
      <protection hidden="1"/>
    </xf>
    <xf numFmtId="9" fontId="41" fillId="2" borderId="0" xfId="1" applyFont="1" applyFill="1" applyBorder="1" applyAlignment="1" applyProtection="1">
      <alignment horizontal="center"/>
      <protection hidden="1"/>
    </xf>
    <xf numFmtId="0" fontId="60" fillId="2" borderId="0" xfId="0" applyFont="1" applyFill="1" applyBorder="1" applyProtection="1">
      <protection hidden="1"/>
    </xf>
    <xf numFmtId="0" fontId="43" fillId="2" borderId="0" xfId="0" applyFont="1" applyFill="1" applyBorder="1" applyProtection="1">
      <protection hidden="1"/>
    </xf>
    <xf numFmtId="166" fontId="47" fillId="2" borderId="17" xfId="0" applyNumberFormat="1" applyFont="1" applyFill="1" applyBorder="1" applyAlignment="1" applyProtection="1">
      <alignment horizontal="center"/>
      <protection hidden="1"/>
    </xf>
    <xf numFmtId="166" fontId="47" fillId="2" borderId="39" xfId="0" applyNumberFormat="1" applyFont="1" applyFill="1" applyBorder="1" applyAlignment="1" applyProtection="1">
      <alignment horizontal="center"/>
      <protection hidden="1"/>
    </xf>
    <xf numFmtId="166" fontId="51" fillId="2" borderId="3" xfId="0" applyNumberFormat="1" applyFont="1" applyFill="1" applyBorder="1" applyAlignment="1" applyProtection="1">
      <alignment horizontal="center"/>
      <protection hidden="1"/>
    </xf>
    <xf numFmtId="0" fontId="43" fillId="2" borderId="21" xfId="0" applyFont="1" applyFill="1" applyBorder="1" applyAlignment="1" applyProtection="1">
      <alignment horizontal="center"/>
      <protection hidden="1"/>
    </xf>
    <xf numFmtId="0" fontId="43" fillId="2" borderId="25" xfId="0" applyFont="1" applyFill="1" applyBorder="1" applyAlignment="1" applyProtection="1">
      <alignment horizontal="center"/>
      <protection hidden="1"/>
    </xf>
    <xf numFmtId="0" fontId="43" fillId="2" borderId="22" xfId="0" applyFont="1" applyFill="1" applyBorder="1" applyAlignment="1" applyProtection="1">
      <alignment horizontal="center" vertical="center"/>
      <protection hidden="1"/>
    </xf>
    <xf numFmtId="9" fontId="41" fillId="2" borderId="3" xfId="0" applyNumberFormat="1" applyFont="1" applyFill="1" applyBorder="1" applyProtection="1">
      <protection hidden="1"/>
    </xf>
    <xf numFmtId="9" fontId="43" fillId="2" borderId="20" xfId="1" applyFont="1" applyFill="1" applyBorder="1" applyAlignment="1" applyProtection="1">
      <alignment horizontal="center"/>
      <protection hidden="1"/>
    </xf>
    <xf numFmtId="9" fontId="43" fillId="2" borderId="23" xfId="1" applyFont="1" applyFill="1" applyBorder="1" applyAlignment="1" applyProtection="1">
      <alignment horizontal="center"/>
      <protection hidden="1"/>
    </xf>
    <xf numFmtId="9" fontId="43" fillId="2" borderId="24" xfId="1" applyNumberFormat="1" applyFont="1" applyFill="1" applyBorder="1" applyAlignment="1" applyProtection="1">
      <alignment horizontal="center"/>
      <protection hidden="1"/>
    </xf>
    <xf numFmtId="10" fontId="41" fillId="2" borderId="3" xfId="0" applyNumberFormat="1" applyFont="1" applyFill="1" applyBorder="1" applyProtection="1">
      <protection hidden="1"/>
    </xf>
    <xf numFmtId="0" fontId="45" fillId="2" borderId="0" xfId="0" applyFont="1" applyFill="1" applyBorder="1" applyProtection="1">
      <protection hidden="1"/>
    </xf>
    <xf numFmtId="0" fontId="44" fillId="2" borderId="0" xfId="0" applyFont="1" applyFill="1" applyBorder="1" applyAlignment="1" applyProtection="1">
      <protection hidden="1"/>
    </xf>
    <xf numFmtId="0" fontId="45" fillId="2" borderId="0" xfId="0" applyFont="1" applyFill="1" applyBorder="1" applyAlignment="1" applyProtection="1">
      <alignment vertical="center"/>
      <protection hidden="1"/>
    </xf>
    <xf numFmtId="0" fontId="47" fillId="2" borderId="17" xfId="0" applyFont="1" applyFill="1" applyBorder="1" applyProtection="1">
      <protection hidden="1"/>
    </xf>
    <xf numFmtId="166" fontId="47" fillId="2" borderId="18" xfId="0" applyNumberFormat="1" applyFont="1" applyFill="1" applyBorder="1" applyAlignment="1" applyProtection="1">
      <alignment horizontal="center" vertical="center"/>
      <protection hidden="1"/>
    </xf>
    <xf numFmtId="0" fontId="47" fillId="2" borderId="29" xfId="0" applyFont="1" applyFill="1" applyBorder="1" applyAlignment="1" applyProtection="1">
      <alignment horizontal="center" vertical="center"/>
      <protection hidden="1"/>
    </xf>
    <xf numFmtId="9" fontId="43" fillId="2" borderId="0" xfId="1" applyFont="1" applyFill="1" applyBorder="1" applyAlignment="1" applyProtection="1">
      <alignment horizontal="center" vertical="center"/>
      <protection hidden="1"/>
    </xf>
    <xf numFmtId="9" fontId="43" fillId="2" borderId="28" xfId="1" applyNumberFormat="1" applyFont="1" applyFill="1" applyBorder="1" applyAlignment="1" applyProtection="1">
      <alignment horizontal="center" vertical="center"/>
      <protection hidden="1"/>
    </xf>
    <xf numFmtId="0" fontId="43" fillId="2" borderId="20" xfId="0" applyFont="1" applyFill="1" applyBorder="1" applyProtection="1">
      <protection hidden="1"/>
    </xf>
    <xf numFmtId="0" fontId="52" fillId="2" borderId="18" xfId="0" applyFont="1" applyFill="1" applyBorder="1" applyProtection="1">
      <protection hidden="1"/>
    </xf>
    <xf numFmtId="9" fontId="46" fillId="2" borderId="18" xfId="1" applyFont="1" applyFill="1" applyBorder="1" applyAlignment="1" applyProtection="1">
      <alignment horizontal="center"/>
      <protection hidden="1"/>
    </xf>
    <xf numFmtId="9" fontId="41" fillId="2" borderId="18" xfId="1" applyFont="1" applyFill="1" applyBorder="1" applyAlignment="1" applyProtection="1">
      <alignment horizontal="center" vertical="center"/>
      <protection hidden="1"/>
    </xf>
    <xf numFmtId="9" fontId="46" fillId="2" borderId="0" xfId="1" applyFont="1" applyFill="1" applyBorder="1" applyAlignment="1" applyProtection="1">
      <alignment horizontal="center"/>
      <protection hidden="1"/>
    </xf>
    <xf numFmtId="9" fontId="41" fillId="2" borderId="0" xfId="1" applyFont="1" applyFill="1" applyBorder="1" applyAlignment="1" applyProtection="1">
      <alignment horizontal="center" vertical="center"/>
      <protection hidden="1"/>
    </xf>
    <xf numFmtId="0" fontId="43" fillId="2" borderId="0" xfId="0" applyFont="1" applyFill="1" applyBorder="1" applyAlignment="1" applyProtection="1">
      <alignment horizontal="center"/>
      <protection hidden="1"/>
    </xf>
    <xf numFmtId="0" fontId="41" fillId="2" borderId="0" xfId="0" applyFont="1" applyFill="1" applyBorder="1" applyAlignment="1" applyProtection="1">
      <protection hidden="1"/>
    </xf>
    <xf numFmtId="0" fontId="43" fillId="2" borderId="0" xfId="0" applyFont="1" applyFill="1" applyBorder="1" applyAlignment="1" applyProtection="1">
      <alignment horizontal="right"/>
      <protection hidden="1"/>
    </xf>
    <xf numFmtId="0" fontId="41" fillId="2" borderId="4" xfId="0" applyFont="1" applyFill="1" applyBorder="1" applyProtection="1">
      <protection hidden="1"/>
    </xf>
    <xf numFmtId="0" fontId="41" fillId="0" borderId="9" xfId="0" applyFont="1" applyBorder="1" applyProtection="1">
      <protection hidden="1"/>
    </xf>
    <xf numFmtId="0" fontId="41" fillId="2" borderId="9" xfId="0" applyFont="1" applyFill="1" applyBorder="1" applyProtection="1">
      <protection hidden="1"/>
    </xf>
    <xf numFmtId="0" fontId="41" fillId="2" borderId="5" xfId="0" applyFont="1" applyFill="1" applyBorder="1" applyProtection="1">
      <protection hidden="1"/>
    </xf>
    <xf numFmtId="0" fontId="46" fillId="2" borderId="0" xfId="0" applyFont="1" applyFill="1"/>
    <xf numFmtId="0" fontId="0" fillId="2" borderId="0" xfId="0" applyFill="1" applyBorder="1" applyProtection="1">
      <protection locked="0" hidden="1"/>
    </xf>
    <xf numFmtId="0" fontId="66" fillId="0" borderId="0" xfId="0" applyFont="1"/>
    <xf numFmtId="0" fontId="0" fillId="0" borderId="0" xfId="0" applyProtection="1">
      <protection locked="0"/>
    </xf>
    <xf numFmtId="0" fontId="66" fillId="0" borderId="42" xfId="0" applyFont="1" applyBorder="1" applyAlignment="1">
      <alignment vertical="center" wrapText="1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8" fillId="6" borderId="6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34" fillId="6" borderId="0" xfId="2" applyFont="1" applyFill="1" applyBorder="1" applyAlignment="1">
      <alignment horizontal="center"/>
    </xf>
    <xf numFmtId="0" fontId="34" fillId="6" borderId="3" xfId="2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17" fillId="2" borderId="0" xfId="0" applyNumberFormat="1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center"/>
    </xf>
    <xf numFmtId="0" fontId="32" fillId="2" borderId="0" xfId="0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/>
    </xf>
    <xf numFmtId="0" fontId="38" fillId="4" borderId="0" xfId="0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0" fontId="51" fillId="0" borderId="0" xfId="0" applyFont="1" applyAlignment="1">
      <alignment horizontal="center" wrapText="1"/>
    </xf>
    <xf numFmtId="0" fontId="49" fillId="6" borderId="0" xfId="0" applyFont="1" applyFill="1" applyAlignment="1">
      <alignment horizontal="center"/>
    </xf>
    <xf numFmtId="0" fontId="50" fillId="6" borderId="0" xfId="2" applyFont="1" applyFill="1" applyAlignment="1">
      <alignment horizontal="right"/>
    </xf>
    <xf numFmtId="0" fontId="41" fillId="2" borderId="0" xfId="0" applyFont="1" applyFill="1" applyAlignment="1">
      <alignment horizontal="left" vertical="top" wrapText="1"/>
    </xf>
    <xf numFmtId="0" fontId="57" fillId="2" borderId="0" xfId="0" applyFont="1" applyFill="1" applyBorder="1" applyAlignment="1" applyProtection="1">
      <alignment horizontal="center"/>
      <protection hidden="1"/>
    </xf>
    <xf numFmtId="0" fontId="63" fillId="2" borderId="0" xfId="0" applyFont="1" applyFill="1" applyBorder="1" applyAlignment="1" applyProtection="1">
      <alignment horizontal="right" vertical="center" wrapText="1"/>
      <protection hidden="1"/>
    </xf>
    <xf numFmtId="0" fontId="63" fillId="2" borderId="0" xfId="0" applyFont="1" applyFill="1" applyBorder="1" applyAlignment="1" applyProtection="1">
      <alignment horizontal="right" vertical="center"/>
      <protection hidden="1"/>
    </xf>
    <xf numFmtId="0" fontId="56" fillId="2" borderId="0" xfId="0" applyFont="1" applyFill="1" applyBorder="1" applyAlignment="1" applyProtection="1">
      <alignment horizontal="center"/>
      <protection hidden="1"/>
    </xf>
    <xf numFmtId="0" fontId="41" fillId="2" borderId="23" xfId="0" applyFont="1" applyFill="1" applyBorder="1" applyAlignment="1" applyProtection="1">
      <alignment horizontal="center"/>
      <protection hidden="1"/>
    </xf>
    <xf numFmtId="0" fontId="47" fillId="2" borderId="0" xfId="0" applyFont="1" applyFill="1" applyBorder="1" applyAlignment="1" applyProtection="1">
      <alignment horizontal="center"/>
      <protection hidden="1"/>
    </xf>
    <xf numFmtId="165" fontId="60" fillId="2" borderId="23" xfId="0" applyNumberFormat="1" applyFont="1" applyFill="1" applyBorder="1" applyAlignment="1" applyProtection="1">
      <alignment horizontal="center" vertical="center"/>
      <protection hidden="1"/>
    </xf>
    <xf numFmtId="165" fontId="60" fillId="2" borderId="26" xfId="0" applyNumberFormat="1" applyFont="1" applyFill="1" applyBorder="1" applyAlignment="1" applyProtection="1">
      <alignment horizontal="center" vertical="center"/>
      <protection hidden="1"/>
    </xf>
    <xf numFmtId="0" fontId="58" fillId="2" borderId="0" xfId="0" applyFont="1" applyFill="1" applyBorder="1" applyAlignment="1" applyProtection="1">
      <alignment horizontal="right" vertical="center"/>
      <protection hidden="1"/>
    </xf>
    <xf numFmtId="0" fontId="59" fillId="2" borderId="23" xfId="0" applyFont="1" applyFill="1" applyBorder="1" applyAlignment="1" applyProtection="1">
      <alignment horizontal="center" vertical="center"/>
      <protection hidden="1"/>
    </xf>
    <xf numFmtId="0" fontId="53" fillId="6" borderId="0" xfId="0" applyFont="1" applyFill="1" applyBorder="1" applyAlignment="1">
      <alignment horizontal="center" vertical="center"/>
    </xf>
    <xf numFmtId="0" fontId="42" fillId="6" borderId="0" xfId="2" applyFont="1" applyFill="1" applyBorder="1" applyAlignment="1" applyProtection="1">
      <alignment horizontal="center"/>
      <protection locked="0"/>
    </xf>
    <xf numFmtId="0" fontId="54" fillId="6" borderId="0" xfId="0" applyFont="1" applyFill="1" applyBorder="1" applyAlignment="1" applyProtection="1">
      <alignment horizontal="center"/>
      <protection locked="0"/>
    </xf>
    <xf numFmtId="0" fontId="0" fillId="2" borderId="23" xfId="0" applyFill="1" applyBorder="1" applyAlignment="1" applyProtection="1">
      <alignment horizontal="center"/>
      <protection hidden="1"/>
    </xf>
    <xf numFmtId="0" fontId="11" fillId="2" borderId="2" xfId="0" applyFont="1" applyFill="1" applyBorder="1" applyAlignment="1" applyProtection="1">
      <alignment horizontal="center" vertical="center"/>
      <protection hidden="1"/>
    </xf>
    <xf numFmtId="0" fontId="11" fillId="2" borderId="0" xfId="0" applyFont="1" applyFill="1" applyBorder="1" applyAlignment="1" applyProtection="1">
      <alignment horizontal="center" vertical="center"/>
      <protection hidden="1"/>
    </xf>
    <xf numFmtId="0" fontId="19" fillId="2" borderId="23" xfId="0" applyFont="1" applyFill="1" applyBorder="1" applyAlignment="1" applyProtection="1">
      <alignment horizontal="center" vertical="center"/>
      <protection hidden="1"/>
    </xf>
    <xf numFmtId="0" fontId="20" fillId="2" borderId="0" xfId="0" applyFont="1" applyFill="1" applyBorder="1" applyAlignment="1" applyProtection="1">
      <alignment horizontal="right" vertical="center"/>
      <protection hidden="1"/>
    </xf>
    <xf numFmtId="165" fontId="18" fillId="2" borderId="23" xfId="0" applyNumberFormat="1" applyFont="1" applyFill="1" applyBorder="1" applyAlignment="1" applyProtection="1">
      <alignment horizontal="center" vertical="center"/>
      <protection hidden="1"/>
    </xf>
    <xf numFmtId="165" fontId="18" fillId="2" borderId="26" xfId="0" applyNumberFormat="1" applyFont="1" applyFill="1" applyBorder="1" applyAlignment="1" applyProtection="1">
      <alignment horizontal="center" vertical="center"/>
      <protection hidden="1"/>
    </xf>
    <xf numFmtId="0" fontId="24" fillId="2" borderId="23" xfId="0" applyFont="1" applyFill="1" applyBorder="1" applyAlignment="1" applyProtection="1">
      <alignment horizontal="center"/>
      <protection hidden="1"/>
    </xf>
    <xf numFmtId="0" fontId="26" fillId="2" borderId="0" xfId="0" applyFont="1" applyFill="1" applyBorder="1" applyAlignment="1" applyProtection="1">
      <alignment horizontal="center"/>
      <protection hidden="1"/>
    </xf>
    <xf numFmtId="0" fontId="25" fillId="2" borderId="0" xfId="0" applyFont="1" applyFill="1" applyBorder="1" applyAlignment="1" applyProtection="1">
      <alignment horizontal="center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31" fillId="2" borderId="0" xfId="0" applyFont="1" applyFill="1" applyAlignment="1">
      <alignment horizontal="center"/>
    </xf>
    <xf numFmtId="0" fontId="20" fillId="2" borderId="0" xfId="0" applyFont="1" applyFill="1" applyBorder="1" applyAlignment="1" applyProtection="1">
      <alignment horizontal="center"/>
      <protection hidden="1"/>
    </xf>
    <xf numFmtId="0" fontId="30" fillId="2" borderId="32" xfId="0" applyFont="1" applyFill="1" applyBorder="1" applyAlignment="1" applyProtection="1">
      <alignment horizontal="center"/>
      <protection locked="0"/>
    </xf>
    <xf numFmtId="0" fontId="30" fillId="2" borderId="27" xfId="0" applyFont="1" applyFill="1" applyBorder="1" applyAlignment="1" applyProtection="1">
      <alignment horizontal="center"/>
      <protection locked="0"/>
    </xf>
    <xf numFmtId="0" fontId="30" fillId="2" borderId="31" xfId="0" applyFont="1" applyFill="1" applyBorder="1" applyAlignment="1" applyProtection="1">
      <alignment horizontal="center"/>
      <protection locked="0"/>
    </xf>
    <xf numFmtId="0" fontId="11" fillId="2" borderId="0" xfId="0" applyFont="1" applyFill="1" applyBorder="1" applyAlignment="1" applyProtection="1">
      <alignment horizontal="right" vertical="center"/>
      <protection hidden="1"/>
    </xf>
    <xf numFmtId="0" fontId="11" fillId="2" borderId="0" xfId="0" applyFont="1" applyFill="1" applyBorder="1" applyAlignment="1" applyProtection="1">
      <alignment horizontal="right" vertical="center" wrapText="1"/>
      <protection hidden="1"/>
    </xf>
    <xf numFmtId="0" fontId="22" fillId="2" borderId="2" xfId="0" applyFont="1" applyFill="1" applyBorder="1" applyAlignment="1" applyProtection="1">
      <alignment horizontal="center"/>
      <protection hidden="1"/>
    </xf>
    <xf numFmtId="0" fontId="22" fillId="2" borderId="0" xfId="0" applyFont="1" applyFill="1" applyBorder="1" applyAlignment="1" applyProtection="1">
      <alignment horizontal="center"/>
      <protection hidden="1"/>
    </xf>
    <xf numFmtId="0" fontId="8" fillId="6" borderId="0" xfId="0" applyFont="1" applyFill="1" applyBorder="1" applyAlignment="1">
      <alignment horizontal="center" vertical="center"/>
    </xf>
    <xf numFmtId="0" fontId="23" fillId="6" borderId="0" xfId="0" applyFont="1" applyFill="1" applyBorder="1" applyAlignment="1" applyProtection="1">
      <alignment horizontal="center"/>
      <protection locked="0"/>
    </xf>
    <xf numFmtId="0" fontId="33" fillId="6" borderId="0" xfId="2" applyFont="1" applyFill="1" applyBorder="1" applyAlignment="1" applyProtection="1">
      <alignment horizontal="center"/>
      <protection locked="0"/>
    </xf>
    <xf numFmtId="0" fontId="34" fillId="6" borderId="0" xfId="2" applyFont="1" applyFill="1" applyBorder="1" applyAlignment="1" applyProtection="1">
      <alignment horizontal="center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12">
    <dxf>
      <font>
        <b/>
        <i val="0"/>
        <color rgb="FFFF0000"/>
      </font>
    </dxf>
    <dxf>
      <fill>
        <patternFill>
          <bgColor rgb="FF92D050"/>
        </patternFill>
      </fill>
    </dxf>
    <dxf>
      <font>
        <b val="0"/>
        <i/>
        <strike val="0"/>
        <u val="none"/>
        <color theme="2" tint="-0.24994659260841701"/>
      </font>
    </dxf>
    <dxf>
      <font>
        <b/>
        <i val="0"/>
        <color auto="1"/>
      </font>
    </dxf>
    <dxf>
      <font>
        <color theme="0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579805</xdr:colOff>
      <xdr:row>6</xdr:row>
      <xdr:rowOff>113004</xdr:rowOff>
    </xdr:from>
    <xdr:ext cx="4332020" cy="595035"/>
    <xdr:sp macro="" textlink="I_School_Name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294805" y="1621129"/>
          <a:ext cx="4332020" cy="59503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fld id="{157FE598-D9F5-43F7-AC7F-EC941DB45995}" type="TxLink">
            <a:rPr lang="en-US" sz="3600" b="0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w Cen MT" panose="020B0602020104020603" pitchFamily="34" charset="0"/>
            </a:rPr>
            <a:pPr algn="ctr"/>
            <a:t>UNESCO/ALPHA CLASS</a:t>
          </a:fld>
          <a:endParaRPr lang="en-US" sz="16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w Cen MT" panose="020B0602020104020603" pitchFamily="34" charset="0"/>
          </a:endParaRPr>
        </a:p>
      </xdr:txBody>
    </xdr:sp>
    <xdr:clientData/>
  </xdr:oneCellAnchor>
  <xdr:oneCellAnchor>
    <xdr:from>
      <xdr:col>12</xdr:col>
      <xdr:colOff>242620</xdr:colOff>
      <xdr:row>9</xdr:row>
      <xdr:rowOff>71439</xdr:rowOff>
    </xdr:from>
    <xdr:ext cx="3814250" cy="42748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803464" y="1905002"/>
          <a:ext cx="3814250" cy="427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w Cen MT" panose="020B0602020104020603" pitchFamily="34" charset="0"/>
            </a:rPr>
            <a:t>CLASS ATTENDANCE REPORT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788329</xdr:colOff>
      <xdr:row>9</xdr:row>
      <xdr:rowOff>83345</xdr:rowOff>
    </xdr:from>
    <xdr:ext cx="4151586" cy="42748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503829" y="1607345"/>
          <a:ext cx="4151586" cy="427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w Cen MT" panose="020B0602020104020603" pitchFamily="34" charset="0"/>
            </a:rPr>
            <a:t>STUDENT ATTENDANCE REPORT</a:t>
          </a:r>
        </a:p>
      </xdr:txBody>
    </xdr:sp>
    <xdr:clientData/>
  </xdr:oneCellAnchor>
  <xdr:oneCellAnchor>
    <xdr:from>
      <xdr:col>5</xdr:col>
      <xdr:colOff>546836</xdr:colOff>
      <xdr:row>6</xdr:row>
      <xdr:rowOff>71439</xdr:rowOff>
    </xdr:from>
    <xdr:ext cx="4332020" cy="595035"/>
    <xdr:sp macro="" textlink="I_School_Name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452211" y="1678783"/>
          <a:ext cx="4332020" cy="59503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fld id="{157FE598-D9F5-43F7-AC7F-EC941DB45995}" type="TxLink">
            <a:rPr lang="en-US" sz="3600" b="0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w Cen MT" panose="020B0602020104020603" pitchFamily="34" charset="0"/>
            </a:rPr>
            <a:pPr algn="ctr"/>
            <a:t>UNESCO/ALPHA CLASS</a:t>
          </a:fld>
          <a:endParaRPr lang="en-US" sz="16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w Cen MT" panose="020B06020201040206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opLeftCell="A9" zoomScale="90" zoomScaleNormal="90" workbookViewId="0">
      <selection activeCell="C11" sqref="C11:K11"/>
    </sheetView>
  </sheetViews>
  <sheetFormatPr defaultColWidth="0" defaultRowHeight="15" zeroHeight="1"/>
  <cols>
    <col min="1" max="1" width="5.140625" customWidth="1"/>
    <col min="2" max="2" width="26.42578125" customWidth="1"/>
    <col min="3" max="3" width="25.7109375" customWidth="1"/>
    <col min="4" max="4" width="7.42578125" customWidth="1"/>
    <col min="5" max="5" width="14.5703125" customWidth="1"/>
    <col min="6" max="12" width="7.85546875" customWidth="1"/>
    <col min="13" max="13" width="8.42578125" customWidth="1"/>
    <col min="14" max="14" width="25.7109375" customWidth="1"/>
    <col min="15" max="15" width="23" customWidth="1"/>
    <col min="16" max="16" width="21.140625" customWidth="1"/>
    <col min="17" max="17" width="12.42578125" customWidth="1"/>
    <col min="18" max="18" width="11.42578125" customWidth="1"/>
    <col min="19" max="19" width="1.28515625" customWidth="1"/>
    <col min="20" max="20" width="17.28515625" hidden="1" customWidth="1"/>
    <col min="21" max="21" width="0" hidden="1" customWidth="1"/>
    <col min="22" max="16384" width="9.140625" hidden="1"/>
  </cols>
  <sheetData>
    <row r="1" spans="1:19" ht="23.25">
      <c r="A1" s="254" t="s">
        <v>54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6"/>
      <c r="S1" s="2"/>
    </row>
    <row r="2" spans="1:19" ht="18.75">
      <c r="A2" s="259" t="s">
        <v>19</v>
      </c>
      <c r="B2" s="260"/>
      <c r="C2" s="257" t="s">
        <v>20</v>
      </c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 t="s">
        <v>21</v>
      </c>
      <c r="O2" s="257"/>
      <c r="P2" s="257" t="s">
        <v>22</v>
      </c>
      <c r="Q2" s="257"/>
      <c r="R2" s="258"/>
      <c r="S2" s="2"/>
    </row>
    <row r="3" spans="1:19">
      <c r="A3" s="1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56"/>
      <c r="O3" s="8"/>
      <c r="P3" s="8"/>
      <c r="Q3" s="8"/>
      <c r="R3" s="6"/>
      <c r="S3" s="2"/>
    </row>
    <row r="4" spans="1:19">
      <c r="A4" s="17"/>
      <c r="B4" s="24" t="s">
        <v>48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  <c r="O4" s="8"/>
      <c r="P4" s="8"/>
      <c r="Q4" s="8"/>
      <c r="R4" s="6"/>
      <c r="S4" s="2"/>
    </row>
    <row r="5" spans="1:19">
      <c r="A5" s="17"/>
      <c r="B5" s="27" t="s">
        <v>60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8"/>
      <c r="O5" s="8"/>
      <c r="P5" s="8"/>
      <c r="Q5" s="8"/>
      <c r="R5" s="6"/>
      <c r="S5" s="2"/>
    </row>
    <row r="6" spans="1:19">
      <c r="A6" s="17"/>
      <c r="B6" s="27" t="s">
        <v>57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28"/>
      <c r="O6" s="8"/>
      <c r="P6" s="8"/>
      <c r="Q6" s="8"/>
      <c r="R6" s="6"/>
      <c r="S6" s="2"/>
    </row>
    <row r="7" spans="1:19">
      <c r="A7" s="17"/>
      <c r="B7" s="27" t="s">
        <v>58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8"/>
      <c r="O7" s="8"/>
      <c r="P7" s="8"/>
      <c r="Q7" s="8"/>
      <c r="R7" s="6"/>
      <c r="S7" s="2"/>
    </row>
    <row r="8" spans="1:19">
      <c r="A8" s="17"/>
      <c r="B8" s="29" t="s">
        <v>59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8"/>
      <c r="P8" s="8"/>
      <c r="Q8" s="8"/>
      <c r="R8" s="6"/>
      <c r="S8" s="2"/>
    </row>
    <row r="9" spans="1:19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6"/>
      <c r="S9" s="2"/>
    </row>
    <row r="10" spans="1:19" ht="15.75">
      <c r="A10" s="17"/>
      <c r="B10" s="18" t="s">
        <v>13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6"/>
      <c r="S10" s="2"/>
    </row>
    <row r="11" spans="1:19" ht="15.75" thickBot="1">
      <c r="A11" s="17"/>
      <c r="B11" s="14" t="s">
        <v>0</v>
      </c>
      <c r="C11" s="252" t="s">
        <v>106</v>
      </c>
      <c r="D11" s="252"/>
      <c r="E11" s="252"/>
      <c r="F11" s="252"/>
      <c r="G11" s="252"/>
      <c r="H11" s="252"/>
      <c r="I11" s="252"/>
      <c r="J11" s="252"/>
      <c r="K11" s="252"/>
      <c r="L11" s="131"/>
      <c r="M11" s="131"/>
      <c r="N11" s="131"/>
      <c r="O11" s="131"/>
      <c r="P11" s="8"/>
      <c r="Q11" s="8"/>
      <c r="R11" s="6"/>
      <c r="S11" s="2"/>
    </row>
    <row r="12" spans="1:19" ht="15.75" thickBot="1">
      <c r="A12" s="17"/>
      <c r="B12" s="14" t="s">
        <v>1</v>
      </c>
      <c r="C12" s="253" t="s">
        <v>99</v>
      </c>
      <c r="D12" s="253"/>
      <c r="E12" s="253"/>
      <c r="F12" s="253"/>
      <c r="G12" s="253"/>
      <c r="H12" s="253"/>
      <c r="I12" s="253"/>
      <c r="J12" s="253"/>
      <c r="K12" s="253"/>
      <c r="L12" s="131"/>
      <c r="M12" s="131"/>
      <c r="N12" s="131"/>
      <c r="O12" s="131"/>
      <c r="P12" s="8"/>
      <c r="Q12" s="8"/>
      <c r="R12" s="6"/>
      <c r="S12" s="2"/>
    </row>
    <row r="13" spans="1:19" ht="15.75" thickBot="1">
      <c r="A13" s="17"/>
      <c r="B13" s="14" t="s">
        <v>2</v>
      </c>
      <c r="C13" s="253" t="s">
        <v>101</v>
      </c>
      <c r="D13" s="253"/>
      <c r="E13" s="253"/>
      <c r="F13" s="253"/>
      <c r="G13" s="253"/>
      <c r="H13" s="253"/>
      <c r="I13" s="253"/>
      <c r="J13" s="253"/>
      <c r="K13" s="253"/>
      <c r="L13" s="131"/>
      <c r="M13" s="131"/>
      <c r="N13" s="131"/>
      <c r="O13" s="131"/>
      <c r="P13" s="8"/>
      <c r="Q13" s="8"/>
      <c r="R13" s="6"/>
      <c r="S13" s="2"/>
    </row>
    <row r="14" spans="1:19">
      <c r="A14" s="17"/>
      <c r="B14" s="14"/>
      <c r="C14" s="1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"/>
      <c r="Q14" s="8"/>
      <c r="R14" s="6"/>
      <c r="S14" s="2"/>
    </row>
    <row r="15" spans="1:19" ht="15.75">
      <c r="A15" s="17"/>
      <c r="B15" s="18" t="s">
        <v>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"/>
      <c r="Q15" s="8"/>
      <c r="R15" s="6"/>
      <c r="S15" s="2"/>
    </row>
    <row r="16" spans="1:19" ht="15.75" thickBot="1">
      <c r="A16" s="17"/>
      <c r="B16" s="16" t="s">
        <v>10</v>
      </c>
      <c r="C16" s="132" t="s">
        <v>103</v>
      </c>
      <c r="D16" s="9"/>
      <c r="E16" s="9"/>
      <c r="F16" s="9"/>
      <c r="G16" s="9"/>
      <c r="H16" s="9"/>
      <c r="I16" s="9"/>
      <c r="J16" s="9"/>
      <c r="K16" s="9"/>
      <c r="L16" s="9"/>
      <c r="M16" s="8"/>
      <c r="N16" s="8"/>
      <c r="O16" s="8"/>
      <c r="P16" s="8"/>
      <c r="Q16" s="8"/>
      <c r="R16" s="6"/>
      <c r="S16" s="2"/>
    </row>
    <row r="17" spans="1:21" ht="15.75" thickBot="1">
      <c r="A17" s="17"/>
      <c r="B17" s="11" t="s">
        <v>5</v>
      </c>
      <c r="C17" s="252" t="s">
        <v>104</v>
      </c>
      <c r="D17" s="252"/>
      <c r="E17" s="252"/>
      <c r="F17" s="9"/>
      <c r="G17" s="9"/>
      <c r="H17" s="9"/>
      <c r="I17" s="9"/>
      <c r="J17" s="9"/>
      <c r="K17" s="9"/>
      <c r="L17" s="9"/>
      <c r="M17" s="11"/>
      <c r="N17" s="9"/>
      <c r="O17" s="9"/>
      <c r="P17" s="8"/>
      <c r="Q17" s="8"/>
      <c r="R17" s="6"/>
      <c r="S17" s="2"/>
    </row>
    <row r="18" spans="1:21">
      <c r="A18" s="17"/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9"/>
      <c r="O18" s="9"/>
      <c r="P18" s="8"/>
      <c r="Q18" s="8"/>
      <c r="R18" s="6"/>
      <c r="S18" s="2"/>
    </row>
    <row r="19" spans="1:21">
      <c r="A19" s="17"/>
      <c r="B19" s="263" t="s">
        <v>50</v>
      </c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4"/>
      <c r="S19" s="2"/>
    </row>
    <row r="20" spans="1:21">
      <c r="A20" s="17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2"/>
      <c r="S20" s="2"/>
    </row>
    <row r="21" spans="1:21" ht="15.75" thickBot="1">
      <c r="A21" s="17"/>
      <c r="B21" s="11" t="s">
        <v>11</v>
      </c>
      <c r="C21" s="132" t="s">
        <v>105</v>
      </c>
      <c r="D21" s="107"/>
      <c r="E21" s="9"/>
      <c r="F21" s="9"/>
      <c r="G21" s="9"/>
      <c r="H21" s="9"/>
      <c r="I21" s="9"/>
      <c r="J21" s="9"/>
      <c r="K21" s="9"/>
      <c r="L21" s="9"/>
      <c r="M21" s="11" t="s">
        <v>16</v>
      </c>
      <c r="N21" s="133">
        <v>43287</v>
      </c>
      <c r="O21" s="11" t="s">
        <v>14</v>
      </c>
      <c r="P21" s="133">
        <v>43343</v>
      </c>
      <c r="Q21" s="8"/>
      <c r="R21" s="6"/>
      <c r="S21" s="2"/>
    </row>
    <row r="22" spans="1:21">
      <c r="A22" s="17"/>
      <c r="B22" s="11"/>
      <c r="C22" s="3"/>
      <c r="D22" s="108"/>
      <c r="E22" s="8"/>
      <c r="F22" s="8"/>
      <c r="G22" s="8"/>
      <c r="H22" s="8"/>
      <c r="I22" s="8"/>
      <c r="J22" s="8"/>
      <c r="K22" s="8"/>
      <c r="L22" s="8"/>
      <c r="M22" s="11"/>
      <c r="N22" s="143" t="str">
        <f>IF(ISBLANK(I_BegnDate),"Please enter Begin Date",IF(ISNUMBER(I_BegnDate),"","Error in Begin Date Format"))</f>
        <v/>
      </c>
      <c r="O22" s="8"/>
      <c r="P22" s="142" t="str">
        <f>IF(ISBLANK(I_EndDate),"Please enter End Date",IFERROR(IF(I_EndDate-I_BegnDate&gt;366,"The academic year is longer than 366 days",IF(I_EndDate-I_BegnDate&lt;0,"End Date is earlier than Begin Date","")),"Error in End Date format"))</f>
        <v/>
      </c>
      <c r="Q22" s="8"/>
      <c r="R22" s="6"/>
      <c r="S22" s="2"/>
    </row>
    <row r="23" spans="1:21">
      <c r="A23" s="17"/>
      <c r="B23" s="3"/>
      <c r="C23" s="15"/>
      <c r="D23" s="107"/>
      <c r="E23" s="8"/>
      <c r="F23" s="8"/>
      <c r="G23" s="8"/>
      <c r="H23" s="8"/>
      <c r="I23" s="8"/>
      <c r="J23" s="8"/>
      <c r="K23" s="8"/>
      <c r="L23" s="8"/>
      <c r="M23" s="11"/>
      <c r="N23" s="13"/>
      <c r="O23" s="8"/>
      <c r="P23" s="8"/>
      <c r="Q23" s="8"/>
      <c r="R23" s="6"/>
      <c r="S23" s="2"/>
    </row>
    <row r="24" spans="1:21">
      <c r="A24" s="17"/>
      <c r="B24" s="266" t="s">
        <v>82</v>
      </c>
      <c r="C24" s="266"/>
      <c r="D24" s="107"/>
      <c r="E24" s="265" t="s">
        <v>78</v>
      </c>
      <c r="F24" s="265"/>
      <c r="G24" s="265"/>
      <c r="H24" s="265"/>
      <c r="I24" s="265"/>
      <c r="J24" s="265"/>
      <c r="K24" s="265"/>
      <c r="L24" s="265"/>
      <c r="M24" s="3"/>
      <c r="N24" s="262" t="s">
        <v>79</v>
      </c>
      <c r="O24" s="262"/>
      <c r="P24" s="22" t="str">
        <f t="array" ref="P24">IF(SUM(IF(ISNUMBER(O26:O45),0,1))-Q25&gt;0,"Error: Please enter only dates for holidays ","")</f>
        <v/>
      </c>
      <c r="Q24" s="22"/>
      <c r="R24" s="6"/>
      <c r="S24" s="2"/>
    </row>
    <row r="25" spans="1:21" ht="15.75" thickBot="1">
      <c r="A25" s="17"/>
      <c r="B25" s="100" t="s">
        <v>62</v>
      </c>
      <c r="C25" s="134">
        <v>0.8</v>
      </c>
      <c r="D25" s="107"/>
      <c r="E25" s="120"/>
      <c r="F25" s="119">
        <v>1</v>
      </c>
      <c r="G25" s="119">
        <v>2</v>
      </c>
      <c r="H25" s="119">
        <v>3</v>
      </c>
      <c r="I25" s="119">
        <v>4</v>
      </c>
      <c r="J25" s="119">
        <v>5</v>
      </c>
      <c r="K25" s="119">
        <v>6</v>
      </c>
      <c r="L25" s="119">
        <v>7</v>
      </c>
      <c r="M25" s="108"/>
      <c r="N25" s="128" t="s">
        <v>71</v>
      </c>
      <c r="O25" s="128" t="s">
        <v>72</v>
      </c>
      <c r="P25" s="129" t="s">
        <v>55</v>
      </c>
      <c r="Q25" s="141">
        <f t="array" ref="Q25">SUM(IF(ISBLANK(O26:O45),1,0))</f>
        <v>19</v>
      </c>
      <c r="R25" s="6"/>
      <c r="S25" s="2"/>
      <c r="U25" s="1"/>
    </row>
    <row r="26" spans="1:21">
      <c r="A26" s="17"/>
      <c r="B26" s="8"/>
      <c r="C26" s="144" t="str">
        <f>IF(ISNUMBER(I_Accpt_Attn_Rate),"","Please enter a percentage for min attendance requirement")</f>
        <v/>
      </c>
      <c r="D26" s="109"/>
      <c r="E26" s="110" t="s">
        <v>77</v>
      </c>
      <c r="F26" s="111" t="s">
        <v>63</v>
      </c>
      <c r="G26" s="111" t="s">
        <v>64</v>
      </c>
      <c r="H26" s="111" t="s">
        <v>65</v>
      </c>
      <c r="I26" s="111" t="s">
        <v>66</v>
      </c>
      <c r="J26" s="111" t="s">
        <v>67</v>
      </c>
      <c r="K26" s="111" t="s">
        <v>68</v>
      </c>
      <c r="L26" s="112" t="s">
        <v>69</v>
      </c>
      <c r="M26" s="108"/>
      <c r="N26" s="135" t="s">
        <v>97</v>
      </c>
      <c r="O26" s="136"/>
      <c r="P26" s="8"/>
      <c r="Q26" s="8"/>
      <c r="R26" s="6"/>
      <c r="S26" s="2"/>
    </row>
    <row r="27" spans="1:21">
      <c r="A27" s="17"/>
      <c r="B27" s="8"/>
      <c r="C27" s="8"/>
      <c r="D27" s="8"/>
      <c r="E27" s="113">
        <v>1</v>
      </c>
      <c r="F27" s="121"/>
      <c r="G27" s="121"/>
      <c r="H27" s="121"/>
      <c r="I27" s="121"/>
      <c r="J27" s="121"/>
      <c r="K27" s="121" t="s">
        <v>70</v>
      </c>
      <c r="L27" s="122" t="s">
        <v>70</v>
      </c>
      <c r="M27" s="108"/>
      <c r="N27" s="137" t="s">
        <v>100</v>
      </c>
      <c r="O27" s="138">
        <v>43334</v>
      </c>
      <c r="P27" s="8"/>
      <c r="Q27" s="8"/>
      <c r="R27" s="6"/>
      <c r="S27" s="2"/>
    </row>
    <row r="28" spans="1:21">
      <c r="A28" s="17"/>
      <c r="B28" s="8"/>
      <c r="C28" s="127"/>
      <c r="D28" s="8"/>
      <c r="E28" s="113">
        <v>2</v>
      </c>
      <c r="F28" s="123"/>
      <c r="G28" s="123"/>
      <c r="H28" s="123"/>
      <c r="I28" s="123"/>
      <c r="J28" s="123"/>
      <c r="K28" s="121" t="s">
        <v>70</v>
      </c>
      <c r="L28" s="122" t="s">
        <v>70</v>
      </c>
      <c r="M28" s="108"/>
      <c r="N28" s="137" t="s">
        <v>98</v>
      </c>
      <c r="O28" s="138"/>
      <c r="P28" s="8"/>
      <c r="Q28" s="8"/>
      <c r="R28" s="6"/>
      <c r="S28" s="2"/>
    </row>
    <row r="29" spans="1:21">
      <c r="A29" s="17"/>
      <c r="B29" s="23"/>
      <c r="C29" s="8"/>
      <c r="D29" s="8"/>
      <c r="E29" s="113">
        <v>3</v>
      </c>
      <c r="F29" s="124"/>
      <c r="G29" s="124"/>
      <c r="H29" s="124"/>
      <c r="I29" s="124"/>
      <c r="J29" s="124"/>
      <c r="K29" s="121" t="s">
        <v>70</v>
      </c>
      <c r="L29" s="122" t="s">
        <v>70</v>
      </c>
      <c r="M29" s="108"/>
      <c r="N29" s="137"/>
      <c r="O29" s="138"/>
      <c r="P29" s="8"/>
      <c r="Q29" s="8"/>
      <c r="R29" s="6"/>
      <c r="S29" s="2"/>
    </row>
    <row r="30" spans="1:21">
      <c r="A30" s="17"/>
      <c r="B30" s="8"/>
      <c r="C30" s="8"/>
      <c r="D30" s="8"/>
      <c r="E30" s="113">
        <v>4</v>
      </c>
      <c r="F30" s="124"/>
      <c r="G30" s="124"/>
      <c r="H30" s="124"/>
      <c r="I30" s="124"/>
      <c r="J30" s="124"/>
      <c r="K30" s="121" t="s">
        <v>70</v>
      </c>
      <c r="L30" s="122" t="s">
        <v>70</v>
      </c>
      <c r="M30" s="108"/>
      <c r="N30" s="137"/>
      <c r="O30" s="138"/>
      <c r="P30" s="8"/>
      <c r="Q30" s="8"/>
      <c r="R30" s="6"/>
      <c r="S30" s="2"/>
    </row>
    <row r="31" spans="1:21">
      <c r="A31" s="17"/>
      <c r="B31" s="8"/>
      <c r="C31" s="8"/>
      <c r="D31" s="8"/>
      <c r="E31" s="113">
        <v>5</v>
      </c>
      <c r="F31" s="150"/>
      <c r="G31" s="150"/>
      <c r="H31" s="150"/>
      <c r="I31" s="150"/>
      <c r="J31" s="150"/>
      <c r="K31" s="151" t="s">
        <v>70</v>
      </c>
      <c r="L31" s="152" t="s">
        <v>70</v>
      </c>
      <c r="M31" s="108"/>
      <c r="N31" s="137"/>
      <c r="O31" s="138"/>
      <c r="P31" s="8"/>
      <c r="Q31" s="8"/>
      <c r="R31" s="6"/>
      <c r="S31" s="2"/>
    </row>
    <row r="32" spans="1:21">
      <c r="A32" s="17"/>
      <c r="B32" s="8"/>
      <c r="C32" s="8"/>
      <c r="D32" s="8"/>
      <c r="E32" s="153"/>
      <c r="F32" s="154"/>
      <c r="G32" s="154"/>
      <c r="H32" s="154"/>
      <c r="I32" s="154"/>
      <c r="J32" s="154"/>
      <c r="K32" s="155"/>
      <c r="L32" s="155"/>
      <c r="M32" s="108"/>
      <c r="N32" s="137"/>
      <c r="O32" s="138"/>
      <c r="P32" s="8"/>
      <c r="Q32" s="8"/>
      <c r="R32" s="6"/>
      <c r="S32" s="2"/>
      <c r="U32" s="1"/>
    </row>
    <row r="33" spans="1:19">
      <c r="A33" s="17"/>
      <c r="B33" s="8"/>
      <c r="C33" s="8"/>
      <c r="D33" s="8"/>
      <c r="E33" s="261" t="s">
        <v>96</v>
      </c>
      <c r="F33" s="261"/>
      <c r="G33" s="261"/>
      <c r="H33" s="261"/>
      <c r="I33" s="261"/>
      <c r="J33" s="261"/>
      <c r="K33" s="261"/>
      <c r="L33" s="261"/>
      <c r="M33" s="108"/>
      <c r="N33" s="137"/>
      <c r="O33" s="138"/>
      <c r="P33" s="8"/>
      <c r="Q33" s="8"/>
      <c r="R33" s="6"/>
      <c r="S33" s="2"/>
    </row>
    <row r="34" spans="1:19">
      <c r="A34" s="17"/>
      <c r="B34" s="8"/>
      <c r="C34" s="8"/>
      <c r="D34" s="8"/>
      <c r="E34" s="261"/>
      <c r="F34" s="261"/>
      <c r="G34" s="261"/>
      <c r="H34" s="261"/>
      <c r="I34" s="261"/>
      <c r="J34" s="261"/>
      <c r="K34" s="261"/>
      <c r="L34" s="261"/>
      <c r="M34" s="108"/>
      <c r="N34" s="137"/>
      <c r="O34" s="138"/>
      <c r="P34" s="8"/>
      <c r="Q34" s="8"/>
      <c r="R34" s="6"/>
      <c r="S34" s="2"/>
    </row>
    <row r="35" spans="1:19">
      <c r="A35" s="17"/>
      <c r="B35" s="8"/>
      <c r="C35" s="8"/>
      <c r="D35" s="8"/>
      <c r="E35" s="108"/>
      <c r="F35" s="108"/>
      <c r="G35" s="108"/>
      <c r="H35" s="108"/>
      <c r="I35" s="108"/>
      <c r="J35" s="108"/>
      <c r="K35" s="108"/>
      <c r="L35" s="108"/>
      <c r="M35" s="108"/>
      <c r="N35" s="137"/>
      <c r="O35" s="138"/>
      <c r="P35" s="8"/>
      <c r="Q35" s="8"/>
      <c r="R35" s="6"/>
      <c r="S35" s="2"/>
    </row>
    <row r="36" spans="1:19">
      <c r="A36" s="17"/>
      <c r="B36" s="3"/>
      <c r="C36" s="8"/>
      <c r="D36" s="8"/>
      <c r="E36" s="108"/>
      <c r="F36" s="108"/>
      <c r="G36" s="108"/>
      <c r="H36" s="108"/>
      <c r="I36" s="108"/>
      <c r="J36" s="108"/>
      <c r="K36" s="108"/>
      <c r="L36" s="108"/>
      <c r="M36" s="108"/>
      <c r="N36" s="137"/>
      <c r="O36" s="138"/>
      <c r="P36" s="8"/>
      <c r="Q36" s="8"/>
      <c r="R36" s="6"/>
      <c r="S36" s="2"/>
    </row>
    <row r="37" spans="1:19">
      <c r="A37" s="17"/>
      <c r="B37" s="8"/>
      <c r="C37" s="8"/>
      <c r="D37" s="8"/>
      <c r="E37" s="108"/>
      <c r="F37" s="108"/>
      <c r="G37" s="108"/>
      <c r="H37" s="108"/>
      <c r="I37" s="108"/>
      <c r="J37" s="108"/>
      <c r="K37" s="108"/>
      <c r="L37" s="108"/>
      <c r="M37" s="108"/>
      <c r="N37" s="137"/>
      <c r="O37" s="138"/>
      <c r="P37" s="8"/>
      <c r="Q37" s="8"/>
      <c r="R37" s="6"/>
      <c r="S37" s="2"/>
    </row>
    <row r="38" spans="1:19">
      <c r="A38" s="17"/>
      <c r="B38" s="8"/>
      <c r="C38" s="8"/>
      <c r="D38" s="8"/>
      <c r="E38" s="108"/>
      <c r="F38" s="108"/>
      <c r="G38" s="108"/>
      <c r="H38" s="108"/>
      <c r="I38" s="108"/>
      <c r="J38" s="108"/>
      <c r="K38" s="108"/>
      <c r="L38" s="108"/>
      <c r="M38" s="108"/>
      <c r="N38" s="137"/>
      <c r="O38" s="138"/>
      <c r="P38" s="8"/>
      <c r="Q38" s="8"/>
      <c r="R38" s="6"/>
      <c r="S38" s="2"/>
    </row>
    <row r="39" spans="1:19">
      <c r="A39" s="17"/>
      <c r="B39" s="8"/>
      <c r="C39" s="8"/>
      <c r="D39" s="8"/>
      <c r="E39" s="108"/>
      <c r="F39" s="108"/>
      <c r="G39" s="108"/>
      <c r="H39" s="108"/>
      <c r="I39" s="108"/>
      <c r="J39" s="108"/>
      <c r="K39" s="108"/>
      <c r="L39" s="108"/>
      <c r="M39" s="108"/>
      <c r="N39" s="137"/>
      <c r="O39" s="138"/>
      <c r="P39" s="8"/>
      <c r="Q39" s="8"/>
      <c r="R39" s="6"/>
      <c r="S39" s="2"/>
    </row>
    <row r="40" spans="1:19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37"/>
      <c r="O40" s="138"/>
      <c r="P40" s="8"/>
      <c r="Q40" s="8"/>
      <c r="R40" s="6"/>
      <c r="S40" s="2"/>
    </row>
    <row r="41" spans="1:19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137"/>
      <c r="O41" s="138"/>
      <c r="P41" s="8"/>
      <c r="Q41" s="8"/>
      <c r="R41" s="6"/>
      <c r="S41" s="2"/>
    </row>
    <row r="42" spans="1:19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37"/>
      <c r="O42" s="138"/>
      <c r="P42" s="8"/>
      <c r="Q42" s="8"/>
      <c r="R42" s="6"/>
      <c r="S42" s="2"/>
    </row>
    <row r="43" spans="1:19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137"/>
      <c r="O43" s="138"/>
      <c r="P43" s="8"/>
      <c r="Q43" s="8"/>
      <c r="R43" s="6"/>
      <c r="S43" s="2"/>
    </row>
    <row r="44" spans="1:19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37"/>
      <c r="O44" s="138"/>
      <c r="P44" s="8"/>
      <c r="Q44" s="8"/>
      <c r="R44" s="6"/>
      <c r="S44" s="2"/>
    </row>
    <row r="45" spans="1:19" ht="15.75" thickBot="1">
      <c r="A45" s="147"/>
      <c r="B45" s="10"/>
      <c r="C45" s="10"/>
      <c r="D45" s="10"/>
      <c r="E45" s="10"/>
      <c r="F45" s="8"/>
      <c r="G45" s="8"/>
      <c r="H45" s="8"/>
      <c r="I45" s="8"/>
      <c r="J45" s="8"/>
      <c r="K45" s="8"/>
      <c r="L45" s="8"/>
      <c r="M45" s="8"/>
      <c r="N45" s="139"/>
      <c r="O45" s="140"/>
      <c r="P45" s="8"/>
      <c r="Q45" s="8"/>
      <c r="R45" s="6"/>
      <c r="S45" s="8"/>
    </row>
    <row r="46" spans="1:19" ht="15.75" thickBot="1">
      <c r="A46" s="2"/>
      <c r="B46" s="2"/>
      <c r="C46" s="2"/>
      <c r="D46" s="2"/>
      <c r="E46" s="2"/>
      <c r="F46" s="10"/>
      <c r="G46" s="10"/>
      <c r="H46" s="10"/>
      <c r="I46" s="10"/>
      <c r="J46" s="10"/>
      <c r="K46" s="10"/>
      <c r="L46" s="10"/>
      <c r="M46" s="10"/>
      <c r="N46" s="10"/>
      <c r="O46" s="130"/>
      <c r="P46" s="10"/>
      <c r="Q46" s="10"/>
      <c r="R46" s="7"/>
      <c r="S46" s="2"/>
    </row>
    <row r="47" spans="1:19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</sheetData>
  <sheetProtection password="C57A" sheet="1" objects="1" scenarios="1"/>
  <mergeCells count="14">
    <mergeCell ref="E33:L34"/>
    <mergeCell ref="N24:O24"/>
    <mergeCell ref="C17:E17"/>
    <mergeCell ref="B19:R19"/>
    <mergeCell ref="E24:L24"/>
    <mergeCell ref="B24:C24"/>
    <mergeCell ref="C11:K11"/>
    <mergeCell ref="C12:K12"/>
    <mergeCell ref="C13:K13"/>
    <mergeCell ref="A1:R1"/>
    <mergeCell ref="C2:M2"/>
    <mergeCell ref="N2:O2"/>
    <mergeCell ref="P2:R2"/>
    <mergeCell ref="A2:B2"/>
  </mergeCells>
  <dataValidations count="2">
    <dataValidation type="list" allowBlank="1" showInputMessage="1" showErrorMessage="1" sqref="D24" xr:uid="{00000000-0002-0000-0000-000000000000}">
      <formula1>"Sundays Only, Saturdays and Sundays"</formula1>
    </dataValidation>
    <dataValidation type="list" allowBlank="1" showInputMessage="1" showErrorMessage="1" sqref="F27:L32" xr:uid="{00000000-0002-0000-0000-000001000000}">
      <formula1>"Yes,No"</formula1>
    </dataValidation>
  </dataValidations>
  <hyperlinks>
    <hyperlink ref="C2:M2" location="'Attendance Register'!A1" display="ATTENDANCE REGISTER" xr:uid="{00000000-0004-0000-0000-000000000000}"/>
    <hyperlink ref="N2:O2" location="'Class Attendance Report'!A1" display="CLASS ATTENDANCE REPORT" xr:uid="{00000000-0004-0000-0000-000001000000}"/>
    <hyperlink ref="P2:R2" location="'Student Attendance Report'!A1" display="STUDENT ATTENDANCE REPORT" xr:uid="{00000000-0004-0000-0000-000002000000}"/>
  </hyperlink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M61"/>
  <sheetViews>
    <sheetView tabSelected="1" topLeftCell="A34" zoomScaleNormal="100" workbookViewId="0">
      <pane xSplit="3" topLeftCell="E1" activePane="topRight" state="frozen"/>
      <selection pane="topRight" activeCell="I49" sqref="I49"/>
    </sheetView>
  </sheetViews>
  <sheetFormatPr defaultRowHeight="15" zeroHeight="1"/>
  <cols>
    <col min="1" max="1" width="19" customWidth="1"/>
    <col min="2" max="2" width="36.28515625" customWidth="1"/>
    <col min="3" max="3" width="19.28515625" customWidth="1"/>
    <col min="4" max="369" width="10.7109375" customWidth="1"/>
  </cols>
  <sheetData>
    <row r="1" spans="1:585">
      <c r="A1" s="268" t="s">
        <v>20</v>
      </c>
      <c r="B1" s="268"/>
      <c r="C1" s="26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  <c r="CZ1" s="158"/>
      <c r="DA1" s="158"/>
      <c r="DB1" s="158"/>
      <c r="DC1" s="158"/>
      <c r="DD1" s="158"/>
      <c r="DE1" s="158"/>
      <c r="DF1" s="158"/>
      <c r="DG1" s="158"/>
      <c r="DH1" s="158"/>
      <c r="DI1" s="158"/>
      <c r="DJ1" s="158"/>
      <c r="DK1" s="158"/>
      <c r="DL1" s="158"/>
      <c r="DM1" s="158"/>
      <c r="DN1" s="158"/>
      <c r="DO1" s="158"/>
      <c r="DP1" s="158"/>
      <c r="DQ1" s="158"/>
      <c r="DR1" s="158"/>
      <c r="DS1" s="158"/>
      <c r="DT1" s="158"/>
      <c r="DU1" s="158"/>
      <c r="DV1" s="158"/>
      <c r="DW1" s="158"/>
      <c r="DX1" s="158"/>
      <c r="DY1" s="158"/>
      <c r="DZ1" s="158"/>
      <c r="EA1" s="158"/>
      <c r="EB1" s="158"/>
      <c r="EC1" s="158"/>
      <c r="ED1" s="158"/>
      <c r="EE1" s="158"/>
      <c r="EF1" s="158"/>
      <c r="EG1" s="158"/>
      <c r="EH1" s="158"/>
      <c r="EI1" s="158"/>
      <c r="EJ1" s="158"/>
      <c r="EK1" s="158"/>
      <c r="EL1" s="158"/>
      <c r="EM1" s="158"/>
      <c r="EN1" s="158"/>
      <c r="EO1" s="158"/>
      <c r="EP1" s="158"/>
      <c r="EQ1" s="158"/>
      <c r="ER1" s="158"/>
      <c r="ES1" s="158"/>
      <c r="ET1" s="158"/>
      <c r="EU1" s="158"/>
      <c r="EV1" s="158"/>
      <c r="EW1" s="158"/>
      <c r="EX1" s="158"/>
      <c r="EY1" s="158"/>
      <c r="EZ1" s="158"/>
      <c r="FA1" s="158"/>
      <c r="FB1" s="158"/>
      <c r="FC1" s="158"/>
      <c r="FD1" s="158"/>
      <c r="FE1" s="158"/>
      <c r="FF1" s="158"/>
      <c r="FG1" s="158"/>
      <c r="FH1" s="158"/>
      <c r="FI1" s="158"/>
      <c r="FJ1" s="158"/>
      <c r="FK1" s="158"/>
      <c r="FL1" s="158"/>
      <c r="FM1" s="158"/>
      <c r="FN1" s="158"/>
      <c r="FO1" s="158"/>
      <c r="FP1" s="158"/>
      <c r="FQ1" s="158"/>
      <c r="FR1" s="158"/>
      <c r="FS1" s="158"/>
      <c r="FT1" s="158"/>
      <c r="FU1" s="158"/>
      <c r="FV1" s="158"/>
      <c r="FW1" s="158"/>
      <c r="FX1" s="158"/>
      <c r="FY1" s="158"/>
      <c r="FZ1" s="158"/>
      <c r="GA1" s="158"/>
      <c r="GB1" s="158"/>
      <c r="GC1" s="158"/>
      <c r="GD1" s="158"/>
      <c r="GE1" s="158"/>
      <c r="GF1" s="158"/>
      <c r="GG1" s="158"/>
      <c r="GH1" s="158"/>
      <c r="GI1" s="158"/>
      <c r="GJ1" s="158"/>
      <c r="GK1" s="158"/>
      <c r="GL1" s="158"/>
      <c r="GM1" s="158"/>
      <c r="GN1" s="158"/>
      <c r="GO1" s="158"/>
      <c r="GP1" s="158"/>
      <c r="GQ1" s="158"/>
      <c r="GR1" s="158"/>
      <c r="GS1" s="158"/>
      <c r="GT1" s="158"/>
      <c r="GU1" s="158"/>
      <c r="GV1" s="158"/>
      <c r="GW1" s="158"/>
      <c r="GX1" s="158"/>
      <c r="GY1" s="158"/>
      <c r="GZ1" s="158"/>
      <c r="HA1" s="158"/>
      <c r="HB1" s="158"/>
      <c r="HC1" s="158"/>
      <c r="HD1" s="158"/>
      <c r="HE1" s="158"/>
      <c r="HF1" s="158"/>
      <c r="HG1" s="158"/>
      <c r="HH1" s="158"/>
      <c r="HI1" s="158"/>
      <c r="HJ1" s="158"/>
      <c r="HK1" s="158"/>
      <c r="HL1" s="158"/>
      <c r="HM1" s="158"/>
      <c r="HN1" s="158"/>
      <c r="HO1" s="158"/>
      <c r="HP1" s="158"/>
      <c r="HQ1" s="158"/>
      <c r="HR1" s="158"/>
      <c r="HS1" s="158"/>
      <c r="HT1" s="158"/>
      <c r="HU1" s="158"/>
      <c r="HV1" s="158"/>
      <c r="HW1" s="158"/>
      <c r="HX1" s="158"/>
      <c r="HY1" s="158"/>
      <c r="HZ1" s="158"/>
      <c r="IA1" s="158"/>
      <c r="IB1" s="158"/>
      <c r="IC1" s="158"/>
      <c r="ID1" s="158"/>
      <c r="IE1" s="158"/>
      <c r="IF1" s="158"/>
      <c r="IG1" s="158"/>
      <c r="IH1" s="158"/>
      <c r="II1" s="158"/>
      <c r="IJ1" s="158"/>
      <c r="IK1" s="158"/>
      <c r="IL1" s="158"/>
      <c r="IM1" s="158"/>
      <c r="IN1" s="158"/>
      <c r="IO1" s="158"/>
      <c r="IP1" s="158"/>
      <c r="IQ1" s="158"/>
      <c r="IR1" s="158"/>
      <c r="IS1" s="158"/>
      <c r="IT1" s="158"/>
      <c r="IU1" s="158"/>
      <c r="IV1" s="158"/>
      <c r="IW1" s="158"/>
      <c r="IX1" s="158"/>
      <c r="IY1" s="158"/>
      <c r="IZ1" s="158"/>
      <c r="JA1" s="158"/>
      <c r="JB1" s="158"/>
      <c r="JC1" s="158"/>
      <c r="JD1" s="158"/>
      <c r="JE1" s="158"/>
      <c r="JF1" s="158"/>
      <c r="JG1" s="158"/>
      <c r="JH1" s="158"/>
      <c r="JI1" s="158"/>
      <c r="JJ1" s="158"/>
      <c r="JK1" s="158"/>
      <c r="JL1" s="158"/>
      <c r="JM1" s="158"/>
      <c r="JN1" s="158"/>
      <c r="JO1" s="158"/>
      <c r="JP1" s="158"/>
      <c r="JQ1" s="158"/>
      <c r="JR1" s="158"/>
      <c r="JS1" s="158"/>
      <c r="JT1" s="158"/>
      <c r="JU1" s="158"/>
      <c r="JV1" s="158"/>
      <c r="JW1" s="158"/>
      <c r="JX1" s="158"/>
      <c r="JY1" s="158"/>
      <c r="JZ1" s="158"/>
      <c r="KA1" s="158"/>
      <c r="KB1" s="158"/>
      <c r="KC1" s="158"/>
      <c r="KD1" s="158"/>
      <c r="KE1" s="158"/>
      <c r="KF1" s="158"/>
      <c r="KG1" s="158"/>
      <c r="KH1" s="158"/>
      <c r="KI1" s="158"/>
      <c r="KJ1" s="158"/>
      <c r="KK1" s="158"/>
      <c r="KL1" s="158"/>
      <c r="KM1" s="158"/>
      <c r="KN1" s="158"/>
      <c r="KO1" s="158"/>
      <c r="KP1" s="158"/>
      <c r="KQ1" s="158"/>
      <c r="KR1" s="158"/>
      <c r="KS1" s="158"/>
      <c r="KT1" s="158"/>
      <c r="KU1" s="158"/>
      <c r="KV1" s="158"/>
      <c r="KW1" s="158"/>
      <c r="KX1" s="158"/>
      <c r="KY1" s="158"/>
      <c r="KZ1" s="158"/>
      <c r="LA1" s="158"/>
      <c r="LB1" s="158"/>
      <c r="LC1" s="158"/>
      <c r="LD1" s="158"/>
      <c r="LE1" s="158"/>
      <c r="LF1" s="158"/>
      <c r="LG1" s="158"/>
      <c r="LH1" s="158"/>
      <c r="LI1" s="158"/>
      <c r="LJ1" s="158"/>
      <c r="LK1" s="158"/>
      <c r="LL1" s="158"/>
      <c r="LM1" s="158"/>
      <c r="LN1" s="158"/>
      <c r="LO1" s="158"/>
      <c r="LP1" s="158"/>
      <c r="LQ1" s="158"/>
      <c r="LR1" s="158"/>
      <c r="LS1" s="158"/>
      <c r="LT1" s="158"/>
      <c r="LU1" s="158"/>
      <c r="LV1" s="158"/>
      <c r="LW1" s="158"/>
      <c r="LX1" s="158"/>
      <c r="LY1" s="158"/>
      <c r="LZ1" s="158"/>
      <c r="MA1" s="158"/>
      <c r="MB1" s="158"/>
      <c r="MC1" s="158"/>
      <c r="MD1" s="158"/>
      <c r="ME1" s="158"/>
      <c r="MF1" s="158"/>
      <c r="MG1" s="158"/>
      <c r="MH1" s="158"/>
      <c r="MI1" s="158"/>
      <c r="MJ1" s="158"/>
      <c r="MK1" s="158"/>
      <c r="ML1" s="158"/>
      <c r="MM1" s="158"/>
      <c r="MN1" s="158"/>
      <c r="MO1" s="158"/>
      <c r="MP1" s="158"/>
      <c r="MQ1" s="158"/>
      <c r="MR1" s="158"/>
      <c r="MS1" s="158"/>
      <c r="MT1" s="158"/>
      <c r="MU1" s="158"/>
      <c r="MV1" s="158"/>
      <c r="MW1" s="158"/>
      <c r="MX1" s="158"/>
      <c r="MY1" s="158"/>
      <c r="MZ1" s="158"/>
      <c r="NA1" s="158"/>
      <c r="NB1" s="158"/>
      <c r="NC1" s="158"/>
      <c r="ND1" s="158"/>
      <c r="NE1" s="158"/>
    </row>
    <row r="2" spans="1:585">
      <c r="A2" s="269" t="s">
        <v>51</v>
      </c>
      <c r="B2" s="269"/>
      <c r="C2" s="269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/>
      <c r="CE2" s="158"/>
      <c r="CF2" s="158"/>
      <c r="CG2" s="158"/>
      <c r="CH2" s="158"/>
      <c r="CI2" s="158"/>
      <c r="CJ2" s="158"/>
      <c r="CK2" s="158"/>
      <c r="CL2" s="158"/>
      <c r="CM2" s="158"/>
      <c r="CN2" s="158"/>
      <c r="CO2" s="158"/>
      <c r="CP2" s="158"/>
      <c r="CQ2" s="158"/>
      <c r="CR2" s="158"/>
      <c r="CS2" s="158"/>
      <c r="CT2" s="158"/>
      <c r="CU2" s="158"/>
      <c r="CV2" s="158"/>
      <c r="CW2" s="158"/>
      <c r="CX2" s="158"/>
      <c r="CY2" s="158"/>
      <c r="CZ2" s="158"/>
      <c r="DA2" s="158"/>
      <c r="DB2" s="158"/>
      <c r="DC2" s="158"/>
      <c r="DD2" s="158"/>
      <c r="DE2" s="158"/>
      <c r="DF2" s="158"/>
      <c r="DG2" s="158"/>
      <c r="DH2" s="158"/>
      <c r="DI2" s="158"/>
      <c r="DJ2" s="158"/>
      <c r="DK2" s="158"/>
      <c r="DL2" s="158"/>
      <c r="DM2" s="158"/>
      <c r="DN2" s="158"/>
      <c r="DO2" s="158"/>
      <c r="DP2" s="158"/>
      <c r="DQ2" s="158"/>
      <c r="DR2" s="158"/>
      <c r="DS2" s="158"/>
      <c r="DT2" s="158"/>
      <c r="DU2" s="158"/>
      <c r="DV2" s="158"/>
      <c r="DW2" s="158"/>
      <c r="DX2" s="158"/>
      <c r="DY2" s="158"/>
      <c r="DZ2" s="158"/>
      <c r="EA2" s="158"/>
      <c r="EB2" s="158"/>
      <c r="EC2" s="158"/>
      <c r="ED2" s="158"/>
      <c r="EE2" s="158"/>
      <c r="EF2" s="158"/>
      <c r="EG2" s="158"/>
      <c r="EH2" s="158"/>
      <c r="EI2" s="158"/>
      <c r="EJ2" s="158"/>
      <c r="EK2" s="158"/>
      <c r="EL2" s="158"/>
      <c r="EM2" s="158"/>
      <c r="EN2" s="158"/>
      <c r="EO2" s="158"/>
      <c r="EP2" s="158"/>
      <c r="EQ2" s="158"/>
      <c r="ER2" s="158"/>
      <c r="ES2" s="158"/>
      <c r="ET2" s="158"/>
      <c r="EU2" s="158"/>
      <c r="EV2" s="158"/>
      <c r="EW2" s="158"/>
      <c r="EX2" s="158"/>
      <c r="EY2" s="158"/>
      <c r="EZ2" s="158"/>
      <c r="FA2" s="158"/>
      <c r="FB2" s="158"/>
      <c r="FC2" s="158"/>
      <c r="FD2" s="158"/>
      <c r="FE2" s="158"/>
      <c r="FF2" s="158"/>
      <c r="FG2" s="158"/>
      <c r="FH2" s="158"/>
      <c r="FI2" s="158"/>
      <c r="FJ2" s="158"/>
      <c r="FK2" s="158"/>
      <c r="FL2" s="158"/>
      <c r="FM2" s="158"/>
      <c r="FN2" s="158"/>
      <c r="FO2" s="158"/>
      <c r="FP2" s="158"/>
      <c r="FQ2" s="158"/>
      <c r="FR2" s="158"/>
      <c r="FS2" s="158"/>
      <c r="FT2" s="158"/>
      <c r="FU2" s="158"/>
      <c r="FV2" s="158"/>
      <c r="FW2" s="158"/>
      <c r="FX2" s="158"/>
      <c r="FY2" s="158"/>
      <c r="FZ2" s="158"/>
      <c r="GA2" s="158"/>
      <c r="GB2" s="158"/>
      <c r="GC2" s="158"/>
      <c r="GD2" s="158"/>
      <c r="GE2" s="158"/>
      <c r="GF2" s="158"/>
      <c r="GG2" s="158"/>
      <c r="GH2" s="158"/>
      <c r="GI2" s="158"/>
      <c r="GJ2" s="158"/>
      <c r="GK2" s="158"/>
      <c r="GL2" s="158"/>
      <c r="GM2" s="158"/>
      <c r="GN2" s="158"/>
      <c r="GO2" s="158"/>
      <c r="GP2" s="158"/>
      <c r="GQ2" s="158"/>
      <c r="GR2" s="158"/>
      <c r="GS2" s="158"/>
      <c r="GT2" s="158"/>
      <c r="GU2" s="158"/>
      <c r="GV2" s="158"/>
      <c r="GW2" s="158"/>
      <c r="GX2" s="158"/>
      <c r="GY2" s="158"/>
      <c r="GZ2" s="158"/>
      <c r="HA2" s="158"/>
      <c r="HB2" s="158"/>
      <c r="HC2" s="158"/>
      <c r="HD2" s="158"/>
      <c r="HE2" s="158"/>
      <c r="HF2" s="158"/>
      <c r="HG2" s="158"/>
      <c r="HH2" s="158"/>
      <c r="HI2" s="158"/>
      <c r="HJ2" s="158"/>
      <c r="HK2" s="158"/>
      <c r="HL2" s="158"/>
      <c r="HM2" s="158"/>
      <c r="HN2" s="158"/>
      <c r="HO2" s="158"/>
      <c r="HP2" s="158"/>
      <c r="HQ2" s="158"/>
      <c r="HR2" s="158"/>
      <c r="HS2" s="158"/>
      <c r="HT2" s="158"/>
      <c r="HU2" s="158"/>
      <c r="HV2" s="158"/>
      <c r="HW2" s="158"/>
      <c r="HX2" s="158"/>
      <c r="HY2" s="158"/>
      <c r="HZ2" s="158"/>
      <c r="IA2" s="158"/>
      <c r="IB2" s="158"/>
      <c r="IC2" s="158"/>
      <c r="ID2" s="158"/>
      <c r="IE2" s="158"/>
      <c r="IF2" s="158"/>
      <c r="IG2" s="158"/>
      <c r="IH2" s="158"/>
      <c r="II2" s="158"/>
      <c r="IJ2" s="158"/>
      <c r="IK2" s="158"/>
      <c r="IL2" s="158"/>
      <c r="IM2" s="158"/>
      <c r="IN2" s="158"/>
      <c r="IO2" s="158"/>
      <c r="IP2" s="158"/>
      <c r="IQ2" s="158"/>
      <c r="IR2" s="158"/>
      <c r="IS2" s="158"/>
      <c r="IT2" s="158"/>
      <c r="IU2" s="158"/>
      <c r="IV2" s="158"/>
      <c r="IW2" s="158"/>
      <c r="IX2" s="158"/>
      <c r="IY2" s="158"/>
      <c r="IZ2" s="158"/>
      <c r="JA2" s="158"/>
      <c r="JB2" s="158"/>
      <c r="JC2" s="158"/>
      <c r="JD2" s="158"/>
      <c r="JE2" s="158"/>
      <c r="JF2" s="158"/>
      <c r="JG2" s="158"/>
      <c r="JH2" s="158"/>
      <c r="JI2" s="158"/>
      <c r="JJ2" s="158"/>
      <c r="JK2" s="158"/>
      <c r="JL2" s="158"/>
      <c r="JM2" s="158"/>
      <c r="JN2" s="158"/>
      <c r="JO2" s="158"/>
      <c r="JP2" s="158"/>
      <c r="JQ2" s="158"/>
      <c r="JR2" s="158"/>
      <c r="JS2" s="158"/>
      <c r="JT2" s="158"/>
      <c r="JU2" s="158"/>
      <c r="JV2" s="158"/>
      <c r="JW2" s="158"/>
      <c r="JX2" s="158"/>
      <c r="JY2" s="158"/>
      <c r="JZ2" s="158"/>
      <c r="KA2" s="158"/>
      <c r="KB2" s="158"/>
      <c r="KC2" s="158"/>
      <c r="KD2" s="158"/>
      <c r="KE2" s="158"/>
      <c r="KF2" s="158"/>
      <c r="KG2" s="158"/>
      <c r="KH2" s="158"/>
      <c r="KI2" s="158"/>
      <c r="KJ2" s="158"/>
      <c r="KK2" s="158"/>
      <c r="KL2" s="158"/>
      <c r="KM2" s="158"/>
      <c r="KN2" s="158"/>
      <c r="KO2" s="158"/>
      <c r="KP2" s="158"/>
      <c r="KQ2" s="158"/>
      <c r="KR2" s="158"/>
      <c r="KS2" s="158"/>
      <c r="KT2" s="158"/>
      <c r="KU2" s="158"/>
      <c r="KV2" s="158"/>
      <c r="KW2" s="158"/>
      <c r="KX2" s="158"/>
      <c r="KY2" s="158"/>
      <c r="KZ2" s="158"/>
      <c r="LA2" s="158"/>
      <c r="LB2" s="158"/>
      <c r="LC2" s="158"/>
      <c r="LD2" s="158"/>
      <c r="LE2" s="158"/>
      <c r="LF2" s="158"/>
      <c r="LG2" s="158"/>
      <c r="LH2" s="158"/>
      <c r="LI2" s="158"/>
      <c r="LJ2" s="158"/>
      <c r="LK2" s="158"/>
      <c r="LL2" s="158"/>
      <c r="LM2" s="158"/>
      <c r="LN2" s="158"/>
      <c r="LO2" s="158"/>
      <c r="LP2" s="158"/>
      <c r="LQ2" s="158"/>
      <c r="LR2" s="158"/>
      <c r="LS2" s="158"/>
      <c r="LT2" s="158"/>
      <c r="LU2" s="158"/>
      <c r="LV2" s="158"/>
      <c r="LW2" s="158"/>
      <c r="LX2" s="158"/>
      <c r="LY2" s="158"/>
      <c r="LZ2" s="158"/>
      <c r="MA2" s="158"/>
      <c r="MB2" s="158"/>
      <c r="MC2" s="158"/>
      <c r="MD2" s="158"/>
      <c r="ME2" s="158"/>
      <c r="MF2" s="158"/>
      <c r="MG2" s="158"/>
      <c r="MH2" s="158"/>
      <c r="MI2" s="158"/>
      <c r="MJ2" s="158"/>
      <c r="MK2" s="158"/>
      <c r="ML2" s="158"/>
      <c r="MM2" s="158"/>
      <c r="MN2" s="158"/>
      <c r="MO2" s="158"/>
      <c r="MP2" s="158"/>
      <c r="MQ2" s="158"/>
      <c r="MR2" s="158"/>
      <c r="MS2" s="158"/>
      <c r="MT2" s="158"/>
      <c r="MU2" s="158"/>
      <c r="MV2" s="158"/>
      <c r="MW2" s="158"/>
      <c r="MX2" s="158"/>
      <c r="MY2" s="158"/>
      <c r="MZ2" s="158"/>
      <c r="NA2" s="158"/>
      <c r="NB2" s="158"/>
      <c r="NC2" s="158"/>
      <c r="ND2" s="158"/>
      <c r="NE2" s="158"/>
    </row>
    <row r="3" spans="1:585">
      <c r="A3" s="269" t="s">
        <v>52</v>
      </c>
      <c r="B3" s="269"/>
      <c r="C3" s="269"/>
      <c r="D3" s="158"/>
      <c r="E3" s="159"/>
      <c r="F3" s="160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58"/>
      <c r="CK3" s="158"/>
      <c r="CL3" s="158"/>
      <c r="CM3" s="158"/>
      <c r="CN3" s="158"/>
      <c r="CO3" s="158"/>
      <c r="CP3" s="158"/>
      <c r="CQ3" s="158"/>
      <c r="CR3" s="158"/>
      <c r="CS3" s="158"/>
      <c r="CT3" s="158"/>
      <c r="CU3" s="158"/>
      <c r="CV3" s="158"/>
      <c r="CW3" s="158"/>
      <c r="CX3" s="158"/>
      <c r="CY3" s="158"/>
      <c r="CZ3" s="158"/>
      <c r="DA3" s="158"/>
      <c r="DB3" s="158"/>
      <c r="DC3" s="158"/>
      <c r="DD3" s="158"/>
      <c r="DE3" s="158"/>
      <c r="DF3" s="158"/>
      <c r="DG3" s="158"/>
      <c r="DH3" s="158"/>
      <c r="DI3" s="158"/>
      <c r="DJ3" s="158"/>
      <c r="DK3" s="158"/>
      <c r="DL3" s="158"/>
      <c r="DM3" s="158"/>
      <c r="DN3" s="158"/>
      <c r="DO3" s="158"/>
      <c r="DP3" s="158"/>
      <c r="DQ3" s="158"/>
      <c r="DR3" s="158"/>
      <c r="DS3" s="158"/>
      <c r="DT3" s="158"/>
      <c r="DU3" s="158"/>
      <c r="DV3" s="158"/>
      <c r="DW3" s="158"/>
      <c r="DX3" s="158"/>
      <c r="DY3" s="158"/>
      <c r="DZ3" s="158"/>
      <c r="EA3" s="158"/>
      <c r="EB3" s="158"/>
      <c r="EC3" s="158"/>
      <c r="ED3" s="158"/>
      <c r="EE3" s="158"/>
      <c r="EF3" s="158"/>
      <c r="EG3" s="158"/>
      <c r="EH3" s="158"/>
      <c r="EI3" s="158"/>
      <c r="EJ3" s="158"/>
      <c r="EK3" s="158"/>
      <c r="EL3" s="158"/>
      <c r="EM3" s="158"/>
      <c r="EN3" s="158"/>
      <c r="EO3" s="158"/>
      <c r="EP3" s="158"/>
      <c r="EQ3" s="158"/>
      <c r="ER3" s="158"/>
      <c r="ES3" s="158"/>
      <c r="ET3" s="158"/>
      <c r="EU3" s="158"/>
      <c r="EV3" s="158"/>
      <c r="EW3" s="158"/>
      <c r="EX3" s="158"/>
      <c r="EY3" s="158"/>
      <c r="EZ3" s="158"/>
      <c r="FA3" s="158"/>
      <c r="FB3" s="158"/>
      <c r="FC3" s="158"/>
      <c r="FD3" s="158"/>
      <c r="FE3" s="158"/>
      <c r="FF3" s="158"/>
      <c r="FG3" s="158"/>
      <c r="FH3" s="158"/>
      <c r="FI3" s="158"/>
      <c r="FJ3" s="158"/>
      <c r="FK3" s="158"/>
      <c r="FL3" s="158"/>
      <c r="FM3" s="158"/>
      <c r="FN3" s="158"/>
      <c r="FO3" s="158"/>
      <c r="FP3" s="158"/>
      <c r="FQ3" s="158"/>
      <c r="FR3" s="158"/>
      <c r="FS3" s="158"/>
      <c r="FT3" s="158"/>
      <c r="FU3" s="158"/>
      <c r="FV3" s="158"/>
      <c r="FW3" s="158"/>
      <c r="FX3" s="158"/>
      <c r="FY3" s="158"/>
      <c r="FZ3" s="158"/>
      <c r="GA3" s="158"/>
      <c r="GB3" s="158"/>
      <c r="GC3" s="158"/>
      <c r="GD3" s="158"/>
      <c r="GE3" s="158"/>
      <c r="GF3" s="158"/>
      <c r="GG3" s="158"/>
      <c r="GH3" s="158"/>
      <c r="GI3" s="158"/>
      <c r="GJ3" s="158"/>
      <c r="GK3" s="158"/>
      <c r="GL3" s="158"/>
      <c r="GM3" s="158"/>
      <c r="GN3" s="158"/>
      <c r="GO3" s="158"/>
      <c r="GP3" s="158"/>
      <c r="GQ3" s="158"/>
      <c r="GR3" s="158"/>
      <c r="GS3" s="158"/>
      <c r="GT3" s="158"/>
      <c r="GU3" s="158"/>
      <c r="GV3" s="158"/>
      <c r="GW3" s="158"/>
      <c r="GX3" s="158"/>
      <c r="GY3" s="158"/>
      <c r="GZ3" s="158"/>
      <c r="HA3" s="158"/>
      <c r="HB3" s="158"/>
      <c r="HC3" s="158"/>
      <c r="HD3" s="158"/>
      <c r="HE3" s="158"/>
      <c r="HF3" s="158"/>
      <c r="HG3" s="158"/>
      <c r="HH3" s="158"/>
      <c r="HI3" s="158"/>
      <c r="HJ3" s="158"/>
      <c r="HK3" s="158"/>
      <c r="HL3" s="158"/>
      <c r="HM3" s="158"/>
      <c r="HN3" s="158"/>
      <c r="HO3" s="158"/>
      <c r="HP3" s="158"/>
      <c r="HQ3" s="158"/>
      <c r="HR3" s="158"/>
      <c r="HS3" s="158"/>
      <c r="HT3" s="158"/>
      <c r="HU3" s="158"/>
      <c r="HV3" s="158"/>
      <c r="HW3" s="158"/>
      <c r="HX3" s="158"/>
      <c r="HY3" s="158"/>
      <c r="HZ3" s="158"/>
      <c r="IA3" s="158"/>
      <c r="IB3" s="158"/>
      <c r="IC3" s="158"/>
      <c r="ID3" s="158"/>
      <c r="IE3" s="158"/>
      <c r="IF3" s="158"/>
      <c r="IG3" s="158"/>
      <c r="IH3" s="158"/>
      <c r="II3" s="158"/>
      <c r="IJ3" s="158"/>
      <c r="IK3" s="158"/>
      <c r="IL3" s="158"/>
      <c r="IM3" s="158"/>
      <c r="IN3" s="161"/>
      <c r="IO3" s="158"/>
      <c r="IP3" s="158"/>
      <c r="IQ3" s="158"/>
      <c r="IR3" s="158"/>
      <c r="IS3" s="158"/>
      <c r="IT3" s="158"/>
      <c r="IU3" s="158"/>
      <c r="IV3" s="158"/>
      <c r="IW3" s="158"/>
      <c r="IX3" s="158"/>
      <c r="IY3" s="158"/>
      <c r="IZ3" s="158"/>
      <c r="JA3" s="158"/>
      <c r="JB3" s="158"/>
      <c r="JC3" s="158"/>
      <c r="JD3" s="158"/>
      <c r="JE3" s="158"/>
      <c r="JF3" s="158"/>
      <c r="JG3" s="158"/>
      <c r="JH3" s="158"/>
      <c r="JI3" s="158"/>
      <c r="JJ3" s="158"/>
      <c r="JK3" s="158"/>
      <c r="JL3" s="158"/>
      <c r="JM3" s="158"/>
      <c r="JN3" s="158"/>
      <c r="JO3" s="158"/>
      <c r="JP3" s="158"/>
      <c r="JQ3" s="158"/>
      <c r="JR3" s="158"/>
      <c r="JS3" s="158"/>
      <c r="JT3" s="158"/>
      <c r="JU3" s="158"/>
      <c r="JV3" s="158"/>
      <c r="JW3" s="158"/>
      <c r="JX3" s="158"/>
      <c r="JY3" s="158"/>
      <c r="JZ3" s="158"/>
      <c r="KA3" s="158"/>
      <c r="KB3" s="158"/>
      <c r="KC3" s="158"/>
      <c r="KD3" s="158"/>
      <c r="KE3" s="158"/>
      <c r="KF3" s="158"/>
      <c r="KG3" s="158"/>
      <c r="KH3" s="158"/>
      <c r="KI3" s="158"/>
      <c r="KJ3" s="158"/>
      <c r="KK3" s="158"/>
      <c r="KL3" s="158"/>
      <c r="KM3" s="158"/>
      <c r="KN3" s="158"/>
      <c r="KO3" s="158"/>
      <c r="KP3" s="158"/>
      <c r="KQ3" s="158"/>
      <c r="KR3" s="158"/>
      <c r="KS3" s="158"/>
      <c r="KT3" s="158"/>
      <c r="KU3" s="158"/>
      <c r="KV3" s="158"/>
      <c r="KW3" s="158"/>
      <c r="KX3" s="158"/>
      <c r="KY3" s="158"/>
      <c r="KZ3" s="158"/>
      <c r="LA3" s="158"/>
      <c r="LB3" s="158"/>
      <c r="LC3" s="158"/>
      <c r="LD3" s="158"/>
      <c r="LE3" s="158"/>
      <c r="LF3" s="158"/>
      <c r="LG3" s="158"/>
      <c r="LH3" s="158"/>
      <c r="LI3" s="158"/>
      <c r="LJ3" s="158"/>
      <c r="LK3" s="158"/>
      <c r="LL3" s="158"/>
      <c r="LM3" s="158"/>
      <c r="LN3" s="158"/>
      <c r="LO3" s="158"/>
      <c r="LP3" s="158"/>
      <c r="LQ3" s="158"/>
      <c r="LR3" s="158"/>
      <c r="LS3" s="158"/>
      <c r="LT3" s="158"/>
      <c r="LU3" s="158"/>
      <c r="LV3" s="158"/>
      <c r="LW3" s="158"/>
      <c r="LX3" s="158"/>
      <c r="LY3" s="158"/>
      <c r="LZ3" s="158"/>
      <c r="MA3" s="158"/>
      <c r="MB3" s="158"/>
      <c r="MC3" s="158"/>
      <c r="MD3" s="158"/>
      <c r="ME3" s="158"/>
      <c r="MF3" s="158"/>
      <c r="MG3" s="158"/>
      <c r="MH3" s="158"/>
      <c r="MI3" s="158"/>
      <c r="MJ3" s="158"/>
      <c r="MK3" s="158"/>
      <c r="ML3" s="158"/>
      <c r="MM3" s="158"/>
      <c r="MN3" s="158"/>
      <c r="MO3" s="158"/>
      <c r="MP3" s="158"/>
      <c r="MQ3" s="158"/>
      <c r="MR3" s="158"/>
      <c r="MS3" s="158"/>
      <c r="MT3" s="158"/>
      <c r="MU3" s="158"/>
      <c r="MV3" s="158"/>
      <c r="MW3" s="158"/>
      <c r="MX3" s="158"/>
      <c r="MY3" s="158"/>
      <c r="MZ3" s="158"/>
      <c r="NA3" s="158"/>
      <c r="NB3" s="158"/>
      <c r="NC3" s="158"/>
      <c r="ND3" s="158"/>
      <c r="NE3" s="158"/>
    </row>
    <row r="4" spans="1:585">
      <c r="A4" s="269" t="s">
        <v>53</v>
      </c>
      <c r="B4" s="269"/>
      <c r="C4" s="269"/>
      <c r="D4" s="161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  <c r="BU4" s="164"/>
      <c r="BV4" s="164"/>
      <c r="BW4" s="164"/>
      <c r="BX4" s="158"/>
      <c r="BY4" s="158"/>
      <c r="BZ4" s="158"/>
      <c r="CA4" s="158"/>
      <c r="CB4" s="158"/>
      <c r="CC4" s="158"/>
      <c r="CD4" s="158"/>
      <c r="CE4" s="158"/>
      <c r="CF4" s="158"/>
      <c r="CG4" s="158"/>
      <c r="CH4" s="158"/>
      <c r="CI4" s="158"/>
      <c r="CJ4" s="158"/>
      <c r="CK4" s="158"/>
      <c r="CL4" s="158"/>
      <c r="CM4" s="158"/>
      <c r="CN4" s="158"/>
      <c r="CO4" s="158"/>
      <c r="CP4" s="158"/>
      <c r="CQ4" s="158"/>
      <c r="CR4" s="158"/>
      <c r="CS4" s="158"/>
      <c r="CT4" s="158"/>
      <c r="CU4" s="158"/>
      <c r="CV4" s="158"/>
      <c r="CW4" s="158"/>
      <c r="CX4" s="158"/>
      <c r="CY4" s="158"/>
      <c r="CZ4" s="158"/>
      <c r="DA4" s="158"/>
      <c r="DB4" s="158"/>
      <c r="DC4" s="158"/>
      <c r="DD4" s="158"/>
      <c r="DE4" s="158"/>
      <c r="DF4" s="158"/>
      <c r="DG4" s="158"/>
      <c r="DH4" s="158"/>
      <c r="DI4" s="158"/>
      <c r="DJ4" s="158"/>
      <c r="DK4" s="158"/>
      <c r="DL4" s="158"/>
      <c r="DM4" s="158"/>
      <c r="DN4" s="158"/>
      <c r="DO4" s="158"/>
      <c r="DP4" s="158"/>
      <c r="DQ4" s="158"/>
      <c r="DR4" s="158"/>
      <c r="DS4" s="158"/>
      <c r="DT4" s="158"/>
      <c r="DU4" s="158"/>
      <c r="DV4" s="158"/>
      <c r="DW4" s="158"/>
      <c r="DX4" s="158"/>
      <c r="DY4" s="158"/>
      <c r="DZ4" s="158"/>
      <c r="EA4" s="158"/>
      <c r="EB4" s="158"/>
      <c r="EC4" s="158"/>
      <c r="ED4" s="158"/>
      <c r="EE4" s="158"/>
      <c r="EF4" s="158"/>
      <c r="EG4" s="158"/>
      <c r="EH4" s="158"/>
      <c r="EI4" s="158"/>
      <c r="EJ4" s="158"/>
      <c r="EK4" s="158"/>
      <c r="EL4" s="158"/>
      <c r="EM4" s="158"/>
      <c r="EN4" s="158"/>
      <c r="EO4" s="158"/>
      <c r="EP4" s="158"/>
      <c r="EQ4" s="158"/>
      <c r="ER4" s="158"/>
      <c r="ES4" s="158"/>
      <c r="ET4" s="158"/>
      <c r="EU4" s="158"/>
      <c r="EV4" s="158"/>
      <c r="EW4" s="158"/>
      <c r="EX4" s="158"/>
      <c r="EY4" s="158"/>
      <c r="EZ4" s="158"/>
      <c r="FA4" s="158"/>
      <c r="FB4" s="158"/>
      <c r="FC4" s="158"/>
      <c r="FD4" s="158"/>
      <c r="FE4" s="158"/>
      <c r="FF4" s="158"/>
      <c r="FG4" s="158"/>
      <c r="FH4" s="158"/>
      <c r="FI4" s="158"/>
      <c r="FJ4" s="158"/>
      <c r="FK4" s="158"/>
      <c r="FL4" s="158"/>
      <c r="FM4" s="158"/>
      <c r="FN4" s="158"/>
      <c r="FO4" s="158"/>
      <c r="FP4" s="158"/>
      <c r="FQ4" s="158"/>
      <c r="FR4" s="158"/>
      <c r="FS4" s="158"/>
      <c r="FT4" s="158"/>
      <c r="FU4" s="158"/>
      <c r="FV4" s="158"/>
      <c r="FW4" s="158"/>
      <c r="FX4" s="158"/>
      <c r="FY4" s="158"/>
      <c r="FZ4" s="158"/>
      <c r="GA4" s="158"/>
      <c r="GB4" s="158"/>
      <c r="GC4" s="158"/>
      <c r="GD4" s="158"/>
      <c r="GE4" s="158"/>
      <c r="GF4" s="158"/>
      <c r="GG4" s="158"/>
      <c r="GH4" s="158"/>
      <c r="GI4" s="158"/>
      <c r="GJ4" s="158"/>
      <c r="GK4" s="158"/>
      <c r="GL4" s="158"/>
      <c r="GM4" s="158"/>
      <c r="GN4" s="158"/>
      <c r="GO4" s="158"/>
      <c r="GP4" s="158"/>
      <c r="GQ4" s="158"/>
      <c r="GR4" s="158"/>
      <c r="GS4" s="158"/>
      <c r="GT4" s="158"/>
      <c r="GU4" s="158"/>
      <c r="GV4" s="158"/>
      <c r="GW4" s="158"/>
      <c r="GX4" s="158"/>
      <c r="GY4" s="158"/>
      <c r="GZ4" s="158"/>
      <c r="HA4" s="158"/>
      <c r="HB4" s="158"/>
      <c r="HC4" s="158"/>
      <c r="HD4" s="158"/>
      <c r="HE4" s="158"/>
      <c r="HF4" s="158"/>
      <c r="HG4" s="158"/>
      <c r="HH4" s="158"/>
      <c r="HI4" s="158"/>
      <c r="HJ4" s="158"/>
      <c r="HK4" s="158"/>
      <c r="HL4" s="158"/>
      <c r="HM4" s="158"/>
      <c r="HN4" s="158"/>
      <c r="HO4" s="158"/>
      <c r="HP4" s="158"/>
      <c r="HQ4" s="158"/>
      <c r="HR4" s="158"/>
      <c r="HS4" s="158"/>
      <c r="HT4" s="158"/>
      <c r="HU4" s="158"/>
      <c r="HV4" s="158"/>
      <c r="HW4" s="158"/>
      <c r="HX4" s="158"/>
      <c r="HY4" s="158"/>
      <c r="HZ4" s="158"/>
      <c r="IA4" s="158"/>
      <c r="IB4" s="158"/>
      <c r="IC4" s="158"/>
      <c r="ID4" s="158"/>
      <c r="IE4" s="158"/>
      <c r="IF4" s="158"/>
      <c r="IG4" s="158"/>
      <c r="IH4" s="158"/>
      <c r="II4" s="158"/>
      <c r="IJ4" s="158"/>
      <c r="IK4" s="158"/>
      <c r="IL4" s="158"/>
      <c r="IM4" s="158"/>
      <c r="IN4" s="158"/>
      <c r="IO4" s="158"/>
      <c r="IP4" s="158"/>
      <c r="IQ4" s="158"/>
      <c r="IR4" s="158"/>
      <c r="IS4" s="158"/>
      <c r="IT4" s="158"/>
      <c r="IU4" s="158"/>
      <c r="IV4" s="158"/>
      <c r="IW4" s="158"/>
      <c r="IX4" s="158"/>
      <c r="IY4" s="158"/>
      <c r="IZ4" s="158"/>
      <c r="JA4" s="158"/>
      <c r="JB4" s="158"/>
      <c r="JC4" s="158"/>
      <c r="JD4" s="158"/>
      <c r="JE4" s="158"/>
      <c r="JF4" s="158"/>
      <c r="JG4" s="158"/>
      <c r="JH4" s="158"/>
      <c r="JI4" s="158"/>
      <c r="JJ4" s="158"/>
      <c r="JK4" s="158"/>
      <c r="JL4" s="158"/>
      <c r="JM4" s="158"/>
      <c r="JN4" s="158"/>
      <c r="JO4" s="158"/>
      <c r="JP4" s="158"/>
      <c r="JQ4" s="158"/>
      <c r="JR4" s="158"/>
      <c r="JS4" s="158"/>
      <c r="JT4" s="158"/>
      <c r="JU4" s="158"/>
      <c r="JV4" s="158"/>
      <c r="JW4" s="158"/>
      <c r="JX4" s="158"/>
      <c r="JY4" s="158"/>
      <c r="JZ4" s="158"/>
      <c r="KA4" s="158"/>
      <c r="KB4" s="158"/>
      <c r="KC4" s="158"/>
      <c r="KD4" s="158"/>
      <c r="KE4" s="158"/>
      <c r="KF4" s="158"/>
      <c r="KG4" s="158"/>
      <c r="KH4" s="158"/>
      <c r="KI4" s="158"/>
      <c r="KJ4" s="158"/>
      <c r="KK4" s="158"/>
      <c r="KL4" s="158"/>
      <c r="KM4" s="158"/>
      <c r="KN4" s="158"/>
      <c r="KO4" s="158"/>
      <c r="KP4" s="158"/>
      <c r="KQ4" s="158"/>
      <c r="KR4" s="158"/>
      <c r="KS4" s="158"/>
      <c r="KT4" s="158"/>
      <c r="KU4" s="158"/>
      <c r="KV4" s="158"/>
      <c r="KW4" s="158"/>
      <c r="KX4" s="158"/>
      <c r="KY4" s="158"/>
      <c r="KZ4" s="158"/>
      <c r="LA4" s="158"/>
      <c r="LB4" s="158"/>
      <c r="LC4" s="158"/>
      <c r="LD4" s="158"/>
      <c r="LE4" s="158"/>
      <c r="LF4" s="158"/>
      <c r="LG4" s="158"/>
      <c r="LH4" s="158"/>
      <c r="LI4" s="158"/>
      <c r="LJ4" s="158"/>
      <c r="LK4" s="158"/>
      <c r="LL4" s="158"/>
      <c r="LM4" s="158"/>
      <c r="LN4" s="158"/>
      <c r="LO4" s="158"/>
      <c r="LP4" s="158"/>
      <c r="LQ4" s="158"/>
      <c r="LR4" s="158"/>
      <c r="LS4" s="158"/>
      <c r="LT4" s="158"/>
      <c r="LU4" s="158"/>
      <c r="LV4" s="158"/>
      <c r="LW4" s="158"/>
      <c r="LX4" s="158"/>
      <c r="LY4" s="158"/>
      <c r="LZ4" s="158"/>
      <c r="MA4" s="158"/>
      <c r="MB4" s="158"/>
      <c r="MC4" s="158"/>
      <c r="MD4" s="158"/>
      <c r="ME4" s="158"/>
      <c r="MF4" s="158"/>
      <c r="MG4" s="158"/>
      <c r="MH4" s="158"/>
      <c r="MI4" s="158"/>
      <c r="MJ4" s="158"/>
      <c r="MK4" s="158"/>
      <c r="ML4" s="158"/>
      <c r="MM4" s="158"/>
      <c r="MN4" s="158"/>
      <c r="MO4" s="158"/>
      <c r="MP4" s="158"/>
      <c r="MQ4" s="158"/>
      <c r="MR4" s="158"/>
      <c r="MS4" s="158"/>
      <c r="MT4" s="158"/>
      <c r="MU4" s="158"/>
      <c r="MV4" s="158"/>
      <c r="MW4" s="158"/>
      <c r="MX4" s="158"/>
      <c r="MY4" s="158"/>
      <c r="MZ4" s="158"/>
      <c r="NA4" s="158"/>
      <c r="NB4" s="158"/>
      <c r="NC4" s="158"/>
      <c r="ND4" s="158"/>
      <c r="NE4" s="158"/>
    </row>
    <row r="5" spans="1:585">
      <c r="A5" s="165" t="s">
        <v>48</v>
      </c>
      <c r="B5" s="161"/>
      <c r="C5" s="166" t="s">
        <v>83</v>
      </c>
      <c r="D5" s="162">
        <f ca="1">IF(ISNUMBER(D$8),COUNTIF(D$10:D$59,"P"),"")</f>
        <v>17</v>
      </c>
      <c r="E5" s="162">
        <f t="shared" ref="E5:BP5" ca="1" si="0">IF(ISNUMBER(E$8),COUNTIF(E$10:E$59,"P"),"")</f>
        <v>34</v>
      </c>
      <c r="F5" s="162">
        <f t="shared" ca="1" si="0"/>
        <v>32</v>
      </c>
      <c r="G5" s="162">
        <f t="shared" ca="1" si="0"/>
        <v>29</v>
      </c>
      <c r="H5" s="162">
        <f t="shared" ca="1" si="0"/>
        <v>0</v>
      </c>
      <c r="I5" s="162">
        <f t="shared" ca="1" si="0"/>
        <v>0</v>
      </c>
      <c r="J5" s="162">
        <f t="shared" ca="1" si="0"/>
        <v>0</v>
      </c>
      <c r="K5" s="162">
        <f t="shared" ca="1" si="0"/>
        <v>0</v>
      </c>
      <c r="L5" s="162">
        <f t="shared" ca="1" si="0"/>
        <v>0</v>
      </c>
      <c r="M5" s="162">
        <f t="shared" ca="1" si="0"/>
        <v>0</v>
      </c>
      <c r="N5" s="162">
        <f t="shared" ca="1" si="0"/>
        <v>0</v>
      </c>
      <c r="O5" s="162">
        <f t="shared" ca="1" si="0"/>
        <v>0</v>
      </c>
      <c r="P5" s="162">
        <f t="shared" ca="1" si="0"/>
        <v>0</v>
      </c>
      <c r="Q5" s="162">
        <f t="shared" ca="1" si="0"/>
        <v>0</v>
      </c>
      <c r="R5" s="162">
        <f t="shared" ca="1" si="0"/>
        <v>0</v>
      </c>
      <c r="S5" s="162">
        <f t="shared" ca="1" si="0"/>
        <v>0</v>
      </c>
      <c r="T5" s="162">
        <f t="shared" ca="1" si="0"/>
        <v>0</v>
      </c>
      <c r="U5" s="162">
        <f t="shared" ca="1" si="0"/>
        <v>0</v>
      </c>
      <c r="V5" s="162">
        <f t="shared" ca="1" si="0"/>
        <v>0</v>
      </c>
      <c r="W5" s="162">
        <f t="shared" ca="1" si="0"/>
        <v>0</v>
      </c>
      <c r="X5" s="162">
        <f t="shared" ca="1" si="0"/>
        <v>0</v>
      </c>
      <c r="Y5" s="162">
        <f t="shared" ca="1" si="0"/>
        <v>0</v>
      </c>
      <c r="Z5" s="162">
        <f t="shared" ca="1" si="0"/>
        <v>0</v>
      </c>
      <c r="AA5" s="162">
        <f t="shared" ca="1" si="0"/>
        <v>0</v>
      </c>
      <c r="AB5" s="162">
        <f t="shared" ca="1" si="0"/>
        <v>0</v>
      </c>
      <c r="AC5" s="162">
        <f t="shared" ca="1" si="0"/>
        <v>0</v>
      </c>
      <c r="AD5" s="162">
        <f t="shared" ca="1" si="0"/>
        <v>0</v>
      </c>
      <c r="AE5" s="162">
        <f t="shared" ca="1" si="0"/>
        <v>0</v>
      </c>
      <c r="AF5" s="162">
        <f t="shared" ca="1" si="0"/>
        <v>0</v>
      </c>
      <c r="AG5" s="162">
        <f t="shared" ca="1" si="0"/>
        <v>0</v>
      </c>
      <c r="AH5" s="162">
        <f t="shared" ca="1" si="0"/>
        <v>0</v>
      </c>
      <c r="AI5" s="162">
        <f t="shared" ca="1" si="0"/>
        <v>0</v>
      </c>
      <c r="AJ5" s="162">
        <f t="shared" ca="1" si="0"/>
        <v>0</v>
      </c>
      <c r="AK5" s="162">
        <f t="shared" ca="1" si="0"/>
        <v>0</v>
      </c>
      <c r="AL5" s="162">
        <f t="shared" ca="1" si="0"/>
        <v>0</v>
      </c>
      <c r="AM5" s="162">
        <f t="shared" ca="1" si="0"/>
        <v>0</v>
      </c>
      <c r="AN5" s="162">
        <f t="shared" ca="1" si="0"/>
        <v>0</v>
      </c>
      <c r="AO5" s="162">
        <f t="shared" ca="1" si="0"/>
        <v>0</v>
      </c>
      <c r="AP5" s="162">
        <f t="shared" ca="1" si="0"/>
        <v>0</v>
      </c>
      <c r="AQ5" s="162">
        <f t="shared" ca="1" si="0"/>
        <v>0</v>
      </c>
      <c r="AR5" s="162" t="str">
        <f t="shared" ca="1" si="0"/>
        <v/>
      </c>
      <c r="AS5" s="162" t="str">
        <f t="shared" ca="1" si="0"/>
        <v/>
      </c>
      <c r="AT5" s="162" t="str">
        <f t="shared" ca="1" si="0"/>
        <v/>
      </c>
      <c r="AU5" s="162" t="str">
        <f t="shared" ca="1" si="0"/>
        <v/>
      </c>
      <c r="AV5" s="162" t="str">
        <f t="shared" ca="1" si="0"/>
        <v/>
      </c>
      <c r="AW5" s="162" t="str">
        <f ca="1">IF(ISNUMBER(AW$8),COUNTIF(AW$10:AW$59,"P"),"")</f>
        <v/>
      </c>
      <c r="AX5" s="162" t="str">
        <f t="shared" ca="1" si="0"/>
        <v/>
      </c>
      <c r="AY5" s="162" t="str">
        <f t="shared" ca="1" si="0"/>
        <v/>
      </c>
      <c r="AZ5" s="162" t="str">
        <f t="shared" ca="1" si="0"/>
        <v/>
      </c>
      <c r="BA5" s="162" t="str">
        <f t="shared" ca="1" si="0"/>
        <v/>
      </c>
      <c r="BB5" s="162" t="str">
        <f t="shared" ca="1" si="0"/>
        <v/>
      </c>
      <c r="BC5" s="162" t="str">
        <f t="shared" ca="1" si="0"/>
        <v/>
      </c>
      <c r="BD5" s="162" t="str">
        <f t="shared" ca="1" si="0"/>
        <v/>
      </c>
      <c r="BE5" s="162" t="str">
        <f t="shared" ca="1" si="0"/>
        <v/>
      </c>
      <c r="BF5" s="162" t="str">
        <f t="shared" ca="1" si="0"/>
        <v/>
      </c>
      <c r="BG5" s="162" t="str">
        <f t="shared" ca="1" si="0"/>
        <v/>
      </c>
      <c r="BH5" s="162" t="str">
        <f t="shared" ca="1" si="0"/>
        <v/>
      </c>
      <c r="BI5" s="162" t="str">
        <f t="shared" ca="1" si="0"/>
        <v/>
      </c>
      <c r="BJ5" s="162" t="str">
        <f t="shared" ca="1" si="0"/>
        <v/>
      </c>
      <c r="BK5" s="162" t="str">
        <f t="shared" ca="1" si="0"/>
        <v/>
      </c>
      <c r="BL5" s="162" t="str">
        <f t="shared" ca="1" si="0"/>
        <v/>
      </c>
      <c r="BM5" s="162" t="str">
        <f t="shared" ca="1" si="0"/>
        <v/>
      </c>
      <c r="BN5" s="162" t="str">
        <f t="shared" ca="1" si="0"/>
        <v/>
      </c>
      <c r="BO5" s="162" t="str">
        <f t="shared" ca="1" si="0"/>
        <v/>
      </c>
      <c r="BP5" s="162" t="str">
        <f t="shared" ca="1" si="0"/>
        <v/>
      </c>
      <c r="BQ5" s="162" t="str">
        <f t="shared" ref="BQ5:EB5" ca="1" si="1">IF(ISNUMBER(BQ$8),COUNTIF(BQ$10:BQ$59,"P"),"")</f>
        <v/>
      </c>
      <c r="BR5" s="162" t="str">
        <f t="shared" ca="1" si="1"/>
        <v/>
      </c>
      <c r="BS5" s="162" t="str">
        <f t="shared" ca="1" si="1"/>
        <v/>
      </c>
      <c r="BT5" s="162" t="str">
        <f t="shared" ca="1" si="1"/>
        <v/>
      </c>
      <c r="BU5" s="162" t="str">
        <f t="shared" ca="1" si="1"/>
        <v/>
      </c>
      <c r="BV5" s="162" t="str">
        <f t="shared" ca="1" si="1"/>
        <v/>
      </c>
      <c r="BW5" s="162" t="str">
        <f t="shared" ca="1" si="1"/>
        <v/>
      </c>
      <c r="BX5" s="162" t="str">
        <f t="shared" ca="1" si="1"/>
        <v/>
      </c>
      <c r="BY5" s="162" t="str">
        <f t="shared" ca="1" si="1"/>
        <v/>
      </c>
      <c r="BZ5" s="162" t="str">
        <f t="shared" ca="1" si="1"/>
        <v/>
      </c>
      <c r="CA5" s="162" t="str">
        <f t="shared" ca="1" si="1"/>
        <v/>
      </c>
      <c r="CB5" s="162" t="str">
        <f t="shared" ca="1" si="1"/>
        <v/>
      </c>
      <c r="CC5" s="162" t="str">
        <f t="shared" ca="1" si="1"/>
        <v/>
      </c>
      <c r="CD5" s="162" t="str">
        <f t="shared" ca="1" si="1"/>
        <v/>
      </c>
      <c r="CE5" s="162" t="str">
        <f t="shared" ca="1" si="1"/>
        <v/>
      </c>
      <c r="CF5" s="162" t="str">
        <f t="shared" ca="1" si="1"/>
        <v/>
      </c>
      <c r="CG5" s="162" t="str">
        <f t="shared" ca="1" si="1"/>
        <v/>
      </c>
      <c r="CH5" s="162" t="str">
        <f t="shared" ca="1" si="1"/>
        <v/>
      </c>
      <c r="CI5" s="162" t="str">
        <f t="shared" ca="1" si="1"/>
        <v/>
      </c>
      <c r="CJ5" s="162" t="str">
        <f t="shared" ca="1" si="1"/>
        <v/>
      </c>
      <c r="CK5" s="162" t="str">
        <f t="shared" ca="1" si="1"/>
        <v/>
      </c>
      <c r="CL5" s="162" t="str">
        <f t="shared" ca="1" si="1"/>
        <v/>
      </c>
      <c r="CM5" s="162" t="str">
        <f t="shared" ca="1" si="1"/>
        <v/>
      </c>
      <c r="CN5" s="162" t="str">
        <f t="shared" ca="1" si="1"/>
        <v/>
      </c>
      <c r="CO5" s="162" t="str">
        <f t="shared" ca="1" si="1"/>
        <v/>
      </c>
      <c r="CP5" s="162" t="str">
        <f t="shared" ca="1" si="1"/>
        <v/>
      </c>
      <c r="CQ5" s="162" t="str">
        <f t="shared" ca="1" si="1"/>
        <v/>
      </c>
      <c r="CR5" s="162" t="str">
        <f t="shared" ca="1" si="1"/>
        <v/>
      </c>
      <c r="CS5" s="162" t="str">
        <f t="shared" ca="1" si="1"/>
        <v/>
      </c>
      <c r="CT5" s="162" t="str">
        <f t="shared" si="1"/>
        <v/>
      </c>
      <c r="CU5" s="162" t="str">
        <f t="shared" si="1"/>
        <v/>
      </c>
      <c r="CV5" s="162" t="str">
        <f t="shared" si="1"/>
        <v/>
      </c>
      <c r="CW5" s="162" t="str">
        <f t="shared" si="1"/>
        <v/>
      </c>
      <c r="CX5" s="162" t="str">
        <f t="shared" si="1"/>
        <v/>
      </c>
      <c r="CY5" s="162" t="str">
        <f t="shared" si="1"/>
        <v/>
      </c>
      <c r="CZ5" s="162" t="str">
        <f t="shared" si="1"/>
        <v/>
      </c>
      <c r="DA5" s="162" t="str">
        <f t="shared" si="1"/>
        <v/>
      </c>
      <c r="DB5" s="162" t="str">
        <f t="shared" si="1"/>
        <v/>
      </c>
      <c r="DC5" s="162" t="str">
        <f t="shared" si="1"/>
        <v/>
      </c>
      <c r="DD5" s="162" t="str">
        <f t="shared" si="1"/>
        <v/>
      </c>
      <c r="DE5" s="162" t="str">
        <f t="shared" si="1"/>
        <v/>
      </c>
      <c r="DF5" s="162" t="str">
        <f t="shared" si="1"/>
        <v/>
      </c>
      <c r="DG5" s="162" t="str">
        <f t="shared" si="1"/>
        <v/>
      </c>
      <c r="DH5" s="162" t="str">
        <f t="shared" si="1"/>
        <v/>
      </c>
      <c r="DI5" s="162" t="str">
        <f t="shared" si="1"/>
        <v/>
      </c>
      <c r="DJ5" s="162" t="str">
        <f t="shared" si="1"/>
        <v/>
      </c>
      <c r="DK5" s="162" t="str">
        <f t="shared" si="1"/>
        <v/>
      </c>
      <c r="DL5" s="162" t="str">
        <f t="shared" si="1"/>
        <v/>
      </c>
      <c r="DM5" s="162" t="str">
        <f t="shared" si="1"/>
        <v/>
      </c>
      <c r="DN5" s="162" t="str">
        <f t="shared" si="1"/>
        <v/>
      </c>
      <c r="DO5" s="162" t="str">
        <f t="shared" si="1"/>
        <v/>
      </c>
      <c r="DP5" s="162" t="str">
        <f t="shared" si="1"/>
        <v/>
      </c>
      <c r="DQ5" s="162" t="str">
        <f t="shared" si="1"/>
        <v/>
      </c>
      <c r="DR5" s="162" t="str">
        <f t="shared" si="1"/>
        <v/>
      </c>
      <c r="DS5" s="162" t="str">
        <f t="shared" si="1"/>
        <v/>
      </c>
      <c r="DT5" s="162" t="str">
        <f t="shared" si="1"/>
        <v/>
      </c>
      <c r="DU5" s="162" t="str">
        <f t="shared" si="1"/>
        <v/>
      </c>
      <c r="DV5" s="162" t="str">
        <f t="shared" si="1"/>
        <v/>
      </c>
      <c r="DW5" s="162" t="str">
        <f t="shared" si="1"/>
        <v/>
      </c>
      <c r="DX5" s="162" t="str">
        <f t="shared" si="1"/>
        <v/>
      </c>
      <c r="DY5" s="162" t="str">
        <f t="shared" si="1"/>
        <v/>
      </c>
      <c r="DZ5" s="162" t="str">
        <f t="shared" si="1"/>
        <v/>
      </c>
      <c r="EA5" s="162" t="str">
        <f t="shared" si="1"/>
        <v/>
      </c>
      <c r="EB5" s="162" t="str">
        <f t="shared" si="1"/>
        <v/>
      </c>
      <c r="EC5" s="162" t="str">
        <f t="shared" ref="EC5:GN5" si="2">IF(ISNUMBER(EC$8),COUNTIF(EC$10:EC$59,"P"),"")</f>
        <v/>
      </c>
      <c r="ED5" s="162" t="str">
        <f t="shared" si="2"/>
        <v/>
      </c>
      <c r="EE5" s="162" t="str">
        <f t="shared" si="2"/>
        <v/>
      </c>
      <c r="EF5" s="162" t="str">
        <f t="shared" si="2"/>
        <v/>
      </c>
      <c r="EG5" s="162" t="str">
        <f t="shared" si="2"/>
        <v/>
      </c>
      <c r="EH5" s="162" t="str">
        <f t="shared" si="2"/>
        <v/>
      </c>
      <c r="EI5" s="162" t="str">
        <f t="shared" si="2"/>
        <v/>
      </c>
      <c r="EJ5" s="162" t="str">
        <f t="shared" si="2"/>
        <v/>
      </c>
      <c r="EK5" s="162" t="str">
        <f t="shared" si="2"/>
        <v/>
      </c>
      <c r="EL5" s="162" t="str">
        <f t="shared" si="2"/>
        <v/>
      </c>
      <c r="EM5" s="162" t="str">
        <f t="shared" si="2"/>
        <v/>
      </c>
      <c r="EN5" s="162" t="str">
        <f t="shared" si="2"/>
        <v/>
      </c>
      <c r="EO5" s="162" t="str">
        <f t="shared" si="2"/>
        <v/>
      </c>
      <c r="EP5" s="162" t="str">
        <f t="shared" si="2"/>
        <v/>
      </c>
      <c r="EQ5" s="162" t="str">
        <f t="shared" si="2"/>
        <v/>
      </c>
      <c r="ER5" s="162" t="str">
        <f t="shared" si="2"/>
        <v/>
      </c>
      <c r="ES5" s="162" t="str">
        <f t="shared" si="2"/>
        <v/>
      </c>
      <c r="ET5" s="162" t="str">
        <f t="shared" si="2"/>
        <v/>
      </c>
      <c r="EU5" s="162" t="str">
        <f t="shared" si="2"/>
        <v/>
      </c>
      <c r="EV5" s="162" t="str">
        <f t="shared" si="2"/>
        <v/>
      </c>
      <c r="EW5" s="162" t="str">
        <f t="shared" si="2"/>
        <v/>
      </c>
      <c r="EX5" s="162" t="str">
        <f t="shared" si="2"/>
        <v/>
      </c>
      <c r="EY5" s="162" t="str">
        <f t="shared" si="2"/>
        <v/>
      </c>
      <c r="EZ5" s="162" t="str">
        <f t="shared" si="2"/>
        <v/>
      </c>
      <c r="FA5" s="162" t="str">
        <f t="shared" si="2"/>
        <v/>
      </c>
      <c r="FB5" s="162" t="str">
        <f t="shared" si="2"/>
        <v/>
      </c>
      <c r="FC5" s="162" t="str">
        <f t="shared" si="2"/>
        <v/>
      </c>
      <c r="FD5" s="162" t="str">
        <f t="shared" si="2"/>
        <v/>
      </c>
      <c r="FE5" s="162" t="str">
        <f t="shared" si="2"/>
        <v/>
      </c>
      <c r="FF5" s="162" t="str">
        <f t="shared" si="2"/>
        <v/>
      </c>
      <c r="FG5" s="162" t="str">
        <f t="shared" si="2"/>
        <v/>
      </c>
      <c r="FH5" s="162" t="str">
        <f t="shared" si="2"/>
        <v/>
      </c>
      <c r="FI5" s="162" t="str">
        <f t="shared" si="2"/>
        <v/>
      </c>
      <c r="FJ5" s="162" t="str">
        <f t="shared" si="2"/>
        <v/>
      </c>
      <c r="FK5" s="162" t="str">
        <f t="shared" si="2"/>
        <v/>
      </c>
      <c r="FL5" s="162" t="str">
        <f t="shared" si="2"/>
        <v/>
      </c>
      <c r="FM5" s="162" t="str">
        <f t="shared" si="2"/>
        <v/>
      </c>
      <c r="FN5" s="162" t="str">
        <f t="shared" si="2"/>
        <v/>
      </c>
      <c r="FO5" s="162" t="str">
        <f t="shared" si="2"/>
        <v/>
      </c>
      <c r="FP5" s="162" t="str">
        <f t="shared" si="2"/>
        <v/>
      </c>
      <c r="FQ5" s="162" t="str">
        <f t="shared" si="2"/>
        <v/>
      </c>
      <c r="FR5" s="162" t="str">
        <f t="shared" si="2"/>
        <v/>
      </c>
      <c r="FS5" s="162" t="str">
        <f t="shared" si="2"/>
        <v/>
      </c>
      <c r="FT5" s="162" t="str">
        <f t="shared" si="2"/>
        <v/>
      </c>
      <c r="FU5" s="162" t="str">
        <f t="shared" si="2"/>
        <v/>
      </c>
      <c r="FV5" s="162" t="str">
        <f t="shared" si="2"/>
        <v/>
      </c>
      <c r="FW5" s="162" t="str">
        <f t="shared" si="2"/>
        <v/>
      </c>
      <c r="FX5" s="162" t="str">
        <f t="shared" si="2"/>
        <v/>
      </c>
      <c r="FY5" s="162" t="str">
        <f t="shared" si="2"/>
        <v/>
      </c>
      <c r="FZ5" s="162" t="str">
        <f t="shared" si="2"/>
        <v/>
      </c>
      <c r="GA5" s="162" t="str">
        <f t="shared" si="2"/>
        <v/>
      </c>
      <c r="GB5" s="162" t="str">
        <f t="shared" si="2"/>
        <v/>
      </c>
      <c r="GC5" s="162" t="str">
        <f t="shared" si="2"/>
        <v/>
      </c>
      <c r="GD5" s="162" t="str">
        <f t="shared" si="2"/>
        <v/>
      </c>
      <c r="GE5" s="162" t="str">
        <f t="shared" si="2"/>
        <v/>
      </c>
      <c r="GF5" s="162" t="str">
        <f t="shared" si="2"/>
        <v/>
      </c>
      <c r="GG5" s="162" t="str">
        <f t="shared" si="2"/>
        <v/>
      </c>
      <c r="GH5" s="162" t="str">
        <f t="shared" si="2"/>
        <v/>
      </c>
      <c r="GI5" s="162" t="str">
        <f t="shared" si="2"/>
        <v/>
      </c>
      <c r="GJ5" s="162" t="str">
        <f t="shared" si="2"/>
        <v/>
      </c>
      <c r="GK5" s="162" t="str">
        <f t="shared" si="2"/>
        <v/>
      </c>
      <c r="GL5" s="162" t="str">
        <f t="shared" si="2"/>
        <v/>
      </c>
      <c r="GM5" s="162" t="str">
        <f t="shared" ca="1" si="2"/>
        <v/>
      </c>
      <c r="GN5" s="162" t="str">
        <f t="shared" ca="1" si="2"/>
        <v/>
      </c>
      <c r="GO5" s="162" t="str">
        <f t="shared" ref="GO5:IZ5" ca="1" si="3">IF(ISNUMBER(GO$8),COUNTIF(GO$10:GO$59,"P"),"")</f>
        <v/>
      </c>
      <c r="GP5" s="162" t="str">
        <f t="shared" ca="1" si="3"/>
        <v/>
      </c>
      <c r="GQ5" s="162" t="str">
        <f t="shared" ca="1" si="3"/>
        <v/>
      </c>
      <c r="GR5" s="162" t="str">
        <f t="shared" ca="1" si="3"/>
        <v/>
      </c>
      <c r="GS5" s="162" t="str">
        <f t="shared" ca="1" si="3"/>
        <v/>
      </c>
      <c r="GT5" s="162" t="str">
        <f t="shared" ca="1" si="3"/>
        <v/>
      </c>
      <c r="GU5" s="162" t="str">
        <f t="shared" ca="1" si="3"/>
        <v/>
      </c>
      <c r="GV5" s="162" t="str">
        <f t="shared" ca="1" si="3"/>
        <v/>
      </c>
      <c r="GW5" s="162" t="str">
        <f t="shared" ca="1" si="3"/>
        <v/>
      </c>
      <c r="GX5" s="162" t="str">
        <f t="shared" ca="1" si="3"/>
        <v/>
      </c>
      <c r="GY5" s="162" t="str">
        <f t="shared" ca="1" si="3"/>
        <v/>
      </c>
      <c r="GZ5" s="162" t="str">
        <f t="shared" ca="1" si="3"/>
        <v/>
      </c>
      <c r="HA5" s="162" t="str">
        <f t="shared" ca="1" si="3"/>
        <v/>
      </c>
      <c r="HB5" s="162" t="str">
        <f t="shared" ca="1" si="3"/>
        <v/>
      </c>
      <c r="HC5" s="162" t="str">
        <f t="shared" ca="1" si="3"/>
        <v/>
      </c>
      <c r="HD5" s="162" t="str">
        <f t="shared" ca="1" si="3"/>
        <v/>
      </c>
      <c r="HE5" s="162" t="str">
        <f t="shared" ca="1" si="3"/>
        <v/>
      </c>
      <c r="HF5" s="162" t="str">
        <f t="shared" ca="1" si="3"/>
        <v/>
      </c>
      <c r="HG5" s="162" t="str">
        <f t="shared" ca="1" si="3"/>
        <v/>
      </c>
      <c r="HH5" s="162" t="str">
        <f t="shared" ca="1" si="3"/>
        <v/>
      </c>
      <c r="HI5" s="162" t="str">
        <f t="shared" ca="1" si="3"/>
        <v/>
      </c>
      <c r="HJ5" s="162" t="str">
        <f t="shared" ca="1" si="3"/>
        <v/>
      </c>
      <c r="HK5" s="162" t="str">
        <f t="shared" ca="1" si="3"/>
        <v/>
      </c>
      <c r="HL5" s="162" t="str">
        <f t="shared" ca="1" si="3"/>
        <v/>
      </c>
      <c r="HM5" s="162" t="str">
        <f t="shared" ca="1" si="3"/>
        <v/>
      </c>
      <c r="HN5" s="162" t="str">
        <f t="shared" ca="1" si="3"/>
        <v/>
      </c>
      <c r="HO5" s="162" t="str">
        <f t="shared" ca="1" si="3"/>
        <v/>
      </c>
      <c r="HP5" s="162" t="str">
        <f t="shared" ca="1" si="3"/>
        <v/>
      </c>
      <c r="HQ5" s="162" t="str">
        <f t="shared" ca="1" si="3"/>
        <v/>
      </c>
      <c r="HR5" s="162" t="str">
        <f t="shared" ca="1" si="3"/>
        <v/>
      </c>
      <c r="HS5" s="162" t="str">
        <f t="shared" ca="1" si="3"/>
        <v/>
      </c>
      <c r="HT5" s="162" t="str">
        <f t="shared" ca="1" si="3"/>
        <v/>
      </c>
      <c r="HU5" s="162" t="str">
        <f t="shared" ca="1" si="3"/>
        <v/>
      </c>
      <c r="HV5" s="162" t="str">
        <f t="shared" ca="1" si="3"/>
        <v/>
      </c>
      <c r="HW5" s="162" t="str">
        <f t="shared" ca="1" si="3"/>
        <v/>
      </c>
      <c r="HX5" s="162" t="str">
        <f t="shared" ca="1" si="3"/>
        <v/>
      </c>
      <c r="HY5" s="162" t="str">
        <f t="shared" ca="1" si="3"/>
        <v/>
      </c>
      <c r="HZ5" s="162" t="str">
        <f t="shared" ca="1" si="3"/>
        <v/>
      </c>
      <c r="IA5" s="162" t="str">
        <f t="shared" ca="1" si="3"/>
        <v/>
      </c>
      <c r="IB5" s="162" t="str">
        <f t="shared" ca="1" si="3"/>
        <v/>
      </c>
      <c r="IC5" s="162" t="str">
        <f t="shared" ca="1" si="3"/>
        <v/>
      </c>
      <c r="ID5" s="162" t="str">
        <f t="shared" ca="1" si="3"/>
        <v/>
      </c>
      <c r="IE5" s="162" t="str">
        <f t="shared" ca="1" si="3"/>
        <v/>
      </c>
      <c r="IF5" s="162" t="str">
        <f t="shared" ca="1" si="3"/>
        <v/>
      </c>
      <c r="IG5" s="162" t="str">
        <f t="shared" ca="1" si="3"/>
        <v/>
      </c>
      <c r="IH5" s="162" t="str">
        <f t="shared" ca="1" si="3"/>
        <v/>
      </c>
      <c r="II5" s="162" t="str">
        <f t="shared" ca="1" si="3"/>
        <v/>
      </c>
      <c r="IJ5" s="162" t="str">
        <f t="shared" ca="1" si="3"/>
        <v/>
      </c>
      <c r="IK5" s="162" t="str">
        <f t="shared" ca="1" si="3"/>
        <v/>
      </c>
      <c r="IL5" s="162" t="str">
        <f t="shared" ca="1" si="3"/>
        <v/>
      </c>
      <c r="IM5" s="162" t="str">
        <f t="shared" ca="1" si="3"/>
        <v/>
      </c>
      <c r="IN5" s="162" t="str">
        <f t="shared" ca="1" si="3"/>
        <v/>
      </c>
      <c r="IO5" s="162" t="str">
        <f t="shared" ca="1" si="3"/>
        <v/>
      </c>
      <c r="IP5" s="162" t="str">
        <f t="shared" ca="1" si="3"/>
        <v/>
      </c>
      <c r="IQ5" s="162" t="str">
        <f t="shared" ca="1" si="3"/>
        <v/>
      </c>
      <c r="IR5" s="162" t="str">
        <f t="shared" ca="1" si="3"/>
        <v/>
      </c>
      <c r="IS5" s="162" t="str">
        <f t="shared" ca="1" si="3"/>
        <v/>
      </c>
      <c r="IT5" s="162" t="str">
        <f t="shared" ca="1" si="3"/>
        <v/>
      </c>
      <c r="IU5" s="162" t="str">
        <f t="shared" ca="1" si="3"/>
        <v/>
      </c>
      <c r="IV5" s="162" t="str">
        <f t="shared" ca="1" si="3"/>
        <v/>
      </c>
      <c r="IW5" s="162" t="str">
        <f t="shared" ca="1" si="3"/>
        <v/>
      </c>
      <c r="IX5" s="162" t="str">
        <f t="shared" ca="1" si="3"/>
        <v/>
      </c>
      <c r="IY5" s="162" t="str">
        <f t="shared" ca="1" si="3"/>
        <v/>
      </c>
      <c r="IZ5" s="162" t="str">
        <f t="shared" ca="1" si="3"/>
        <v/>
      </c>
      <c r="JA5" s="162" t="str">
        <f t="shared" ref="JA5:LL5" ca="1" si="4">IF(ISNUMBER(JA$8),COUNTIF(JA$10:JA$59,"P"),"")</f>
        <v/>
      </c>
      <c r="JB5" s="162" t="str">
        <f t="shared" ca="1" si="4"/>
        <v/>
      </c>
      <c r="JC5" s="162" t="str">
        <f t="shared" ca="1" si="4"/>
        <v/>
      </c>
      <c r="JD5" s="162" t="str">
        <f t="shared" ca="1" si="4"/>
        <v/>
      </c>
      <c r="JE5" s="162" t="str">
        <f t="shared" ca="1" si="4"/>
        <v/>
      </c>
      <c r="JF5" s="162" t="str">
        <f t="shared" ca="1" si="4"/>
        <v/>
      </c>
      <c r="JG5" s="162" t="str">
        <f t="shared" ca="1" si="4"/>
        <v/>
      </c>
      <c r="JH5" s="162" t="str">
        <f t="shared" ca="1" si="4"/>
        <v/>
      </c>
      <c r="JI5" s="162" t="str">
        <f t="shared" ca="1" si="4"/>
        <v/>
      </c>
      <c r="JJ5" s="162" t="str">
        <f t="shared" ca="1" si="4"/>
        <v/>
      </c>
      <c r="JK5" s="162" t="str">
        <f t="shared" ca="1" si="4"/>
        <v/>
      </c>
      <c r="JL5" s="162" t="str">
        <f t="shared" ca="1" si="4"/>
        <v/>
      </c>
      <c r="JM5" s="162" t="str">
        <f t="shared" ca="1" si="4"/>
        <v/>
      </c>
      <c r="JN5" s="162" t="str">
        <f t="shared" ca="1" si="4"/>
        <v/>
      </c>
      <c r="JO5" s="162" t="str">
        <f t="shared" ca="1" si="4"/>
        <v/>
      </c>
      <c r="JP5" s="162" t="str">
        <f t="shared" ca="1" si="4"/>
        <v/>
      </c>
      <c r="JQ5" s="162" t="str">
        <f t="shared" ca="1" si="4"/>
        <v/>
      </c>
      <c r="JR5" s="162" t="str">
        <f t="shared" ca="1" si="4"/>
        <v/>
      </c>
      <c r="JS5" s="162" t="str">
        <f t="shared" ca="1" si="4"/>
        <v/>
      </c>
      <c r="JT5" s="162" t="str">
        <f t="shared" ca="1" si="4"/>
        <v/>
      </c>
      <c r="JU5" s="162" t="str">
        <f t="shared" ca="1" si="4"/>
        <v/>
      </c>
      <c r="JV5" s="162" t="str">
        <f t="shared" ca="1" si="4"/>
        <v/>
      </c>
      <c r="JW5" s="162" t="str">
        <f t="shared" ca="1" si="4"/>
        <v/>
      </c>
      <c r="JX5" s="162" t="str">
        <f t="shared" ca="1" si="4"/>
        <v/>
      </c>
      <c r="JY5" s="162" t="str">
        <f t="shared" ca="1" si="4"/>
        <v/>
      </c>
      <c r="JZ5" s="162" t="str">
        <f t="shared" ca="1" si="4"/>
        <v/>
      </c>
      <c r="KA5" s="162" t="str">
        <f t="shared" ca="1" si="4"/>
        <v/>
      </c>
      <c r="KB5" s="162" t="str">
        <f t="shared" ca="1" si="4"/>
        <v/>
      </c>
      <c r="KC5" s="162" t="str">
        <f t="shared" ca="1" si="4"/>
        <v/>
      </c>
      <c r="KD5" s="162" t="str">
        <f t="shared" ca="1" si="4"/>
        <v/>
      </c>
      <c r="KE5" s="162" t="str">
        <f t="shared" ca="1" si="4"/>
        <v/>
      </c>
      <c r="KF5" s="162" t="str">
        <f t="shared" ca="1" si="4"/>
        <v/>
      </c>
      <c r="KG5" s="162" t="str">
        <f t="shared" ca="1" si="4"/>
        <v/>
      </c>
      <c r="KH5" s="162" t="str">
        <f t="shared" ca="1" si="4"/>
        <v/>
      </c>
      <c r="KI5" s="162" t="str">
        <f t="shared" ca="1" si="4"/>
        <v/>
      </c>
      <c r="KJ5" s="162" t="str">
        <f t="shared" ca="1" si="4"/>
        <v/>
      </c>
      <c r="KK5" s="162" t="str">
        <f t="shared" ca="1" si="4"/>
        <v/>
      </c>
      <c r="KL5" s="162" t="str">
        <f t="shared" ca="1" si="4"/>
        <v/>
      </c>
      <c r="KM5" s="162" t="str">
        <f t="shared" ca="1" si="4"/>
        <v/>
      </c>
      <c r="KN5" s="162" t="str">
        <f t="shared" ca="1" si="4"/>
        <v/>
      </c>
      <c r="KO5" s="162" t="str">
        <f t="shared" ca="1" si="4"/>
        <v/>
      </c>
      <c r="KP5" s="162" t="str">
        <f t="shared" ca="1" si="4"/>
        <v/>
      </c>
      <c r="KQ5" s="162" t="str">
        <f t="shared" ca="1" si="4"/>
        <v/>
      </c>
      <c r="KR5" s="162" t="str">
        <f t="shared" ca="1" si="4"/>
        <v/>
      </c>
      <c r="KS5" s="162" t="str">
        <f t="shared" ca="1" si="4"/>
        <v/>
      </c>
      <c r="KT5" s="162" t="str">
        <f t="shared" ca="1" si="4"/>
        <v/>
      </c>
      <c r="KU5" s="162" t="str">
        <f t="shared" ca="1" si="4"/>
        <v/>
      </c>
      <c r="KV5" s="162" t="str">
        <f t="shared" ca="1" si="4"/>
        <v/>
      </c>
      <c r="KW5" s="162" t="str">
        <f t="shared" ca="1" si="4"/>
        <v/>
      </c>
      <c r="KX5" s="162" t="str">
        <f t="shared" ca="1" si="4"/>
        <v/>
      </c>
      <c r="KY5" s="162" t="str">
        <f t="shared" ca="1" si="4"/>
        <v/>
      </c>
      <c r="KZ5" s="162" t="str">
        <f t="shared" ca="1" si="4"/>
        <v/>
      </c>
      <c r="LA5" s="162" t="str">
        <f t="shared" ca="1" si="4"/>
        <v/>
      </c>
      <c r="LB5" s="162" t="str">
        <f t="shared" ca="1" si="4"/>
        <v/>
      </c>
      <c r="LC5" s="162" t="str">
        <f t="shared" ca="1" si="4"/>
        <v/>
      </c>
      <c r="LD5" s="162" t="str">
        <f t="shared" ca="1" si="4"/>
        <v/>
      </c>
      <c r="LE5" s="162" t="str">
        <f t="shared" ca="1" si="4"/>
        <v/>
      </c>
      <c r="LF5" s="162" t="str">
        <f t="shared" ca="1" si="4"/>
        <v/>
      </c>
      <c r="LG5" s="162" t="str">
        <f t="shared" ca="1" si="4"/>
        <v/>
      </c>
      <c r="LH5" s="162" t="str">
        <f t="shared" ca="1" si="4"/>
        <v/>
      </c>
      <c r="LI5" s="162" t="str">
        <f t="shared" ca="1" si="4"/>
        <v/>
      </c>
      <c r="LJ5" s="162" t="str">
        <f t="shared" ca="1" si="4"/>
        <v/>
      </c>
      <c r="LK5" s="162" t="str">
        <f t="shared" ca="1" si="4"/>
        <v/>
      </c>
      <c r="LL5" s="162" t="str">
        <f t="shared" ca="1" si="4"/>
        <v/>
      </c>
      <c r="LM5" s="162" t="str">
        <f t="shared" ref="LM5:NE5" ca="1" si="5">IF(ISNUMBER(LM$8),COUNTIF(LM$10:LM$59,"P"),"")</f>
        <v/>
      </c>
      <c r="LN5" s="162" t="str">
        <f t="shared" ca="1" si="5"/>
        <v/>
      </c>
      <c r="LO5" s="162" t="str">
        <f t="shared" ca="1" si="5"/>
        <v/>
      </c>
      <c r="LP5" s="162" t="str">
        <f t="shared" ca="1" si="5"/>
        <v/>
      </c>
      <c r="LQ5" s="162" t="str">
        <f t="shared" ca="1" si="5"/>
        <v/>
      </c>
      <c r="LR5" s="162" t="str">
        <f t="shared" ca="1" si="5"/>
        <v/>
      </c>
      <c r="LS5" s="162" t="str">
        <f t="shared" ca="1" si="5"/>
        <v/>
      </c>
      <c r="LT5" s="162" t="str">
        <f t="shared" ca="1" si="5"/>
        <v/>
      </c>
      <c r="LU5" s="162" t="str">
        <f t="shared" ca="1" si="5"/>
        <v/>
      </c>
      <c r="LV5" s="162" t="str">
        <f t="shared" ca="1" si="5"/>
        <v/>
      </c>
      <c r="LW5" s="162" t="str">
        <f t="shared" ca="1" si="5"/>
        <v/>
      </c>
      <c r="LX5" s="162" t="str">
        <f t="shared" ca="1" si="5"/>
        <v/>
      </c>
      <c r="LY5" s="162" t="str">
        <f t="shared" ca="1" si="5"/>
        <v/>
      </c>
      <c r="LZ5" s="162" t="str">
        <f t="shared" ca="1" si="5"/>
        <v/>
      </c>
      <c r="MA5" s="162" t="str">
        <f t="shared" ca="1" si="5"/>
        <v/>
      </c>
      <c r="MB5" s="162" t="str">
        <f t="shared" ca="1" si="5"/>
        <v/>
      </c>
      <c r="MC5" s="162" t="str">
        <f t="shared" ca="1" si="5"/>
        <v/>
      </c>
      <c r="MD5" s="162" t="str">
        <f t="shared" ca="1" si="5"/>
        <v/>
      </c>
      <c r="ME5" s="162" t="str">
        <f t="shared" ca="1" si="5"/>
        <v/>
      </c>
      <c r="MF5" s="162" t="str">
        <f t="shared" ca="1" si="5"/>
        <v/>
      </c>
      <c r="MG5" s="162" t="str">
        <f t="shared" ca="1" si="5"/>
        <v/>
      </c>
      <c r="MH5" s="162" t="str">
        <f t="shared" ca="1" si="5"/>
        <v/>
      </c>
      <c r="MI5" s="162" t="str">
        <f t="shared" ca="1" si="5"/>
        <v/>
      </c>
      <c r="MJ5" s="162" t="str">
        <f t="shared" ca="1" si="5"/>
        <v/>
      </c>
      <c r="MK5" s="162" t="str">
        <f t="shared" ca="1" si="5"/>
        <v/>
      </c>
      <c r="ML5" s="162" t="str">
        <f t="shared" ca="1" si="5"/>
        <v/>
      </c>
      <c r="MM5" s="162" t="str">
        <f t="shared" ca="1" si="5"/>
        <v/>
      </c>
      <c r="MN5" s="162" t="str">
        <f t="shared" ca="1" si="5"/>
        <v/>
      </c>
      <c r="MO5" s="162" t="str">
        <f t="shared" ca="1" si="5"/>
        <v/>
      </c>
      <c r="MP5" s="162" t="str">
        <f t="shared" ca="1" si="5"/>
        <v/>
      </c>
      <c r="MQ5" s="162" t="str">
        <f t="shared" ca="1" si="5"/>
        <v/>
      </c>
      <c r="MR5" s="162" t="str">
        <f t="shared" ca="1" si="5"/>
        <v/>
      </c>
      <c r="MS5" s="162" t="str">
        <f t="shared" ca="1" si="5"/>
        <v/>
      </c>
      <c r="MT5" s="162" t="str">
        <f t="shared" ca="1" si="5"/>
        <v/>
      </c>
      <c r="MU5" s="162" t="str">
        <f t="shared" ca="1" si="5"/>
        <v/>
      </c>
      <c r="MV5" s="162" t="str">
        <f t="shared" ca="1" si="5"/>
        <v/>
      </c>
      <c r="MW5" s="162" t="str">
        <f t="shared" ca="1" si="5"/>
        <v/>
      </c>
      <c r="MX5" s="162" t="str">
        <f t="shared" ca="1" si="5"/>
        <v/>
      </c>
      <c r="MY5" s="162" t="str">
        <f t="shared" ca="1" si="5"/>
        <v/>
      </c>
      <c r="MZ5" s="162" t="str">
        <f t="shared" ca="1" si="5"/>
        <v/>
      </c>
      <c r="NA5" s="162" t="str">
        <f t="shared" ca="1" si="5"/>
        <v/>
      </c>
      <c r="NB5" s="162" t="str">
        <f t="shared" ca="1" si="5"/>
        <v/>
      </c>
      <c r="NC5" s="162" t="str">
        <f t="shared" ca="1" si="5"/>
        <v/>
      </c>
      <c r="ND5" s="162" t="str">
        <f t="shared" ca="1" si="5"/>
        <v/>
      </c>
      <c r="NE5" s="162" t="str">
        <f t="shared" ca="1" si="5"/>
        <v/>
      </c>
    </row>
    <row r="6" spans="1:585">
      <c r="A6" s="167" t="s">
        <v>49</v>
      </c>
      <c r="B6" s="161"/>
      <c r="C6" s="166" t="s">
        <v>84</v>
      </c>
      <c r="D6" s="162">
        <f ca="1">IF(ISNUMBER(D$8),COUNTIF(D$10:D$59,"L"),"")</f>
        <v>0</v>
      </c>
      <c r="E6" s="162">
        <f t="shared" ref="E6:BP6" ca="1" si="6">IF(ISNUMBER(E$8),COUNTIF(E$10:E$59,"L"),"")</f>
        <v>0</v>
      </c>
      <c r="F6" s="162">
        <f t="shared" ca="1" si="6"/>
        <v>0</v>
      </c>
      <c r="G6" s="162">
        <f t="shared" ca="1" si="6"/>
        <v>0</v>
      </c>
      <c r="H6" s="162">
        <f t="shared" ca="1" si="6"/>
        <v>0</v>
      </c>
      <c r="I6" s="162">
        <f t="shared" ca="1" si="6"/>
        <v>0</v>
      </c>
      <c r="J6" s="162">
        <f t="shared" ca="1" si="6"/>
        <v>0</v>
      </c>
      <c r="K6" s="162">
        <f t="shared" ca="1" si="6"/>
        <v>0</v>
      </c>
      <c r="L6" s="162">
        <f t="shared" ca="1" si="6"/>
        <v>0</v>
      </c>
      <c r="M6" s="162">
        <f t="shared" ca="1" si="6"/>
        <v>0</v>
      </c>
      <c r="N6" s="162">
        <f t="shared" ca="1" si="6"/>
        <v>0</v>
      </c>
      <c r="O6" s="162">
        <f t="shared" ca="1" si="6"/>
        <v>0</v>
      </c>
      <c r="P6" s="162">
        <f t="shared" ca="1" si="6"/>
        <v>0</v>
      </c>
      <c r="Q6" s="162">
        <f t="shared" ca="1" si="6"/>
        <v>0</v>
      </c>
      <c r="R6" s="162">
        <f t="shared" ca="1" si="6"/>
        <v>0</v>
      </c>
      <c r="S6" s="162">
        <f t="shared" ca="1" si="6"/>
        <v>0</v>
      </c>
      <c r="T6" s="162">
        <f t="shared" ca="1" si="6"/>
        <v>0</v>
      </c>
      <c r="U6" s="162">
        <f t="shared" ca="1" si="6"/>
        <v>0</v>
      </c>
      <c r="V6" s="162">
        <f t="shared" ca="1" si="6"/>
        <v>0</v>
      </c>
      <c r="W6" s="162">
        <f t="shared" ca="1" si="6"/>
        <v>0</v>
      </c>
      <c r="X6" s="162">
        <f t="shared" ca="1" si="6"/>
        <v>0</v>
      </c>
      <c r="Y6" s="162">
        <f t="shared" ca="1" si="6"/>
        <v>0</v>
      </c>
      <c r="Z6" s="162">
        <f t="shared" ca="1" si="6"/>
        <v>0</v>
      </c>
      <c r="AA6" s="162">
        <f t="shared" ca="1" si="6"/>
        <v>0</v>
      </c>
      <c r="AB6" s="162">
        <f t="shared" ca="1" si="6"/>
        <v>0</v>
      </c>
      <c r="AC6" s="162">
        <f t="shared" ca="1" si="6"/>
        <v>0</v>
      </c>
      <c r="AD6" s="162">
        <f t="shared" ca="1" si="6"/>
        <v>0</v>
      </c>
      <c r="AE6" s="162">
        <f t="shared" ca="1" si="6"/>
        <v>0</v>
      </c>
      <c r="AF6" s="162">
        <f t="shared" ca="1" si="6"/>
        <v>0</v>
      </c>
      <c r="AG6" s="162">
        <f t="shared" ca="1" si="6"/>
        <v>0</v>
      </c>
      <c r="AH6" s="162">
        <f t="shared" ca="1" si="6"/>
        <v>0</v>
      </c>
      <c r="AI6" s="162">
        <f t="shared" ca="1" si="6"/>
        <v>0</v>
      </c>
      <c r="AJ6" s="162">
        <f t="shared" ca="1" si="6"/>
        <v>0</v>
      </c>
      <c r="AK6" s="162">
        <f t="shared" ca="1" si="6"/>
        <v>0</v>
      </c>
      <c r="AL6" s="162">
        <f t="shared" ca="1" si="6"/>
        <v>0</v>
      </c>
      <c r="AM6" s="162">
        <f t="shared" ca="1" si="6"/>
        <v>0</v>
      </c>
      <c r="AN6" s="162">
        <f t="shared" ca="1" si="6"/>
        <v>0</v>
      </c>
      <c r="AO6" s="162">
        <f t="shared" ca="1" si="6"/>
        <v>0</v>
      </c>
      <c r="AP6" s="162">
        <f t="shared" ca="1" si="6"/>
        <v>0</v>
      </c>
      <c r="AQ6" s="162">
        <f t="shared" ca="1" si="6"/>
        <v>0</v>
      </c>
      <c r="AR6" s="162" t="str">
        <f t="shared" ca="1" si="6"/>
        <v/>
      </c>
      <c r="AS6" s="162" t="str">
        <f t="shared" ca="1" si="6"/>
        <v/>
      </c>
      <c r="AT6" s="162" t="str">
        <f t="shared" ca="1" si="6"/>
        <v/>
      </c>
      <c r="AU6" s="162" t="str">
        <f t="shared" ca="1" si="6"/>
        <v/>
      </c>
      <c r="AV6" s="162" t="str">
        <f t="shared" ca="1" si="6"/>
        <v/>
      </c>
      <c r="AW6" s="162" t="str">
        <f t="shared" ca="1" si="6"/>
        <v/>
      </c>
      <c r="AX6" s="162" t="str">
        <f t="shared" ca="1" si="6"/>
        <v/>
      </c>
      <c r="AY6" s="162" t="str">
        <f t="shared" ca="1" si="6"/>
        <v/>
      </c>
      <c r="AZ6" s="162" t="str">
        <f t="shared" ca="1" si="6"/>
        <v/>
      </c>
      <c r="BA6" s="162" t="str">
        <f t="shared" ca="1" si="6"/>
        <v/>
      </c>
      <c r="BB6" s="162" t="str">
        <f t="shared" ca="1" si="6"/>
        <v/>
      </c>
      <c r="BC6" s="162" t="str">
        <f t="shared" ca="1" si="6"/>
        <v/>
      </c>
      <c r="BD6" s="162" t="str">
        <f t="shared" ca="1" si="6"/>
        <v/>
      </c>
      <c r="BE6" s="162" t="str">
        <f t="shared" ca="1" si="6"/>
        <v/>
      </c>
      <c r="BF6" s="162" t="str">
        <f t="shared" ca="1" si="6"/>
        <v/>
      </c>
      <c r="BG6" s="162" t="str">
        <f t="shared" ca="1" si="6"/>
        <v/>
      </c>
      <c r="BH6" s="162" t="str">
        <f t="shared" ca="1" si="6"/>
        <v/>
      </c>
      <c r="BI6" s="162" t="str">
        <f t="shared" ca="1" si="6"/>
        <v/>
      </c>
      <c r="BJ6" s="162" t="str">
        <f t="shared" ca="1" si="6"/>
        <v/>
      </c>
      <c r="BK6" s="162" t="str">
        <f t="shared" ca="1" si="6"/>
        <v/>
      </c>
      <c r="BL6" s="162" t="str">
        <f t="shared" ca="1" si="6"/>
        <v/>
      </c>
      <c r="BM6" s="162" t="str">
        <f t="shared" ca="1" si="6"/>
        <v/>
      </c>
      <c r="BN6" s="162" t="str">
        <f t="shared" ca="1" si="6"/>
        <v/>
      </c>
      <c r="BO6" s="162" t="str">
        <f t="shared" ca="1" si="6"/>
        <v/>
      </c>
      <c r="BP6" s="162" t="str">
        <f t="shared" ca="1" si="6"/>
        <v/>
      </c>
      <c r="BQ6" s="162" t="str">
        <f t="shared" ref="BQ6:EB6" ca="1" si="7">IF(ISNUMBER(BQ$8),COUNTIF(BQ$10:BQ$59,"L"),"")</f>
        <v/>
      </c>
      <c r="BR6" s="162" t="str">
        <f t="shared" ca="1" si="7"/>
        <v/>
      </c>
      <c r="BS6" s="162" t="str">
        <f t="shared" ca="1" si="7"/>
        <v/>
      </c>
      <c r="BT6" s="162" t="str">
        <f t="shared" ca="1" si="7"/>
        <v/>
      </c>
      <c r="BU6" s="162" t="str">
        <f t="shared" ca="1" si="7"/>
        <v/>
      </c>
      <c r="BV6" s="162" t="str">
        <f t="shared" ca="1" si="7"/>
        <v/>
      </c>
      <c r="BW6" s="162" t="str">
        <f t="shared" ca="1" si="7"/>
        <v/>
      </c>
      <c r="BX6" s="162" t="str">
        <f t="shared" ca="1" si="7"/>
        <v/>
      </c>
      <c r="BY6" s="162" t="str">
        <f t="shared" ca="1" si="7"/>
        <v/>
      </c>
      <c r="BZ6" s="162" t="str">
        <f t="shared" ca="1" si="7"/>
        <v/>
      </c>
      <c r="CA6" s="162" t="str">
        <f t="shared" ca="1" si="7"/>
        <v/>
      </c>
      <c r="CB6" s="162" t="str">
        <f t="shared" ca="1" si="7"/>
        <v/>
      </c>
      <c r="CC6" s="162" t="str">
        <f t="shared" ca="1" si="7"/>
        <v/>
      </c>
      <c r="CD6" s="162" t="str">
        <f t="shared" ca="1" si="7"/>
        <v/>
      </c>
      <c r="CE6" s="162" t="str">
        <f t="shared" ca="1" si="7"/>
        <v/>
      </c>
      <c r="CF6" s="162" t="str">
        <f t="shared" ca="1" si="7"/>
        <v/>
      </c>
      <c r="CG6" s="162" t="str">
        <f t="shared" ca="1" si="7"/>
        <v/>
      </c>
      <c r="CH6" s="162" t="str">
        <f t="shared" ca="1" si="7"/>
        <v/>
      </c>
      <c r="CI6" s="162" t="str">
        <f t="shared" ca="1" si="7"/>
        <v/>
      </c>
      <c r="CJ6" s="162" t="str">
        <f t="shared" ca="1" si="7"/>
        <v/>
      </c>
      <c r="CK6" s="162" t="str">
        <f t="shared" ca="1" si="7"/>
        <v/>
      </c>
      <c r="CL6" s="162" t="str">
        <f t="shared" ca="1" si="7"/>
        <v/>
      </c>
      <c r="CM6" s="162" t="str">
        <f t="shared" ca="1" si="7"/>
        <v/>
      </c>
      <c r="CN6" s="162" t="str">
        <f t="shared" ca="1" si="7"/>
        <v/>
      </c>
      <c r="CO6" s="162" t="str">
        <f t="shared" ca="1" si="7"/>
        <v/>
      </c>
      <c r="CP6" s="162" t="str">
        <f t="shared" ca="1" si="7"/>
        <v/>
      </c>
      <c r="CQ6" s="162" t="str">
        <f t="shared" ca="1" si="7"/>
        <v/>
      </c>
      <c r="CR6" s="162" t="str">
        <f t="shared" ca="1" si="7"/>
        <v/>
      </c>
      <c r="CS6" s="162" t="str">
        <f t="shared" ca="1" si="7"/>
        <v/>
      </c>
      <c r="CT6" s="162" t="str">
        <f t="shared" si="7"/>
        <v/>
      </c>
      <c r="CU6" s="162" t="str">
        <f t="shared" si="7"/>
        <v/>
      </c>
      <c r="CV6" s="162" t="str">
        <f t="shared" si="7"/>
        <v/>
      </c>
      <c r="CW6" s="162" t="str">
        <f t="shared" si="7"/>
        <v/>
      </c>
      <c r="CX6" s="162" t="str">
        <f t="shared" si="7"/>
        <v/>
      </c>
      <c r="CY6" s="162" t="str">
        <f t="shared" si="7"/>
        <v/>
      </c>
      <c r="CZ6" s="162" t="str">
        <f t="shared" si="7"/>
        <v/>
      </c>
      <c r="DA6" s="162" t="str">
        <f t="shared" si="7"/>
        <v/>
      </c>
      <c r="DB6" s="162" t="str">
        <f t="shared" si="7"/>
        <v/>
      </c>
      <c r="DC6" s="162" t="str">
        <f t="shared" si="7"/>
        <v/>
      </c>
      <c r="DD6" s="162" t="str">
        <f t="shared" si="7"/>
        <v/>
      </c>
      <c r="DE6" s="162" t="str">
        <f t="shared" si="7"/>
        <v/>
      </c>
      <c r="DF6" s="162" t="str">
        <f t="shared" si="7"/>
        <v/>
      </c>
      <c r="DG6" s="162" t="str">
        <f t="shared" si="7"/>
        <v/>
      </c>
      <c r="DH6" s="162" t="str">
        <f t="shared" si="7"/>
        <v/>
      </c>
      <c r="DI6" s="162" t="str">
        <f t="shared" si="7"/>
        <v/>
      </c>
      <c r="DJ6" s="162" t="str">
        <f t="shared" si="7"/>
        <v/>
      </c>
      <c r="DK6" s="162" t="str">
        <f t="shared" si="7"/>
        <v/>
      </c>
      <c r="DL6" s="162" t="str">
        <f t="shared" si="7"/>
        <v/>
      </c>
      <c r="DM6" s="162" t="str">
        <f t="shared" si="7"/>
        <v/>
      </c>
      <c r="DN6" s="162" t="str">
        <f t="shared" si="7"/>
        <v/>
      </c>
      <c r="DO6" s="162" t="str">
        <f t="shared" si="7"/>
        <v/>
      </c>
      <c r="DP6" s="162" t="str">
        <f t="shared" si="7"/>
        <v/>
      </c>
      <c r="DQ6" s="162" t="str">
        <f t="shared" si="7"/>
        <v/>
      </c>
      <c r="DR6" s="162" t="str">
        <f t="shared" si="7"/>
        <v/>
      </c>
      <c r="DS6" s="162" t="str">
        <f t="shared" si="7"/>
        <v/>
      </c>
      <c r="DT6" s="162" t="str">
        <f t="shared" si="7"/>
        <v/>
      </c>
      <c r="DU6" s="162" t="str">
        <f t="shared" si="7"/>
        <v/>
      </c>
      <c r="DV6" s="162" t="str">
        <f t="shared" si="7"/>
        <v/>
      </c>
      <c r="DW6" s="162" t="str">
        <f t="shared" si="7"/>
        <v/>
      </c>
      <c r="DX6" s="162" t="str">
        <f t="shared" si="7"/>
        <v/>
      </c>
      <c r="DY6" s="162" t="str">
        <f t="shared" si="7"/>
        <v/>
      </c>
      <c r="DZ6" s="162" t="str">
        <f t="shared" si="7"/>
        <v/>
      </c>
      <c r="EA6" s="162" t="str">
        <f t="shared" si="7"/>
        <v/>
      </c>
      <c r="EB6" s="162" t="str">
        <f t="shared" si="7"/>
        <v/>
      </c>
      <c r="EC6" s="162" t="str">
        <f t="shared" ref="EC6:GN6" si="8">IF(ISNUMBER(EC$8),COUNTIF(EC$10:EC$59,"L"),"")</f>
        <v/>
      </c>
      <c r="ED6" s="162" t="str">
        <f t="shared" si="8"/>
        <v/>
      </c>
      <c r="EE6" s="162" t="str">
        <f t="shared" si="8"/>
        <v/>
      </c>
      <c r="EF6" s="162" t="str">
        <f t="shared" si="8"/>
        <v/>
      </c>
      <c r="EG6" s="162" t="str">
        <f t="shared" si="8"/>
        <v/>
      </c>
      <c r="EH6" s="162" t="str">
        <f t="shared" si="8"/>
        <v/>
      </c>
      <c r="EI6" s="162" t="str">
        <f t="shared" si="8"/>
        <v/>
      </c>
      <c r="EJ6" s="162" t="str">
        <f t="shared" si="8"/>
        <v/>
      </c>
      <c r="EK6" s="162" t="str">
        <f t="shared" si="8"/>
        <v/>
      </c>
      <c r="EL6" s="162" t="str">
        <f t="shared" si="8"/>
        <v/>
      </c>
      <c r="EM6" s="162" t="str">
        <f t="shared" si="8"/>
        <v/>
      </c>
      <c r="EN6" s="162" t="str">
        <f t="shared" si="8"/>
        <v/>
      </c>
      <c r="EO6" s="162" t="str">
        <f t="shared" si="8"/>
        <v/>
      </c>
      <c r="EP6" s="162" t="str">
        <f t="shared" si="8"/>
        <v/>
      </c>
      <c r="EQ6" s="162" t="str">
        <f t="shared" si="8"/>
        <v/>
      </c>
      <c r="ER6" s="162" t="str">
        <f t="shared" si="8"/>
        <v/>
      </c>
      <c r="ES6" s="162" t="str">
        <f t="shared" si="8"/>
        <v/>
      </c>
      <c r="ET6" s="162" t="str">
        <f t="shared" si="8"/>
        <v/>
      </c>
      <c r="EU6" s="162" t="str">
        <f t="shared" si="8"/>
        <v/>
      </c>
      <c r="EV6" s="162" t="str">
        <f t="shared" si="8"/>
        <v/>
      </c>
      <c r="EW6" s="162" t="str">
        <f t="shared" si="8"/>
        <v/>
      </c>
      <c r="EX6" s="162" t="str">
        <f t="shared" si="8"/>
        <v/>
      </c>
      <c r="EY6" s="162" t="str">
        <f t="shared" si="8"/>
        <v/>
      </c>
      <c r="EZ6" s="162" t="str">
        <f t="shared" si="8"/>
        <v/>
      </c>
      <c r="FA6" s="162" t="str">
        <f t="shared" si="8"/>
        <v/>
      </c>
      <c r="FB6" s="162" t="str">
        <f t="shared" si="8"/>
        <v/>
      </c>
      <c r="FC6" s="162" t="str">
        <f t="shared" si="8"/>
        <v/>
      </c>
      <c r="FD6" s="162" t="str">
        <f t="shared" si="8"/>
        <v/>
      </c>
      <c r="FE6" s="162" t="str">
        <f t="shared" si="8"/>
        <v/>
      </c>
      <c r="FF6" s="162" t="str">
        <f t="shared" si="8"/>
        <v/>
      </c>
      <c r="FG6" s="162" t="str">
        <f t="shared" si="8"/>
        <v/>
      </c>
      <c r="FH6" s="162" t="str">
        <f t="shared" si="8"/>
        <v/>
      </c>
      <c r="FI6" s="162" t="str">
        <f t="shared" si="8"/>
        <v/>
      </c>
      <c r="FJ6" s="162" t="str">
        <f t="shared" si="8"/>
        <v/>
      </c>
      <c r="FK6" s="162" t="str">
        <f t="shared" si="8"/>
        <v/>
      </c>
      <c r="FL6" s="162" t="str">
        <f t="shared" si="8"/>
        <v/>
      </c>
      <c r="FM6" s="162" t="str">
        <f t="shared" si="8"/>
        <v/>
      </c>
      <c r="FN6" s="162" t="str">
        <f t="shared" si="8"/>
        <v/>
      </c>
      <c r="FO6" s="162" t="str">
        <f t="shared" si="8"/>
        <v/>
      </c>
      <c r="FP6" s="162" t="str">
        <f t="shared" si="8"/>
        <v/>
      </c>
      <c r="FQ6" s="162" t="str">
        <f t="shared" si="8"/>
        <v/>
      </c>
      <c r="FR6" s="162" t="str">
        <f t="shared" si="8"/>
        <v/>
      </c>
      <c r="FS6" s="162" t="str">
        <f t="shared" si="8"/>
        <v/>
      </c>
      <c r="FT6" s="162" t="str">
        <f t="shared" si="8"/>
        <v/>
      </c>
      <c r="FU6" s="162" t="str">
        <f t="shared" si="8"/>
        <v/>
      </c>
      <c r="FV6" s="162" t="str">
        <f t="shared" si="8"/>
        <v/>
      </c>
      <c r="FW6" s="162" t="str">
        <f t="shared" si="8"/>
        <v/>
      </c>
      <c r="FX6" s="162" t="str">
        <f t="shared" si="8"/>
        <v/>
      </c>
      <c r="FY6" s="162" t="str">
        <f t="shared" si="8"/>
        <v/>
      </c>
      <c r="FZ6" s="162" t="str">
        <f t="shared" si="8"/>
        <v/>
      </c>
      <c r="GA6" s="162" t="str">
        <f t="shared" si="8"/>
        <v/>
      </c>
      <c r="GB6" s="162" t="str">
        <f t="shared" si="8"/>
        <v/>
      </c>
      <c r="GC6" s="162" t="str">
        <f t="shared" si="8"/>
        <v/>
      </c>
      <c r="GD6" s="162" t="str">
        <f t="shared" si="8"/>
        <v/>
      </c>
      <c r="GE6" s="162" t="str">
        <f t="shared" si="8"/>
        <v/>
      </c>
      <c r="GF6" s="162" t="str">
        <f t="shared" si="8"/>
        <v/>
      </c>
      <c r="GG6" s="162" t="str">
        <f t="shared" si="8"/>
        <v/>
      </c>
      <c r="GH6" s="162" t="str">
        <f t="shared" si="8"/>
        <v/>
      </c>
      <c r="GI6" s="162" t="str">
        <f t="shared" si="8"/>
        <v/>
      </c>
      <c r="GJ6" s="162" t="str">
        <f t="shared" si="8"/>
        <v/>
      </c>
      <c r="GK6" s="162" t="str">
        <f t="shared" si="8"/>
        <v/>
      </c>
      <c r="GL6" s="162" t="str">
        <f t="shared" si="8"/>
        <v/>
      </c>
      <c r="GM6" s="162" t="str">
        <f t="shared" ca="1" si="8"/>
        <v/>
      </c>
      <c r="GN6" s="162" t="str">
        <f t="shared" ca="1" si="8"/>
        <v/>
      </c>
      <c r="GO6" s="162" t="str">
        <f t="shared" ref="GO6:IZ6" ca="1" si="9">IF(ISNUMBER(GO$8),COUNTIF(GO$10:GO$59,"L"),"")</f>
        <v/>
      </c>
      <c r="GP6" s="162" t="str">
        <f t="shared" ca="1" si="9"/>
        <v/>
      </c>
      <c r="GQ6" s="162" t="str">
        <f t="shared" ca="1" si="9"/>
        <v/>
      </c>
      <c r="GR6" s="162" t="str">
        <f t="shared" ca="1" si="9"/>
        <v/>
      </c>
      <c r="GS6" s="162" t="str">
        <f t="shared" ca="1" si="9"/>
        <v/>
      </c>
      <c r="GT6" s="162" t="str">
        <f t="shared" ca="1" si="9"/>
        <v/>
      </c>
      <c r="GU6" s="162" t="str">
        <f t="shared" ca="1" si="9"/>
        <v/>
      </c>
      <c r="GV6" s="162" t="str">
        <f t="shared" ca="1" si="9"/>
        <v/>
      </c>
      <c r="GW6" s="162" t="str">
        <f t="shared" ca="1" si="9"/>
        <v/>
      </c>
      <c r="GX6" s="162" t="str">
        <f t="shared" ca="1" si="9"/>
        <v/>
      </c>
      <c r="GY6" s="162" t="str">
        <f t="shared" ca="1" si="9"/>
        <v/>
      </c>
      <c r="GZ6" s="162" t="str">
        <f t="shared" ca="1" si="9"/>
        <v/>
      </c>
      <c r="HA6" s="162" t="str">
        <f t="shared" ca="1" si="9"/>
        <v/>
      </c>
      <c r="HB6" s="162" t="str">
        <f t="shared" ca="1" si="9"/>
        <v/>
      </c>
      <c r="HC6" s="162" t="str">
        <f t="shared" ca="1" si="9"/>
        <v/>
      </c>
      <c r="HD6" s="162" t="str">
        <f t="shared" ca="1" si="9"/>
        <v/>
      </c>
      <c r="HE6" s="162" t="str">
        <f t="shared" ca="1" si="9"/>
        <v/>
      </c>
      <c r="HF6" s="162" t="str">
        <f t="shared" ca="1" si="9"/>
        <v/>
      </c>
      <c r="HG6" s="162" t="str">
        <f t="shared" ca="1" si="9"/>
        <v/>
      </c>
      <c r="HH6" s="162" t="str">
        <f t="shared" ca="1" si="9"/>
        <v/>
      </c>
      <c r="HI6" s="162" t="str">
        <f t="shared" ca="1" si="9"/>
        <v/>
      </c>
      <c r="HJ6" s="162" t="str">
        <f t="shared" ca="1" si="9"/>
        <v/>
      </c>
      <c r="HK6" s="162" t="str">
        <f t="shared" ca="1" si="9"/>
        <v/>
      </c>
      <c r="HL6" s="162" t="str">
        <f t="shared" ca="1" si="9"/>
        <v/>
      </c>
      <c r="HM6" s="162" t="str">
        <f t="shared" ca="1" si="9"/>
        <v/>
      </c>
      <c r="HN6" s="162" t="str">
        <f t="shared" ca="1" si="9"/>
        <v/>
      </c>
      <c r="HO6" s="162" t="str">
        <f t="shared" ca="1" si="9"/>
        <v/>
      </c>
      <c r="HP6" s="162" t="str">
        <f t="shared" ca="1" si="9"/>
        <v/>
      </c>
      <c r="HQ6" s="162" t="str">
        <f t="shared" ca="1" si="9"/>
        <v/>
      </c>
      <c r="HR6" s="162" t="str">
        <f t="shared" ca="1" si="9"/>
        <v/>
      </c>
      <c r="HS6" s="162" t="str">
        <f t="shared" ca="1" si="9"/>
        <v/>
      </c>
      <c r="HT6" s="162" t="str">
        <f t="shared" ca="1" si="9"/>
        <v/>
      </c>
      <c r="HU6" s="162" t="str">
        <f t="shared" ca="1" si="9"/>
        <v/>
      </c>
      <c r="HV6" s="162" t="str">
        <f t="shared" ca="1" si="9"/>
        <v/>
      </c>
      <c r="HW6" s="162" t="str">
        <f t="shared" ca="1" si="9"/>
        <v/>
      </c>
      <c r="HX6" s="162" t="str">
        <f t="shared" ca="1" si="9"/>
        <v/>
      </c>
      <c r="HY6" s="162" t="str">
        <f t="shared" ca="1" si="9"/>
        <v/>
      </c>
      <c r="HZ6" s="162" t="str">
        <f t="shared" ca="1" si="9"/>
        <v/>
      </c>
      <c r="IA6" s="162" t="str">
        <f t="shared" ca="1" si="9"/>
        <v/>
      </c>
      <c r="IB6" s="162" t="str">
        <f t="shared" ca="1" si="9"/>
        <v/>
      </c>
      <c r="IC6" s="162" t="str">
        <f t="shared" ca="1" si="9"/>
        <v/>
      </c>
      <c r="ID6" s="162" t="str">
        <f t="shared" ca="1" si="9"/>
        <v/>
      </c>
      <c r="IE6" s="162" t="str">
        <f t="shared" ca="1" si="9"/>
        <v/>
      </c>
      <c r="IF6" s="162" t="str">
        <f t="shared" ca="1" si="9"/>
        <v/>
      </c>
      <c r="IG6" s="162" t="str">
        <f t="shared" ca="1" si="9"/>
        <v/>
      </c>
      <c r="IH6" s="162" t="str">
        <f t="shared" ca="1" si="9"/>
        <v/>
      </c>
      <c r="II6" s="162" t="str">
        <f t="shared" ca="1" si="9"/>
        <v/>
      </c>
      <c r="IJ6" s="162" t="str">
        <f t="shared" ca="1" si="9"/>
        <v/>
      </c>
      <c r="IK6" s="162" t="str">
        <f t="shared" ca="1" si="9"/>
        <v/>
      </c>
      <c r="IL6" s="162" t="str">
        <f t="shared" ca="1" si="9"/>
        <v/>
      </c>
      <c r="IM6" s="162" t="str">
        <f t="shared" ca="1" si="9"/>
        <v/>
      </c>
      <c r="IN6" s="162" t="str">
        <f t="shared" ca="1" si="9"/>
        <v/>
      </c>
      <c r="IO6" s="162" t="str">
        <f t="shared" ca="1" si="9"/>
        <v/>
      </c>
      <c r="IP6" s="162" t="str">
        <f t="shared" ca="1" si="9"/>
        <v/>
      </c>
      <c r="IQ6" s="162" t="str">
        <f t="shared" ca="1" si="9"/>
        <v/>
      </c>
      <c r="IR6" s="162" t="str">
        <f t="shared" ca="1" si="9"/>
        <v/>
      </c>
      <c r="IS6" s="162" t="str">
        <f t="shared" ca="1" si="9"/>
        <v/>
      </c>
      <c r="IT6" s="162" t="str">
        <f t="shared" ca="1" si="9"/>
        <v/>
      </c>
      <c r="IU6" s="162" t="str">
        <f t="shared" ca="1" si="9"/>
        <v/>
      </c>
      <c r="IV6" s="162" t="str">
        <f t="shared" ca="1" si="9"/>
        <v/>
      </c>
      <c r="IW6" s="162" t="str">
        <f t="shared" ca="1" si="9"/>
        <v/>
      </c>
      <c r="IX6" s="162" t="str">
        <f t="shared" ca="1" si="9"/>
        <v/>
      </c>
      <c r="IY6" s="162" t="str">
        <f t="shared" ca="1" si="9"/>
        <v/>
      </c>
      <c r="IZ6" s="162" t="str">
        <f t="shared" ca="1" si="9"/>
        <v/>
      </c>
      <c r="JA6" s="162" t="str">
        <f t="shared" ref="JA6:LL6" ca="1" si="10">IF(ISNUMBER(JA$8),COUNTIF(JA$10:JA$59,"L"),"")</f>
        <v/>
      </c>
      <c r="JB6" s="162" t="str">
        <f t="shared" ca="1" si="10"/>
        <v/>
      </c>
      <c r="JC6" s="162" t="str">
        <f t="shared" ca="1" si="10"/>
        <v/>
      </c>
      <c r="JD6" s="162" t="str">
        <f t="shared" ca="1" si="10"/>
        <v/>
      </c>
      <c r="JE6" s="162" t="str">
        <f t="shared" ca="1" si="10"/>
        <v/>
      </c>
      <c r="JF6" s="162" t="str">
        <f t="shared" ca="1" si="10"/>
        <v/>
      </c>
      <c r="JG6" s="162" t="str">
        <f t="shared" ca="1" si="10"/>
        <v/>
      </c>
      <c r="JH6" s="162" t="str">
        <f t="shared" ca="1" si="10"/>
        <v/>
      </c>
      <c r="JI6" s="162" t="str">
        <f t="shared" ca="1" si="10"/>
        <v/>
      </c>
      <c r="JJ6" s="162" t="str">
        <f t="shared" ca="1" si="10"/>
        <v/>
      </c>
      <c r="JK6" s="162" t="str">
        <f t="shared" ca="1" si="10"/>
        <v/>
      </c>
      <c r="JL6" s="162" t="str">
        <f t="shared" ca="1" si="10"/>
        <v/>
      </c>
      <c r="JM6" s="162" t="str">
        <f t="shared" ca="1" si="10"/>
        <v/>
      </c>
      <c r="JN6" s="162" t="str">
        <f t="shared" ca="1" si="10"/>
        <v/>
      </c>
      <c r="JO6" s="162" t="str">
        <f t="shared" ca="1" si="10"/>
        <v/>
      </c>
      <c r="JP6" s="162" t="str">
        <f t="shared" ca="1" si="10"/>
        <v/>
      </c>
      <c r="JQ6" s="162" t="str">
        <f t="shared" ca="1" si="10"/>
        <v/>
      </c>
      <c r="JR6" s="162" t="str">
        <f t="shared" ca="1" si="10"/>
        <v/>
      </c>
      <c r="JS6" s="162" t="str">
        <f t="shared" ca="1" si="10"/>
        <v/>
      </c>
      <c r="JT6" s="162" t="str">
        <f t="shared" ca="1" si="10"/>
        <v/>
      </c>
      <c r="JU6" s="162" t="str">
        <f t="shared" ca="1" si="10"/>
        <v/>
      </c>
      <c r="JV6" s="162" t="str">
        <f t="shared" ca="1" si="10"/>
        <v/>
      </c>
      <c r="JW6" s="162" t="str">
        <f t="shared" ca="1" si="10"/>
        <v/>
      </c>
      <c r="JX6" s="162" t="str">
        <f t="shared" ca="1" si="10"/>
        <v/>
      </c>
      <c r="JY6" s="162" t="str">
        <f t="shared" ca="1" si="10"/>
        <v/>
      </c>
      <c r="JZ6" s="162" t="str">
        <f t="shared" ca="1" si="10"/>
        <v/>
      </c>
      <c r="KA6" s="162" t="str">
        <f t="shared" ca="1" si="10"/>
        <v/>
      </c>
      <c r="KB6" s="162" t="str">
        <f t="shared" ca="1" si="10"/>
        <v/>
      </c>
      <c r="KC6" s="162" t="str">
        <f t="shared" ca="1" si="10"/>
        <v/>
      </c>
      <c r="KD6" s="162" t="str">
        <f t="shared" ca="1" si="10"/>
        <v/>
      </c>
      <c r="KE6" s="162" t="str">
        <f t="shared" ca="1" si="10"/>
        <v/>
      </c>
      <c r="KF6" s="162" t="str">
        <f t="shared" ca="1" si="10"/>
        <v/>
      </c>
      <c r="KG6" s="162" t="str">
        <f t="shared" ca="1" si="10"/>
        <v/>
      </c>
      <c r="KH6" s="162" t="str">
        <f t="shared" ca="1" si="10"/>
        <v/>
      </c>
      <c r="KI6" s="162" t="str">
        <f t="shared" ca="1" si="10"/>
        <v/>
      </c>
      <c r="KJ6" s="162" t="str">
        <f t="shared" ca="1" si="10"/>
        <v/>
      </c>
      <c r="KK6" s="162" t="str">
        <f t="shared" ca="1" si="10"/>
        <v/>
      </c>
      <c r="KL6" s="162" t="str">
        <f t="shared" ca="1" si="10"/>
        <v/>
      </c>
      <c r="KM6" s="162" t="str">
        <f t="shared" ca="1" si="10"/>
        <v/>
      </c>
      <c r="KN6" s="162" t="str">
        <f t="shared" ca="1" si="10"/>
        <v/>
      </c>
      <c r="KO6" s="162" t="str">
        <f t="shared" ca="1" si="10"/>
        <v/>
      </c>
      <c r="KP6" s="162" t="str">
        <f t="shared" ca="1" si="10"/>
        <v/>
      </c>
      <c r="KQ6" s="162" t="str">
        <f t="shared" ca="1" si="10"/>
        <v/>
      </c>
      <c r="KR6" s="162" t="str">
        <f t="shared" ca="1" si="10"/>
        <v/>
      </c>
      <c r="KS6" s="162" t="str">
        <f t="shared" ca="1" si="10"/>
        <v/>
      </c>
      <c r="KT6" s="162" t="str">
        <f t="shared" ca="1" si="10"/>
        <v/>
      </c>
      <c r="KU6" s="162" t="str">
        <f t="shared" ca="1" si="10"/>
        <v/>
      </c>
      <c r="KV6" s="162" t="str">
        <f t="shared" ca="1" si="10"/>
        <v/>
      </c>
      <c r="KW6" s="162" t="str">
        <f t="shared" ca="1" si="10"/>
        <v/>
      </c>
      <c r="KX6" s="162" t="str">
        <f t="shared" ca="1" si="10"/>
        <v/>
      </c>
      <c r="KY6" s="162" t="str">
        <f t="shared" ca="1" si="10"/>
        <v/>
      </c>
      <c r="KZ6" s="162" t="str">
        <f t="shared" ca="1" si="10"/>
        <v/>
      </c>
      <c r="LA6" s="162" t="str">
        <f t="shared" ca="1" si="10"/>
        <v/>
      </c>
      <c r="LB6" s="162" t="str">
        <f t="shared" ca="1" si="10"/>
        <v/>
      </c>
      <c r="LC6" s="162" t="str">
        <f t="shared" ca="1" si="10"/>
        <v/>
      </c>
      <c r="LD6" s="162" t="str">
        <f t="shared" ca="1" si="10"/>
        <v/>
      </c>
      <c r="LE6" s="162" t="str">
        <f t="shared" ca="1" si="10"/>
        <v/>
      </c>
      <c r="LF6" s="162" t="str">
        <f t="shared" ca="1" si="10"/>
        <v/>
      </c>
      <c r="LG6" s="162" t="str">
        <f t="shared" ca="1" si="10"/>
        <v/>
      </c>
      <c r="LH6" s="162" t="str">
        <f t="shared" ca="1" si="10"/>
        <v/>
      </c>
      <c r="LI6" s="162" t="str">
        <f t="shared" ca="1" si="10"/>
        <v/>
      </c>
      <c r="LJ6" s="162" t="str">
        <f t="shared" ca="1" si="10"/>
        <v/>
      </c>
      <c r="LK6" s="162" t="str">
        <f t="shared" ca="1" si="10"/>
        <v/>
      </c>
      <c r="LL6" s="162" t="str">
        <f t="shared" ca="1" si="10"/>
        <v/>
      </c>
      <c r="LM6" s="162" t="str">
        <f t="shared" ref="LM6:NE6" ca="1" si="11">IF(ISNUMBER(LM$8),COUNTIF(LM$10:LM$59,"L"),"")</f>
        <v/>
      </c>
      <c r="LN6" s="162" t="str">
        <f t="shared" ca="1" si="11"/>
        <v/>
      </c>
      <c r="LO6" s="162" t="str">
        <f t="shared" ca="1" si="11"/>
        <v/>
      </c>
      <c r="LP6" s="162" t="str">
        <f t="shared" ca="1" si="11"/>
        <v/>
      </c>
      <c r="LQ6" s="162" t="str">
        <f t="shared" ca="1" si="11"/>
        <v/>
      </c>
      <c r="LR6" s="162" t="str">
        <f t="shared" ca="1" si="11"/>
        <v/>
      </c>
      <c r="LS6" s="162" t="str">
        <f t="shared" ca="1" si="11"/>
        <v/>
      </c>
      <c r="LT6" s="162" t="str">
        <f t="shared" ca="1" si="11"/>
        <v/>
      </c>
      <c r="LU6" s="162" t="str">
        <f t="shared" ca="1" si="11"/>
        <v/>
      </c>
      <c r="LV6" s="162" t="str">
        <f t="shared" ca="1" si="11"/>
        <v/>
      </c>
      <c r="LW6" s="162" t="str">
        <f t="shared" ca="1" si="11"/>
        <v/>
      </c>
      <c r="LX6" s="162" t="str">
        <f t="shared" ca="1" si="11"/>
        <v/>
      </c>
      <c r="LY6" s="162" t="str">
        <f t="shared" ca="1" si="11"/>
        <v/>
      </c>
      <c r="LZ6" s="162" t="str">
        <f t="shared" ca="1" si="11"/>
        <v/>
      </c>
      <c r="MA6" s="162" t="str">
        <f t="shared" ca="1" si="11"/>
        <v/>
      </c>
      <c r="MB6" s="162" t="str">
        <f t="shared" ca="1" si="11"/>
        <v/>
      </c>
      <c r="MC6" s="162" t="str">
        <f t="shared" ca="1" si="11"/>
        <v/>
      </c>
      <c r="MD6" s="162" t="str">
        <f t="shared" ca="1" si="11"/>
        <v/>
      </c>
      <c r="ME6" s="162" t="str">
        <f t="shared" ca="1" si="11"/>
        <v/>
      </c>
      <c r="MF6" s="162" t="str">
        <f t="shared" ca="1" si="11"/>
        <v/>
      </c>
      <c r="MG6" s="162" t="str">
        <f t="shared" ca="1" si="11"/>
        <v/>
      </c>
      <c r="MH6" s="162" t="str">
        <f t="shared" ca="1" si="11"/>
        <v/>
      </c>
      <c r="MI6" s="162" t="str">
        <f t="shared" ca="1" si="11"/>
        <v/>
      </c>
      <c r="MJ6" s="162" t="str">
        <f t="shared" ca="1" si="11"/>
        <v/>
      </c>
      <c r="MK6" s="162" t="str">
        <f t="shared" ca="1" si="11"/>
        <v/>
      </c>
      <c r="ML6" s="162" t="str">
        <f t="shared" ca="1" si="11"/>
        <v/>
      </c>
      <c r="MM6" s="162" t="str">
        <f t="shared" ca="1" si="11"/>
        <v/>
      </c>
      <c r="MN6" s="162" t="str">
        <f t="shared" ca="1" si="11"/>
        <v/>
      </c>
      <c r="MO6" s="162" t="str">
        <f t="shared" ca="1" si="11"/>
        <v/>
      </c>
      <c r="MP6" s="162" t="str">
        <f t="shared" ca="1" si="11"/>
        <v/>
      </c>
      <c r="MQ6" s="162" t="str">
        <f t="shared" ca="1" si="11"/>
        <v/>
      </c>
      <c r="MR6" s="162" t="str">
        <f t="shared" ca="1" si="11"/>
        <v/>
      </c>
      <c r="MS6" s="162" t="str">
        <f t="shared" ca="1" si="11"/>
        <v/>
      </c>
      <c r="MT6" s="162" t="str">
        <f t="shared" ca="1" si="11"/>
        <v/>
      </c>
      <c r="MU6" s="162" t="str">
        <f t="shared" ca="1" si="11"/>
        <v/>
      </c>
      <c r="MV6" s="162" t="str">
        <f t="shared" ca="1" si="11"/>
        <v/>
      </c>
      <c r="MW6" s="162" t="str">
        <f t="shared" ca="1" si="11"/>
        <v/>
      </c>
      <c r="MX6" s="162" t="str">
        <f t="shared" ca="1" si="11"/>
        <v/>
      </c>
      <c r="MY6" s="162" t="str">
        <f t="shared" ca="1" si="11"/>
        <v/>
      </c>
      <c r="MZ6" s="162" t="str">
        <f t="shared" ca="1" si="11"/>
        <v/>
      </c>
      <c r="NA6" s="162" t="str">
        <f t="shared" ca="1" si="11"/>
        <v/>
      </c>
      <c r="NB6" s="162" t="str">
        <f t="shared" ca="1" si="11"/>
        <v/>
      </c>
      <c r="NC6" s="162" t="str">
        <f t="shared" ca="1" si="11"/>
        <v/>
      </c>
      <c r="ND6" s="162" t="str">
        <f t="shared" ca="1" si="11"/>
        <v/>
      </c>
      <c r="NE6" s="162" t="str">
        <f t="shared" ca="1" si="11"/>
        <v/>
      </c>
    </row>
    <row r="7" spans="1:585">
      <c r="A7" s="270" t="s">
        <v>85</v>
      </c>
      <c r="B7" s="270"/>
      <c r="C7" s="166" t="s">
        <v>35</v>
      </c>
      <c r="D7" s="162">
        <f ca="1">IF(ISNUMBER(D$8),COUNTIF(D$10:D$59,"A"),"")</f>
        <v>0</v>
      </c>
      <c r="E7" s="162">
        <f t="shared" ref="E7:BP7" ca="1" si="12">IF(ISNUMBER(E$8),COUNTIF(E$10:E$59,"A"),"")</f>
        <v>1</v>
      </c>
      <c r="F7" s="162">
        <f t="shared" ca="1" si="12"/>
        <v>3</v>
      </c>
      <c r="G7" s="162">
        <f t="shared" ca="1" si="12"/>
        <v>6</v>
      </c>
      <c r="H7" s="162">
        <f t="shared" ca="1" si="12"/>
        <v>0</v>
      </c>
      <c r="I7" s="162">
        <f t="shared" ca="1" si="12"/>
        <v>0</v>
      </c>
      <c r="J7" s="162">
        <f t="shared" ca="1" si="12"/>
        <v>0</v>
      </c>
      <c r="K7" s="162">
        <f t="shared" ca="1" si="12"/>
        <v>0</v>
      </c>
      <c r="L7" s="162">
        <f t="shared" ca="1" si="12"/>
        <v>0</v>
      </c>
      <c r="M7" s="162">
        <f t="shared" ca="1" si="12"/>
        <v>0</v>
      </c>
      <c r="N7" s="162">
        <f t="shared" ca="1" si="12"/>
        <v>0</v>
      </c>
      <c r="O7" s="162">
        <f t="shared" ca="1" si="12"/>
        <v>0</v>
      </c>
      <c r="P7" s="162">
        <f t="shared" ca="1" si="12"/>
        <v>0</v>
      </c>
      <c r="Q7" s="162">
        <f t="shared" ca="1" si="12"/>
        <v>0</v>
      </c>
      <c r="R7" s="162">
        <f t="shared" ca="1" si="12"/>
        <v>0</v>
      </c>
      <c r="S7" s="162">
        <f t="shared" ca="1" si="12"/>
        <v>0</v>
      </c>
      <c r="T7" s="162">
        <f t="shared" ca="1" si="12"/>
        <v>0</v>
      </c>
      <c r="U7" s="162">
        <f t="shared" ca="1" si="12"/>
        <v>0</v>
      </c>
      <c r="V7" s="162">
        <f t="shared" ca="1" si="12"/>
        <v>0</v>
      </c>
      <c r="W7" s="162">
        <f t="shared" ca="1" si="12"/>
        <v>0</v>
      </c>
      <c r="X7" s="162">
        <f t="shared" ca="1" si="12"/>
        <v>0</v>
      </c>
      <c r="Y7" s="162">
        <f t="shared" ca="1" si="12"/>
        <v>0</v>
      </c>
      <c r="Z7" s="162">
        <f t="shared" ca="1" si="12"/>
        <v>0</v>
      </c>
      <c r="AA7" s="162">
        <f t="shared" ca="1" si="12"/>
        <v>0</v>
      </c>
      <c r="AB7" s="162">
        <f t="shared" ca="1" si="12"/>
        <v>0</v>
      </c>
      <c r="AC7" s="162">
        <f t="shared" ca="1" si="12"/>
        <v>0</v>
      </c>
      <c r="AD7" s="162">
        <f t="shared" ca="1" si="12"/>
        <v>0</v>
      </c>
      <c r="AE7" s="162">
        <f t="shared" ca="1" si="12"/>
        <v>0</v>
      </c>
      <c r="AF7" s="162">
        <f t="shared" ca="1" si="12"/>
        <v>0</v>
      </c>
      <c r="AG7" s="162">
        <f t="shared" ca="1" si="12"/>
        <v>0</v>
      </c>
      <c r="AH7" s="162">
        <f t="shared" ca="1" si="12"/>
        <v>0</v>
      </c>
      <c r="AI7" s="162">
        <f t="shared" ca="1" si="12"/>
        <v>0</v>
      </c>
      <c r="AJ7" s="162">
        <f t="shared" ca="1" si="12"/>
        <v>0</v>
      </c>
      <c r="AK7" s="162">
        <f t="shared" ca="1" si="12"/>
        <v>0</v>
      </c>
      <c r="AL7" s="162">
        <f t="shared" ca="1" si="12"/>
        <v>0</v>
      </c>
      <c r="AM7" s="162">
        <f t="shared" ca="1" si="12"/>
        <v>0</v>
      </c>
      <c r="AN7" s="162">
        <f t="shared" ca="1" si="12"/>
        <v>0</v>
      </c>
      <c r="AO7" s="162">
        <f t="shared" ca="1" si="12"/>
        <v>0</v>
      </c>
      <c r="AP7" s="162">
        <f t="shared" ca="1" si="12"/>
        <v>0</v>
      </c>
      <c r="AQ7" s="162">
        <f t="shared" ca="1" si="12"/>
        <v>0</v>
      </c>
      <c r="AR7" s="162" t="str">
        <f t="shared" ca="1" si="12"/>
        <v/>
      </c>
      <c r="AS7" s="162" t="str">
        <f t="shared" ca="1" si="12"/>
        <v/>
      </c>
      <c r="AT7" s="162" t="str">
        <f t="shared" ca="1" si="12"/>
        <v/>
      </c>
      <c r="AU7" s="162" t="str">
        <f t="shared" ca="1" si="12"/>
        <v/>
      </c>
      <c r="AV7" s="162" t="str">
        <f t="shared" ca="1" si="12"/>
        <v/>
      </c>
      <c r="AW7" s="162" t="str">
        <f t="shared" ca="1" si="12"/>
        <v/>
      </c>
      <c r="AX7" s="162" t="str">
        <f t="shared" ca="1" si="12"/>
        <v/>
      </c>
      <c r="AY7" s="162" t="str">
        <f t="shared" ca="1" si="12"/>
        <v/>
      </c>
      <c r="AZ7" s="162" t="str">
        <f t="shared" ca="1" si="12"/>
        <v/>
      </c>
      <c r="BA7" s="162" t="str">
        <f t="shared" ca="1" si="12"/>
        <v/>
      </c>
      <c r="BB7" s="162" t="str">
        <f t="shared" ca="1" si="12"/>
        <v/>
      </c>
      <c r="BC7" s="162" t="str">
        <f t="shared" ca="1" si="12"/>
        <v/>
      </c>
      <c r="BD7" s="162" t="str">
        <f t="shared" ca="1" si="12"/>
        <v/>
      </c>
      <c r="BE7" s="162" t="str">
        <f t="shared" ca="1" si="12"/>
        <v/>
      </c>
      <c r="BF7" s="162" t="str">
        <f t="shared" ca="1" si="12"/>
        <v/>
      </c>
      <c r="BG7" s="162" t="str">
        <f t="shared" ca="1" si="12"/>
        <v/>
      </c>
      <c r="BH7" s="162" t="str">
        <f t="shared" ca="1" si="12"/>
        <v/>
      </c>
      <c r="BI7" s="162" t="str">
        <f t="shared" ca="1" si="12"/>
        <v/>
      </c>
      <c r="BJ7" s="162" t="str">
        <f t="shared" ca="1" si="12"/>
        <v/>
      </c>
      <c r="BK7" s="162" t="str">
        <f t="shared" ca="1" si="12"/>
        <v/>
      </c>
      <c r="BL7" s="162" t="str">
        <f t="shared" ca="1" si="12"/>
        <v/>
      </c>
      <c r="BM7" s="162" t="str">
        <f t="shared" ca="1" si="12"/>
        <v/>
      </c>
      <c r="BN7" s="162" t="str">
        <f t="shared" ca="1" si="12"/>
        <v/>
      </c>
      <c r="BO7" s="162" t="str">
        <f t="shared" ca="1" si="12"/>
        <v/>
      </c>
      <c r="BP7" s="162" t="str">
        <f t="shared" ca="1" si="12"/>
        <v/>
      </c>
      <c r="BQ7" s="162" t="str">
        <f t="shared" ref="BQ7:EB7" ca="1" si="13">IF(ISNUMBER(BQ$8),COUNTIF(BQ$10:BQ$59,"A"),"")</f>
        <v/>
      </c>
      <c r="BR7" s="162" t="str">
        <f t="shared" ca="1" si="13"/>
        <v/>
      </c>
      <c r="BS7" s="162" t="str">
        <f t="shared" ca="1" si="13"/>
        <v/>
      </c>
      <c r="BT7" s="162" t="str">
        <f t="shared" ca="1" si="13"/>
        <v/>
      </c>
      <c r="BU7" s="162" t="str">
        <f t="shared" ca="1" si="13"/>
        <v/>
      </c>
      <c r="BV7" s="162" t="str">
        <f t="shared" ca="1" si="13"/>
        <v/>
      </c>
      <c r="BW7" s="162" t="str">
        <f t="shared" ca="1" si="13"/>
        <v/>
      </c>
      <c r="BX7" s="162" t="str">
        <f t="shared" ca="1" si="13"/>
        <v/>
      </c>
      <c r="BY7" s="162" t="str">
        <f t="shared" ca="1" si="13"/>
        <v/>
      </c>
      <c r="BZ7" s="162" t="str">
        <f t="shared" ca="1" si="13"/>
        <v/>
      </c>
      <c r="CA7" s="162" t="str">
        <f t="shared" ca="1" si="13"/>
        <v/>
      </c>
      <c r="CB7" s="162" t="str">
        <f t="shared" ca="1" si="13"/>
        <v/>
      </c>
      <c r="CC7" s="162" t="str">
        <f t="shared" ca="1" si="13"/>
        <v/>
      </c>
      <c r="CD7" s="162" t="str">
        <f t="shared" ca="1" si="13"/>
        <v/>
      </c>
      <c r="CE7" s="162" t="str">
        <f t="shared" ca="1" si="13"/>
        <v/>
      </c>
      <c r="CF7" s="162" t="str">
        <f t="shared" ca="1" si="13"/>
        <v/>
      </c>
      <c r="CG7" s="162" t="str">
        <f t="shared" ca="1" si="13"/>
        <v/>
      </c>
      <c r="CH7" s="162" t="str">
        <f t="shared" ca="1" si="13"/>
        <v/>
      </c>
      <c r="CI7" s="162" t="str">
        <f t="shared" ca="1" si="13"/>
        <v/>
      </c>
      <c r="CJ7" s="162" t="str">
        <f t="shared" ca="1" si="13"/>
        <v/>
      </c>
      <c r="CK7" s="162" t="str">
        <f t="shared" ca="1" si="13"/>
        <v/>
      </c>
      <c r="CL7" s="162" t="str">
        <f t="shared" ca="1" si="13"/>
        <v/>
      </c>
      <c r="CM7" s="162" t="str">
        <f t="shared" ca="1" si="13"/>
        <v/>
      </c>
      <c r="CN7" s="162" t="str">
        <f t="shared" ca="1" si="13"/>
        <v/>
      </c>
      <c r="CO7" s="162" t="str">
        <f t="shared" ca="1" si="13"/>
        <v/>
      </c>
      <c r="CP7" s="162" t="str">
        <f t="shared" ca="1" si="13"/>
        <v/>
      </c>
      <c r="CQ7" s="162" t="str">
        <f t="shared" ca="1" si="13"/>
        <v/>
      </c>
      <c r="CR7" s="162" t="str">
        <f t="shared" ca="1" si="13"/>
        <v/>
      </c>
      <c r="CS7" s="162" t="str">
        <f t="shared" ca="1" si="13"/>
        <v/>
      </c>
      <c r="CT7" s="162" t="str">
        <f t="shared" si="13"/>
        <v/>
      </c>
      <c r="CU7" s="162" t="str">
        <f t="shared" si="13"/>
        <v/>
      </c>
      <c r="CV7" s="162" t="str">
        <f t="shared" si="13"/>
        <v/>
      </c>
      <c r="CW7" s="162" t="str">
        <f t="shared" si="13"/>
        <v/>
      </c>
      <c r="CX7" s="162" t="str">
        <f t="shared" si="13"/>
        <v/>
      </c>
      <c r="CY7" s="162" t="str">
        <f t="shared" si="13"/>
        <v/>
      </c>
      <c r="CZ7" s="162" t="str">
        <f t="shared" si="13"/>
        <v/>
      </c>
      <c r="DA7" s="162" t="str">
        <f t="shared" si="13"/>
        <v/>
      </c>
      <c r="DB7" s="162" t="str">
        <f t="shared" si="13"/>
        <v/>
      </c>
      <c r="DC7" s="162" t="str">
        <f t="shared" si="13"/>
        <v/>
      </c>
      <c r="DD7" s="162" t="str">
        <f t="shared" si="13"/>
        <v/>
      </c>
      <c r="DE7" s="162" t="str">
        <f t="shared" si="13"/>
        <v/>
      </c>
      <c r="DF7" s="162" t="str">
        <f t="shared" si="13"/>
        <v/>
      </c>
      <c r="DG7" s="162" t="str">
        <f t="shared" si="13"/>
        <v/>
      </c>
      <c r="DH7" s="162" t="str">
        <f t="shared" si="13"/>
        <v/>
      </c>
      <c r="DI7" s="162" t="str">
        <f t="shared" si="13"/>
        <v/>
      </c>
      <c r="DJ7" s="162" t="str">
        <f t="shared" si="13"/>
        <v/>
      </c>
      <c r="DK7" s="162" t="str">
        <f t="shared" si="13"/>
        <v/>
      </c>
      <c r="DL7" s="162" t="str">
        <f t="shared" si="13"/>
        <v/>
      </c>
      <c r="DM7" s="162" t="str">
        <f t="shared" si="13"/>
        <v/>
      </c>
      <c r="DN7" s="162" t="str">
        <f t="shared" si="13"/>
        <v/>
      </c>
      <c r="DO7" s="162" t="str">
        <f t="shared" si="13"/>
        <v/>
      </c>
      <c r="DP7" s="162" t="str">
        <f t="shared" si="13"/>
        <v/>
      </c>
      <c r="DQ7" s="162" t="str">
        <f t="shared" si="13"/>
        <v/>
      </c>
      <c r="DR7" s="162" t="str">
        <f t="shared" si="13"/>
        <v/>
      </c>
      <c r="DS7" s="162" t="str">
        <f t="shared" si="13"/>
        <v/>
      </c>
      <c r="DT7" s="162" t="str">
        <f t="shared" si="13"/>
        <v/>
      </c>
      <c r="DU7" s="162" t="str">
        <f t="shared" si="13"/>
        <v/>
      </c>
      <c r="DV7" s="162" t="str">
        <f t="shared" si="13"/>
        <v/>
      </c>
      <c r="DW7" s="162" t="str">
        <f t="shared" si="13"/>
        <v/>
      </c>
      <c r="DX7" s="162" t="str">
        <f t="shared" si="13"/>
        <v/>
      </c>
      <c r="DY7" s="162" t="str">
        <f t="shared" si="13"/>
        <v/>
      </c>
      <c r="DZ7" s="162" t="str">
        <f t="shared" si="13"/>
        <v/>
      </c>
      <c r="EA7" s="162" t="str">
        <f t="shared" si="13"/>
        <v/>
      </c>
      <c r="EB7" s="162" t="str">
        <f t="shared" si="13"/>
        <v/>
      </c>
      <c r="EC7" s="162" t="str">
        <f t="shared" ref="EC7:GN7" si="14">IF(ISNUMBER(EC$8),COUNTIF(EC$10:EC$59,"A"),"")</f>
        <v/>
      </c>
      <c r="ED7" s="162" t="str">
        <f t="shared" si="14"/>
        <v/>
      </c>
      <c r="EE7" s="162" t="str">
        <f t="shared" si="14"/>
        <v/>
      </c>
      <c r="EF7" s="162" t="str">
        <f t="shared" si="14"/>
        <v/>
      </c>
      <c r="EG7" s="162" t="str">
        <f t="shared" si="14"/>
        <v/>
      </c>
      <c r="EH7" s="162" t="str">
        <f t="shared" si="14"/>
        <v/>
      </c>
      <c r="EI7" s="162" t="str">
        <f t="shared" si="14"/>
        <v/>
      </c>
      <c r="EJ7" s="162" t="str">
        <f t="shared" si="14"/>
        <v/>
      </c>
      <c r="EK7" s="162" t="str">
        <f t="shared" si="14"/>
        <v/>
      </c>
      <c r="EL7" s="162" t="str">
        <f t="shared" si="14"/>
        <v/>
      </c>
      <c r="EM7" s="162" t="str">
        <f t="shared" si="14"/>
        <v/>
      </c>
      <c r="EN7" s="162" t="str">
        <f t="shared" si="14"/>
        <v/>
      </c>
      <c r="EO7" s="162" t="str">
        <f t="shared" si="14"/>
        <v/>
      </c>
      <c r="EP7" s="162" t="str">
        <f t="shared" si="14"/>
        <v/>
      </c>
      <c r="EQ7" s="162" t="str">
        <f t="shared" si="14"/>
        <v/>
      </c>
      <c r="ER7" s="162" t="str">
        <f t="shared" si="14"/>
        <v/>
      </c>
      <c r="ES7" s="162" t="str">
        <f t="shared" si="14"/>
        <v/>
      </c>
      <c r="ET7" s="162" t="str">
        <f t="shared" si="14"/>
        <v/>
      </c>
      <c r="EU7" s="162" t="str">
        <f t="shared" si="14"/>
        <v/>
      </c>
      <c r="EV7" s="162" t="str">
        <f t="shared" si="14"/>
        <v/>
      </c>
      <c r="EW7" s="162" t="str">
        <f t="shared" si="14"/>
        <v/>
      </c>
      <c r="EX7" s="162" t="str">
        <f t="shared" si="14"/>
        <v/>
      </c>
      <c r="EY7" s="162" t="str">
        <f t="shared" si="14"/>
        <v/>
      </c>
      <c r="EZ7" s="162" t="str">
        <f t="shared" si="14"/>
        <v/>
      </c>
      <c r="FA7" s="162" t="str">
        <f t="shared" si="14"/>
        <v/>
      </c>
      <c r="FB7" s="162" t="str">
        <f t="shared" si="14"/>
        <v/>
      </c>
      <c r="FC7" s="162" t="str">
        <f t="shared" si="14"/>
        <v/>
      </c>
      <c r="FD7" s="162" t="str">
        <f t="shared" si="14"/>
        <v/>
      </c>
      <c r="FE7" s="162" t="str">
        <f t="shared" si="14"/>
        <v/>
      </c>
      <c r="FF7" s="162" t="str">
        <f t="shared" si="14"/>
        <v/>
      </c>
      <c r="FG7" s="162" t="str">
        <f t="shared" si="14"/>
        <v/>
      </c>
      <c r="FH7" s="162" t="str">
        <f t="shared" si="14"/>
        <v/>
      </c>
      <c r="FI7" s="162" t="str">
        <f t="shared" si="14"/>
        <v/>
      </c>
      <c r="FJ7" s="162" t="str">
        <f t="shared" si="14"/>
        <v/>
      </c>
      <c r="FK7" s="162" t="str">
        <f t="shared" si="14"/>
        <v/>
      </c>
      <c r="FL7" s="162" t="str">
        <f t="shared" si="14"/>
        <v/>
      </c>
      <c r="FM7" s="162" t="str">
        <f t="shared" si="14"/>
        <v/>
      </c>
      <c r="FN7" s="162" t="str">
        <f t="shared" si="14"/>
        <v/>
      </c>
      <c r="FO7" s="162" t="str">
        <f t="shared" si="14"/>
        <v/>
      </c>
      <c r="FP7" s="162" t="str">
        <f t="shared" si="14"/>
        <v/>
      </c>
      <c r="FQ7" s="162" t="str">
        <f t="shared" si="14"/>
        <v/>
      </c>
      <c r="FR7" s="162" t="str">
        <f t="shared" si="14"/>
        <v/>
      </c>
      <c r="FS7" s="162" t="str">
        <f t="shared" si="14"/>
        <v/>
      </c>
      <c r="FT7" s="162" t="str">
        <f t="shared" si="14"/>
        <v/>
      </c>
      <c r="FU7" s="162" t="str">
        <f t="shared" si="14"/>
        <v/>
      </c>
      <c r="FV7" s="162" t="str">
        <f t="shared" si="14"/>
        <v/>
      </c>
      <c r="FW7" s="162" t="str">
        <f t="shared" si="14"/>
        <v/>
      </c>
      <c r="FX7" s="162" t="str">
        <f t="shared" si="14"/>
        <v/>
      </c>
      <c r="FY7" s="162" t="str">
        <f t="shared" si="14"/>
        <v/>
      </c>
      <c r="FZ7" s="162" t="str">
        <f t="shared" si="14"/>
        <v/>
      </c>
      <c r="GA7" s="162" t="str">
        <f t="shared" si="14"/>
        <v/>
      </c>
      <c r="GB7" s="162" t="str">
        <f t="shared" si="14"/>
        <v/>
      </c>
      <c r="GC7" s="162" t="str">
        <f t="shared" si="14"/>
        <v/>
      </c>
      <c r="GD7" s="162" t="str">
        <f t="shared" si="14"/>
        <v/>
      </c>
      <c r="GE7" s="162" t="str">
        <f t="shared" si="14"/>
        <v/>
      </c>
      <c r="GF7" s="162" t="str">
        <f t="shared" si="14"/>
        <v/>
      </c>
      <c r="GG7" s="162" t="str">
        <f t="shared" si="14"/>
        <v/>
      </c>
      <c r="GH7" s="162" t="str">
        <f t="shared" si="14"/>
        <v/>
      </c>
      <c r="GI7" s="162" t="str">
        <f t="shared" si="14"/>
        <v/>
      </c>
      <c r="GJ7" s="162" t="str">
        <f t="shared" si="14"/>
        <v/>
      </c>
      <c r="GK7" s="162" t="str">
        <f t="shared" si="14"/>
        <v/>
      </c>
      <c r="GL7" s="162" t="str">
        <f t="shared" si="14"/>
        <v/>
      </c>
      <c r="GM7" s="162" t="str">
        <f t="shared" ca="1" si="14"/>
        <v/>
      </c>
      <c r="GN7" s="162" t="str">
        <f t="shared" ca="1" si="14"/>
        <v/>
      </c>
      <c r="GO7" s="162" t="str">
        <f t="shared" ref="GO7:IZ7" ca="1" si="15">IF(ISNUMBER(GO$8),COUNTIF(GO$10:GO$59,"A"),"")</f>
        <v/>
      </c>
      <c r="GP7" s="162" t="str">
        <f t="shared" ca="1" si="15"/>
        <v/>
      </c>
      <c r="GQ7" s="162" t="str">
        <f t="shared" ca="1" si="15"/>
        <v/>
      </c>
      <c r="GR7" s="162" t="str">
        <f t="shared" ca="1" si="15"/>
        <v/>
      </c>
      <c r="GS7" s="162" t="str">
        <f t="shared" ca="1" si="15"/>
        <v/>
      </c>
      <c r="GT7" s="162" t="str">
        <f t="shared" ca="1" si="15"/>
        <v/>
      </c>
      <c r="GU7" s="162" t="str">
        <f t="shared" ca="1" si="15"/>
        <v/>
      </c>
      <c r="GV7" s="162" t="str">
        <f t="shared" ca="1" si="15"/>
        <v/>
      </c>
      <c r="GW7" s="162" t="str">
        <f t="shared" ca="1" si="15"/>
        <v/>
      </c>
      <c r="GX7" s="162" t="str">
        <f t="shared" ca="1" si="15"/>
        <v/>
      </c>
      <c r="GY7" s="162" t="str">
        <f t="shared" ca="1" si="15"/>
        <v/>
      </c>
      <c r="GZ7" s="162" t="str">
        <f t="shared" ca="1" si="15"/>
        <v/>
      </c>
      <c r="HA7" s="162" t="str">
        <f t="shared" ca="1" si="15"/>
        <v/>
      </c>
      <c r="HB7" s="162" t="str">
        <f t="shared" ca="1" si="15"/>
        <v/>
      </c>
      <c r="HC7" s="162" t="str">
        <f t="shared" ca="1" si="15"/>
        <v/>
      </c>
      <c r="HD7" s="162" t="str">
        <f t="shared" ca="1" si="15"/>
        <v/>
      </c>
      <c r="HE7" s="162" t="str">
        <f t="shared" ca="1" si="15"/>
        <v/>
      </c>
      <c r="HF7" s="162" t="str">
        <f t="shared" ca="1" si="15"/>
        <v/>
      </c>
      <c r="HG7" s="162" t="str">
        <f t="shared" ca="1" si="15"/>
        <v/>
      </c>
      <c r="HH7" s="162" t="str">
        <f t="shared" ca="1" si="15"/>
        <v/>
      </c>
      <c r="HI7" s="162" t="str">
        <f t="shared" ca="1" si="15"/>
        <v/>
      </c>
      <c r="HJ7" s="162" t="str">
        <f t="shared" ca="1" si="15"/>
        <v/>
      </c>
      <c r="HK7" s="162" t="str">
        <f t="shared" ca="1" si="15"/>
        <v/>
      </c>
      <c r="HL7" s="162" t="str">
        <f t="shared" ca="1" si="15"/>
        <v/>
      </c>
      <c r="HM7" s="162" t="str">
        <f t="shared" ca="1" si="15"/>
        <v/>
      </c>
      <c r="HN7" s="162" t="str">
        <f t="shared" ca="1" si="15"/>
        <v/>
      </c>
      <c r="HO7" s="162" t="str">
        <f t="shared" ca="1" si="15"/>
        <v/>
      </c>
      <c r="HP7" s="162" t="str">
        <f t="shared" ca="1" si="15"/>
        <v/>
      </c>
      <c r="HQ7" s="162" t="str">
        <f t="shared" ca="1" si="15"/>
        <v/>
      </c>
      <c r="HR7" s="162" t="str">
        <f t="shared" ca="1" si="15"/>
        <v/>
      </c>
      <c r="HS7" s="162" t="str">
        <f t="shared" ca="1" si="15"/>
        <v/>
      </c>
      <c r="HT7" s="162" t="str">
        <f t="shared" ca="1" si="15"/>
        <v/>
      </c>
      <c r="HU7" s="162" t="str">
        <f t="shared" ca="1" si="15"/>
        <v/>
      </c>
      <c r="HV7" s="162" t="str">
        <f t="shared" ca="1" si="15"/>
        <v/>
      </c>
      <c r="HW7" s="162" t="str">
        <f t="shared" ca="1" si="15"/>
        <v/>
      </c>
      <c r="HX7" s="162" t="str">
        <f t="shared" ca="1" si="15"/>
        <v/>
      </c>
      <c r="HY7" s="162" t="str">
        <f t="shared" ca="1" si="15"/>
        <v/>
      </c>
      <c r="HZ7" s="162" t="str">
        <f t="shared" ca="1" si="15"/>
        <v/>
      </c>
      <c r="IA7" s="162" t="str">
        <f t="shared" ca="1" si="15"/>
        <v/>
      </c>
      <c r="IB7" s="162" t="str">
        <f t="shared" ca="1" si="15"/>
        <v/>
      </c>
      <c r="IC7" s="162" t="str">
        <f t="shared" ca="1" si="15"/>
        <v/>
      </c>
      <c r="ID7" s="162" t="str">
        <f t="shared" ca="1" si="15"/>
        <v/>
      </c>
      <c r="IE7" s="162" t="str">
        <f t="shared" ca="1" si="15"/>
        <v/>
      </c>
      <c r="IF7" s="162" t="str">
        <f t="shared" ca="1" si="15"/>
        <v/>
      </c>
      <c r="IG7" s="162" t="str">
        <f t="shared" ca="1" si="15"/>
        <v/>
      </c>
      <c r="IH7" s="162" t="str">
        <f t="shared" ca="1" si="15"/>
        <v/>
      </c>
      <c r="II7" s="162" t="str">
        <f t="shared" ca="1" si="15"/>
        <v/>
      </c>
      <c r="IJ7" s="162" t="str">
        <f t="shared" ca="1" si="15"/>
        <v/>
      </c>
      <c r="IK7" s="162" t="str">
        <f t="shared" ca="1" si="15"/>
        <v/>
      </c>
      <c r="IL7" s="162" t="str">
        <f t="shared" ca="1" si="15"/>
        <v/>
      </c>
      <c r="IM7" s="162" t="str">
        <f t="shared" ca="1" si="15"/>
        <v/>
      </c>
      <c r="IN7" s="162" t="str">
        <f t="shared" ca="1" si="15"/>
        <v/>
      </c>
      <c r="IO7" s="162" t="str">
        <f t="shared" ca="1" si="15"/>
        <v/>
      </c>
      <c r="IP7" s="162" t="str">
        <f t="shared" ca="1" si="15"/>
        <v/>
      </c>
      <c r="IQ7" s="162" t="str">
        <f t="shared" ca="1" si="15"/>
        <v/>
      </c>
      <c r="IR7" s="162" t="str">
        <f t="shared" ca="1" si="15"/>
        <v/>
      </c>
      <c r="IS7" s="162" t="str">
        <f t="shared" ca="1" si="15"/>
        <v/>
      </c>
      <c r="IT7" s="162" t="str">
        <f t="shared" ca="1" si="15"/>
        <v/>
      </c>
      <c r="IU7" s="162" t="str">
        <f t="shared" ca="1" si="15"/>
        <v/>
      </c>
      <c r="IV7" s="162" t="str">
        <f t="shared" ca="1" si="15"/>
        <v/>
      </c>
      <c r="IW7" s="162" t="str">
        <f t="shared" ca="1" si="15"/>
        <v/>
      </c>
      <c r="IX7" s="162" t="str">
        <f t="shared" ca="1" si="15"/>
        <v/>
      </c>
      <c r="IY7" s="162" t="str">
        <f t="shared" ca="1" si="15"/>
        <v/>
      </c>
      <c r="IZ7" s="162" t="str">
        <f t="shared" ca="1" si="15"/>
        <v/>
      </c>
      <c r="JA7" s="162" t="str">
        <f t="shared" ref="JA7:LL7" ca="1" si="16">IF(ISNUMBER(JA$8),COUNTIF(JA$10:JA$59,"A"),"")</f>
        <v/>
      </c>
      <c r="JB7" s="162" t="str">
        <f t="shared" ca="1" si="16"/>
        <v/>
      </c>
      <c r="JC7" s="162" t="str">
        <f t="shared" ca="1" si="16"/>
        <v/>
      </c>
      <c r="JD7" s="162" t="str">
        <f t="shared" ca="1" si="16"/>
        <v/>
      </c>
      <c r="JE7" s="162" t="str">
        <f t="shared" ca="1" si="16"/>
        <v/>
      </c>
      <c r="JF7" s="162" t="str">
        <f t="shared" ca="1" si="16"/>
        <v/>
      </c>
      <c r="JG7" s="162" t="str">
        <f t="shared" ca="1" si="16"/>
        <v/>
      </c>
      <c r="JH7" s="162" t="str">
        <f t="shared" ca="1" si="16"/>
        <v/>
      </c>
      <c r="JI7" s="162" t="str">
        <f t="shared" ca="1" si="16"/>
        <v/>
      </c>
      <c r="JJ7" s="162" t="str">
        <f t="shared" ca="1" si="16"/>
        <v/>
      </c>
      <c r="JK7" s="162" t="str">
        <f t="shared" ca="1" si="16"/>
        <v/>
      </c>
      <c r="JL7" s="162" t="str">
        <f t="shared" ca="1" si="16"/>
        <v/>
      </c>
      <c r="JM7" s="162" t="str">
        <f t="shared" ca="1" si="16"/>
        <v/>
      </c>
      <c r="JN7" s="162" t="str">
        <f t="shared" ca="1" si="16"/>
        <v/>
      </c>
      <c r="JO7" s="162" t="str">
        <f t="shared" ca="1" si="16"/>
        <v/>
      </c>
      <c r="JP7" s="162" t="str">
        <f t="shared" ca="1" si="16"/>
        <v/>
      </c>
      <c r="JQ7" s="162" t="str">
        <f t="shared" ca="1" si="16"/>
        <v/>
      </c>
      <c r="JR7" s="162" t="str">
        <f t="shared" ca="1" si="16"/>
        <v/>
      </c>
      <c r="JS7" s="162" t="str">
        <f t="shared" ca="1" si="16"/>
        <v/>
      </c>
      <c r="JT7" s="162" t="str">
        <f t="shared" ca="1" si="16"/>
        <v/>
      </c>
      <c r="JU7" s="162" t="str">
        <f t="shared" ca="1" si="16"/>
        <v/>
      </c>
      <c r="JV7" s="162" t="str">
        <f t="shared" ca="1" si="16"/>
        <v/>
      </c>
      <c r="JW7" s="162" t="str">
        <f t="shared" ca="1" si="16"/>
        <v/>
      </c>
      <c r="JX7" s="162" t="str">
        <f t="shared" ca="1" si="16"/>
        <v/>
      </c>
      <c r="JY7" s="162" t="str">
        <f t="shared" ca="1" si="16"/>
        <v/>
      </c>
      <c r="JZ7" s="162" t="str">
        <f t="shared" ca="1" si="16"/>
        <v/>
      </c>
      <c r="KA7" s="162" t="str">
        <f t="shared" ca="1" si="16"/>
        <v/>
      </c>
      <c r="KB7" s="162" t="str">
        <f t="shared" ca="1" si="16"/>
        <v/>
      </c>
      <c r="KC7" s="162" t="str">
        <f t="shared" ca="1" si="16"/>
        <v/>
      </c>
      <c r="KD7" s="162" t="str">
        <f t="shared" ca="1" si="16"/>
        <v/>
      </c>
      <c r="KE7" s="162" t="str">
        <f t="shared" ca="1" si="16"/>
        <v/>
      </c>
      <c r="KF7" s="162" t="str">
        <f t="shared" ca="1" si="16"/>
        <v/>
      </c>
      <c r="KG7" s="162" t="str">
        <f t="shared" ca="1" si="16"/>
        <v/>
      </c>
      <c r="KH7" s="162" t="str">
        <f t="shared" ca="1" si="16"/>
        <v/>
      </c>
      <c r="KI7" s="162" t="str">
        <f t="shared" ca="1" si="16"/>
        <v/>
      </c>
      <c r="KJ7" s="162" t="str">
        <f t="shared" ca="1" si="16"/>
        <v/>
      </c>
      <c r="KK7" s="162" t="str">
        <f t="shared" ca="1" si="16"/>
        <v/>
      </c>
      <c r="KL7" s="162" t="str">
        <f t="shared" ca="1" si="16"/>
        <v/>
      </c>
      <c r="KM7" s="162" t="str">
        <f t="shared" ca="1" si="16"/>
        <v/>
      </c>
      <c r="KN7" s="162" t="str">
        <f t="shared" ca="1" si="16"/>
        <v/>
      </c>
      <c r="KO7" s="162" t="str">
        <f t="shared" ca="1" si="16"/>
        <v/>
      </c>
      <c r="KP7" s="162" t="str">
        <f t="shared" ca="1" si="16"/>
        <v/>
      </c>
      <c r="KQ7" s="162" t="str">
        <f t="shared" ca="1" si="16"/>
        <v/>
      </c>
      <c r="KR7" s="162" t="str">
        <f t="shared" ca="1" si="16"/>
        <v/>
      </c>
      <c r="KS7" s="162" t="str">
        <f t="shared" ca="1" si="16"/>
        <v/>
      </c>
      <c r="KT7" s="162" t="str">
        <f t="shared" ca="1" si="16"/>
        <v/>
      </c>
      <c r="KU7" s="162" t="str">
        <f t="shared" ca="1" si="16"/>
        <v/>
      </c>
      <c r="KV7" s="162" t="str">
        <f t="shared" ca="1" si="16"/>
        <v/>
      </c>
      <c r="KW7" s="162" t="str">
        <f t="shared" ca="1" si="16"/>
        <v/>
      </c>
      <c r="KX7" s="162" t="str">
        <f t="shared" ca="1" si="16"/>
        <v/>
      </c>
      <c r="KY7" s="162" t="str">
        <f t="shared" ca="1" si="16"/>
        <v/>
      </c>
      <c r="KZ7" s="162" t="str">
        <f t="shared" ca="1" si="16"/>
        <v/>
      </c>
      <c r="LA7" s="162" t="str">
        <f t="shared" ca="1" si="16"/>
        <v/>
      </c>
      <c r="LB7" s="162" t="str">
        <f t="shared" ca="1" si="16"/>
        <v/>
      </c>
      <c r="LC7" s="162" t="str">
        <f t="shared" ca="1" si="16"/>
        <v/>
      </c>
      <c r="LD7" s="162" t="str">
        <f t="shared" ca="1" si="16"/>
        <v/>
      </c>
      <c r="LE7" s="162" t="str">
        <f t="shared" ca="1" si="16"/>
        <v/>
      </c>
      <c r="LF7" s="162" t="str">
        <f t="shared" ca="1" si="16"/>
        <v/>
      </c>
      <c r="LG7" s="162" t="str">
        <f t="shared" ca="1" si="16"/>
        <v/>
      </c>
      <c r="LH7" s="162" t="str">
        <f t="shared" ca="1" si="16"/>
        <v/>
      </c>
      <c r="LI7" s="162" t="str">
        <f t="shared" ca="1" si="16"/>
        <v/>
      </c>
      <c r="LJ7" s="162" t="str">
        <f t="shared" ca="1" si="16"/>
        <v/>
      </c>
      <c r="LK7" s="162" t="str">
        <f t="shared" ca="1" si="16"/>
        <v/>
      </c>
      <c r="LL7" s="162" t="str">
        <f t="shared" ca="1" si="16"/>
        <v/>
      </c>
      <c r="LM7" s="162" t="str">
        <f t="shared" ref="LM7:NE7" ca="1" si="17">IF(ISNUMBER(LM$8),COUNTIF(LM$10:LM$59,"A"),"")</f>
        <v/>
      </c>
      <c r="LN7" s="162" t="str">
        <f t="shared" ca="1" si="17"/>
        <v/>
      </c>
      <c r="LO7" s="162" t="str">
        <f t="shared" ca="1" si="17"/>
        <v/>
      </c>
      <c r="LP7" s="162" t="str">
        <f t="shared" ca="1" si="17"/>
        <v/>
      </c>
      <c r="LQ7" s="162" t="str">
        <f t="shared" ca="1" si="17"/>
        <v/>
      </c>
      <c r="LR7" s="162" t="str">
        <f t="shared" ca="1" si="17"/>
        <v/>
      </c>
      <c r="LS7" s="162" t="str">
        <f t="shared" ca="1" si="17"/>
        <v/>
      </c>
      <c r="LT7" s="162" t="str">
        <f t="shared" ca="1" si="17"/>
        <v/>
      </c>
      <c r="LU7" s="162" t="str">
        <f t="shared" ca="1" si="17"/>
        <v/>
      </c>
      <c r="LV7" s="162" t="str">
        <f t="shared" ca="1" si="17"/>
        <v/>
      </c>
      <c r="LW7" s="162" t="str">
        <f t="shared" ca="1" si="17"/>
        <v/>
      </c>
      <c r="LX7" s="162" t="str">
        <f t="shared" ca="1" si="17"/>
        <v/>
      </c>
      <c r="LY7" s="162" t="str">
        <f t="shared" ca="1" si="17"/>
        <v/>
      </c>
      <c r="LZ7" s="162" t="str">
        <f t="shared" ca="1" si="17"/>
        <v/>
      </c>
      <c r="MA7" s="162" t="str">
        <f t="shared" ca="1" si="17"/>
        <v/>
      </c>
      <c r="MB7" s="162" t="str">
        <f t="shared" ca="1" si="17"/>
        <v/>
      </c>
      <c r="MC7" s="162" t="str">
        <f t="shared" ca="1" si="17"/>
        <v/>
      </c>
      <c r="MD7" s="162" t="str">
        <f t="shared" ca="1" si="17"/>
        <v/>
      </c>
      <c r="ME7" s="162" t="str">
        <f t="shared" ca="1" si="17"/>
        <v/>
      </c>
      <c r="MF7" s="162" t="str">
        <f t="shared" ca="1" si="17"/>
        <v/>
      </c>
      <c r="MG7" s="162" t="str">
        <f t="shared" ca="1" si="17"/>
        <v/>
      </c>
      <c r="MH7" s="162" t="str">
        <f t="shared" ca="1" si="17"/>
        <v/>
      </c>
      <c r="MI7" s="162" t="str">
        <f t="shared" ca="1" si="17"/>
        <v/>
      </c>
      <c r="MJ7" s="162" t="str">
        <f t="shared" ca="1" si="17"/>
        <v/>
      </c>
      <c r="MK7" s="162" t="str">
        <f t="shared" ca="1" si="17"/>
        <v/>
      </c>
      <c r="ML7" s="162" t="str">
        <f t="shared" ca="1" si="17"/>
        <v/>
      </c>
      <c r="MM7" s="162" t="str">
        <f t="shared" ca="1" si="17"/>
        <v/>
      </c>
      <c r="MN7" s="162" t="str">
        <f t="shared" ca="1" si="17"/>
        <v/>
      </c>
      <c r="MO7" s="162" t="str">
        <f t="shared" ca="1" si="17"/>
        <v/>
      </c>
      <c r="MP7" s="162" t="str">
        <f t="shared" ca="1" si="17"/>
        <v/>
      </c>
      <c r="MQ7" s="162" t="str">
        <f t="shared" ca="1" si="17"/>
        <v/>
      </c>
      <c r="MR7" s="162" t="str">
        <f t="shared" ca="1" si="17"/>
        <v/>
      </c>
      <c r="MS7" s="162" t="str">
        <f t="shared" ca="1" si="17"/>
        <v/>
      </c>
      <c r="MT7" s="162" t="str">
        <f t="shared" ca="1" si="17"/>
        <v/>
      </c>
      <c r="MU7" s="162" t="str">
        <f t="shared" ca="1" si="17"/>
        <v/>
      </c>
      <c r="MV7" s="162" t="str">
        <f t="shared" ca="1" si="17"/>
        <v/>
      </c>
      <c r="MW7" s="162" t="str">
        <f t="shared" ca="1" si="17"/>
        <v/>
      </c>
      <c r="MX7" s="162" t="str">
        <f t="shared" ca="1" si="17"/>
        <v/>
      </c>
      <c r="MY7" s="162" t="str">
        <f t="shared" ca="1" si="17"/>
        <v/>
      </c>
      <c r="MZ7" s="162" t="str">
        <f t="shared" ca="1" si="17"/>
        <v/>
      </c>
      <c r="NA7" s="162" t="str">
        <f t="shared" ca="1" si="17"/>
        <v/>
      </c>
      <c r="NB7" s="162" t="str">
        <f t="shared" ca="1" si="17"/>
        <v/>
      </c>
      <c r="NC7" s="162" t="str">
        <f t="shared" ca="1" si="17"/>
        <v/>
      </c>
      <c r="ND7" s="162" t="str">
        <f t="shared" ca="1" si="17"/>
        <v/>
      </c>
      <c r="NE7" s="162" t="str">
        <f t="shared" ca="1" si="17"/>
        <v/>
      </c>
    </row>
    <row r="8" spans="1:585" ht="18.75">
      <c r="A8" s="270"/>
      <c r="B8" s="270"/>
      <c r="C8" s="267" t="s">
        <v>15</v>
      </c>
      <c r="D8" s="168">
        <f t="shared" ref="D8:BO8" ca="1" si="18">INDEX(WorkingDaysOnly,COLUMN(D8)-COLUMN($C$8),1)</f>
        <v>43287</v>
      </c>
      <c r="E8" s="168">
        <f t="shared" ca="1" si="18"/>
        <v>43290</v>
      </c>
      <c r="F8" s="168">
        <f t="shared" ca="1" si="18"/>
        <v>43291</v>
      </c>
      <c r="G8" s="168">
        <f t="shared" ca="1" si="18"/>
        <v>43292</v>
      </c>
      <c r="H8" s="168">
        <f t="shared" ca="1" si="18"/>
        <v>43293</v>
      </c>
      <c r="I8" s="168">
        <f t="shared" ca="1" si="18"/>
        <v>43294</v>
      </c>
      <c r="J8" s="168">
        <f t="shared" ca="1" si="18"/>
        <v>43297</v>
      </c>
      <c r="K8" s="168">
        <f t="shared" ca="1" si="18"/>
        <v>43298</v>
      </c>
      <c r="L8" s="168">
        <f t="shared" ca="1" si="18"/>
        <v>43299</v>
      </c>
      <c r="M8" s="168">
        <f t="shared" ca="1" si="18"/>
        <v>43300</v>
      </c>
      <c r="N8" s="168">
        <f t="shared" ca="1" si="18"/>
        <v>43301</v>
      </c>
      <c r="O8" s="168">
        <f t="shared" ca="1" si="18"/>
        <v>43304</v>
      </c>
      <c r="P8" s="168">
        <f t="shared" ca="1" si="18"/>
        <v>43305</v>
      </c>
      <c r="Q8" s="168">
        <f t="shared" ca="1" si="18"/>
        <v>43306</v>
      </c>
      <c r="R8" s="168">
        <f t="shared" ca="1" si="18"/>
        <v>43307</v>
      </c>
      <c r="S8" s="168">
        <f t="shared" ca="1" si="18"/>
        <v>43308</v>
      </c>
      <c r="T8" s="168">
        <f t="shared" ca="1" si="18"/>
        <v>43311</v>
      </c>
      <c r="U8" s="168">
        <f t="shared" ca="1" si="18"/>
        <v>43312</v>
      </c>
      <c r="V8" s="168">
        <f t="shared" ca="1" si="18"/>
        <v>43313</v>
      </c>
      <c r="W8" s="168">
        <f t="shared" ca="1" si="18"/>
        <v>43314</v>
      </c>
      <c r="X8" s="168">
        <f t="shared" ca="1" si="18"/>
        <v>43315</v>
      </c>
      <c r="Y8" s="168">
        <f t="shared" ca="1" si="18"/>
        <v>43318</v>
      </c>
      <c r="Z8" s="168">
        <f t="shared" ca="1" si="18"/>
        <v>43319</v>
      </c>
      <c r="AA8" s="168">
        <f t="shared" ca="1" si="18"/>
        <v>43320</v>
      </c>
      <c r="AB8" s="168">
        <f t="shared" ca="1" si="18"/>
        <v>43321</v>
      </c>
      <c r="AC8" s="168">
        <f t="shared" ca="1" si="18"/>
        <v>43322</v>
      </c>
      <c r="AD8" s="168">
        <f t="shared" ca="1" si="18"/>
        <v>43325</v>
      </c>
      <c r="AE8" s="168">
        <f t="shared" ca="1" si="18"/>
        <v>43326</v>
      </c>
      <c r="AF8" s="168">
        <f t="shared" ca="1" si="18"/>
        <v>43327</v>
      </c>
      <c r="AG8" s="168">
        <f t="shared" ca="1" si="18"/>
        <v>43328</v>
      </c>
      <c r="AH8" s="168">
        <f t="shared" ca="1" si="18"/>
        <v>43329</v>
      </c>
      <c r="AI8" s="168">
        <f t="shared" ca="1" si="18"/>
        <v>43332</v>
      </c>
      <c r="AJ8" s="168">
        <f t="shared" ca="1" si="18"/>
        <v>43333</v>
      </c>
      <c r="AK8" s="168">
        <f t="shared" ca="1" si="18"/>
        <v>43335</v>
      </c>
      <c r="AL8" s="168">
        <f t="shared" ca="1" si="18"/>
        <v>43336</v>
      </c>
      <c r="AM8" s="168">
        <f t="shared" ca="1" si="18"/>
        <v>43339</v>
      </c>
      <c r="AN8" s="168">
        <f t="shared" ca="1" si="18"/>
        <v>43340</v>
      </c>
      <c r="AO8" s="168">
        <f t="shared" ca="1" si="18"/>
        <v>43341</v>
      </c>
      <c r="AP8" s="168">
        <f t="shared" ca="1" si="18"/>
        <v>43342</v>
      </c>
      <c r="AQ8" s="168">
        <f t="shared" ca="1" si="18"/>
        <v>43343</v>
      </c>
      <c r="AR8" s="168" t="str">
        <f t="shared" ca="1" si="18"/>
        <v/>
      </c>
      <c r="AS8" s="168" t="str">
        <f t="shared" ca="1" si="18"/>
        <v/>
      </c>
      <c r="AT8" s="168" t="str">
        <f t="shared" ca="1" si="18"/>
        <v/>
      </c>
      <c r="AU8" s="168" t="str">
        <f t="shared" ca="1" si="18"/>
        <v/>
      </c>
      <c r="AV8" s="168" t="str">
        <f t="shared" ca="1" si="18"/>
        <v/>
      </c>
      <c r="AW8" s="168" t="str">
        <f ca="1">INDEX(WorkingDaysOnly,COLUMN(AW8)-COLUMN($C$8),1)</f>
        <v/>
      </c>
      <c r="AX8" s="168" t="str">
        <f t="shared" ca="1" si="18"/>
        <v/>
      </c>
      <c r="AY8" s="168" t="str">
        <f t="shared" ca="1" si="18"/>
        <v/>
      </c>
      <c r="AZ8" s="168" t="str">
        <f t="shared" ca="1" si="18"/>
        <v/>
      </c>
      <c r="BA8" s="168" t="str">
        <f t="shared" ca="1" si="18"/>
        <v/>
      </c>
      <c r="BB8" s="168" t="str">
        <f t="shared" ca="1" si="18"/>
        <v/>
      </c>
      <c r="BC8" s="168" t="str">
        <f t="shared" ca="1" si="18"/>
        <v/>
      </c>
      <c r="BD8" s="168" t="str">
        <f t="shared" ca="1" si="18"/>
        <v/>
      </c>
      <c r="BE8" s="168" t="str">
        <f t="shared" ca="1" si="18"/>
        <v/>
      </c>
      <c r="BF8" s="168" t="str">
        <f t="shared" ca="1" si="18"/>
        <v/>
      </c>
      <c r="BG8" s="168" t="str">
        <f t="shared" ca="1" si="18"/>
        <v/>
      </c>
      <c r="BH8" s="168" t="str">
        <f t="shared" ca="1" si="18"/>
        <v/>
      </c>
      <c r="BI8" s="168" t="str">
        <f t="shared" ca="1" si="18"/>
        <v/>
      </c>
      <c r="BJ8" s="168" t="str">
        <f t="shared" ca="1" si="18"/>
        <v/>
      </c>
      <c r="BK8" s="168" t="str">
        <f t="shared" ca="1" si="18"/>
        <v/>
      </c>
      <c r="BL8" s="168" t="str">
        <f t="shared" ca="1" si="18"/>
        <v/>
      </c>
      <c r="BM8" s="168" t="str">
        <f t="shared" ca="1" si="18"/>
        <v/>
      </c>
      <c r="BN8" s="168" t="str">
        <f t="shared" ca="1" si="18"/>
        <v/>
      </c>
      <c r="BO8" s="168" t="str">
        <f t="shared" ca="1" si="18"/>
        <v/>
      </c>
      <c r="BP8" s="168" t="str">
        <f t="shared" ref="BP8:CS8" ca="1" si="19">INDEX(WorkingDaysOnly,COLUMN(BP8)-COLUMN($C$8),1)</f>
        <v/>
      </c>
      <c r="BQ8" s="168" t="str">
        <f t="shared" ca="1" si="19"/>
        <v/>
      </c>
      <c r="BR8" s="168" t="str">
        <f t="shared" ca="1" si="19"/>
        <v/>
      </c>
      <c r="BS8" s="168" t="str">
        <f t="shared" ca="1" si="19"/>
        <v/>
      </c>
      <c r="BT8" s="168" t="str">
        <f t="shared" ca="1" si="19"/>
        <v/>
      </c>
      <c r="BU8" s="168" t="str">
        <f t="shared" ca="1" si="19"/>
        <v/>
      </c>
      <c r="BV8" s="168" t="str">
        <f t="shared" ca="1" si="19"/>
        <v/>
      </c>
      <c r="BW8" s="168" t="str">
        <f t="shared" ca="1" si="19"/>
        <v/>
      </c>
      <c r="BX8" s="168" t="str">
        <f t="shared" ca="1" si="19"/>
        <v/>
      </c>
      <c r="BY8" s="168" t="str">
        <f t="shared" ca="1" si="19"/>
        <v/>
      </c>
      <c r="BZ8" s="168" t="str">
        <f t="shared" ca="1" si="19"/>
        <v/>
      </c>
      <c r="CA8" s="168" t="str">
        <f t="shared" ca="1" si="19"/>
        <v/>
      </c>
      <c r="CB8" s="168" t="str">
        <f t="shared" ca="1" si="19"/>
        <v/>
      </c>
      <c r="CC8" s="168" t="str">
        <f t="shared" ca="1" si="19"/>
        <v/>
      </c>
      <c r="CD8" s="168" t="str">
        <f t="shared" ca="1" si="19"/>
        <v/>
      </c>
      <c r="CE8" s="168" t="str">
        <f t="shared" ca="1" si="19"/>
        <v/>
      </c>
      <c r="CF8" s="168" t="str">
        <f t="shared" ca="1" si="19"/>
        <v/>
      </c>
      <c r="CG8" s="168" t="str">
        <f t="shared" ca="1" si="19"/>
        <v/>
      </c>
      <c r="CH8" s="168" t="str">
        <f t="shared" ca="1" si="19"/>
        <v/>
      </c>
      <c r="CI8" s="168" t="str">
        <f t="shared" ca="1" si="19"/>
        <v/>
      </c>
      <c r="CJ8" s="168" t="str">
        <f t="shared" ca="1" si="19"/>
        <v/>
      </c>
      <c r="CK8" s="168" t="str">
        <f t="shared" ca="1" si="19"/>
        <v/>
      </c>
      <c r="CL8" s="168" t="str">
        <f t="shared" ca="1" si="19"/>
        <v/>
      </c>
      <c r="CM8" s="168" t="str">
        <f t="shared" ca="1" si="19"/>
        <v/>
      </c>
      <c r="CN8" s="168" t="str">
        <f t="shared" ca="1" si="19"/>
        <v/>
      </c>
      <c r="CO8" s="168" t="str">
        <f t="shared" ca="1" si="19"/>
        <v/>
      </c>
      <c r="CP8" s="168" t="str">
        <f t="shared" ca="1" si="19"/>
        <v/>
      </c>
      <c r="CQ8" s="168" t="str">
        <f t="shared" ca="1" si="19"/>
        <v/>
      </c>
      <c r="CR8" s="168" t="str">
        <f t="shared" ca="1" si="19"/>
        <v/>
      </c>
      <c r="CS8" s="168" t="str">
        <f t="shared" ca="1" si="19"/>
        <v/>
      </c>
      <c r="CT8" s="168"/>
      <c r="CU8" s="168"/>
      <c r="CV8" s="168"/>
      <c r="CW8" s="168"/>
      <c r="CX8" s="168"/>
      <c r="CY8" s="168"/>
      <c r="CZ8" s="168"/>
      <c r="DA8" s="168"/>
      <c r="DB8" s="168"/>
      <c r="DC8" s="168"/>
      <c r="DD8" s="168"/>
      <c r="DE8" s="168"/>
      <c r="DF8" s="168"/>
      <c r="DG8" s="168"/>
      <c r="DH8" s="168"/>
      <c r="DI8" s="168"/>
      <c r="DJ8" s="168"/>
      <c r="DK8" s="168"/>
      <c r="DL8" s="168"/>
      <c r="DM8" s="168"/>
      <c r="DN8" s="168"/>
      <c r="DO8" s="168"/>
      <c r="DP8" s="168"/>
      <c r="DQ8" s="168"/>
      <c r="DR8" s="168"/>
      <c r="DS8" s="168"/>
      <c r="DT8" s="168"/>
      <c r="DU8" s="168"/>
      <c r="DV8" s="168"/>
      <c r="DW8" s="168"/>
      <c r="DX8" s="168"/>
      <c r="DY8" s="168"/>
      <c r="DZ8" s="168"/>
      <c r="EA8" s="168"/>
      <c r="EB8" s="168"/>
      <c r="EC8" s="168"/>
      <c r="ED8" s="168"/>
      <c r="EE8" s="168"/>
      <c r="EF8" s="168"/>
      <c r="EG8" s="168"/>
      <c r="EH8" s="168"/>
      <c r="EI8" s="168"/>
      <c r="EJ8" s="168"/>
      <c r="EK8" s="168"/>
      <c r="EL8" s="168"/>
      <c r="EM8" s="168"/>
      <c r="EN8" s="168"/>
      <c r="EO8" s="168"/>
      <c r="EP8" s="168"/>
      <c r="EQ8" s="168"/>
      <c r="ER8" s="168"/>
      <c r="ES8" s="168"/>
      <c r="ET8" s="168"/>
      <c r="EU8" s="168"/>
      <c r="EV8" s="168"/>
      <c r="EW8" s="168"/>
      <c r="EX8" s="168"/>
      <c r="EY8" s="168"/>
      <c r="EZ8" s="168"/>
      <c r="FA8" s="168"/>
      <c r="FB8" s="168"/>
      <c r="FC8" s="168"/>
      <c r="FD8" s="168"/>
      <c r="FE8" s="168"/>
      <c r="FF8" s="168"/>
      <c r="FG8" s="168"/>
      <c r="FH8" s="168"/>
      <c r="FI8" s="168"/>
      <c r="FJ8" s="168"/>
      <c r="FK8" s="168"/>
      <c r="FL8" s="168"/>
      <c r="FM8" s="168"/>
      <c r="FN8" s="168"/>
      <c r="FO8" s="168"/>
      <c r="FP8" s="168"/>
      <c r="FQ8" s="168"/>
      <c r="FR8" s="168"/>
      <c r="FS8" s="168"/>
      <c r="FT8" s="168"/>
      <c r="FU8" s="168"/>
      <c r="FV8" s="168"/>
      <c r="FW8" s="168"/>
      <c r="FX8" s="168"/>
      <c r="FY8" s="168"/>
      <c r="FZ8" s="168"/>
      <c r="GA8" s="168"/>
      <c r="GB8" s="168"/>
      <c r="GC8" s="168"/>
      <c r="GD8" s="168"/>
      <c r="GE8" s="168"/>
      <c r="GF8" s="168"/>
      <c r="GG8" s="168"/>
      <c r="GH8" s="168"/>
      <c r="GI8" s="168"/>
      <c r="GJ8" s="168"/>
      <c r="GK8" s="168"/>
      <c r="GL8" s="168"/>
      <c r="GM8" s="168" t="str">
        <f ca="1">INDEX(WorkingDaysOnly,COLUMN(GM8)-COLUMN($C$8),1)</f>
        <v/>
      </c>
      <c r="GN8" s="168" t="str">
        <f t="shared" ref="GN8:IY8" ca="1" si="20">INDEX(WorkingDaysOnly,COLUMN(GN8)-COLUMN($C$8),1)</f>
        <v/>
      </c>
      <c r="GO8" s="168" t="str">
        <f t="shared" ca="1" si="20"/>
        <v/>
      </c>
      <c r="GP8" s="168" t="str">
        <f t="shared" ca="1" si="20"/>
        <v/>
      </c>
      <c r="GQ8" s="168" t="str">
        <f t="shared" ca="1" si="20"/>
        <v/>
      </c>
      <c r="GR8" s="168" t="str">
        <f t="shared" ca="1" si="20"/>
        <v/>
      </c>
      <c r="GS8" s="168" t="str">
        <f t="shared" ca="1" si="20"/>
        <v/>
      </c>
      <c r="GT8" s="168" t="str">
        <f t="shared" ca="1" si="20"/>
        <v/>
      </c>
      <c r="GU8" s="168" t="str">
        <f t="shared" ca="1" si="20"/>
        <v/>
      </c>
      <c r="GV8" s="168" t="str">
        <f t="shared" ca="1" si="20"/>
        <v/>
      </c>
      <c r="GW8" s="168" t="str">
        <f t="shared" ca="1" si="20"/>
        <v/>
      </c>
      <c r="GX8" s="168" t="str">
        <f t="shared" ca="1" si="20"/>
        <v/>
      </c>
      <c r="GY8" s="168" t="str">
        <f t="shared" ca="1" si="20"/>
        <v/>
      </c>
      <c r="GZ8" s="168" t="str">
        <f t="shared" ca="1" si="20"/>
        <v/>
      </c>
      <c r="HA8" s="168" t="str">
        <f t="shared" ca="1" si="20"/>
        <v/>
      </c>
      <c r="HB8" s="168" t="str">
        <f t="shared" ca="1" si="20"/>
        <v/>
      </c>
      <c r="HC8" s="168" t="str">
        <f t="shared" ca="1" si="20"/>
        <v/>
      </c>
      <c r="HD8" s="168" t="str">
        <f t="shared" ca="1" si="20"/>
        <v/>
      </c>
      <c r="HE8" s="168" t="str">
        <f t="shared" ca="1" si="20"/>
        <v/>
      </c>
      <c r="HF8" s="168" t="str">
        <f t="shared" ca="1" si="20"/>
        <v/>
      </c>
      <c r="HG8" s="168" t="str">
        <f t="shared" ca="1" si="20"/>
        <v/>
      </c>
      <c r="HH8" s="168" t="str">
        <f t="shared" ca="1" si="20"/>
        <v/>
      </c>
      <c r="HI8" s="168" t="str">
        <f t="shared" ca="1" si="20"/>
        <v/>
      </c>
      <c r="HJ8" s="168" t="str">
        <f t="shared" ca="1" si="20"/>
        <v/>
      </c>
      <c r="HK8" s="168" t="str">
        <f t="shared" ca="1" si="20"/>
        <v/>
      </c>
      <c r="HL8" s="168" t="str">
        <f t="shared" ca="1" si="20"/>
        <v/>
      </c>
      <c r="HM8" s="168" t="str">
        <f t="shared" ca="1" si="20"/>
        <v/>
      </c>
      <c r="HN8" s="168" t="str">
        <f t="shared" ca="1" si="20"/>
        <v/>
      </c>
      <c r="HO8" s="168" t="str">
        <f t="shared" ca="1" si="20"/>
        <v/>
      </c>
      <c r="HP8" s="168" t="str">
        <f t="shared" ca="1" si="20"/>
        <v/>
      </c>
      <c r="HQ8" s="168" t="str">
        <f t="shared" ca="1" si="20"/>
        <v/>
      </c>
      <c r="HR8" s="168" t="str">
        <f t="shared" ca="1" si="20"/>
        <v/>
      </c>
      <c r="HS8" s="168" t="str">
        <f t="shared" ca="1" si="20"/>
        <v/>
      </c>
      <c r="HT8" s="168" t="str">
        <f t="shared" ca="1" si="20"/>
        <v/>
      </c>
      <c r="HU8" s="168" t="str">
        <f t="shared" ca="1" si="20"/>
        <v/>
      </c>
      <c r="HV8" s="168" t="str">
        <f t="shared" ca="1" si="20"/>
        <v/>
      </c>
      <c r="HW8" s="168" t="str">
        <f t="shared" ca="1" si="20"/>
        <v/>
      </c>
      <c r="HX8" s="168" t="str">
        <f t="shared" ca="1" si="20"/>
        <v/>
      </c>
      <c r="HY8" s="168" t="str">
        <f t="shared" ca="1" si="20"/>
        <v/>
      </c>
      <c r="HZ8" s="168" t="str">
        <f t="shared" ca="1" si="20"/>
        <v/>
      </c>
      <c r="IA8" s="168" t="str">
        <f t="shared" ca="1" si="20"/>
        <v/>
      </c>
      <c r="IB8" s="168" t="str">
        <f t="shared" ca="1" si="20"/>
        <v/>
      </c>
      <c r="IC8" s="168" t="str">
        <f t="shared" ca="1" si="20"/>
        <v/>
      </c>
      <c r="ID8" s="168" t="str">
        <f t="shared" ca="1" si="20"/>
        <v/>
      </c>
      <c r="IE8" s="168" t="str">
        <f t="shared" ca="1" si="20"/>
        <v/>
      </c>
      <c r="IF8" s="168" t="str">
        <f t="shared" ca="1" si="20"/>
        <v/>
      </c>
      <c r="IG8" s="168" t="str">
        <f t="shared" ca="1" si="20"/>
        <v/>
      </c>
      <c r="IH8" s="168" t="str">
        <f t="shared" ca="1" si="20"/>
        <v/>
      </c>
      <c r="II8" s="168" t="str">
        <f t="shared" ca="1" si="20"/>
        <v/>
      </c>
      <c r="IJ8" s="168" t="str">
        <f t="shared" ca="1" si="20"/>
        <v/>
      </c>
      <c r="IK8" s="168" t="str">
        <f t="shared" ca="1" si="20"/>
        <v/>
      </c>
      <c r="IL8" s="168" t="str">
        <f t="shared" ca="1" si="20"/>
        <v/>
      </c>
      <c r="IM8" s="168" t="str">
        <f t="shared" ca="1" si="20"/>
        <v/>
      </c>
      <c r="IN8" s="168" t="str">
        <f t="shared" ca="1" si="20"/>
        <v/>
      </c>
      <c r="IO8" s="168" t="str">
        <f t="shared" ca="1" si="20"/>
        <v/>
      </c>
      <c r="IP8" s="168" t="str">
        <f t="shared" ca="1" si="20"/>
        <v/>
      </c>
      <c r="IQ8" s="168" t="str">
        <f t="shared" ca="1" si="20"/>
        <v/>
      </c>
      <c r="IR8" s="168" t="str">
        <f t="shared" ca="1" si="20"/>
        <v/>
      </c>
      <c r="IS8" s="168" t="str">
        <f t="shared" ca="1" si="20"/>
        <v/>
      </c>
      <c r="IT8" s="168" t="str">
        <f t="shared" ca="1" si="20"/>
        <v/>
      </c>
      <c r="IU8" s="168" t="str">
        <f t="shared" ca="1" si="20"/>
        <v/>
      </c>
      <c r="IV8" s="168" t="str">
        <f t="shared" ca="1" si="20"/>
        <v/>
      </c>
      <c r="IW8" s="168" t="str">
        <f t="shared" ca="1" si="20"/>
        <v/>
      </c>
      <c r="IX8" s="168" t="str">
        <f t="shared" ca="1" si="20"/>
        <v/>
      </c>
      <c r="IY8" s="168" t="str">
        <f t="shared" ca="1" si="20"/>
        <v/>
      </c>
      <c r="IZ8" s="168" t="str">
        <f t="shared" ref="IZ8:LK8" ca="1" si="21">INDEX(WorkingDaysOnly,COLUMN(IZ8)-COLUMN($C$8),1)</f>
        <v/>
      </c>
      <c r="JA8" s="168" t="str">
        <f t="shared" ca="1" si="21"/>
        <v/>
      </c>
      <c r="JB8" s="168" t="str">
        <f t="shared" ca="1" si="21"/>
        <v/>
      </c>
      <c r="JC8" s="168" t="str">
        <f t="shared" ca="1" si="21"/>
        <v/>
      </c>
      <c r="JD8" s="168" t="str">
        <f t="shared" ca="1" si="21"/>
        <v/>
      </c>
      <c r="JE8" s="168" t="str">
        <f t="shared" ca="1" si="21"/>
        <v/>
      </c>
      <c r="JF8" s="168" t="str">
        <f t="shared" ca="1" si="21"/>
        <v/>
      </c>
      <c r="JG8" s="168" t="str">
        <f t="shared" ca="1" si="21"/>
        <v/>
      </c>
      <c r="JH8" s="168" t="str">
        <f t="shared" ca="1" si="21"/>
        <v/>
      </c>
      <c r="JI8" s="168" t="str">
        <f t="shared" ca="1" si="21"/>
        <v/>
      </c>
      <c r="JJ8" s="168" t="str">
        <f t="shared" ca="1" si="21"/>
        <v/>
      </c>
      <c r="JK8" s="168" t="str">
        <f t="shared" ca="1" si="21"/>
        <v/>
      </c>
      <c r="JL8" s="168" t="str">
        <f t="shared" ca="1" si="21"/>
        <v/>
      </c>
      <c r="JM8" s="168" t="str">
        <f t="shared" ca="1" si="21"/>
        <v/>
      </c>
      <c r="JN8" s="168" t="str">
        <f t="shared" ca="1" si="21"/>
        <v/>
      </c>
      <c r="JO8" s="168" t="str">
        <f t="shared" ca="1" si="21"/>
        <v/>
      </c>
      <c r="JP8" s="168" t="str">
        <f t="shared" ca="1" si="21"/>
        <v/>
      </c>
      <c r="JQ8" s="168" t="str">
        <f t="shared" ca="1" si="21"/>
        <v/>
      </c>
      <c r="JR8" s="168" t="str">
        <f t="shared" ca="1" si="21"/>
        <v/>
      </c>
      <c r="JS8" s="168" t="str">
        <f t="shared" ca="1" si="21"/>
        <v/>
      </c>
      <c r="JT8" s="168" t="str">
        <f t="shared" ca="1" si="21"/>
        <v/>
      </c>
      <c r="JU8" s="168" t="str">
        <f t="shared" ca="1" si="21"/>
        <v/>
      </c>
      <c r="JV8" s="168" t="str">
        <f t="shared" ca="1" si="21"/>
        <v/>
      </c>
      <c r="JW8" s="168" t="str">
        <f t="shared" ca="1" si="21"/>
        <v/>
      </c>
      <c r="JX8" s="168" t="str">
        <f t="shared" ca="1" si="21"/>
        <v/>
      </c>
      <c r="JY8" s="168" t="str">
        <f t="shared" ca="1" si="21"/>
        <v/>
      </c>
      <c r="JZ8" s="168" t="str">
        <f t="shared" ca="1" si="21"/>
        <v/>
      </c>
      <c r="KA8" s="168" t="str">
        <f t="shared" ca="1" si="21"/>
        <v/>
      </c>
      <c r="KB8" s="168" t="str">
        <f t="shared" ca="1" si="21"/>
        <v/>
      </c>
      <c r="KC8" s="168" t="str">
        <f t="shared" ca="1" si="21"/>
        <v/>
      </c>
      <c r="KD8" s="168" t="str">
        <f t="shared" ca="1" si="21"/>
        <v/>
      </c>
      <c r="KE8" s="168" t="str">
        <f t="shared" ca="1" si="21"/>
        <v/>
      </c>
      <c r="KF8" s="168" t="str">
        <f t="shared" ca="1" si="21"/>
        <v/>
      </c>
      <c r="KG8" s="168" t="str">
        <f t="shared" ca="1" si="21"/>
        <v/>
      </c>
      <c r="KH8" s="168" t="str">
        <f t="shared" ca="1" si="21"/>
        <v/>
      </c>
      <c r="KI8" s="168" t="str">
        <f t="shared" ca="1" si="21"/>
        <v/>
      </c>
      <c r="KJ8" s="168" t="str">
        <f t="shared" ca="1" si="21"/>
        <v/>
      </c>
      <c r="KK8" s="168" t="str">
        <f t="shared" ca="1" si="21"/>
        <v/>
      </c>
      <c r="KL8" s="168" t="str">
        <f t="shared" ca="1" si="21"/>
        <v/>
      </c>
      <c r="KM8" s="168" t="str">
        <f t="shared" ca="1" si="21"/>
        <v/>
      </c>
      <c r="KN8" s="168" t="str">
        <f t="shared" ca="1" si="21"/>
        <v/>
      </c>
      <c r="KO8" s="168" t="str">
        <f t="shared" ca="1" si="21"/>
        <v/>
      </c>
      <c r="KP8" s="168" t="str">
        <f t="shared" ca="1" si="21"/>
        <v/>
      </c>
      <c r="KQ8" s="168" t="str">
        <f t="shared" ca="1" si="21"/>
        <v/>
      </c>
      <c r="KR8" s="168" t="str">
        <f t="shared" ca="1" si="21"/>
        <v/>
      </c>
      <c r="KS8" s="168" t="str">
        <f t="shared" ca="1" si="21"/>
        <v/>
      </c>
      <c r="KT8" s="168" t="str">
        <f t="shared" ca="1" si="21"/>
        <v/>
      </c>
      <c r="KU8" s="168" t="str">
        <f t="shared" ca="1" si="21"/>
        <v/>
      </c>
      <c r="KV8" s="168" t="str">
        <f t="shared" ca="1" si="21"/>
        <v/>
      </c>
      <c r="KW8" s="168" t="str">
        <f t="shared" ca="1" si="21"/>
        <v/>
      </c>
      <c r="KX8" s="168" t="str">
        <f t="shared" ca="1" si="21"/>
        <v/>
      </c>
      <c r="KY8" s="168" t="str">
        <f t="shared" ca="1" si="21"/>
        <v/>
      </c>
      <c r="KZ8" s="168" t="str">
        <f t="shared" ca="1" si="21"/>
        <v/>
      </c>
      <c r="LA8" s="168" t="str">
        <f t="shared" ca="1" si="21"/>
        <v/>
      </c>
      <c r="LB8" s="168" t="str">
        <f t="shared" ca="1" si="21"/>
        <v/>
      </c>
      <c r="LC8" s="168" t="str">
        <f t="shared" ca="1" si="21"/>
        <v/>
      </c>
      <c r="LD8" s="168" t="str">
        <f t="shared" ca="1" si="21"/>
        <v/>
      </c>
      <c r="LE8" s="168" t="str">
        <f t="shared" ca="1" si="21"/>
        <v/>
      </c>
      <c r="LF8" s="168" t="str">
        <f t="shared" ca="1" si="21"/>
        <v/>
      </c>
      <c r="LG8" s="168" t="str">
        <f t="shared" ca="1" si="21"/>
        <v/>
      </c>
      <c r="LH8" s="168" t="str">
        <f t="shared" ca="1" si="21"/>
        <v/>
      </c>
      <c r="LI8" s="168" t="str">
        <f t="shared" ca="1" si="21"/>
        <v/>
      </c>
      <c r="LJ8" s="168" t="str">
        <f t="shared" ca="1" si="21"/>
        <v/>
      </c>
      <c r="LK8" s="168" t="str">
        <f t="shared" ca="1" si="21"/>
        <v/>
      </c>
      <c r="LL8" s="168" t="str">
        <f t="shared" ref="LL8:NE8" ca="1" si="22">INDEX(WorkingDaysOnly,COLUMN(LL8)-COLUMN($C$8),1)</f>
        <v/>
      </c>
      <c r="LM8" s="168" t="str">
        <f t="shared" ca="1" si="22"/>
        <v/>
      </c>
      <c r="LN8" s="168" t="str">
        <f t="shared" ca="1" si="22"/>
        <v/>
      </c>
      <c r="LO8" s="168" t="str">
        <f t="shared" ca="1" si="22"/>
        <v/>
      </c>
      <c r="LP8" s="168" t="str">
        <f t="shared" ca="1" si="22"/>
        <v/>
      </c>
      <c r="LQ8" s="168" t="str">
        <f t="shared" ca="1" si="22"/>
        <v/>
      </c>
      <c r="LR8" s="168" t="str">
        <f t="shared" ca="1" si="22"/>
        <v/>
      </c>
      <c r="LS8" s="168" t="str">
        <f t="shared" ca="1" si="22"/>
        <v/>
      </c>
      <c r="LT8" s="168" t="str">
        <f t="shared" ca="1" si="22"/>
        <v/>
      </c>
      <c r="LU8" s="168" t="str">
        <f t="shared" ca="1" si="22"/>
        <v/>
      </c>
      <c r="LV8" s="168" t="str">
        <f t="shared" ca="1" si="22"/>
        <v/>
      </c>
      <c r="LW8" s="168" t="str">
        <f t="shared" ca="1" si="22"/>
        <v/>
      </c>
      <c r="LX8" s="168" t="str">
        <f t="shared" ca="1" si="22"/>
        <v/>
      </c>
      <c r="LY8" s="168" t="str">
        <f t="shared" ca="1" si="22"/>
        <v/>
      </c>
      <c r="LZ8" s="168" t="str">
        <f t="shared" ca="1" si="22"/>
        <v/>
      </c>
      <c r="MA8" s="168" t="str">
        <f t="shared" ca="1" si="22"/>
        <v/>
      </c>
      <c r="MB8" s="168" t="str">
        <f t="shared" ca="1" si="22"/>
        <v/>
      </c>
      <c r="MC8" s="168" t="str">
        <f t="shared" ca="1" si="22"/>
        <v/>
      </c>
      <c r="MD8" s="168" t="str">
        <f t="shared" ca="1" si="22"/>
        <v/>
      </c>
      <c r="ME8" s="168" t="str">
        <f t="shared" ca="1" si="22"/>
        <v/>
      </c>
      <c r="MF8" s="168" t="str">
        <f t="shared" ca="1" si="22"/>
        <v/>
      </c>
      <c r="MG8" s="168" t="str">
        <f t="shared" ca="1" si="22"/>
        <v/>
      </c>
      <c r="MH8" s="168" t="str">
        <f t="shared" ca="1" si="22"/>
        <v/>
      </c>
      <c r="MI8" s="168" t="str">
        <f t="shared" ca="1" si="22"/>
        <v/>
      </c>
      <c r="MJ8" s="168" t="str">
        <f t="shared" ca="1" si="22"/>
        <v/>
      </c>
      <c r="MK8" s="168" t="str">
        <f t="shared" ca="1" si="22"/>
        <v/>
      </c>
      <c r="ML8" s="168" t="str">
        <f t="shared" ca="1" si="22"/>
        <v/>
      </c>
      <c r="MM8" s="168" t="str">
        <f t="shared" ca="1" si="22"/>
        <v/>
      </c>
      <c r="MN8" s="168" t="str">
        <f t="shared" ca="1" si="22"/>
        <v/>
      </c>
      <c r="MO8" s="168" t="str">
        <f t="shared" ca="1" si="22"/>
        <v/>
      </c>
      <c r="MP8" s="168" t="str">
        <f t="shared" ca="1" si="22"/>
        <v/>
      </c>
      <c r="MQ8" s="168" t="str">
        <f t="shared" ca="1" si="22"/>
        <v/>
      </c>
      <c r="MR8" s="168" t="str">
        <f t="shared" ca="1" si="22"/>
        <v/>
      </c>
      <c r="MS8" s="168" t="str">
        <f t="shared" ca="1" si="22"/>
        <v/>
      </c>
      <c r="MT8" s="168" t="str">
        <f t="shared" ca="1" si="22"/>
        <v/>
      </c>
      <c r="MU8" s="168" t="str">
        <f t="shared" ca="1" si="22"/>
        <v/>
      </c>
      <c r="MV8" s="168" t="str">
        <f t="shared" ca="1" si="22"/>
        <v/>
      </c>
      <c r="MW8" s="168" t="str">
        <f t="shared" ca="1" si="22"/>
        <v/>
      </c>
      <c r="MX8" s="168" t="str">
        <f t="shared" ca="1" si="22"/>
        <v/>
      </c>
      <c r="MY8" s="168" t="str">
        <f t="shared" ca="1" si="22"/>
        <v/>
      </c>
      <c r="MZ8" s="168" t="str">
        <f t="shared" ca="1" si="22"/>
        <v/>
      </c>
      <c r="NA8" s="168" t="str">
        <f t="shared" ca="1" si="22"/>
        <v/>
      </c>
      <c r="NB8" s="168" t="str">
        <f t="shared" ca="1" si="22"/>
        <v/>
      </c>
      <c r="NC8" s="168" t="str">
        <f t="shared" ca="1" si="22"/>
        <v/>
      </c>
      <c r="ND8" s="168" t="str">
        <f t="shared" ca="1" si="22"/>
        <v/>
      </c>
      <c r="NE8" s="168" t="str">
        <f t="shared" ca="1" si="22"/>
        <v/>
      </c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</row>
    <row r="9" spans="1:585">
      <c r="A9" s="169" t="s">
        <v>4</v>
      </c>
      <c r="B9" s="169" t="s">
        <v>3</v>
      </c>
      <c r="C9" s="267"/>
      <c r="D9" s="170" t="str">
        <f ca="1">IFERROR(TEXT(WEEKDAY(D8),"ddd"),"")</f>
        <v>Fri</v>
      </c>
      <c r="E9" s="170" t="str">
        <f t="shared" ref="E9:BP9" ca="1" si="23">IFERROR(TEXT(WEEKDAY(E8),"ddd"),"")</f>
        <v>Mon</v>
      </c>
      <c r="F9" s="170" t="str">
        <f t="shared" ca="1" si="23"/>
        <v>Tue</v>
      </c>
      <c r="G9" s="170" t="str">
        <f t="shared" ca="1" si="23"/>
        <v>Wed</v>
      </c>
      <c r="H9" s="170" t="str">
        <f t="shared" ca="1" si="23"/>
        <v>Thu</v>
      </c>
      <c r="I9" s="170" t="str">
        <f t="shared" ca="1" si="23"/>
        <v>Fri</v>
      </c>
      <c r="J9" s="170" t="str">
        <f t="shared" ca="1" si="23"/>
        <v>Mon</v>
      </c>
      <c r="K9" s="170" t="str">
        <f t="shared" ca="1" si="23"/>
        <v>Tue</v>
      </c>
      <c r="L9" s="170" t="str">
        <f t="shared" ca="1" si="23"/>
        <v>Wed</v>
      </c>
      <c r="M9" s="170" t="str">
        <f t="shared" ca="1" si="23"/>
        <v>Thu</v>
      </c>
      <c r="N9" s="170" t="str">
        <f t="shared" ca="1" si="23"/>
        <v>Fri</v>
      </c>
      <c r="O9" s="170" t="str">
        <f t="shared" ca="1" si="23"/>
        <v>Mon</v>
      </c>
      <c r="P9" s="170" t="str">
        <f t="shared" ca="1" si="23"/>
        <v>Tue</v>
      </c>
      <c r="Q9" s="170" t="str">
        <f t="shared" ca="1" si="23"/>
        <v>Wed</v>
      </c>
      <c r="R9" s="170" t="str">
        <f t="shared" ca="1" si="23"/>
        <v>Thu</v>
      </c>
      <c r="S9" s="170" t="str">
        <f t="shared" ca="1" si="23"/>
        <v>Fri</v>
      </c>
      <c r="T9" s="170" t="str">
        <f t="shared" ca="1" si="23"/>
        <v>Mon</v>
      </c>
      <c r="U9" s="170" t="str">
        <f t="shared" ca="1" si="23"/>
        <v>Tue</v>
      </c>
      <c r="V9" s="170" t="str">
        <f t="shared" ca="1" si="23"/>
        <v>Wed</v>
      </c>
      <c r="W9" s="170" t="str">
        <f t="shared" ca="1" si="23"/>
        <v>Thu</v>
      </c>
      <c r="X9" s="170" t="str">
        <f t="shared" ca="1" si="23"/>
        <v>Fri</v>
      </c>
      <c r="Y9" s="170" t="str">
        <f t="shared" ca="1" si="23"/>
        <v>Mon</v>
      </c>
      <c r="Z9" s="170" t="str">
        <f t="shared" ca="1" si="23"/>
        <v>Tue</v>
      </c>
      <c r="AA9" s="170" t="str">
        <f t="shared" ca="1" si="23"/>
        <v>Wed</v>
      </c>
      <c r="AB9" s="170" t="str">
        <f t="shared" ca="1" si="23"/>
        <v>Thu</v>
      </c>
      <c r="AC9" s="170" t="str">
        <f t="shared" ca="1" si="23"/>
        <v>Fri</v>
      </c>
      <c r="AD9" s="170" t="str">
        <f t="shared" ca="1" si="23"/>
        <v>Mon</v>
      </c>
      <c r="AE9" s="170" t="str">
        <f t="shared" ca="1" si="23"/>
        <v>Tue</v>
      </c>
      <c r="AF9" s="170" t="str">
        <f t="shared" ca="1" si="23"/>
        <v>Wed</v>
      </c>
      <c r="AG9" s="170" t="str">
        <f t="shared" ca="1" si="23"/>
        <v>Thu</v>
      </c>
      <c r="AH9" s="170" t="str">
        <f t="shared" ca="1" si="23"/>
        <v>Fri</v>
      </c>
      <c r="AI9" s="170" t="str">
        <f t="shared" ca="1" si="23"/>
        <v>Mon</v>
      </c>
      <c r="AJ9" s="170" t="str">
        <f t="shared" ca="1" si="23"/>
        <v>Tue</v>
      </c>
      <c r="AK9" s="170" t="str">
        <f t="shared" ca="1" si="23"/>
        <v>Thu</v>
      </c>
      <c r="AL9" s="170" t="str">
        <f t="shared" ca="1" si="23"/>
        <v>Fri</v>
      </c>
      <c r="AM9" s="170" t="str">
        <f t="shared" ca="1" si="23"/>
        <v>Mon</v>
      </c>
      <c r="AN9" s="170" t="str">
        <f t="shared" ca="1" si="23"/>
        <v>Tue</v>
      </c>
      <c r="AO9" s="170" t="str">
        <f t="shared" ca="1" si="23"/>
        <v>Wed</v>
      </c>
      <c r="AP9" s="170" t="str">
        <f t="shared" ca="1" si="23"/>
        <v>Thu</v>
      </c>
      <c r="AQ9" s="170" t="str">
        <f t="shared" ca="1" si="23"/>
        <v>Fri</v>
      </c>
      <c r="AR9" s="170" t="str">
        <f t="shared" ca="1" si="23"/>
        <v/>
      </c>
      <c r="AS9" s="170" t="str">
        <f t="shared" ca="1" si="23"/>
        <v/>
      </c>
      <c r="AT9" s="170" t="str">
        <f t="shared" ca="1" si="23"/>
        <v/>
      </c>
      <c r="AU9" s="170" t="str">
        <f t="shared" ca="1" si="23"/>
        <v/>
      </c>
      <c r="AV9" s="170" t="str">
        <f t="shared" ca="1" si="23"/>
        <v/>
      </c>
      <c r="AW9" s="170" t="str">
        <f t="shared" ca="1" si="23"/>
        <v/>
      </c>
      <c r="AX9" s="170" t="str">
        <f t="shared" ca="1" si="23"/>
        <v/>
      </c>
      <c r="AY9" s="170" t="str">
        <f t="shared" ca="1" si="23"/>
        <v/>
      </c>
      <c r="AZ9" s="170" t="str">
        <f t="shared" ca="1" si="23"/>
        <v/>
      </c>
      <c r="BA9" s="170" t="str">
        <f t="shared" ca="1" si="23"/>
        <v/>
      </c>
      <c r="BB9" s="170" t="str">
        <f t="shared" ca="1" si="23"/>
        <v/>
      </c>
      <c r="BC9" s="170" t="str">
        <f t="shared" ca="1" si="23"/>
        <v/>
      </c>
      <c r="BD9" s="170" t="str">
        <f t="shared" ca="1" si="23"/>
        <v/>
      </c>
      <c r="BE9" s="170" t="str">
        <f t="shared" ca="1" si="23"/>
        <v/>
      </c>
      <c r="BF9" s="170" t="str">
        <f t="shared" ca="1" si="23"/>
        <v/>
      </c>
      <c r="BG9" s="170" t="str">
        <f t="shared" ca="1" si="23"/>
        <v/>
      </c>
      <c r="BH9" s="170" t="str">
        <f t="shared" ca="1" si="23"/>
        <v/>
      </c>
      <c r="BI9" s="170" t="str">
        <f t="shared" ca="1" si="23"/>
        <v/>
      </c>
      <c r="BJ9" s="170" t="str">
        <f t="shared" ca="1" si="23"/>
        <v/>
      </c>
      <c r="BK9" s="170" t="str">
        <f t="shared" ca="1" si="23"/>
        <v/>
      </c>
      <c r="BL9" s="170" t="str">
        <f t="shared" ca="1" si="23"/>
        <v/>
      </c>
      <c r="BM9" s="170" t="str">
        <f t="shared" ca="1" si="23"/>
        <v/>
      </c>
      <c r="BN9" s="170" t="str">
        <f t="shared" ca="1" si="23"/>
        <v/>
      </c>
      <c r="BO9" s="170" t="str">
        <f t="shared" ca="1" si="23"/>
        <v/>
      </c>
      <c r="BP9" s="170" t="str">
        <f t="shared" ca="1" si="23"/>
        <v/>
      </c>
      <c r="BQ9" s="170" t="str">
        <f t="shared" ref="BQ9:CS9" ca="1" si="24">IFERROR(TEXT(WEEKDAY(BQ8),"ddd"),"")</f>
        <v/>
      </c>
      <c r="BR9" s="170" t="str">
        <f t="shared" ca="1" si="24"/>
        <v/>
      </c>
      <c r="BS9" s="170" t="str">
        <f t="shared" ca="1" si="24"/>
        <v/>
      </c>
      <c r="BT9" s="170" t="str">
        <f t="shared" ca="1" si="24"/>
        <v/>
      </c>
      <c r="BU9" s="170" t="str">
        <f t="shared" ca="1" si="24"/>
        <v/>
      </c>
      <c r="BV9" s="170" t="str">
        <f t="shared" ca="1" si="24"/>
        <v/>
      </c>
      <c r="BW9" s="170" t="str">
        <f t="shared" ca="1" si="24"/>
        <v/>
      </c>
      <c r="BX9" s="170" t="str">
        <f t="shared" ca="1" si="24"/>
        <v/>
      </c>
      <c r="BY9" s="170" t="str">
        <f t="shared" ca="1" si="24"/>
        <v/>
      </c>
      <c r="BZ9" s="170" t="str">
        <f t="shared" ca="1" si="24"/>
        <v/>
      </c>
      <c r="CA9" s="170" t="str">
        <f t="shared" ca="1" si="24"/>
        <v/>
      </c>
      <c r="CB9" s="170" t="str">
        <f t="shared" ca="1" si="24"/>
        <v/>
      </c>
      <c r="CC9" s="170" t="str">
        <f t="shared" ca="1" si="24"/>
        <v/>
      </c>
      <c r="CD9" s="170" t="str">
        <f t="shared" ca="1" si="24"/>
        <v/>
      </c>
      <c r="CE9" s="170" t="str">
        <f t="shared" ca="1" si="24"/>
        <v/>
      </c>
      <c r="CF9" s="170" t="str">
        <f t="shared" ca="1" si="24"/>
        <v/>
      </c>
      <c r="CG9" s="170" t="str">
        <f t="shared" ca="1" si="24"/>
        <v/>
      </c>
      <c r="CH9" s="170" t="str">
        <f t="shared" ca="1" si="24"/>
        <v/>
      </c>
      <c r="CI9" s="170" t="str">
        <f t="shared" ca="1" si="24"/>
        <v/>
      </c>
      <c r="CJ9" s="170" t="str">
        <f t="shared" ca="1" si="24"/>
        <v/>
      </c>
      <c r="CK9" s="170" t="str">
        <f t="shared" ca="1" si="24"/>
        <v/>
      </c>
      <c r="CL9" s="170" t="str">
        <f t="shared" ca="1" si="24"/>
        <v/>
      </c>
      <c r="CM9" s="170" t="str">
        <f t="shared" ca="1" si="24"/>
        <v/>
      </c>
      <c r="CN9" s="170" t="str">
        <f t="shared" ca="1" si="24"/>
        <v/>
      </c>
      <c r="CO9" s="170" t="str">
        <f t="shared" ca="1" si="24"/>
        <v/>
      </c>
      <c r="CP9" s="170" t="str">
        <f t="shared" ca="1" si="24"/>
        <v/>
      </c>
      <c r="CQ9" s="170" t="str">
        <f t="shared" ca="1" si="24"/>
        <v/>
      </c>
      <c r="CR9" s="170" t="str">
        <f t="shared" ca="1" si="24"/>
        <v/>
      </c>
      <c r="CS9" s="170" t="str">
        <f t="shared" ca="1" si="24"/>
        <v/>
      </c>
      <c r="CT9" s="170"/>
      <c r="CU9" s="170"/>
      <c r="CV9" s="170"/>
      <c r="CW9" s="170"/>
      <c r="CX9" s="170"/>
      <c r="CY9" s="170"/>
      <c r="CZ9" s="170"/>
      <c r="DA9" s="170"/>
      <c r="DB9" s="170"/>
      <c r="DC9" s="170"/>
      <c r="DD9" s="170"/>
      <c r="DE9" s="170"/>
      <c r="DF9" s="170"/>
      <c r="DG9" s="170"/>
      <c r="DH9" s="170"/>
      <c r="DI9" s="170"/>
      <c r="DJ9" s="170"/>
      <c r="DK9" s="170"/>
      <c r="DL9" s="170"/>
      <c r="DM9" s="170"/>
      <c r="DN9" s="170"/>
      <c r="DO9" s="170"/>
      <c r="DP9" s="170"/>
      <c r="DQ9" s="170"/>
      <c r="DR9" s="170"/>
      <c r="DS9" s="170"/>
      <c r="DT9" s="170"/>
      <c r="DU9" s="170"/>
      <c r="DV9" s="170"/>
      <c r="DW9" s="170"/>
      <c r="DX9" s="170"/>
      <c r="DY9" s="170"/>
      <c r="DZ9" s="170"/>
      <c r="EA9" s="170"/>
      <c r="EB9" s="170"/>
      <c r="EC9" s="170"/>
      <c r="ED9" s="170"/>
      <c r="EE9" s="170"/>
      <c r="EF9" s="170"/>
      <c r="EG9" s="170"/>
      <c r="EH9" s="170"/>
      <c r="EI9" s="170"/>
      <c r="EJ9" s="170"/>
      <c r="EK9" s="170"/>
      <c r="EL9" s="170"/>
      <c r="EM9" s="170"/>
      <c r="EN9" s="170"/>
      <c r="EO9" s="170"/>
      <c r="EP9" s="170"/>
      <c r="EQ9" s="170"/>
      <c r="ER9" s="170"/>
      <c r="ES9" s="170"/>
      <c r="ET9" s="170"/>
      <c r="EU9" s="170"/>
      <c r="EV9" s="170"/>
      <c r="EW9" s="170"/>
      <c r="EX9" s="170"/>
      <c r="EY9" s="170"/>
      <c r="EZ9" s="170"/>
      <c r="FA9" s="170"/>
      <c r="FB9" s="170"/>
      <c r="FC9" s="170"/>
      <c r="FD9" s="170"/>
      <c r="FE9" s="170"/>
      <c r="FF9" s="170"/>
      <c r="FG9" s="170"/>
      <c r="FH9" s="170"/>
      <c r="FI9" s="170"/>
      <c r="FJ9" s="170"/>
      <c r="FK9" s="170"/>
      <c r="FL9" s="170"/>
      <c r="FM9" s="170"/>
      <c r="FN9" s="170"/>
      <c r="FO9" s="170"/>
      <c r="FP9" s="170"/>
      <c r="FQ9" s="170"/>
      <c r="FR9" s="170"/>
      <c r="FS9" s="170"/>
      <c r="FT9" s="170"/>
      <c r="FU9" s="170"/>
      <c r="FV9" s="170"/>
      <c r="FW9" s="170"/>
      <c r="FX9" s="170"/>
      <c r="FY9" s="170"/>
      <c r="FZ9" s="170"/>
      <c r="GA9" s="170"/>
      <c r="GB9" s="170"/>
      <c r="GC9" s="170"/>
      <c r="GD9" s="170"/>
      <c r="GE9" s="170"/>
      <c r="GF9" s="170"/>
      <c r="GG9" s="170"/>
      <c r="GH9" s="170"/>
      <c r="GI9" s="170"/>
      <c r="GJ9" s="170"/>
      <c r="GK9" s="170"/>
      <c r="GL9" s="170"/>
      <c r="GM9" s="170" t="str">
        <f ca="1">IFERROR(TEXT(WEEKDAY(GM8),"ddd"),"")</f>
        <v/>
      </c>
      <c r="GN9" s="170" t="str">
        <f ca="1">IFERROR(TEXT(WEEKDAY(GN8),"ddd"),"")</f>
        <v/>
      </c>
      <c r="GO9" s="170" t="str">
        <f t="shared" ref="GO9:GU9" ca="1" si="25">IFERROR(TEXT(WEEKDAY(GO8),"ddd"),"")</f>
        <v/>
      </c>
      <c r="GP9" s="170" t="str">
        <f t="shared" ca="1" si="25"/>
        <v/>
      </c>
      <c r="GQ9" s="170" t="str">
        <f t="shared" ca="1" si="25"/>
        <v/>
      </c>
      <c r="GR9" s="170" t="str">
        <f t="shared" ca="1" si="25"/>
        <v/>
      </c>
      <c r="GS9" s="170" t="str">
        <f t="shared" ca="1" si="25"/>
        <v/>
      </c>
      <c r="GT9" s="170" t="str">
        <f t="shared" ca="1" si="25"/>
        <v/>
      </c>
      <c r="GU9" s="170" t="str">
        <f t="shared" ca="1" si="25"/>
        <v/>
      </c>
      <c r="GV9" s="170" t="str">
        <f t="shared" ref="GV9:IA9" ca="1" si="26">IFERROR(TEXT(WEEKDAY(GV8),"ddd"),"")</f>
        <v/>
      </c>
      <c r="GW9" s="170" t="str">
        <f t="shared" ca="1" si="26"/>
        <v/>
      </c>
      <c r="GX9" s="170" t="str">
        <f t="shared" ca="1" si="26"/>
        <v/>
      </c>
      <c r="GY9" s="170" t="str">
        <f t="shared" ca="1" si="26"/>
        <v/>
      </c>
      <c r="GZ9" s="170" t="str">
        <f t="shared" ca="1" si="26"/>
        <v/>
      </c>
      <c r="HA9" s="170" t="str">
        <f t="shared" ca="1" si="26"/>
        <v/>
      </c>
      <c r="HB9" s="170" t="str">
        <f t="shared" ca="1" si="26"/>
        <v/>
      </c>
      <c r="HC9" s="170" t="str">
        <f t="shared" ca="1" si="26"/>
        <v/>
      </c>
      <c r="HD9" s="170" t="str">
        <f t="shared" ca="1" si="26"/>
        <v/>
      </c>
      <c r="HE9" s="170" t="str">
        <f t="shared" ca="1" si="26"/>
        <v/>
      </c>
      <c r="HF9" s="170" t="str">
        <f t="shared" ca="1" si="26"/>
        <v/>
      </c>
      <c r="HG9" s="170" t="str">
        <f t="shared" ca="1" si="26"/>
        <v/>
      </c>
      <c r="HH9" s="170" t="str">
        <f t="shared" ca="1" si="26"/>
        <v/>
      </c>
      <c r="HI9" s="170" t="str">
        <f t="shared" ca="1" si="26"/>
        <v/>
      </c>
      <c r="HJ9" s="170" t="str">
        <f t="shared" ca="1" si="26"/>
        <v/>
      </c>
      <c r="HK9" s="170" t="str">
        <f t="shared" ca="1" si="26"/>
        <v/>
      </c>
      <c r="HL9" s="170" t="str">
        <f t="shared" ca="1" si="26"/>
        <v/>
      </c>
      <c r="HM9" s="170" t="str">
        <f t="shared" ca="1" si="26"/>
        <v/>
      </c>
      <c r="HN9" s="170" t="str">
        <f t="shared" ca="1" si="26"/>
        <v/>
      </c>
      <c r="HO9" s="170" t="str">
        <f t="shared" ca="1" si="26"/>
        <v/>
      </c>
      <c r="HP9" s="170" t="str">
        <f t="shared" ca="1" si="26"/>
        <v/>
      </c>
      <c r="HQ9" s="170" t="str">
        <f t="shared" ca="1" si="26"/>
        <v/>
      </c>
      <c r="HR9" s="170" t="str">
        <f t="shared" ca="1" si="26"/>
        <v/>
      </c>
      <c r="HS9" s="170" t="str">
        <f t="shared" ca="1" si="26"/>
        <v/>
      </c>
      <c r="HT9" s="170" t="str">
        <f t="shared" ca="1" si="26"/>
        <v/>
      </c>
      <c r="HU9" s="170" t="str">
        <f t="shared" ca="1" si="26"/>
        <v/>
      </c>
      <c r="HV9" s="170" t="str">
        <f t="shared" ca="1" si="26"/>
        <v/>
      </c>
      <c r="HW9" s="170" t="str">
        <f t="shared" ca="1" si="26"/>
        <v/>
      </c>
      <c r="HX9" s="170" t="str">
        <f t="shared" ca="1" si="26"/>
        <v/>
      </c>
      <c r="HY9" s="170" t="str">
        <f t="shared" ca="1" si="26"/>
        <v/>
      </c>
      <c r="HZ9" s="170" t="str">
        <f t="shared" ca="1" si="26"/>
        <v/>
      </c>
      <c r="IA9" s="170" t="str">
        <f t="shared" ca="1" si="26"/>
        <v/>
      </c>
      <c r="IB9" s="170" t="str">
        <f t="shared" ref="IB9:JG9" ca="1" si="27">IFERROR(TEXT(WEEKDAY(IB8),"ddd"),"")</f>
        <v/>
      </c>
      <c r="IC9" s="170" t="str">
        <f t="shared" ca="1" si="27"/>
        <v/>
      </c>
      <c r="ID9" s="170" t="str">
        <f t="shared" ca="1" si="27"/>
        <v/>
      </c>
      <c r="IE9" s="170" t="str">
        <f t="shared" ca="1" si="27"/>
        <v/>
      </c>
      <c r="IF9" s="170" t="str">
        <f t="shared" ca="1" si="27"/>
        <v/>
      </c>
      <c r="IG9" s="170" t="str">
        <f t="shared" ca="1" si="27"/>
        <v/>
      </c>
      <c r="IH9" s="170" t="str">
        <f t="shared" ca="1" si="27"/>
        <v/>
      </c>
      <c r="II9" s="170" t="str">
        <f t="shared" ca="1" si="27"/>
        <v/>
      </c>
      <c r="IJ9" s="170" t="str">
        <f t="shared" ca="1" si="27"/>
        <v/>
      </c>
      <c r="IK9" s="170" t="str">
        <f t="shared" ca="1" si="27"/>
        <v/>
      </c>
      <c r="IL9" s="170" t="str">
        <f t="shared" ca="1" si="27"/>
        <v/>
      </c>
      <c r="IM9" s="170" t="str">
        <f t="shared" ca="1" si="27"/>
        <v/>
      </c>
      <c r="IN9" s="170" t="str">
        <f t="shared" ca="1" si="27"/>
        <v/>
      </c>
      <c r="IO9" s="170" t="str">
        <f t="shared" ca="1" si="27"/>
        <v/>
      </c>
      <c r="IP9" s="170" t="str">
        <f t="shared" ca="1" si="27"/>
        <v/>
      </c>
      <c r="IQ9" s="170" t="str">
        <f t="shared" ca="1" si="27"/>
        <v/>
      </c>
      <c r="IR9" s="170" t="str">
        <f t="shared" ca="1" si="27"/>
        <v/>
      </c>
      <c r="IS9" s="170" t="str">
        <f t="shared" ca="1" si="27"/>
        <v/>
      </c>
      <c r="IT9" s="170" t="str">
        <f t="shared" ca="1" si="27"/>
        <v/>
      </c>
      <c r="IU9" s="170" t="str">
        <f t="shared" ca="1" si="27"/>
        <v/>
      </c>
      <c r="IV9" s="170" t="str">
        <f t="shared" ca="1" si="27"/>
        <v/>
      </c>
      <c r="IW9" s="170" t="str">
        <f t="shared" ca="1" si="27"/>
        <v/>
      </c>
      <c r="IX9" s="170" t="str">
        <f t="shared" ca="1" si="27"/>
        <v/>
      </c>
      <c r="IY9" s="170" t="str">
        <f t="shared" ca="1" si="27"/>
        <v/>
      </c>
      <c r="IZ9" s="170" t="str">
        <f t="shared" ca="1" si="27"/>
        <v/>
      </c>
      <c r="JA9" s="170" t="str">
        <f t="shared" ca="1" si="27"/>
        <v/>
      </c>
      <c r="JB9" s="170" t="str">
        <f t="shared" ca="1" si="27"/>
        <v/>
      </c>
      <c r="JC9" s="170" t="str">
        <f t="shared" ca="1" si="27"/>
        <v/>
      </c>
      <c r="JD9" s="170" t="str">
        <f t="shared" ca="1" si="27"/>
        <v/>
      </c>
      <c r="JE9" s="170" t="str">
        <f t="shared" ca="1" si="27"/>
        <v/>
      </c>
      <c r="JF9" s="170" t="str">
        <f t="shared" ca="1" si="27"/>
        <v/>
      </c>
      <c r="JG9" s="170" t="str">
        <f t="shared" ca="1" si="27"/>
        <v/>
      </c>
      <c r="JH9" s="170" t="str">
        <f t="shared" ref="JH9:KM9" ca="1" si="28">IFERROR(TEXT(WEEKDAY(JH8),"ddd"),"")</f>
        <v/>
      </c>
      <c r="JI9" s="170" t="str">
        <f t="shared" ca="1" si="28"/>
        <v/>
      </c>
      <c r="JJ9" s="170" t="str">
        <f t="shared" ca="1" si="28"/>
        <v/>
      </c>
      <c r="JK9" s="170" t="str">
        <f t="shared" ca="1" si="28"/>
        <v/>
      </c>
      <c r="JL9" s="170" t="str">
        <f t="shared" ca="1" si="28"/>
        <v/>
      </c>
      <c r="JM9" s="170" t="str">
        <f t="shared" ca="1" si="28"/>
        <v/>
      </c>
      <c r="JN9" s="170" t="str">
        <f t="shared" ca="1" si="28"/>
        <v/>
      </c>
      <c r="JO9" s="170" t="str">
        <f t="shared" ca="1" si="28"/>
        <v/>
      </c>
      <c r="JP9" s="170" t="str">
        <f t="shared" ca="1" si="28"/>
        <v/>
      </c>
      <c r="JQ9" s="170" t="str">
        <f t="shared" ca="1" si="28"/>
        <v/>
      </c>
      <c r="JR9" s="170" t="str">
        <f t="shared" ca="1" si="28"/>
        <v/>
      </c>
      <c r="JS9" s="170" t="str">
        <f t="shared" ca="1" si="28"/>
        <v/>
      </c>
      <c r="JT9" s="170" t="str">
        <f t="shared" ca="1" si="28"/>
        <v/>
      </c>
      <c r="JU9" s="170" t="str">
        <f t="shared" ca="1" si="28"/>
        <v/>
      </c>
      <c r="JV9" s="170" t="str">
        <f t="shared" ca="1" si="28"/>
        <v/>
      </c>
      <c r="JW9" s="170" t="str">
        <f t="shared" ca="1" si="28"/>
        <v/>
      </c>
      <c r="JX9" s="170" t="str">
        <f t="shared" ca="1" si="28"/>
        <v/>
      </c>
      <c r="JY9" s="170" t="str">
        <f t="shared" ca="1" si="28"/>
        <v/>
      </c>
      <c r="JZ9" s="170" t="str">
        <f t="shared" ca="1" si="28"/>
        <v/>
      </c>
      <c r="KA9" s="170" t="str">
        <f t="shared" ca="1" si="28"/>
        <v/>
      </c>
      <c r="KB9" s="170" t="str">
        <f t="shared" ca="1" si="28"/>
        <v/>
      </c>
      <c r="KC9" s="170" t="str">
        <f t="shared" ca="1" si="28"/>
        <v/>
      </c>
      <c r="KD9" s="170" t="str">
        <f t="shared" ca="1" si="28"/>
        <v/>
      </c>
      <c r="KE9" s="170" t="str">
        <f t="shared" ca="1" si="28"/>
        <v/>
      </c>
      <c r="KF9" s="170" t="str">
        <f t="shared" ca="1" si="28"/>
        <v/>
      </c>
      <c r="KG9" s="170" t="str">
        <f t="shared" ca="1" si="28"/>
        <v/>
      </c>
      <c r="KH9" s="170" t="str">
        <f t="shared" ca="1" si="28"/>
        <v/>
      </c>
      <c r="KI9" s="170" t="str">
        <f t="shared" ca="1" si="28"/>
        <v/>
      </c>
      <c r="KJ9" s="170" t="str">
        <f t="shared" ca="1" si="28"/>
        <v/>
      </c>
      <c r="KK9" s="170" t="str">
        <f t="shared" ca="1" si="28"/>
        <v/>
      </c>
      <c r="KL9" s="170" t="str">
        <f t="shared" ca="1" si="28"/>
        <v/>
      </c>
      <c r="KM9" s="170" t="str">
        <f t="shared" ca="1" si="28"/>
        <v/>
      </c>
      <c r="KN9" s="170" t="str">
        <f t="shared" ref="KN9:LS9" ca="1" si="29">IFERROR(TEXT(WEEKDAY(KN8),"ddd"),"")</f>
        <v/>
      </c>
      <c r="KO9" s="170" t="str">
        <f t="shared" ca="1" si="29"/>
        <v/>
      </c>
      <c r="KP9" s="170" t="str">
        <f t="shared" ca="1" si="29"/>
        <v/>
      </c>
      <c r="KQ9" s="170" t="str">
        <f t="shared" ca="1" si="29"/>
        <v/>
      </c>
      <c r="KR9" s="170" t="str">
        <f t="shared" ca="1" si="29"/>
        <v/>
      </c>
      <c r="KS9" s="170" t="str">
        <f t="shared" ca="1" si="29"/>
        <v/>
      </c>
      <c r="KT9" s="170" t="str">
        <f t="shared" ca="1" si="29"/>
        <v/>
      </c>
      <c r="KU9" s="170" t="str">
        <f t="shared" ca="1" si="29"/>
        <v/>
      </c>
      <c r="KV9" s="170" t="str">
        <f t="shared" ca="1" si="29"/>
        <v/>
      </c>
      <c r="KW9" s="170" t="str">
        <f t="shared" ca="1" si="29"/>
        <v/>
      </c>
      <c r="KX9" s="170" t="str">
        <f t="shared" ca="1" si="29"/>
        <v/>
      </c>
      <c r="KY9" s="170" t="str">
        <f t="shared" ca="1" si="29"/>
        <v/>
      </c>
      <c r="KZ9" s="170" t="str">
        <f t="shared" ca="1" si="29"/>
        <v/>
      </c>
      <c r="LA9" s="170" t="str">
        <f t="shared" ca="1" si="29"/>
        <v/>
      </c>
      <c r="LB9" s="170" t="str">
        <f t="shared" ca="1" si="29"/>
        <v/>
      </c>
      <c r="LC9" s="170" t="str">
        <f t="shared" ca="1" si="29"/>
        <v/>
      </c>
      <c r="LD9" s="170" t="str">
        <f t="shared" ca="1" si="29"/>
        <v/>
      </c>
      <c r="LE9" s="170" t="str">
        <f t="shared" ca="1" si="29"/>
        <v/>
      </c>
      <c r="LF9" s="170" t="str">
        <f t="shared" ca="1" si="29"/>
        <v/>
      </c>
      <c r="LG9" s="170" t="str">
        <f t="shared" ca="1" si="29"/>
        <v/>
      </c>
      <c r="LH9" s="170" t="str">
        <f t="shared" ca="1" si="29"/>
        <v/>
      </c>
      <c r="LI9" s="170" t="str">
        <f t="shared" ca="1" si="29"/>
        <v/>
      </c>
      <c r="LJ9" s="170" t="str">
        <f t="shared" ca="1" si="29"/>
        <v/>
      </c>
      <c r="LK9" s="170" t="str">
        <f t="shared" ca="1" si="29"/>
        <v/>
      </c>
      <c r="LL9" s="170" t="str">
        <f t="shared" ca="1" si="29"/>
        <v/>
      </c>
      <c r="LM9" s="170" t="str">
        <f t="shared" ca="1" si="29"/>
        <v/>
      </c>
      <c r="LN9" s="170" t="str">
        <f t="shared" ca="1" si="29"/>
        <v/>
      </c>
      <c r="LO9" s="170" t="str">
        <f t="shared" ca="1" si="29"/>
        <v/>
      </c>
      <c r="LP9" s="170" t="str">
        <f t="shared" ca="1" si="29"/>
        <v/>
      </c>
      <c r="LQ9" s="170" t="str">
        <f t="shared" ca="1" si="29"/>
        <v/>
      </c>
      <c r="LR9" s="170" t="str">
        <f t="shared" ca="1" si="29"/>
        <v/>
      </c>
      <c r="LS9" s="170" t="str">
        <f t="shared" ca="1" si="29"/>
        <v/>
      </c>
      <c r="LT9" s="170" t="str">
        <f t="shared" ref="LT9:MY9" ca="1" si="30">IFERROR(TEXT(WEEKDAY(LT8),"ddd"),"")</f>
        <v/>
      </c>
      <c r="LU9" s="170" t="str">
        <f t="shared" ca="1" si="30"/>
        <v/>
      </c>
      <c r="LV9" s="170" t="str">
        <f t="shared" ca="1" si="30"/>
        <v/>
      </c>
      <c r="LW9" s="170" t="str">
        <f t="shared" ca="1" si="30"/>
        <v/>
      </c>
      <c r="LX9" s="170" t="str">
        <f t="shared" ca="1" si="30"/>
        <v/>
      </c>
      <c r="LY9" s="170" t="str">
        <f t="shared" ca="1" si="30"/>
        <v/>
      </c>
      <c r="LZ9" s="170" t="str">
        <f t="shared" ca="1" si="30"/>
        <v/>
      </c>
      <c r="MA9" s="170" t="str">
        <f t="shared" ca="1" si="30"/>
        <v/>
      </c>
      <c r="MB9" s="170" t="str">
        <f t="shared" ca="1" si="30"/>
        <v/>
      </c>
      <c r="MC9" s="170" t="str">
        <f t="shared" ca="1" si="30"/>
        <v/>
      </c>
      <c r="MD9" s="170" t="str">
        <f t="shared" ca="1" si="30"/>
        <v/>
      </c>
      <c r="ME9" s="170" t="str">
        <f t="shared" ca="1" si="30"/>
        <v/>
      </c>
      <c r="MF9" s="170" t="str">
        <f t="shared" ca="1" si="30"/>
        <v/>
      </c>
      <c r="MG9" s="170" t="str">
        <f t="shared" ca="1" si="30"/>
        <v/>
      </c>
      <c r="MH9" s="170" t="str">
        <f t="shared" ca="1" si="30"/>
        <v/>
      </c>
      <c r="MI9" s="170" t="str">
        <f t="shared" ca="1" si="30"/>
        <v/>
      </c>
      <c r="MJ9" s="170" t="str">
        <f t="shared" ca="1" si="30"/>
        <v/>
      </c>
      <c r="MK9" s="170" t="str">
        <f t="shared" ca="1" si="30"/>
        <v/>
      </c>
      <c r="ML9" s="170" t="str">
        <f t="shared" ca="1" si="30"/>
        <v/>
      </c>
      <c r="MM9" s="170" t="str">
        <f t="shared" ca="1" si="30"/>
        <v/>
      </c>
      <c r="MN9" s="170" t="str">
        <f t="shared" ca="1" si="30"/>
        <v/>
      </c>
      <c r="MO9" s="170" t="str">
        <f t="shared" ca="1" si="30"/>
        <v/>
      </c>
      <c r="MP9" s="170" t="str">
        <f t="shared" ca="1" si="30"/>
        <v/>
      </c>
      <c r="MQ9" s="170" t="str">
        <f t="shared" ca="1" si="30"/>
        <v/>
      </c>
      <c r="MR9" s="170" t="str">
        <f t="shared" ca="1" si="30"/>
        <v/>
      </c>
      <c r="MS9" s="170" t="str">
        <f t="shared" ca="1" si="30"/>
        <v/>
      </c>
      <c r="MT9" s="170" t="str">
        <f t="shared" ca="1" si="30"/>
        <v/>
      </c>
      <c r="MU9" s="170" t="str">
        <f t="shared" ca="1" si="30"/>
        <v/>
      </c>
      <c r="MV9" s="170" t="str">
        <f t="shared" ca="1" si="30"/>
        <v/>
      </c>
      <c r="MW9" s="170" t="str">
        <f t="shared" ca="1" si="30"/>
        <v/>
      </c>
      <c r="MX9" s="170" t="str">
        <f t="shared" ca="1" si="30"/>
        <v/>
      </c>
      <c r="MY9" s="170" t="str">
        <f t="shared" ca="1" si="30"/>
        <v/>
      </c>
      <c r="MZ9" s="170" t="str">
        <f t="shared" ref="MZ9:NE9" ca="1" si="31">IFERROR(TEXT(WEEKDAY(MZ8),"ddd"),"")</f>
        <v/>
      </c>
      <c r="NA9" s="170" t="str">
        <f t="shared" ca="1" si="31"/>
        <v/>
      </c>
      <c r="NB9" s="170" t="str">
        <f t="shared" ca="1" si="31"/>
        <v/>
      </c>
      <c r="NC9" s="170" t="str">
        <f t="shared" ca="1" si="31"/>
        <v/>
      </c>
      <c r="ND9" s="170" t="str">
        <f t="shared" ca="1" si="31"/>
        <v/>
      </c>
      <c r="NE9" s="170" t="str">
        <f t="shared" ca="1" si="31"/>
        <v/>
      </c>
    </row>
    <row r="10" spans="1:585" ht="20.100000000000001" customHeight="1">
      <c r="A10" s="171">
        <v>1</v>
      </c>
      <c r="B10" s="249" t="s">
        <v>107</v>
      </c>
      <c r="C10" s="172">
        <f>IF(LEN(B10)&gt;0,COUNTIF($D10:$GU10,"A"),"")</f>
        <v>0</v>
      </c>
      <c r="D10" s="163" t="s">
        <v>130</v>
      </c>
      <c r="E10" s="163" t="s">
        <v>130</v>
      </c>
      <c r="F10" s="163" t="s">
        <v>130</v>
      </c>
      <c r="G10" s="163" t="s">
        <v>130</v>
      </c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  <c r="EN10" s="163"/>
      <c r="EO10" s="163"/>
      <c r="EP10" s="163"/>
      <c r="EQ10" s="163"/>
      <c r="ER10" s="163"/>
      <c r="ES10" s="163"/>
      <c r="ET10" s="163"/>
      <c r="EU10" s="163"/>
      <c r="EV10" s="163"/>
      <c r="EW10" s="163"/>
      <c r="EX10" s="163"/>
      <c r="EY10" s="163"/>
      <c r="EZ10" s="163"/>
      <c r="FA10" s="163"/>
      <c r="FB10" s="163"/>
      <c r="FC10" s="163"/>
      <c r="FD10" s="163"/>
      <c r="FE10" s="163"/>
      <c r="FF10" s="163"/>
      <c r="FG10" s="163"/>
      <c r="FH10" s="163"/>
      <c r="FI10" s="163"/>
      <c r="FJ10" s="163"/>
      <c r="FK10" s="163"/>
      <c r="FL10" s="163"/>
      <c r="FM10" s="163"/>
      <c r="FN10" s="163"/>
      <c r="FO10" s="163"/>
      <c r="FP10" s="163"/>
      <c r="FQ10" s="163"/>
      <c r="FR10" s="163"/>
      <c r="FS10" s="163"/>
      <c r="FT10" s="163"/>
      <c r="FU10" s="163"/>
      <c r="FV10" s="163"/>
      <c r="FW10" s="163"/>
      <c r="FX10" s="163"/>
      <c r="FY10" s="163"/>
      <c r="FZ10" s="163"/>
      <c r="GA10" s="163"/>
      <c r="GB10" s="163"/>
      <c r="GC10" s="163"/>
      <c r="GD10" s="163"/>
      <c r="GE10" s="163"/>
      <c r="GF10" s="163"/>
      <c r="GG10" s="163"/>
      <c r="GH10" s="163"/>
      <c r="GI10" s="163"/>
      <c r="GJ10" s="163"/>
      <c r="GK10" s="163"/>
      <c r="GL10" s="163"/>
      <c r="GM10" s="163"/>
      <c r="GN10" s="163"/>
      <c r="GO10" s="163"/>
      <c r="GP10" s="163"/>
      <c r="GQ10" s="163"/>
      <c r="GR10" s="163"/>
      <c r="GS10" s="163"/>
      <c r="GT10" s="163"/>
      <c r="GU10" s="163"/>
      <c r="GV10" s="163"/>
      <c r="GW10" s="163"/>
      <c r="GX10" s="163"/>
      <c r="GY10" s="163"/>
      <c r="GZ10" s="163"/>
      <c r="HA10" s="163"/>
      <c r="HB10" s="163"/>
      <c r="HC10" s="163"/>
      <c r="HD10" s="163"/>
      <c r="HE10" s="163"/>
      <c r="HF10" s="163"/>
      <c r="HG10" s="163"/>
      <c r="HH10" s="163"/>
      <c r="HI10" s="163"/>
      <c r="HJ10" s="163"/>
      <c r="HK10" s="163"/>
      <c r="HL10" s="163"/>
      <c r="HM10" s="163"/>
      <c r="HN10" s="163"/>
      <c r="HO10" s="163"/>
      <c r="HP10" s="163"/>
      <c r="HQ10" s="163"/>
      <c r="HR10" s="163"/>
      <c r="HS10" s="163"/>
      <c r="HT10" s="163"/>
      <c r="HU10" s="163"/>
      <c r="HV10" s="163"/>
      <c r="HW10" s="163"/>
      <c r="HX10" s="163"/>
      <c r="HY10" s="163"/>
      <c r="HZ10" s="163"/>
      <c r="IA10" s="163"/>
      <c r="IB10" s="163"/>
      <c r="IC10" s="163"/>
      <c r="ID10" s="163"/>
      <c r="IE10" s="163"/>
      <c r="IF10" s="163"/>
      <c r="IG10" s="163"/>
      <c r="IH10" s="163"/>
      <c r="II10" s="163"/>
      <c r="IJ10" s="163"/>
      <c r="IK10" s="163"/>
      <c r="IL10" s="163"/>
      <c r="IM10" s="163"/>
      <c r="IN10" s="163"/>
      <c r="IO10" s="163"/>
      <c r="IP10" s="163"/>
      <c r="IQ10" s="163"/>
      <c r="IR10" s="163"/>
      <c r="IS10" s="163"/>
      <c r="IT10" s="163"/>
      <c r="IU10" s="163"/>
      <c r="IV10" s="163"/>
      <c r="IW10" s="163"/>
      <c r="IX10" s="163"/>
      <c r="IY10" s="163"/>
      <c r="IZ10" s="163"/>
      <c r="JA10" s="163"/>
      <c r="JB10" s="163"/>
      <c r="JC10" s="163"/>
      <c r="JD10" s="163"/>
      <c r="JE10" s="163"/>
      <c r="JF10" s="163"/>
      <c r="JG10" s="163"/>
      <c r="JH10" s="163"/>
      <c r="JI10" s="163"/>
      <c r="JJ10" s="163"/>
      <c r="JK10" s="163"/>
      <c r="JL10" s="163"/>
      <c r="JM10" s="163"/>
      <c r="JN10" s="163"/>
      <c r="JO10" s="163"/>
      <c r="JP10" s="163"/>
      <c r="JQ10" s="163"/>
      <c r="JR10" s="163"/>
      <c r="JS10" s="163"/>
      <c r="JT10" s="163"/>
      <c r="JU10" s="163"/>
      <c r="JV10" s="163"/>
      <c r="JW10" s="163"/>
      <c r="JX10" s="163"/>
      <c r="JY10" s="163"/>
      <c r="JZ10" s="163"/>
      <c r="KA10" s="163"/>
      <c r="KB10" s="163"/>
      <c r="KC10" s="163"/>
      <c r="KD10" s="163"/>
      <c r="KE10" s="163"/>
      <c r="KF10" s="163"/>
      <c r="KG10" s="163"/>
      <c r="KH10" s="163"/>
      <c r="KI10" s="163"/>
      <c r="KJ10" s="163"/>
      <c r="KK10" s="163"/>
      <c r="KL10" s="163"/>
      <c r="KM10" s="163"/>
      <c r="KN10" s="163"/>
      <c r="KO10" s="163"/>
      <c r="KP10" s="163"/>
      <c r="KQ10" s="163"/>
      <c r="KR10" s="163"/>
      <c r="KS10" s="163"/>
      <c r="KT10" s="163"/>
      <c r="KU10" s="163"/>
      <c r="KV10" s="163"/>
      <c r="KW10" s="163"/>
      <c r="KX10" s="163"/>
      <c r="KY10" s="163"/>
      <c r="KZ10" s="163"/>
      <c r="LA10" s="163"/>
      <c r="LB10" s="163"/>
      <c r="LC10" s="163"/>
      <c r="LD10" s="163"/>
      <c r="LE10" s="163"/>
      <c r="LF10" s="163"/>
      <c r="LG10" s="163"/>
      <c r="LH10" s="163"/>
      <c r="LI10" s="163"/>
      <c r="LJ10" s="163"/>
      <c r="LK10" s="163"/>
      <c r="LL10" s="163"/>
      <c r="LM10" s="163"/>
      <c r="LN10" s="163"/>
      <c r="LO10" s="163"/>
      <c r="LP10" s="163"/>
      <c r="LQ10" s="163"/>
      <c r="LR10" s="163"/>
      <c r="LS10" s="163"/>
      <c r="LT10" s="163"/>
      <c r="LU10" s="163"/>
      <c r="LV10" s="163"/>
      <c r="LW10" s="163"/>
      <c r="LX10" s="163"/>
      <c r="LY10" s="163"/>
      <c r="LZ10" s="163"/>
      <c r="MA10" s="163"/>
      <c r="MB10" s="163"/>
      <c r="MC10" s="163"/>
      <c r="MD10" s="163"/>
      <c r="ME10" s="163"/>
      <c r="MF10" s="163"/>
      <c r="MG10" s="163"/>
      <c r="MH10" s="163"/>
      <c r="MI10" s="163"/>
      <c r="MJ10" s="163"/>
      <c r="MK10" s="163"/>
      <c r="ML10" s="163"/>
      <c r="MM10" s="163"/>
      <c r="MN10" s="163"/>
      <c r="MO10" s="163"/>
      <c r="MP10" s="163"/>
      <c r="MQ10" s="163"/>
      <c r="MR10" s="163"/>
      <c r="MS10" s="163"/>
      <c r="MT10" s="163"/>
      <c r="MU10" s="163"/>
      <c r="MV10" s="163"/>
      <c r="MW10" s="163"/>
      <c r="MX10" s="163"/>
      <c r="MY10" s="163"/>
      <c r="MZ10" s="163"/>
      <c r="NA10" s="163"/>
      <c r="NB10" s="163"/>
      <c r="NC10" s="163"/>
      <c r="ND10" s="163"/>
      <c r="NE10" s="163"/>
    </row>
    <row r="11" spans="1:585" ht="20.100000000000001" customHeight="1">
      <c r="A11" s="171">
        <v>2</v>
      </c>
      <c r="B11" s="249" t="s">
        <v>108</v>
      </c>
      <c r="C11" s="172">
        <f t="shared" ref="C11:C27" si="32">IF(LEN(B11)&gt;0,COUNTIF($D11:$GU11,"A"),"")</f>
        <v>0</v>
      </c>
      <c r="D11" s="163" t="s">
        <v>130</v>
      </c>
      <c r="E11" s="163" t="s">
        <v>130</v>
      </c>
      <c r="F11" s="163" t="s">
        <v>130</v>
      </c>
      <c r="G11" s="163" t="s">
        <v>130</v>
      </c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  <c r="BB11" s="163"/>
      <c r="BC11" s="163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/>
      <c r="BQ11" s="163"/>
      <c r="BR11" s="163"/>
      <c r="BS11" s="163"/>
      <c r="BT11" s="163"/>
      <c r="BU11" s="163"/>
      <c r="BV11" s="163"/>
      <c r="BW11" s="163"/>
      <c r="BX11" s="163"/>
      <c r="BY11" s="163"/>
      <c r="BZ11" s="163"/>
      <c r="CA11" s="163"/>
      <c r="CB11" s="163"/>
      <c r="CC11" s="163"/>
      <c r="CD11" s="163"/>
      <c r="CE11" s="163"/>
      <c r="CF11" s="163"/>
      <c r="CG11" s="163"/>
      <c r="CH11" s="163"/>
      <c r="CI11" s="163"/>
      <c r="CJ11" s="163"/>
      <c r="CK11" s="163"/>
      <c r="CL11" s="163"/>
      <c r="CM11" s="163"/>
      <c r="CN11" s="163"/>
      <c r="CO11" s="163"/>
      <c r="CP11" s="163"/>
      <c r="CQ11" s="163"/>
      <c r="CR11" s="163"/>
      <c r="CS11" s="163"/>
      <c r="CT11" s="163"/>
      <c r="CU11" s="163"/>
      <c r="CV11" s="163"/>
      <c r="CW11" s="163"/>
      <c r="CX11" s="163"/>
      <c r="CY11" s="163"/>
      <c r="CZ11" s="163"/>
      <c r="DA11" s="163"/>
      <c r="DB11" s="163"/>
      <c r="DC11" s="163"/>
      <c r="DD11" s="163"/>
      <c r="DE11" s="163"/>
      <c r="DF11" s="163"/>
      <c r="DG11" s="163"/>
      <c r="DH11" s="163"/>
      <c r="DI11" s="163"/>
      <c r="DJ11" s="163"/>
      <c r="DK11" s="163"/>
      <c r="DL11" s="163"/>
      <c r="DM11" s="163"/>
      <c r="DN11" s="163"/>
      <c r="DO11" s="163"/>
      <c r="DP11" s="163"/>
      <c r="DQ11" s="163"/>
      <c r="DR11" s="163"/>
      <c r="DS11" s="163"/>
      <c r="DT11" s="163"/>
      <c r="DU11" s="163"/>
      <c r="DV11" s="163"/>
      <c r="DW11" s="163"/>
      <c r="DX11" s="163"/>
      <c r="DY11" s="163"/>
      <c r="DZ11" s="163"/>
      <c r="EA11" s="163"/>
      <c r="EB11" s="163"/>
      <c r="EC11" s="163"/>
      <c r="ED11" s="163"/>
      <c r="EE11" s="163"/>
      <c r="EF11" s="163"/>
      <c r="EG11" s="163"/>
      <c r="EH11" s="163"/>
      <c r="EI11" s="163"/>
      <c r="EJ11" s="163"/>
      <c r="EK11" s="163"/>
      <c r="EL11" s="163"/>
      <c r="EM11" s="163"/>
      <c r="EN11" s="163"/>
      <c r="EO11" s="163"/>
      <c r="EP11" s="163"/>
      <c r="EQ11" s="163"/>
      <c r="ER11" s="163"/>
      <c r="ES11" s="163"/>
      <c r="ET11" s="163"/>
      <c r="EU11" s="163"/>
      <c r="EV11" s="163"/>
      <c r="EW11" s="163"/>
      <c r="EX11" s="163"/>
      <c r="EY11" s="163"/>
      <c r="EZ11" s="163"/>
      <c r="FA11" s="163"/>
      <c r="FB11" s="163"/>
      <c r="FC11" s="163"/>
      <c r="FD11" s="163"/>
      <c r="FE11" s="163"/>
      <c r="FF11" s="163"/>
      <c r="FG11" s="163"/>
      <c r="FH11" s="163"/>
      <c r="FI11" s="163"/>
      <c r="FJ11" s="163"/>
      <c r="FK11" s="163"/>
      <c r="FL11" s="163"/>
      <c r="FM11" s="163"/>
      <c r="FN11" s="163"/>
      <c r="FO11" s="163"/>
      <c r="FP11" s="163"/>
      <c r="FQ11" s="163"/>
      <c r="FR11" s="163"/>
      <c r="FS11" s="163"/>
      <c r="FT11" s="163"/>
      <c r="FU11" s="163"/>
      <c r="FV11" s="163"/>
      <c r="FW11" s="163"/>
      <c r="FX11" s="163"/>
      <c r="FY11" s="163"/>
      <c r="FZ11" s="163"/>
      <c r="GA11" s="163"/>
      <c r="GB11" s="163"/>
      <c r="GC11" s="163"/>
      <c r="GD11" s="163"/>
      <c r="GE11" s="163"/>
      <c r="GF11" s="163"/>
      <c r="GG11" s="163"/>
      <c r="GH11" s="163"/>
      <c r="GI11" s="163"/>
      <c r="GJ11" s="163"/>
      <c r="GK11" s="163"/>
      <c r="GL11" s="163"/>
      <c r="GM11" s="163"/>
      <c r="GN11" s="163"/>
      <c r="GO11" s="163"/>
      <c r="GP11" s="163"/>
      <c r="GQ11" s="163"/>
      <c r="GR11" s="163"/>
      <c r="GS11" s="163"/>
      <c r="GT11" s="163"/>
      <c r="GU11" s="163"/>
      <c r="GV11" s="163"/>
      <c r="GW11" s="163"/>
      <c r="GX11" s="163"/>
      <c r="GY11" s="163"/>
      <c r="GZ11" s="163"/>
      <c r="HA11" s="163"/>
      <c r="HB11" s="163"/>
      <c r="HC11" s="163"/>
      <c r="HD11" s="163"/>
      <c r="HE11" s="163"/>
      <c r="HF11" s="163"/>
      <c r="HG11" s="163"/>
      <c r="HH11" s="163"/>
      <c r="HI11" s="163"/>
      <c r="HJ11" s="163"/>
      <c r="HK11" s="163"/>
      <c r="HL11" s="163"/>
      <c r="HM11" s="163"/>
      <c r="HN11" s="163"/>
      <c r="HO11" s="163"/>
      <c r="HP11" s="163"/>
      <c r="HQ11" s="163"/>
      <c r="HR11" s="163"/>
      <c r="HS11" s="163"/>
      <c r="HT11" s="163"/>
      <c r="HU11" s="163"/>
      <c r="HV11" s="163"/>
      <c r="HW11" s="163"/>
      <c r="HX11" s="163"/>
      <c r="HY11" s="163"/>
      <c r="HZ11" s="163"/>
      <c r="IA11" s="163"/>
      <c r="IB11" s="163"/>
      <c r="IC11" s="163"/>
      <c r="ID11" s="163"/>
      <c r="IE11" s="163"/>
      <c r="IF11" s="163"/>
      <c r="IG11" s="163"/>
      <c r="IH11" s="163"/>
      <c r="II11" s="163"/>
      <c r="IJ11" s="163"/>
      <c r="IK11" s="163"/>
      <c r="IL11" s="163"/>
      <c r="IM11" s="163"/>
      <c r="IN11" s="163"/>
      <c r="IO11" s="163"/>
      <c r="IP11" s="163"/>
      <c r="IQ11" s="163"/>
      <c r="IR11" s="163"/>
      <c r="IS11" s="163"/>
      <c r="IT11" s="163"/>
      <c r="IU11" s="163"/>
      <c r="IV11" s="163"/>
      <c r="IW11" s="163"/>
      <c r="IX11" s="163"/>
      <c r="IY11" s="163"/>
      <c r="IZ11" s="163"/>
      <c r="JA11" s="163"/>
      <c r="JB11" s="163"/>
      <c r="JC11" s="163"/>
      <c r="JD11" s="163"/>
      <c r="JE11" s="163"/>
      <c r="JF11" s="163"/>
      <c r="JG11" s="163"/>
      <c r="JH11" s="163"/>
      <c r="JI11" s="163"/>
      <c r="JJ11" s="163"/>
      <c r="JK11" s="163"/>
      <c r="JL11" s="163"/>
      <c r="JM11" s="163"/>
      <c r="JN11" s="163"/>
      <c r="JO11" s="163"/>
      <c r="JP11" s="163"/>
      <c r="JQ11" s="163"/>
      <c r="JR11" s="163"/>
      <c r="JS11" s="163"/>
      <c r="JT11" s="163"/>
      <c r="JU11" s="163"/>
      <c r="JV11" s="163"/>
      <c r="JW11" s="163"/>
      <c r="JX11" s="163"/>
      <c r="JY11" s="163"/>
      <c r="JZ11" s="163"/>
      <c r="KA11" s="163"/>
      <c r="KB11" s="163"/>
      <c r="KC11" s="163"/>
      <c r="KD11" s="163"/>
      <c r="KE11" s="163"/>
      <c r="KF11" s="163"/>
      <c r="KG11" s="163"/>
      <c r="KH11" s="163"/>
      <c r="KI11" s="163"/>
      <c r="KJ11" s="163"/>
      <c r="KK11" s="163"/>
      <c r="KL11" s="163"/>
      <c r="KM11" s="163"/>
      <c r="KN11" s="163"/>
      <c r="KO11" s="163"/>
      <c r="KP11" s="163"/>
      <c r="KQ11" s="163"/>
      <c r="KR11" s="163"/>
      <c r="KS11" s="163"/>
      <c r="KT11" s="163"/>
      <c r="KU11" s="163"/>
      <c r="KV11" s="163"/>
      <c r="KW11" s="163"/>
      <c r="KX11" s="163"/>
      <c r="KY11" s="163"/>
      <c r="KZ11" s="163"/>
      <c r="LA11" s="163"/>
      <c r="LB11" s="163"/>
      <c r="LC11" s="163"/>
      <c r="LD11" s="163"/>
      <c r="LE11" s="163"/>
      <c r="LF11" s="163"/>
      <c r="LG11" s="163"/>
      <c r="LH11" s="163"/>
      <c r="LI11" s="163"/>
      <c r="LJ11" s="163"/>
      <c r="LK11" s="163"/>
      <c r="LL11" s="163"/>
      <c r="LM11" s="163"/>
      <c r="LN11" s="163"/>
      <c r="LO11" s="163"/>
      <c r="LP11" s="163"/>
      <c r="LQ11" s="163"/>
      <c r="LR11" s="163"/>
      <c r="LS11" s="163"/>
      <c r="LT11" s="163"/>
      <c r="LU11" s="163"/>
      <c r="LV11" s="163"/>
      <c r="LW11" s="163"/>
      <c r="LX11" s="163"/>
      <c r="LY11" s="163"/>
      <c r="LZ11" s="163"/>
      <c r="MA11" s="163"/>
      <c r="MB11" s="163"/>
      <c r="MC11" s="163"/>
      <c r="MD11" s="163"/>
      <c r="ME11" s="163"/>
      <c r="MF11" s="163"/>
      <c r="MG11" s="163"/>
      <c r="MH11" s="163"/>
      <c r="MI11" s="163"/>
      <c r="MJ11" s="163"/>
      <c r="MK11" s="163"/>
      <c r="ML11" s="163"/>
      <c r="MM11" s="163"/>
      <c r="MN11" s="163"/>
      <c r="MO11" s="163"/>
      <c r="MP11" s="163"/>
      <c r="MQ11" s="163"/>
      <c r="MR11" s="163"/>
      <c r="MS11" s="163"/>
      <c r="MT11" s="163"/>
      <c r="MU11" s="163"/>
      <c r="MV11" s="163"/>
      <c r="MW11" s="163"/>
      <c r="MX11" s="163"/>
      <c r="MY11" s="163"/>
      <c r="MZ11" s="163"/>
      <c r="NA11" s="163"/>
      <c r="NB11" s="163"/>
      <c r="NC11" s="163"/>
      <c r="ND11" s="163"/>
      <c r="NE11" s="163"/>
    </row>
    <row r="12" spans="1:585" ht="20.100000000000001" customHeight="1">
      <c r="A12" s="171">
        <v>3</v>
      </c>
      <c r="B12" s="249" t="s">
        <v>109</v>
      </c>
      <c r="C12" s="172">
        <f t="shared" si="32"/>
        <v>0</v>
      </c>
      <c r="D12" s="163" t="s">
        <v>130</v>
      </c>
      <c r="E12" s="163" t="s">
        <v>130</v>
      </c>
      <c r="F12" s="163" t="s">
        <v>130</v>
      </c>
      <c r="G12" s="163" t="s">
        <v>130</v>
      </c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63"/>
      <c r="BZ12" s="163"/>
      <c r="CA12" s="163"/>
      <c r="CB12" s="163"/>
      <c r="CC12" s="163"/>
      <c r="CD12" s="163"/>
      <c r="CE12" s="163"/>
      <c r="CF12" s="163"/>
      <c r="CG12" s="163"/>
      <c r="CH12" s="163"/>
      <c r="CI12" s="163"/>
      <c r="CJ12" s="163"/>
      <c r="CK12" s="163"/>
      <c r="CL12" s="163"/>
      <c r="CM12" s="163"/>
      <c r="CN12" s="163"/>
      <c r="CO12" s="163"/>
      <c r="CP12" s="163"/>
      <c r="CQ12" s="163"/>
      <c r="CR12" s="163"/>
      <c r="CS12" s="163"/>
      <c r="CT12" s="163"/>
      <c r="CU12" s="163"/>
      <c r="CV12" s="163"/>
      <c r="CW12" s="163"/>
      <c r="CX12" s="163"/>
      <c r="CY12" s="163"/>
      <c r="CZ12" s="163"/>
      <c r="DA12" s="163"/>
      <c r="DB12" s="163"/>
      <c r="DC12" s="163"/>
      <c r="DD12" s="163"/>
      <c r="DE12" s="163"/>
      <c r="DF12" s="163"/>
      <c r="DG12" s="163"/>
      <c r="DH12" s="163"/>
      <c r="DI12" s="163"/>
      <c r="DJ12" s="163"/>
      <c r="DK12" s="163"/>
      <c r="DL12" s="163"/>
      <c r="DM12" s="163"/>
      <c r="DN12" s="163"/>
      <c r="DO12" s="163"/>
      <c r="DP12" s="163"/>
      <c r="DQ12" s="163"/>
      <c r="DR12" s="163"/>
      <c r="DS12" s="163"/>
      <c r="DT12" s="163"/>
      <c r="DU12" s="163"/>
      <c r="DV12" s="163"/>
      <c r="DW12" s="163"/>
      <c r="DX12" s="163"/>
      <c r="DY12" s="163"/>
      <c r="DZ12" s="163"/>
      <c r="EA12" s="163"/>
      <c r="EB12" s="163"/>
      <c r="EC12" s="163"/>
      <c r="ED12" s="163"/>
      <c r="EE12" s="163"/>
      <c r="EF12" s="163"/>
      <c r="EG12" s="163"/>
      <c r="EH12" s="163"/>
      <c r="EI12" s="163"/>
      <c r="EJ12" s="163"/>
      <c r="EK12" s="163"/>
      <c r="EL12" s="163"/>
      <c r="EM12" s="163"/>
      <c r="EN12" s="163"/>
      <c r="EO12" s="163"/>
      <c r="EP12" s="163"/>
      <c r="EQ12" s="163"/>
      <c r="ER12" s="163"/>
      <c r="ES12" s="163"/>
      <c r="ET12" s="163"/>
      <c r="EU12" s="163"/>
      <c r="EV12" s="163"/>
      <c r="EW12" s="163"/>
      <c r="EX12" s="163"/>
      <c r="EY12" s="163"/>
      <c r="EZ12" s="163"/>
      <c r="FA12" s="163"/>
      <c r="FB12" s="163"/>
      <c r="FC12" s="163"/>
      <c r="FD12" s="163"/>
      <c r="FE12" s="163"/>
      <c r="FF12" s="163"/>
      <c r="FG12" s="163"/>
      <c r="FH12" s="163"/>
      <c r="FI12" s="163"/>
      <c r="FJ12" s="163"/>
      <c r="FK12" s="163"/>
      <c r="FL12" s="163"/>
      <c r="FM12" s="163"/>
      <c r="FN12" s="163"/>
      <c r="FO12" s="163"/>
      <c r="FP12" s="163"/>
      <c r="FQ12" s="163"/>
      <c r="FR12" s="163"/>
      <c r="FS12" s="163"/>
      <c r="FT12" s="163"/>
      <c r="FU12" s="163"/>
      <c r="FV12" s="163"/>
      <c r="FW12" s="163"/>
      <c r="FX12" s="163"/>
      <c r="FY12" s="163"/>
      <c r="FZ12" s="163"/>
      <c r="GA12" s="163"/>
      <c r="GB12" s="163"/>
      <c r="GC12" s="163"/>
      <c r="GD12" s="163"/>
      <c r="GE12" s="163"/>
      <c r="GF12" s="163"/>
      <c r="GG12" s="163"/>
      <c r="GH12" s="163"/>
      <c r="GI12" s="163"/>
      <c r="GJ12" s="163"/>
      <c r="GK12" s="163"/>
      <c r="GL12" s="163"/>
      <c r="GM12" s="163"/>
      <c r="GN12" s="163"/>
      <c r="GO12" s="163"/>
      <c r="GP12" s="163"/>
      <c r="GQ12" s="163"/>
      <c r="GR12" s="163"/>
      <c r="GS12" s="163"/>
      <c r="GT12" s="163"/>
      <c r="GU12" s="163"/>
      <c r="GV12" s="163"/>
      <c r="GW12" s="163"/>
      <c r="GX12" s="163"/>
      <c r="GY12" s="163"/>
      <c r="GZ12" s="163"/>
      <c r="HA12" s="163"/>
      <c r="HB12" s="163"/>
      <c r="HC12" s="163"/>
      <c r="HD12" s="163"/>
      <c r="HE12" s="163"/>
      <c r="HF12" s="163"/>
      <c r="HG12" s="163"/>
      <c r="HH12" s="163"/>
      <c r="HI12" s="163"/>
      <c r="HJ12" s="163"/>
      <c r="HK12" s="163"/>
      <c r="HL12" s="163"/>
      <c r="HM12" s="163"/>
      <c r="HN12" s="163"/>
      <c r="HO12" s="163"/>
      <c r="HP12" s="163"/>
      <c r="HQ12" s="163"/>
      <c r="HR12" s="163"/>
      <c r="HS12" s="163"/>
      <c r="HT12" s="163"/>
      <c r="HU12" s="163"/>
      <c r="HV12" s="163"/>
      <c r="HW12" s="163"/>
      <c r="HX12" s="163"/>
      <c r="HY12" s="163"/>
      <c r="HZ12" s="163"/>
      <c r="IA12" s="163"/>
      <c r="IB12" s="163"/>
      <c r="IC12" s="163"/>
      <c r="ID12" s="163"/>
      <c r="IE12" s="163"/>
      <c r="IF12" s="163"/>
      <c r="IG12" s="163"/>
      <c r="IH12" s="163"/>
      <c r="II12" s="163"/>
      <c r="IJ12" s="163"/>
      <c r="IK12" s="163"/>
      <c r="IL12" s="163"/>
      <c r="IM12" s="163"/>
      <c r="IN12" s="163"/>
      <c r="IO12" s="163"/>
      <c r="IP12" s="163"/>
      <c r="IQ12" s="163"/>
      <c r="IR12" s="163"/>
      <c r="IS12" s="163"/>
      <c r="IT12" s="163"/>
      <c r="IU12" s="163"/>
      <c r="IV12" s="163"/>
      <c r="IW12" s="163"/>
      <c r="IX12" s="163"/>
      <c r="IY12" s="163"/>
      <c r="IZ12" s="163"/>
      <c r="JA12" s="163"/>
      <c r="JB12" s="163"/>
      <c r="JC12" s="163"/>
      <c r="JD12" s="163"/>
      <c r="JE12" s="163"/>
      <c r="JF12" s="163"/>
      <c r="JG12" s="163"/>
      <c r="JH12" s="163"/>
      <c r="JI12" s="163"/>
      <c r="JJ12" s="163"/>
      <c r="JK12" s="163"/>
      <c r="JL12" s="163"/>
      <c r="JM12" s="163"/>
      <c r="JN12" s="163"/>
      <c r="JO12" s="163"/>
      <c r="JP12" s="163"/>
      <c r="JQ12" s="163"/>
      <c r="JR12" s="163"/>
      <c r="JS12" s="163"/>
      <c r="JT12" s="163"/>
      <c r="JU12" s="163"/>
      <c r="JV12" s="163"/>
      <c r="JW12" s="163"/>
      <c r="JX12" s="163"/>
      <c r="JY12" s="163"/>
      <c r="JZ12" s="163"/>
      <c r="KA12" s="163"/>
      <c r="KB12" s="163"/>
      <c r="KC12" s="163"/>
      <c r="KD12" s="163"/>
      <c r="KE12" s="163"/>
      <c r="KF12" s="163"/>
      <c r="KG12" s="163"/>
      <c r="KH12" s="163"/>
      <c r="KI12" s="163"/>
      <c r="KJ12" s="163"/>
      <c r="KK12" s="163"/>
      <c r="KL12" s="163"/>
      <c r="KM12" s="163"/>
      <c r="KN12" s="163"/>
      <c r="KO12" s="163"/>
      <c r="KP12" s="163"/>
      <c r="KQ12" s="163"/>
      <c r="KR12" s="163"/>
      <c r="KS12" s="163"/>
      <c r="KT12" s="163"/>
      <c r="KU12" s="163"/>
      <c r="KV12" s="163"/>
      <c r="KW12" s="163"/>
      <c r="KX12" s="163"/>
      <c r="KY12" s="163"/>
      <c r="KZ12" s="163"/>
      <c r="LA12" s="163"/>
      <c r="LB12" s="163"/>
      <c r="LC12" s="163"/>
      <c r="LD12" s="163"/>
      <c r="LE12" s="163"/>
      <c r="LF12" s="163"/>
      <c r="LG12" s="163"/>
      <c r="LH12" s="163"/>
      <c r="LI12" s="163"/>
      <c r="LJ12" s="163"/>
      <c r="LK12" s="163"/>
      <c r="LL12" s="163"/>
      <c r="LM12" s="163"/>
      <c r="LN12" s="163"/>
      <c r="LO12" s="163"/>
      <c r="LP12" s="163"/>
      <c r="LQ12" s="163"/>
      <c r="LR12" s="163"/>
      <c r="LS12" s="163"/>
      <c r="LT12" s="163"/>
      <c r="LU12" s="163"/>
      <c r="LV12" s="163"/>
      <c r="LW12" s="163"/>
      <c r="LX12" s="163"/>
      <c r="LY12" s="163"/>
      <c r="LZ12" s="163"/>
      <c r="MA12" s="163"/>
      <c r="MB12" s="163"/>
      <c r="MC12" s="163"/>
      <c r="MD12" s="163"/>
      <c r="ME12" s="163"/>
      <c r="MF12" s="163"/>
      <c r="MG12" s="163"/>
      <c r="MH12" s="163"/>
      <c r="MI12" s="163"/>
      <c r="MJ12" s="163"/>
      <c r="MK12" s="163"/>
      <c r="ML12" s="163"/>
      <c r="MM12" s="163"/>
      <c r="MN12" s="163"/>
      <c r="MO12" s="163"/>
      <c r="MP12" s="163"/>
      <c r="MQ12" s="163"/>
      <c r="MR12" s="163"/>
      <c r="MS12" s="163"/>
      <c r="MT12" s="163"/>
      <c r="MU12" s="163"/>
      <c r="MV12" s="163"/>
      <c r="MW12" s="163"/>
      <c r="MX12" s="163"/>
      <c r="MY12" s="163"/>
      <c r="MZ12" s="163"/>
      <c r="NA12" s="163"/>
      <c r="NB12" s="163"/>
      <c r="NC12" s="163"/>
      <c r="ND12" s="163"/>
      <c r="NE12" s="163"/>
    </row>
    <row r="13" spans="1:585" ht="20.100000000000001" customHeight="1">
      <c r="A13" s="171">
        <v>4</v>
      </c>
      <c r="B13" s="249" t="s">
        <v>110</v>
      </c>
      <c r="C13" s="172">
        <f t="shared" si="32"/>
        <v>0</v>
      </c>
      <c r="D13" s="163" t="s">
        <v>130</v>
      </c>
      <c r="E13" s="163" t="s">
        <v>130</v>
      </c>
      <c r="F13" s="163" t="s">
        <v>130</v>
      </c>
      <c r="G13" s="163" t="s">
        <v>130</v>
      </c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/>
      <c r="BQ13" s="163"/>
      <c r="BR13" s="163"/>
      <c r="BS13" s="163"/>
      <c r="BT13" s="163"/>
      <c r="BU13" s="163"/>
      <c r="BV13" s="163"/>
      <c r="BW13" s="163"/>
      <c r="BX13" s="163"/>
      <c r="BY13" s="163"/>
      <c r="BZ13" s="163"/>
      <c r="CA13" s="163"/>
      <c r="CB13" s="163"/>
      <c r="CC13" s="163"/>
      <c r="CD13" s="163"/>
      <c r="CE13" s="163"/>
      <c r="CF13" s="163"/>
      <c r="CG13" s="163"/>
      <c r="CH13" s="163"/>
      <c r="CI13" s="163"/>
      <c r="CJ13" s="163"/>
      <c r="CK13" s="163"/>
      <c r="CL13" s="163"/>
      <c r="CM13" s="163"/>
      <c r="CN13" s="163"/>
      <c r="CO13" s="163"/>
      <c r="CP13" s="163"/>
      <c r="CQ13" s="163"/>
      <c r="CR13" s="163"/>
      <c r="CS13" s="163"/>
      <c r="CT13" s="163"/>
      <c r="CU13" s="163"/>
      <c r="CV13" s="163"/>
      <c r="CW13" s="163"/>
      <c r="CX13" s="163"/>
      <c r="CY13" s="163"/>
      <c r="CZ13" s="163"/>
      <c r="DA13" s="163"/>
      <c r="DB13" s="163"/>
      <c r="DC13" s="163"/>
      <c r="DD13" s="163"/>
      <c r="DE13" s="163"/>
      <c r="DF13" s="163"/>
      <c r="DG13" s="163"/>
      <c r="DH13" s="163"/>
      <c r="DI13" s="163"/>
      <c r="DJ13" s="163"/>
      <c r="DK13" s="163"/>
      <c r="DL13" s="163"/>
      <c r="DM13" s="163"/>
      <c r="DN13" s="163"/>
      <c r="DO13" s="163"/>
      <c r="DP13" s="163"/>
      <c r="DQ13" s="163"/>
      <c r="DR13" s="163"/>
      <c r="DS13" s="163"/>
      <c r="DT13" s="163"/>
      <c r="DU13" s="163"/>
      <c r="DV13" s="163"/>
      <c r="DW13" s="163"/>
      <c r="DX13" s="163"/>
      <c r="DY13" s="163"/>
      <c r="DZ13" s="163"/>
      <c r="EA13" s="163"/>
      <c r="EB13" s="163"/>
      <c r="EC13" s="163"/>
      <c r="ED13" s="163"/>
      <c r="EE13" s="163"/>
      <c r="EF13" s="163"/>
      <c r="EG13" s="163"/>
      <c r="EH13" s="163"/>
      <c r="EI13" s="163"/>
      <c r="EJ13" s="163"/>
      <c r="EK13" s="163"/>
      <c r="EL13" s="163"/>
      <c r="EM13" s="163"/>
      <c r="EN13" s="163"/>
      <c r="EO13" s="163"/>
      <c r="EP13" s="163"/>
      <c r="EQ13" s="163"/>
      <c r="ER13" s="163"/>
      <c r="ES13" s="163"/>
      <c r="ET13" s="163"/>
      <c r="EU13" s="163"/>
      <c r="EV13" s="163"/>
      <c r="EW13" s="163"/>
      <c r="EX13" s="163"/>
      <c r="EY13" s="163"/>
      <c r="EZ13" s="163"/>
      <c r="FA13" s="163"/>
      <c r="FB13" s="163"/>
      <c r="FC13" s="163"/>
      <c r="FD13" s="163"/>
      <c r="FE13" s="163"/>
      <c r="FF13" s="163"/>
      <c r="FG13" s="163"/>
      <c r="FH13" s="163"/>
      <c r="FI13" s="163"/>
      <c r="FJ13" s="163"/>
      <c r="FK13" s="163"/>
      <c r="FL13" s="163"/>
      <c r="FM13" s="163"/>
      <c r="FN13" s="163"/>
      <c r="FO13" s="163"/>
      <c r="FP13" s="163"/>
      <c r="FQ13" s="163"/>
      <c r="FR13" s="163"/>
      <c r="FS13" s="163"/>
      <c r="FT13" s="163"/>
      <c r="FU13" s="163"/>
      <c r="FV13" s="163"/>
      <c r="FW13" s="163"/>
      <c r="FX13" s="163"/>
      <c r="FY13" s="163"/>
      <c r="FZ13" s="163"/>
      <c r="GA13" s="163"/>
      <c r="GB13" s="163"/>
      <c r="GC13" s="163"/>
      <c r="GD13" s="163"/>
      <c r="GE13" s="163"/>
      <c r="GF13" s="163"/>
      <c r="GG13" s="163"/>
      <c r="GH13" s="163"/>
      <c r="GI13" s="163"/>
      <c r="GJ13" s="163"/>
      <c r="GK13" s="163"/>
      <c r="GL13" s="163"/>
      <c r="GM13" s="163"/>
      <c r="GN13" s="163"/>
      <c r="GO13" s="163"/>
      <c r="GP13" s="163"/>
      <c r="GQ13" s="163"/>
      <c r="GR13" s="163"/>
      <c r="GS13" s="163"/>
      <c r="GT13" s="163"/>
      <c r="GU13" s="163"/>
      <c r="GV13" s="163"/>
      <c r="GW13" s="163"/>
      <c r="GX13" s="163"/>
      <c r="GY13" s="163"/>
      <c r="GZ13" s="163"/>
      <c r="HA13" s="163"/>
      <c r="HB13" s="163"/>
      <c r="HC13" s="163"/>
      <c r="HD13" s="163"/>
      <c r="HE13" s="163"/>
      <c r="HF13" s="163"/>
      <c r="HG13" s="163"/>
      <c r="HH13" s="163"/>
      <c r="HI13" s="163"/>
      <c r="HJ13" s="163"/>
      <c r="HK13" s="163"/>
      <c r="HL13" s="163"/>
      <c r="HM13" s="163"/>
      <c r="HN13" s="163"/>
      <c r="HO13" s="163"/>
      <c r="HP13" s="163"/>
      <c r="HQ13" s="163"/>
      <c r="HR13" s="163"/>
      <c r="HS13" s="163"/>
      <c r="HT13" s="163"/>
      <c r="HU13" s="163"/>
      <c r="HV13" s="163"/>
      <c r="HW13" s="163"/>
      <c r="HX13" s="163"/>
      <c r="HY13" s="163"/>
      <c r="HZ13" s="163"/>
      <c r="IA13" s="163"/>
      <c r="IB13" s="163"/>
      <c r="IC13" s="163"/>
      <c r="ID13" s="163"/>
      <c r="IE13" s="163"/>
      <c r="IF13" s="163"/>
      <c r="IG13" s="163"/>
      <c r="IH13" s="163"/>
      <c r="II13" s="163"/>
      <c r="IJ13" s="163"/>
      <c r="IK13" s="163"/>
      <c r="IL13" s="163"/>
      <c r="IM13" s="163"/>
      <c r="IN13" s="163"/>
      <c r="IO13" s="163"/>
      <c r="IP13" s="163"/>
      <c r="IQ13" s="163"/>
      <c r="IR13" s="163"/>
      <c r="IS13" s="163"/>
      <c r="IT13" s="163"/>
      <c r="IU13" s="163"/>
      <c r="IV13" s="163"/>
      <c r="IW13" s="163"/>
      <c r="IX13" s="163"/>
      <c r="IY13" s="163"/>
      <c r="IZ13" s="163"/>
      <c r="JA13" s="163"/>
      <c r="JB13" s="163"/>
      <c r="JC13" s="163"/>
      <c r="JD13" s="163"/>
      <c r="JE13" s="163"/>
      <c r="JF13" s="163"/>
      <c r="JG13" s="163"/>
      <c r="JH13" s="163"/>
      <c r="JI13" s="163"/>
      <c r="JJ13" s="163"/>
      <c r="JK13" s="163"/>
      <c r="JL13" s="163"/>
      <c r="JM13" s="163"/>
      <c r="JN13" s="163"/>
      <c r="JO13" s="163"/>
      <c r="JP13" s="163"/>
      <c r="JQ13" s="163"/>
      <c r="JR13" s="163"/>
      <c r="JS13" s="163"/>
      <c r="JT13" s="163"/>
      <c r="JU13" s="163"/>
      <c r="JV13" s="163"/>
      <c r="JW13" s="163"/>
      <c r="JX13" s="163"/>
      <c r="JY13" s="163"/>
      <c r="JZ13" s="163"/>
      <c r="KA13" s="163"/>
      <c r="KB13" s="163"/>
      <c r="KC13" s="163"/>
      <c r="KD13" s="163"/>
      <c r="KE13" s="163"/>
      <c r="KF13" s="163"/>
      <c r="KG13" s="163"/>
      <c r="KH13" s="163"/>
      <c r="KI13" s="163"/>
      <c r="KJ13" s="163"/>
      <c r="KK13" s="163"/>
      <c r="KL13" s="163"/>
      <c r="KM13" s="163"/>
      <c r="KN13" s="163"/>
      <c r="KO13" s="163"/>
      <c r="KP13" s="163"/>
      <c r="KQ13" s="163"/>
      <c r="KR13" s="163"/>
      <c r="KS13" s="163"/>
      <c r="KT13" s="163"/>
      <c r="KU13" s="163"/>
      <c r="KV13" s="163"/>
      <c r="KW13" s="163"/>
      <c r="KX13" s="163"/>
      <c r="KY13" s="163"/>
      <c r="KZ13" s="163"/>
      <c r="LA13" s="163"/>
      <c r="LB13" s="163"/>
      <c r="LC13" s="163"/>
      <c r="LD13" s="163"/>
      <c r="LE13" s="163"/>
      <c r="LF13" s="163"/>
      <c r="LG13" s="163"/>
      <c r="LH13" s="163"/>
      <c r="LI13" s="163"/>
      <c r="LJ13" s="163"/>
      <c r="LK13" s="163"/>
      <c r="LL13" s="163"/>
      <c r="LM13" s="163"/>
      <c r="LN13" s="163"/>
      <c r="LO13" s="163"/>
      <c r="LP13" s="163"/>
      <c r="LQ13" s="163"/>
      <c r="LR13" s="163"/>
      <c r="LS13" s="163"/>
      <c r="LT13" s="163"/>
      <c r="LU13" s="163"/>
      <c r="LV13" s="163"/>
      <c r="LW13" s="163"/>
      <c r="LX13" s="163"/>
      <c r="LY13" s="163"/>
      <c r="LZ13" s="163"/>
      <c r="MA13" s="163"/>
      <c r="MB13" s="163"/>
      <c r="MC13" s="163"/>
      <c r="MD13" s="163"/>
      <c r="ME13" s="163"/>
      <c r="MF13" s="163"/>
      <c r="MG13" s="163"/>
      <c r="MH13" s="163"/>
      <c r="MI13" s="163"/>
      <c r="MJ13" s="163"/>
      <c r="MK13" s="163"/>
      <c r="ML13" s="163"/>
      <c r="MM13" s="163"/>
      <c r="MN13" s="163"/>
      <c r="MO13" s="163"/>
      <c r="MP13" s="163"/>
      <c r="MQ13" s="163"/>
      <c r="MR13" s="163"/>
      <c r="MS13" s="163"/>
      <c r="MT13" s="163"/>
      <c r="MU13" s="163"/>
      <c r="MV13" s="163"/>
      <c r="MW13" s="163"/>
      <c r="MX13" s="163"/>
      <c r="MY13" s="163"/>
      <c r="MZ13" s="163"/>
      <c r="NA13" s="163"/>
      <c r="NB13" s="163"/>
      <c r="NC13" s="163"/>
      <c r="ND13" s="163"/>
      <c r="NE13" s="163"/>
    </row>
    <row r="14" spans="1:585" ht="20.100000000000001" customHeight="1">
      <c r="A14" s="171">
        <v>5</v>
      </c>
      <c r="B14" s="249" t="s">
        <v>111</v>
      </c>
      <c r="C14" s="172">
        <f t="shared" si="32"/>
        <v>0</v>
      </c>
      <c r="D14" s="163" t="s">
        <v>130</v>
      </c>
      <c r="E14" s="163" t="s">
        <v>130</v>
      </c>
      <c r="F14" s="163" t="s">
        <v>130</v>
      </c>
      <c r="G14" s="163" t="s">
        <v>130</v>
      </c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3"/>
      <c r="BX14" s="163"/>
      <c r="BY14" s="163"/>
      <c r="BZ14" s="163"/>
      <c r="CA14" s="163"/>
      <c r="CB14" s="163"/>
      <c r="CC14" s="163"/>
      <c r="CD14" s="163"/>
      <c r="CE14" s="163"/>
      <c r="CF14" s="163"/>
      <c r="CG14" s="163"/>
      <c r="CH14" s="163"/>
      <c r="CI14" s="163"/>
      <c r="CJ14" s="163"/>
      <c r="CK14" s="163"/>
      <c r="CL14" s="163"/>
      <c r="CM14" s="163"/>
      <c r="CN14" s="163"/>
      <c r="CO14" s="163"/>
      <c r="CP14" s="163"/>
      <c r="CQ14" s="163"/>
      <c r="CR14" s="163"/>
      <c r="CS14" s="163"/>
      <c r="CT14" s="163"/>
      <c r="CU14" s="163"/>
      <c r="CV14" s="163"/>
      <c r="CW14" s="163"/>
      <c r="CX14" s="163"/>
      <c r="CY14" s="163"/>
      <c r="CZ14" s="163"/>
      <c r="DA14" s="163"/>
      <c r="DB14" s="163"/>
      <c r="DC14" s="163"/>
      <c r="DD14" s="163"/>
      <c r="DE14" s="163"/>
      <c r="DF14" s="163"/>
      <c r="DG14" s="163"/>
      <c r="DH14" s="163"/>
      <c r="DI14" s="163"/>
      <c r="DJ14" s="163"/>
      <c r="DK14" s="163"/>
      <c r="DL14" s="163"/>
      <c r="DM14" s="163"/>
      <c r="DN14" s="163"/>
      <c r="DO14" s="163"/>
      <c r="DP14" s="163"/>
      <c r="DQ14" s="163"/>
      <c r="DR14" s="163"/>
      <c r="DS14" s="163"/>
      <c r="DT14" s="163"/>
      <c r="DU14" s="163"/>
      <c r="DV14" s="163"/>
      <c r="DW14" s="163"/>
      <c r="DX14" s="163"/>
      <c r="DY14" s="163"/>
      <c r="DZ14" s="163"/>
      <c r="EA14" s="163"/>
      <c r="EB14" s="163"/>
      <c r="EC14" s="163"/>
      <c r="ED14" s="163"/>
      <c r="EE14" s="163"/>
      <c r="EF14" s="163"/>
      <c r="EG14" s="163"/>
      <c r="EH14" s="163"/>
      <c r="EI14" s="163"/>
      <c r="EJ14" s="163"/>
      <c r="EK14" s="163"/>
      <c r="EL14" s="163"/>
      <c r="EM14" s="163"/>
      <c r="EN14" s="163"/>
      <c r="EO14" s="163"/>
      <c r="EP14" s="163"/>
      <c r="EQ14" s="163"/>
      <c r="ER14" s="163"/>
      <c r="ES14" s="163"/>
      <c r="ET14" s="163"/>
      <c r="EU14" s="163"/>
      <c r="EV14" s="163"/>
      <c r="EW14" s="163"/>
      <c r="EX14" s="163"/>
      <c r="EY14" s="163"/>
      <c r="EZ14" s="163"/>
      <c r="FA14" s="163"/>
      <c r="FB14" s="163"/>
      <c r="FC14" s="163"/>
      <c r="FD14" s="163"/>
      <c r="FE14" s="163"/>
      <c r="FF14" s="163"/>
      <c r="FG14" s="163"/>
      <c r="FH14" s="163"/>
      <c r="FI14" s="163"/>
      <c r="FJ14" s="163"/>
      <c r="FK14" s="163"/>
      <c r="FL14" s="163"/>
      <c r="FM14" s="163"/>
      <c r="FN14" s="163"/>
      <c r="FO14" s="163"/>
      <c r="FP14" s="163"/>
      <c r="FQ14" s="163"/>
      <c r="FR14" s="163"/>
      <c r="FS14" s="163"/>
      <c r="FT14" s="163"/>
      <c r="FU14" s="163"/>
      <c r="FV14" s="163"/>
      <c r="FW14" s="163"/>
      <c r="FX14" s="163"/>
      <c r="FY14" s="163"/>
      <c r="FZ14" s="163"/>
      <c r="GA14" s="163"/>
      <c r="GB14" s="163"/>
      <c r="GC14" s="163"/>
      <c r="GD14" s="163"/>
      <c r="GE14" s="163"/>
      <c r="GF14" s="163"/>
      <c r="GG14" s="163"/>
      <c r="GH14" s="163"/>
      <c r="GI14" s="163"/>
      <c r="GJ14" s="163"/>
      <c r="GK14" s="163"/>
      <c r="GL14" s="163"/>
      <c r="GM14" s="163"/>
      <c r="GN14" s="163"/>
      <c r="GO14" s="163"/>
      <c r="GP14" s="163"/>
      <c r="GQ14" s="163"/>
      <c r="GR14" s="163"/>
      <c r="GS14" s="163"/>
      <c r="GT14" s="163"/>
      <c r="GU14" s="163"/>
      <c r="GV14" s="163"/>
      <c r="GW14" s="163"/>
      <c r="GX14" s="163"/>
      <c r="GY14" s="163"/>
      <c r="GZ14" s="163"/>
      <c r="HA14" s="163"/>
      <c r="HB14" s="163"/>
      <c r="HC14" s="163"/>
      <c r="HD14" s="163"/>
      <c r="HE14" s="163"/>
      <c r="HF14" s="163"/>
      <c r="HG14" s="163"/>
      <c r="HH14" s="163"/>
      <c r="HI14" s="163"/>
      <c r="HJ14" s="163"/>
      <c r="HK14" s="163"/>
      <c r="HL14" s="163"/>
      <c r="HM14" s="163"/>
      <c r="HN14" s="163"/>
      <c r="HO14" s="163"/>
      <c r="HP14" s="163"/>
      <c r="HQ14" s="163"/>
      <c r="HR14" s="163"/>
      <c r="HS14" s="163"/>
      <c r="HT14" s="163"/>
      <c r="HU14" s="163"/>
      <c r="HV14" s="163"/>
      <c r="HW14" s="163"/>
      <c r="HX14" s="163"/>
      <c r="HY14" s="163"/>
      <c r="HZ14" s="163"/>
      <c r="IA14" s="163"/>
      <c r="IB14" s="163"/>
      <c r="IC14" s="163"/>
      <c r="ID14" s="163"/>
      <c r="IE14" s="163"/>
      <c r="IF14" s="163"/>
      <c r="IG14" s="163"/>
      <c r="IH14" s="163"/>
      <c r="II14" s="163"/>
      <c r="IJ14" s="163"/>
      <c r="IK14" s="163"/>
      <c r="IL14" s="163"/>
      <c r="IM14" s="163"/>
      <c r="IN14" s="163"/>
      <c r="IO14" s="163"/>
      <c r="IP14" s="163"/>
      <c r="IQ14" s="163"/>
      <c r="IR14" s="163"/>
      <c r="IS14" s="163"/>
      <c r="IT14" s="163"/>
      <c r="IU14" s="163"/>
      <c r="IV14" s="163"/>
      <c r="IW14" s="163"/>
      <c r="IX14" s="163"/>
      <c r="IY14" s="163"/>
      <c r="IZ14" s="163"/>
      <c r="JA14" s="163"/>
      <c r="JB14" s="163"/>
      <c r="JC14" s="163"/>
      <c r="JD14" s="163"/>
      <c r="JE14" s="163"/>
      <c r="JF14" s="163"/>
      <c r="JG14" s="163"/>
      <c r="JH14" s="163"/>
      <c r="JI14" s="163"/>
      <c r="JJ14" s="163"/>
      <c r="JK14" s="163"/>
      <c r="JL14" s="163"/>
      <c r="JM14" s="163"/>
      <c r="JN14" s="163"/>
      <c r="JO14" s="163"/>
      <c r="JP14" s="163"/>
      <c r="JQ14" s="163"/>
      <c r="JR14" s="163"/>
      <c r="JS14" s="163"/>
      <c r="JT14" s="163"/>
      <c r="JU14" s="163"/>
      <c r="JV14" s="163"/>
      <c r="JW14" s="163"/>
      <c r="JX14" s="163"/>
      <c r="JY14" s="163"/>
      <c r="JZ14" s="163"/>
      <c r="KA14" s="163"/>
      <c r="KB14" s="163"/>
      <c r="KC14" s="163"/>
      <c r="KD14" s="163"/>
      <c r="KE14" s="163"/>
      <c r="KF14" s="163"/>
      <c r="KG14" s="163"/>
      <c r="KH14" s="163"/>
      <c r="KI14" s="163"/>
      <c r="KJ14" s="163"/>
      <c r="KK14" s="163"/>
      <c r="KL14" s="163"/>
      <c r="KM14" s="163"/>
      <c r="KN14" s="163"/>
      <c r="KO14" s="163"/>
      <c r="KP14" s="163"/>
      <c r="KQ14" s="163"/>
      <c r="KR14" s="163"/>
      <c r="KS14" s="163"/>
      <c r="KT14" s="163"/>
      <c r="KU14" s="163"/>
      <c r="KV14" s="163"/>
      <c r="KW14" s="163"/>
      <c r="KX14" s="163"/>
      <c r="KY14" s="163"/>
      <c r="KZ14" s="163"/>
      <c r="LA14" s="163"/>
      <c r="LB14" s="163"/>
      <c r="LC14" s="163"/>
      <c r="LD14" s="163"/>
      <c r="LE14" s="163"/>
      <c r="LF14" s="163"/>
      <c r="LG14" s="163"/>
      <c r="LH14" s="163"/>
      <c r="LI14" s="163"/>
      <c r="LJ14" s="163"/>
      <c r="LK14" s="163"/>
      <c r="LL14" s="163"/>
      <c r="LM14" s="163"/>
      <c r="LN14" s="163"/>
      <c r="LO14" s="163"/>
      <c r="LP14" s="163"/>
      <c r="LQ14" s="163"/>
      <c r="LR14" s="163"/>
      <c r="LS14" s="163"/>
      <c r="LT14" s="163"/>
      <c r="LU14" s="163"/>
      <c r="LV14" s="163"/>
      <c r="LW14" s="163"/>
      <c r="LX14" s="163"/>
      <c r="LY14" s="163"/>
      <c r="LZ14" s="163"/>
      <c r="MA14" s="163"/>
      <c r="MB14" s="163"/>
      <c r="MC14" s="163"/>
      <c r="MD14" s="163"/>
      <c r="ME14" s="163"/>
      <c r="MF14" s="163"/>
      <c r="MG14" s="163"/>
      <c r="MH14" s="163"/>
      <c r="MI14" s="163"/>
      <c r="MJ14" s="163"/>
      <c r="MK14" s="163"/>
      <c r="ML14" s="163"/>
      <c r="MM14" s="163"/>
      <c r="MN14" s="163"/>
      <c r="MO14" s="163"/>
      <c r="MP14" s="163"/>
      <c r="MQ14" s="163"/>
      <c r="MR14" s="163"/>
      <c r="MS14" s="163"/>
      <c r="MT14" s="163"/>
      <c r="MU14" s="163"/>
      <c r="MV14" s="163"/>
      <c r="MW14" s="163"/>
      <c r="MX14" s="163"/>
      <c r="MY14" s="163"/>
      <c r="MZ14" s="163"/>
      <c r="NA14" s="163"/>
      <c r="NB14" s="163"/>
      <c r="NC14" s="163"/>
      <c r="ND14" s="163"/>
      <c r="NE14" s="163"/>
    </row>
    <row r="15" spans="1:585" ht="20.100000000000001" customHeight="1">
      <c r="A15" s="171">
        <v>6</v>
      </c>
      <c r="B15" s="249" t="s">
        <v>112</v>
      </c>
      <c r="C15" s="172">
        <f t="shared" si="32"/>
        <v>0</v>
      </c>
      <c r="D15" s="163" t="s">
        <v>130</v>
      </c>
      <c r="E15" s="163" t="s">
        <v>130</v>
      </c>
      <c r="F15" s="163" t="s">
        <v>130</v>
      </c>
      <c r="G15" s="163" t="s">
        <v>130</v>
      </c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  <c r="EN15" s="163"/>
      <c r="EO15" s="163"/>
      <c r="EP15" s="163"/>
      <c r="EQ15" s="163"/>
      <c r="ER15" s="163"/>
      <c r="ES15" s="163"/>
      <c r="ET15" s="163"/>
      <c r="EU15" s="163"/>
      <c r="EV15" s="163"/>
      <c r="EW15" s="163"/>
      <c r="EX15" s="163"/>
      <c r="EY15" s="163"/>
      <c r="EZ15" s="163"/>
      <c r="FA15" s="163"/>
      <c r="FB15" s="163"/>
      <c r="FC15" s="163"/>
      <c r="FD15" s="163"/>
      <c r="FE15" s="163"/>
      <c r="FF15" s="163"/>
      <c r="FG15" s="163"/>
      <c r="FH15" s="163"/>
      <c r="FI15" s="163"/>
      <c r="FJ15" s="163"/>
      <c r="FK15" s="163"/>
      <c r="FL15" s="163"/>
      <c r="FM15" s="163"/>
      <c r="FN15" s="163"/>
      <c r="FO15" s="163"/>
      <c r="FP15" s="163"/>
      <c r="FQ15" s="163"/>
      <c r="FR15" s="163"/>
      <c r="FS15" s="163"/>
      <c r="FT15" s="163"/>
      <c r="FU15" s="163"/>
      <c r="FV15" s="163"/>
      <c r="FW15" s="163"/>
      <c r="FX15" s="163"/>
      <c r="FY15" s="163"/>
      <c r="FZ15" s="163"/>
      <c r="GA15" s="163"/>
      <c r="GB15" s="163"/>
      <c r="GC15" s="163"/>
      <c r="GD15" s="163"/>
      <c r="GE15" s="163"/>
      <c r="GF15" s="163"/>
      <c r="GG15" s="163"/>
      <c r="GH15" s="163"/>
      <c r="GI15" s="163"/>
      <c r="GJ15" s="163"/>
      <c r="GK15" s="163"/>
      <c r="GL15" s="163"/>
      <c r="GM15" s="163"/>
      <c r="GN15" s="163"/>
      <c r="GO15" s="163"/>
      <c r="GP15" s="163"/>
      <c r="GQ15" s="163"/>
      <c r="GR15" s="163"/>
      <c r="GS15" s="163"/>
      <c r="GT15" s="163"/>
      <c r="GU15" s="163"/>
      <c r="GV15" s="163"/>
      <c r="GW15" s="163"/>
      <c r="GX15" s="163"/>
      <c r="GY15" s="163"/>
      <c r="GZ15" s="163"/>
      <c r="HA15" s="163"/>
      <c r="HB15" s="163"/>
      <c r="HC15" s="163"/>
      <c r="HD15" s="163"/>
      <c r="HE15" s="163"/>
      <c r="HF15" s="163"/>
      <c r="HG15" s="163"/>
      <c r="HH15" s="163"/>
      <c r="HI15" s="163"/>
      <c r="HJ15" s="163"/>
      <c r="HK15" s="163"/>
      <c r="HL15" s="163"/>
      <c r="HM15" s="163"/>
      <c r="HN15" s="163"/>
      <c r="HO15" s="163"/>
      <c r="HP15" s="163"/>
      <c r="HQ15" s="163"/>
      <c r="HR15" s="163"/>
      <c r="HS15" s="163"/>
      <c r="HT15" s="163"/>
      <c r="HU15" s="163"/>
      <c r="HV15" s="163"/>
      <c r="HW15" s="163"/>
      <c r="HX15" s="163"/>
      <c r="HY15" s="163"/>
      <c r="HZ15" s="163"/>
      <c r="IA15" s="163"/>
      <c r="IB15" s="163"/>
      <c r="IC15" s="163"/>
      <c r="ID15" s="163"/>
      <c r="IE15" s="163"/>
      <c r="IF15" s="163"/>
      <c r="IG15" s="163"/>
      <c r="IH15" s="163"/>
      <c r="II15" s="163"/>
      <c r="IJ15" s="163"/>
      <c r="IK15" s="163"/>
      <c r="IL15" s="163"/>
      <c r="IM15" s="163"/>
      <c r="IN15" s="163"/>
      <c r="IO15" s="163"/>
      <c r="IP15" s="163"/>
      <c r="IQ15" s="163"/>
      <c r="IR15" s="163"/>
      <c r="IS15" s="163"/>
      <c r="IT15" s="163"/>
      <c r="IU15" s="163"/>
      <c r="IV15" s="163"/>
      <c r="IW15" s="163"/>
      <c r="IX15" s="163"/>
      <c r="IY15" s="163"/>
      <c r="IZ15" s="163"/>
      <c r="JA15" s="163"/>
      <c r="JB15" s="163"/>
      <c r="JC15" s="163"/>
      <c r="JD15" s="163"/>
      <c r="JE15" s="163"/>
      <c r="JF15" s="163"/>
      <c r="JG15" s="163"/>
      <c r="JH15" s="163"/>
      <c r="JI15" s="163"/>
      <c r="JJ15" s="163"/>
      <c r="JK15" s="163"/>
      <c r="JL15" s="163"/>
      <c r="JM15" s="163"/>
      <c r="JN15" s="163"/>
      <c r="JO15" s="163"/>
      <c r="JP15" s="163"/>
      <c r="JQ15" s="163"/>
      <c r="JR15" s="163"/>
      <c r="JS15" s="163"/>
      <c r="JT15" s="163"/>
      <c r="JU15" s="163"/>
      <c r="JV15" s="163"/>
      <c r="JW15" s="163"/>
      <c r="JX15" s="163"/>
      <c r="JY15" s="163"/>
      <c r="JZ15" s="163"/>
      <c r="KA15" s="163"/>
      <c r="KB15" s="163"/>
      <c r="KC15" s="163"/>
      <c r="KD15" s="163"/>
      <c r="KE15" s="163"/>
      <c r="KF15" s="163"/>
      <c r="KG15" s="163"/>
      <c r="KH15" s="163"/>
      <c r="KI15" s="163"/>
      <c r="KJ15" s="163"/>
      <c r="KK15" s="163"/>
      <c r="KL15" s="163"/>
      <c r="KM15" s="163"/>
      <c r="KN15" s="163"/>
      <c r="KO15" s="163"/>
      <c r="KP15" s="163"/>
      <c r="KQ15" s="163"/>
      <c r="KR15" s="163"/>
      <c r="KS15" s="163"/>
      <c r="KT15" s="163"/>
      <c r="KU15" s="163"/>
      <c r="KV15" s="163"/>
      <c r="KW15" s="163"/>
      <c r="KX15" s="163"/>
      <c r="KY15" s="163"/>
      <c r="KZ15" s="163"/>
      <c r="LA15" s="163"/>
      <c r="LB15" s="163"/>
      <c r="LC15" s="163"/>
      <c r="LD15" s="163"/>
      <c r="LE15" s="163"/>
      <c r="LF15" s="163"/>
      <c r="LG15" s="163"/>
      <c r="LH15" s="163"/>
      <c r="LI15" s="163"/>
      <c r="LJ15" s="163"/>
      <c r="LK15" s="163"/>
      <c r="LL15" s="163"/>
      <c r="LM15" s="163"/>
      <c r="LN15" s="163"/>
      <c r="LO15" s="163"/>
      <c r="LP15" s="163"/>
      <c r="LQ15" s="163"/>
      <c r="LR15" s="163"/>
      <c r="LS15" s="163"/>
      <c r="LT15" s="163"/>
      <c r="LU15" s="163"/>
      <c r="LV15" s="163"/>
      <c r="LW15" s="163"/>
      <c r="LX15" s="163"/>
      <c r="LY15" s="163"/>
      <c r="LZ15" s="163"/>
      <c r="MA15" s="163"/>
      <c r="MB15" s="163"/>
      <c r="MC15" s="163"/>
      <c r="MD15" s="163"/>
      <c r="ME15" s="163"/>
      <c r="MF15" s="163"/>
      <c r="MG15" s="163"/>
      <c r="MH15" s="163"/>
      <c r="MI15" s="163"/>
      <c r="MJ15" s="163"/>
      <c r="MK15" s="163"/>
      <c r="ML15" s="163"/>
      <c r="MM15" s="163"/>
      <c r="MN15" s="163"/>
      <c r="MO15" s="163"/>
      <c r="MP15" s="163"/>
      <c r="MQ15" s="163"/>
      <c r="MR15" s="163"/>
      <c r="MS15" s="163"/>
      <c r="MT15" s="163"/>
      <c r="MU15" s="163"/>
      <c r="MV15" s="163"/>
      <c r="MW15" s="163"/>
      <c r="MX15" s="163"/>
      <c r="MY15" s="163"/>
      <c r="MZ15" s="163"/>
      <c r="NA15" s="163"/>
      <c r="NB15" s="163"/>
      <c r="NC15" s="163"/>
      <c r="ND15" s="163"/>
      <c r="NE15" s="163"/>
    </row>
    <row r="16" spans="1:585" ht="20.100000000000001" customHeight="1">
      <c r="A16" s="171">
        <v>7</v>
      </c>
      <c r="B16" s="249" t="s">
        <v>113</v>
      </c>
      <c r="C16" s="172">
        <f t="shared" si="32"/>
        <v>0</v>
      </c>
      <c r="D16" s="163" t="s">
        <v>130</v>
      </c>
      <c r="E16" s="163" t="s">
        <v>130</v>
      </c>
      <c r="F16" s="163" t="s">
        <v>130</v>
      </c>
      <c r="G16" s="163" t="s">
        <v>130</v>
      </c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  <c r="EN16" s="163"/>
      <c r="EO16" s="163"/>
      <c r="EP16" s="163"/>
      <c r="EQ16" s="163"/>
      <c r="ER16" s="163"/>
      <c r="ES16" s="163"/>
      <c r="ET16" s="163"/>
      <c r="EU16" s="163"/>
      <c r="EV16" s="163"/>
      <c r="EW16" s="163"/>
      <c r="EX16" s="163"/>
      <c r="EY16" s="163"/>
      <c r="EZ16" s="163"/>
      <c r="FA16" s="163"/>
      <c r="FB16" s="163"/>
      <c r="FC16" s="163"/>
      <c r="FD16" s="163"/>
      <c r="FE16" s="163"/>
      <c r="FF16" s="163"/>
      <c r="FG16" s="163"/>
      <c r="FH16" s="163"/>
      <c r="FI16" s="163"/>
      <c r="FJ16" s="163"/>
      <c r="FK16" s="163"/>
      <c r="FL16" s="163"/>
      <c r="FM16" s="163"/>
      <c r="FN16" s="163"/>
      <c r="FO16" s="163"/>
      <c r="FP16" s="163"/>
      <c r="FQ16" s="163"/>
      <c r="FR16" s="163"/>
      <c r="FS16" s="163"/>
      <c r="FT16" s="163"/>
      <c r="FU16" s="163"/>
      <c r="FV16" s="163"/>
      <c r="FW16" s="163"/>
      <c r="FX16" s="163"/>
      <c r="FY16" s="163"/>
      <c r="FZ16" s="163"/>
      <c r="GA16" s="163"/>
      <c r="GB16" s="163"/>
      <c r="GC16" s="163"/>
      <c r="GD16" s="163"/>
      <c r="GE16" s="163"/>
      <c r="GF16" s="163"/>
      <c r="GG16" s="163"/>
      <c r="GH16" s="163"/>
      <c r="GI16" s="163"/>
      <c r="GJ16" s="163"/>
      <c r="GK16" s="163"/>
      <c r="GL16" s="163"/>
      <c r="GM16" s="163"/>
      <c r="GN16" s="163"/>
      <c r="GO16" s="163"/>
      <c r="GP16" s="163"/>
      <c r="GQ16" s="163"/>
      <c r="GR16" s="163"/>
      <c r="GS16" s="163"/>
      <c r="GT16" s="163"/>
      <c r="GU16" s="163"/>
      <c r="GV16" s="163"/>
      <c r="GW16" s="163"/>
      <c r="GX16" s="163"/>
      <c r="GY16" s="163"/>
      <c r="GZ16" s="163"/>
      <c r="HA16" s="163"/>
      <c r="HB16" s="163"/>
      <c r="HC16" s="163"/>
      <c r="HD16" s="163"/>
      <c r="HE16" s="163"/>
      <c r="HF16" s="163"/>
      <c r="HG16" s="163"/>
      <c r="HH16" s="163"/>
      <c r="HI16" s="163"/>
      <c r="HJ16" s="163"/>
      <c r="HK16" s="163"/>
      <c r="HL16" s="163"/>
      <c r="HM16" s="163"/>
      <c r="HN16" s="163"/>
      <c r="HO16" s="163"/>
      <c r="HP16" s="163"/>
      <c r="HQ16" s="163"/>
      <c r="HR16" s="163"/>
      <c r="HS16" s="163"/>
      <c r="HT16" s="163"/>
      <c r="HU16" s="163"/>
      <c r="HV16" s="163"/>
      <c r="HW16" s="163"/>
      <c r="HX16" s="163"/>
      <c r="HY16" s="163"/>
      <c r="HZ16" s="163"/>
      <c r="IA16" s="163"/>
      <c r="IB16" s="163"/>
      <c r="IC16" s="163"/>
      <c r="ID16" s="163"/>
      <c r="IE16" s="163"/>
      <c r="IF16" s="163"/>
      <c r="IG16" s="163"/>
      <c r="IH16" s="163"/>
      <c r="II16" s="163"/>
      <c r="IJ16" s="163"/>
      <c r="IK16" s="163"/>
      <c r="IL16" s="163"/>
      <c r="IM16" s="163"/>
      <c r="IN16" s="163"/>
      <c r="IO16" s="163"/>
      <c r="IP16" s="163"/>
      <c r="IQ16" s="163"/>
      <c r="IR16" s="163"/>
      <c r="IS16" s="163"/>
      <c r="IT16" s="163"/>
      <c r="IU16" s="163"/>
      <c r="IV16" s="163"/>
      <c r="IW16" s="163"/>
      <c r="IX16" s="163"/>
      <c r="IY16" s="163"/>
      <c r="IZ16" s="163"/>
      <c r="JA16" s="163"/>
      <c r="JB16" s="163"/>
      <c r="JC16" s="163"/>
      <c r="JD16" s="163"/>
      <c r="JE16" s="163"/>
      <c r="JF16" s="163"/>
      <c r="JG16" s="163"/>
      <c r="JH16" s="163"/>
      <c r="JI16" s="163"/>
      <c r="JJ16" s="163"/>
      <c r="JK16" s="163"/>
      <c r="JL16" s="163"/>
      <c r="JM16" s="163"/>
      <c r="JN16" s="163"/>
      <c r="JO16" s="163"/>
      <c r="JP16" s="163"/>
      <c r="JQ16" s="163"/>
      <c r="JR16" s="163"/>
      <c r="JS16" s="163"/>
      <c r="JT16" s="163"/>
      <c r="JU16" s="163"/>
      <c r="JV16" s="163"/>
      <c r="JW16" s="163"/>
      <c r="JX16" s="163"/>
      <c r="JY16" s="163"/>
      <c r="JZ16" s="163"/>
      <c r="KA16" s="163"/>
      <c r="KB16" s="163"/>
      <c r="KC16" s="163"/>
      <c r="KD16" s="163"/>
      <c r="KE16" s="163"/>
      <c r="KF16" s="163"/>
      <c r="KG16" s="163"/>
      <c r="KH16" s="163"/>
      <c r="KI16" s="163"/>
      <c r="KJ16" s="163"/>
      <c r="KK16" s="163"/>
      <c r="KL16" s="163"/>
      <c r="KM16" s="163"/>
      <c r="KN16" s="163"/>
      <c r="KO16" s="163"/>
      <c r="KP16" s="163"/>
      <c r="KQ16" s="163"/>
      <c r="KR16" s="163"/>
      <c r="KS16" s="163"/>
      <c r="KT16" s="163"/>
      <c r="KU16" s="163"/>
      <c r="KV16" s="163"/>
      <c r="KW16" s="163"/>
      <c r="KX16" s="163"/>
      <c r="KY16" s="163"/>
      <c r="KZ16" s="163"/>
      <c r="LA16" s="163"/>
      <c r="LB16" s="163"/>
      <c r="LC16" s="163"/>
      <c r="LD16" s="163"/>
      <c r="LE16" s="163"/>
      <c r="LF16" s="163"/>
      <c r="LG16" s="163"/>
      <c r="LH16" s="163"/>
      <c r="LI16" s="163"/>
      <c r="LJ16" s="163"/>
      <c r="LK16" s="163"/>
      <c r="LL16" s="163"/>
      <c r="LM16" s="163"/>
      <c r="LN16" s="163"/>
      <c r="LO16" s="163"/>
      <c r="LP16" s="163"/>
      <c r="LQ16" s="163"/>
      <c r="LR16" s="163"/>
      <c r="LS16" s="163"/>
      <c r="LT16" s="163"/>
      <c r="LU16" s="163"/>
      <c r="LV16" s="163"/>
      <c r="LW16" s="163"/>
      <c r="LX16" s="163"/>
      <c r="LY16" s="163"/>
      <c r="LZ16" s="163"/>
      <c r="MA16" s="163"/>
      <c r="MB16" s="163"/>
      <c r="MC16" s="163"/>
      <c r="MD16" s="163"/>
      <c r="ME16" s="163"/>
      <c r="MF16" s="163"/>
      <c r="MG16" s="163"/>
      <c r="MH16" s="163"/>
      <c r="MI16" s="163"/>
      <c r="MJ16" s="163"/>
      <c r="MK16" s="163"/>
      <c r="ML16" s="163"/>
      <c r="MM16" s="163"/>
      <c r="MN16" s="163"/>
      <c r="MO16" s="163"/>
      <c r="MP16" s="163"/>
      <c r="MQ16" s="163"/>
      <c r="MR16" s="163"/>
      <c r="MS16" s="163"/>
      <c r="MT16" s="163"/>
      <c r="MU16" s="163"/>
      <c r="MV16" s="163"/>
      <c r="MW16" s="163"/>
      <c r="MX16" s="163"/>
      <c r="MY16" s="163"/>
      <c r="MZ16" s="163"/>
      <c r="NA16" s="163"/>
      <c r="NB16" s="163"/>
      <c r="NC16" s="163"/>
      <c r="ND16" s="163"/>
      <c r="NE16" s="163"/>
    </row>
    <row r="17" spans="1:369" ht="20.100000000000001" customHeight="1" thickBot="1">
      <c r="A17" s="171">
        <v>8</v>
      </c>
      <c r="B17" s="249" t="s">
        <v>114</v>
      </c>
      <c r="C17" s="172">
        <f t="shared" si="32"/>
        <v>0</v>
      </c>
      <c r="D17" s="163" t="s">
        <v>130</v>
      </c>
      <c r="E17" s="163" t="s">
        <v>130</v>
      </c>
      <c r="F17" s="163" t="s">
        <v>130</v>
      </c>
      <c r="G17" s="163" t="s">
        <v>130</v>
      </c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  <c r="EN17" s="163"/>
      <c r="EO17" s="163"/>
      <c r="EP17" s="163"/>
      <c r="EQ17" s="163"/>
      <c r="ER17" s="163"/>
      <c r="ES17" s="163"/>
      <c r="ET17" s="163"/>
      <c r="EU17" s="163"/>
      <c r="EV17" s="163"/>
      <c r="EW17" s="163"/>
      <c r="EX17" s="163"/>
      <c r="EY17" s="163"/>
      <c r="EZ17" s="163"/>
      <c r="FA17" s="163"/>
      <c r="FB17" s="163"/>
      <c r="FC17" s="163"/>
      <c r="FD17" s="163"/>
      <c r="FE17" s="163"/>
      <c r="FF17" s="163"/>
      <c r="FG17" s="163"/>
      <c r="FH17" s="163"/>
      <c r="FI17" s="163"/>
      <c r="FJ17" s="163"/>
      <c r="FK17" s="163"/>
      <c r="FL17" s="163"/>
      <c r="FM17" s="163"/>
      <c r="FN17" s="163"/>
      <c r="FO17" s="163"/>
      <c r="FP17" s="163"/>
      <c r="FQ17" s="163"/>
      <c r="FR17" s="163"/>
      <c r="FS17" s="163"/>
      <c r="FT17" s="163"/>
      <c r="FU17" s="163"/>
      <c r="FV17" s="163"/>
      <c r="FW17" s="163"/>
      <c r="FX17" s="163"/>
      <c r="FY17" s="163"/>
      <c r="FZ17" s="163"/>
      <c r="GA17" s="163"/>
      <c r="GB17" s="163"/>
      <c r="GC17" s="163"/>
      <c r="GD17" s="163"/>
      <c r="GE17" s="163"/>
      <c r="GF17" s="163"/>
      <c r="GG17" s="163"/>
      <c r="GH17" s="163"/>
      <c r="GI17" s="163"/>
      <c r="GJ17" s="163"/>
      <c r="GK17" s="163"/>
      <c r="GL17" s="163"/>
      <c r="GM17" s="163"/>
      <c r="GN17" s="163"/>
      <c r="GO17" s="163"/>
      <c r="GP17" s="163"/>
      <c r="GQ17" s="163"/>
      <c r="GR17" s="163"/>
      <c r="GS17" s="163"/>
      <c r="GT17" s="163"/>
      <c r="GU17" s="163"/>
      <c r="GV17" s="163"/>
      <c r="GW17" s="163"/>
      <c r="GX17" s="163"/>
      <c r="GY17" s="163"/>
      <c r="GZ17" s="163"/>
      <c r="HA17" s="163"/>
      <c r="HB17" s="163"/>
      <c r="HC17" s="163"/>
      <c r="HD17" s="163"/>
      <c r="HE17" s="163"/>
      <c r="HF17" s="163"/>
      <c r="HG17" s="163"/>
      <c r="HH17" s="163"/>
      <c r="HI17" s="163"/>
      <c r="HJ17" s="163"/>
      <c r="HK17" s="163"/>
      <c r="HL17" s="163"/>
      <c r="HM17" s="163"/>
      <c r="HN17" s="163"/>
      <c r="HO17" s="163"/>
      <c r="HP17" s="163"/>
      <c r="HQ17" s="163"/>
      <c r="HR17" s="163"/>
      <c r="HS17" s="163"/>
      <c r="HT17" s="163"/>
      <c r="HU17" s="163"/>
      <c r="HV17" s="163"/>
      <c r="HW17" s="163"/>
      <c r="HX17" s="163"/>
      <c r="HY17" s="163"/>
      <c r="HZ17" s="163"/>
      <c r="IA17" s="163"/>
      <c r="IB17" s="163"/>
      <c r="IC17" s="163"/>
      <c r="ID17" s="163"/>
      <c r="IE17" s="163"/>
      <c r="IF17" s="163"/>
      <c r="IG17" s="163"/>
      <c r="IH17" s="163"/>
      <c r="II17" s="163"/>
      <c r="IJ17" s="163"/>
      <c r="IK17" s="163"/>
      <c r="IL17" s="163"/>
      <c r="IM17" s="163"/>
      <c r="IN17" s="163"/>
      <c r="IO17" s="163"/>
      <c r="IP17" s="163"/>
      <c r="IQ17" s="163"/>
      <c r="IR17" s="163"/>
      <c r="IS17" s="163"/>
      <c r="IT17" s="163"/>
      <c r="IU17" s="163"/>
      <c r="IV17" s="163"/>
      <c r="IW17" s="163"/>
      <c r="IX17" s="163"/>
      <c r="IY17" s="163"/>
      <c r="IZ17" s="163"/>
      <c r="JA17" s="163"/>
      <c r="JB17" s="163"/>
      <c r="JC17" s="163"/>
      <c r="JD17" s="163"/>
      <c r="JE17" s="163"/>
      <c r="JF17" s="163"/>
      <c r="JG17" s="163"/>
      <c r="JH17" s="163"/>
      <c r="JI17" s="163"/>
      <c r="JJ17" s="163"/>
      <c r="JK17" s="163"/>
      <c r="JL17" s="163"/>
      <c r="JM17" s="163"/>
      <c r="JN17" s="163"/>
      <c r="JO17" s="163"/>
      <c r="JP17" s="163"/>
      <c r="JQ17" s="163"/>
      <c r="JR17" s="163"/>
      <c r="JS17" s="163"/>
      <c r="JT17" s="163"/>
      <c r="JU17" s="163"/>
      <c r="JV17" s="163"/>
      <c r="JW17" s="163"/>
      <c r="JX17" s="163"/>
      <c r="JY17" s="163"/>
      <c r="JZ17" s="163"/>
      <c r="KA17" s="163"/>
      <c r="KB17" s="163"/>
      <c r="KC17" s="163"/>
      <c r="KD17" s="163"/>
      <c r="KE17" s="163"/>
      <c r="KF17" s="163"/>
      <c r="KG17" s="163"/>
      <c r="KH17" s="163"/>
      <c r="KI17" s="163"/>
      <c r="KJ17" s="163"/>
      <c r="KK17" s="163"/>
      <c r="KL17" s="163"/>
      <c r="KM17" s="163"/>
      <c r="KN17" s="163"/>
      <c r="KO17" s="163"/>
      <c r="KP17" s="163"/>
      <c r="KQ17" s="163"/>
      <c r="KR17" s="163"/>
      <c r="KS17" s="163"/>
      <c r="KT17" s="163"/>
      <c r="KU17" s="163"/>
      <c r="KV17" s="163"/>
      <c r="KW17" s="163"/>
      <c r="KX17" s="163"/>
      <c r="KY17" s="163"/>
      <c r="KZ17" s="163"/>
      <c r="LA17" s="163"/>
      <c r="LB17" s="163"/>
      <c r="LC17" s="163"/>
      <c r="LD17" s="163"/>
      <c r="LE17" s="163"/>
      <c r="LF17" s="163"/>
      <c r="LG17" s="163"/>
      <c r="LH17" s="163"/>
      <c r="LI17" s="163"/>
      <c r="LJ17" s="163"/>
      <c r="LK17" s="163"/>
      <c r="LL17" s="163"/>
      <c r="LM17" s="163"/>
      <c r="LN17" s="163"/>
      <c r="LO17" s="163"/>
      <c r="LP17" s="163"/>
      <c r="LQ17" s="163"/>
      <c r="LR17" s="163"/>
      <c r="LS17" s="163"/>
      <c r="LT17" s="163"/>
      <c r="LU17" s="163"/>
      <c r="LV17" s="163"/>
      <c r="LW17" s="163"/>
      <c r="LX17" s="163"/>
      <c r="LY17" s="163"/>
      <c r="LZ17" s="163"/>
      <c r="MA17" s="163"/>
      <c r="MB17" s="163"/>
      <c r="MC17" s="163"/>
      <c r="MD17" s="163"/>
      <c r="ME17" s="163"/>
      <c r="MF17" s="163"/>
      <c r="MG17" s="163"/>
      <c r="MH17" s="163"/>
      <c r="MI17" s="163"/>
      <c r="MJ17" s="163"/>
      <c r="MK17" s="163"/>
      <c r="ML17" s="163"/>
      <c r="MM17" s="163"/>
      <c r="MN17" s="163"/>
      <c r="MO17" s="163"/>
      <c r="MP17" s="163"/>
      <c r="MQ17" s="163"/>
      <c r="MR17" s="163"/>
      <c r="MS17" s="163"/>
      <c r="MT17" s="163"/>
      <c r="MU17" s="163"/>
      <c r="MV17" s="163"/>
      <c r="MW17" s="163"/>
      <c r="MX17" s="163"/>
      <c r="MY17" s="163"/>
      <c r="MZ17" s="163"/>
      <c r="NA17" s="163"/>
      <c r="NB17" s="163"/>
      <c r="NC17" s="163"/>
      <c r="ND17" s="163"/>
      <c r="NE17" s="163"/>
    </row>
    <row r="18" spans="1:369" ht="20.100000000000001" customHeight="1" thickBot="1">
      <c r="A18" s="171">
        <v>9</v>
      </c>
      <c r="B18" s="251" t="s">
        <v>115</v>
      </c>
      <c r="C18" s="172">
        <f t="shared" si="32"/>
        <v>0</v>
      </c>
      <c r="D18" s="163" t="s">
        <v>130</v>
      </c>
      <c r="E18" s="163" t="s">
        <v>130</v>
      </c>
      <c r="F18" s="163" t="s">
        <v>130</v>
      </c>
      <c r="G18" s="163" t="s">
        <v>130</v>
      </c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  <c r="EN18" s="163"/>
      <c r="EO18" s="163"/>
      <c r="EP18" s="163"/>
      <c r="EQ18" s="163"/>
      <c r="ER18" s="163"/>
      <c r="ES18" s="163"/>
      <c r="ET18" s="163"/>
      <c r="EU18" s="163"/>
      <c r="EV18" s="163"/>
      <c r="EW18" s="163"/>
      <c r="EX18" s="163"/>
      <c r="EY18" s="163"/>
      <c r="EZ18" s="163"/>
      <c r="FA18" s="163"/>
      <c r="FB18" s="163"/>
      <c r="FC18" s="163"/>
      <c r="FD18" s="163"/>
      <c r="FE18" s="163"/>
      <c r="FF18" s="163"/>
      <c r="FG18" s="163"/>
      <c r="FH18" s="163"/>
      <c r="FI18" s="163"/>
      <c r="FJ18" s="163"/>
      <c r="FK18" s="163"/>
      <c r="FL18" s="163"/>
      <c r="FM18" s="163"/>
      <c r="FN18" s="163"/>
      <c r="FO18" s="163"/>
      <c r="FP18" s="163"/>
      <c r="FQ18" s="163"/>
      <c r="FR18" s="163"/>
      <c r="FS18" s="163"/>
      <c r="FT18" s="163"/>
      <c r="FU18" s="163"/>
      <c r="FV18" s="163"/>
      <c r="FW18" s="163"/>
      <c r="FX18" s="163"/>
      <c r="FY18" s="163"/>
      <c r="FZ18" s="163"/>
      <c r="GA18" s="163"/>
      <c r="GB18" s="163"/>
      <c r="GC18" s="163"/>
      <c r="GD18" s="163"/>
      <c r="GE18" s="163"/>
      <c r="GF18" s="163"/>
      <c r="GG18" s="163"/>
      <c r="GH18" s="163"/>
      <c r="GI18" s="163"/>
      <c r="GJ18" s="163"/>
      <c r="GK18" s="163"/>
      <c r="GL18" s="163"/>
      <c r="GM18" s="163"/>
      <c r="GN18" s="163"/>
      <c r="GO18" s="163"/>
      <c r="GP18" s="163"/>
      <c r="GQ18" s="163"/>
      <c r="GR18" s="163"/>
      <c r="GS18" s="163"/>
      <c r="GT18" s="163"/>
      <c r="GU18" s="163"/>
      <c r="GV18" s="163"/>
      <c r="GW18" s="163"/>
      <c r="GX18" s="163"/>
      <c r="GY18" s="163"/>
      <c r="GZ18" s="163"/>
      <c r="HA18" s="163"/>
      <c r="HB18" s="163"/>
      <c r="HC18" s="163"/>
      <c r="HD18" s="163"/>
      <c r="HE18" s="163"/>
      <c r="HF18" s="163"/>
      <c r="HG18" s="163"/>
      <c r="HH18" s="163"/>
      <c r="HI18" s="163"/>
      <c r="HJ18" s="163"/>
      <c r="HK18" s="163"/>
      <c r="HL18" s="163"/>
      <c r="HM18" s="163"/>
      <c r="HN18" s="163"/>
      <c r="HO18" s="163"/>
      <c r="HP18" s="163"/>
      <c r="HQ18" s="163"/>
      <c r="HR18" s="163"/>
      <c r="HS18" s="163"/>
      <c r="HT18" s="163"/>
      <c r="HU18" s="163"/>
      <c r="HV18" s="163"/>
      <c r="HW18" s="163"/>
      <c r="HX18" s="163"/>
      <c r="HY18" s="163"/>
      <c r="HZ18" s="163"/>
      <c r="IA18" s="163"/>
      <c r="IB18" s="163"/>
      <c r="IC18" s="163"/>
      <c r="ID18" s="163"/>
      <c r="IE18" s="163"/>
      <c r="IF18" s="163"/>
      <c r="IG18" s="163"/>
      <c r="IH18" s="163"/>
      <c r="II18" s="163"/>
      <c r="IJ18" s="163"/>
      <c r="IK18" s="163"/>
      <c r="IL18" s="163"/>
      <c r="IM18" s="163"/>
      <c r="IN18" s="163"/>
      <c r="IO18" s="163"/>
      <c r="IP18" s="163"/>
      <c r="IQ18" s="163"/>
      <c r="IR18" s="163"/>
      <c r="IS18" s="163"/>
      <c r="IT18" s="163"/>
      <c r="IU18" s="163"/>
      <c r="IV18" s="163"/>
      <c r="IW18" s="163"/>
      <c r="IX18" s="163"/>
      <c r="IY18" s="163"/>
      <c r="IZ18" s="163"/>
      <c r="JA18" s="163"/>
      <c r="JB18" s="163"/>
      <c r="JC18" s="163"/>
      <c r="JD18" s="163"/>
      <c r="JE18" s="163"/>
      <c r="JF18" s="163"/>
      <c r="JG18" s="163"/>
      <c r="JH18" s="163"/>
      <c r="JI18" s="163"/>
      <c r="JJ18" s="163"/>
      <c r="JK18" s="163"/>
      <c r="JL18" s="163"/>
      <c r="JM18" s="163"/>
      <c r="JN18" s="163"/>
      <c r="JO18" s="163"/>
      <c r="JP18" s="163"/>
      <c r="JQ18" s="163"/>
      <c r="JR18" s="163"/>
      <c r="JS18" s="163"/>
      <c r="JT18" s="163"/>
      <c r="JU18" s="163"/>
      <c r="JV18" s="163"/>
      <c r="JW18" s="163"/>
      <c r="JX18" s="163"/>
      <c r="JY18" s="163"/>
      <c r="JZ18" s="163"/>
      <c r="KA18" s="163"/>
      <c r="KB18" s="163"/>
      <c r="KC18" s="163"/>
      <c r="KD18" s="163"/>
      <c r="KE18" s="163"/>
      <c r="KF18" s="163"/>
      <c r="KG18" s="163"/>
      <c r="KH18" s="163"/>
      <c r="KI18" s="163"/>
      <c r="KJ18" s="163"/>
      <c r="KK18" s="163"/>
      <c r="KL18" s="163"/>
      <c r="KM18" s="163"/>
      <c r="KN18" s="163"/>
      <c r="KO18" s="163"/>
      <c r="KP18" s="163"/>
      <c r="KQ18" s="163"/>
      <c r="KR18" s="163"/>
      <c r="KS18" s="163"/>
      <c r="KT18" s="163"/>
      <c r="KU18" s="163"/>
      <c r="KV18" s="163"/>
      <c r="KW18" s="163"/>
      <c r="KX18" s="163"/>
      <c r="KY18" s="163"/>
      <c r="KZ18" s="163"/>
      <c r="LA18" s="163"/>
      <c r="LB18" s="163"/>
      <c r="LC18" s="163"/>
      <c r="LD18" s="163"/>
      <c r="LE18" s="163"/>
      <c r="LF18" s="163"/>
      <c r="LG18" s="163"/>
      <c r="LH18" s="163"/>
      <c r="LI18" s="163"/>
      <c r="LJ18" s="163"/>
      <c r="LK18" s="163"/>
      <c r="LL18" s="163"/>
      <c r="LM18" s="163"/>
      <c r="LN18" s="163"/>
      <c r="LO18" s="163"/>
      <c r="LP18" s="163"/>
      <c r="LQ18" s="163"/>
      <c r="LR18" s="163"/>
      <c r="LS18" s="163"/>
      <c r="LT18" s="163"/>
      <c r="LU18" s="163"/>
      <c r="LV18" s="163"/>
      <c r="LW18" s="163"/>
      <c r="LX18" s="163"/>
      <c r="LY18" s="163"/>
      <c r="LZ18" s="163"/>
      <c r="MA18" s="163"/>
      <c r="MB18" s="163"/>
      <c r="MC18" s="163"/>
      <c r="MD18" s="163"/>
      <c r="ME18" s="163"/>
      <c r="MF18" s="163"/>
      <c r="MG18" s="163"/>
      <c r="MH18" s="163"/>
      <c r="MI18" s="163"/>
      <c r="MJ18" s="163"/>
      <c r="MK18" s="163"/>
      <c r="ML18" s="163"/>
      <c r="MM18" s="163"/>
      <c r="MN18" s="163"/>
      <c r="MO18" s="163"/>
      <c r="MP18" s="163"/>
      <c r="MQ18" s="163"/>
      <c r="MR18" s="163"/>
      <c r="MS18" s="163"/>
      <c r="MT18" s="163"/>
      <c r="MU18" s="163"/>
      <c r="MV18" s="163"/>
      <c r="MW18" s="163"/>
      <c r="MX18" s="163"/>
      <c r="MY18" s="163"/>
      <c r="MZ18" s="163"/>
      <c r="NA18" s="163"/>
      <c r="NB18" s="163"/>
      <c r="NC18" s="163"/>
      <c r="ND18" s="163"/>
      <c r="NE18" s="163"/>
    </row>
    <row r="19" spans="1:369" ht="20.100000000000001" customHeight="1">
      <c r="A19" s="171">
        <v>10</v>
      </c>
      <c r="B19" s="249" t="s">
        <v>116</v>
      </c>
      <c r="C19" s="172">
        <f t="shared" si="32"/>
        <v>0</v>
      </c>
      <c r="D19" s="163" t="s">
        <v>130</v>
      </c>
      <c r="E19" s="163" t="s">
        <v>130</v>
      </c>
      <c r="F19" s="163" t="s">
        <v>130</v>
      </c>
      <c r="G19" s="163" t="s">
        <v>130</v>
      </c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  <c r="EN19" s="163"/>
      <c r="EO19" s="163"/>
      <c r="EP19" s="163"/>
      <c r="EQ19" s="163"/>
      <c r="ER19" s="163"/>
      <c r="ES19" s="163"/>
      <c r="ET19" s="163"/>
      <c r="EU19" s="163"/>
      <c r="EV19" s="163"/>
      <c r="EW19" s="163"/>
      <c r="EX19" s="163"/>
      <c r="EY19" s="163"/>
      <c r="EZ19" s="163"/>
      <c r="FA19" s="163"/>
      <c r="FB19" s="163"/>
      <c r="FC19" s="163"/>
      <c r="FD19" s="163"/>
      <c r="FE19" s="163"/>
      <c r="FF19" s="163"/>
      <c r="FG19" s="163"/>
      <c r="FH19" s="163"/>
      <c r="FI19" s="163"/>
      <c r="FJ19" s="163"/>
      <c r="FK19" s="163"/>
      <c r="FL19" s="163"/>
      <c r="FM19" s="163"/>
      <c r="FN19" s="163"/>
      <c r="FO19" s="163"/>
      <c r="FP19" s="163"/>
      <c r="FQ19" s="163"/>
      <c r="FR19" s="163"/>
      <c r="FS19" s="163"/>
      <c r="FT19" s="163"/>
      <c r="FU19" s="163"/>
      <c r="FV19" s="163"/>
      <c r="FW19" s="163"/>
      <c r="FX19" s="163"/>
      <c r="FY19" s="163"/>
      <c r="FZ19" s="163"/>
      <c r="GA19" s="163"/>
      <c r="GB19" s="163"/>
      <c r="GC19" s="163"/>
      <c r="GD19" s="163"/>
      <c r="GE19" s="163"/>
      <c r="GF19" s="163"/>
      <c r="GG19" s="163"/>
      <c r="GH19" s="163"/>
      <c r="GI19" s="163"/>
      <c r="GJ19" s="163"/>
      <c r="GK19" s="163"/>
      <c r="GL19" s="163"/>
      <c r="GM19" s="163"/>
      <c r="GN19" s="163"/>
      <c r="GO19" s="163"/>
      <c r="GP19" s="163"/>
      <c r="GQ19" s="163"/>
      <c r="GR19" s="163"/>
      <c r="GS19" s="163"/>
      <c r="GT19" s="163"/>
      <c r="GU19" s="163"/>
      <c r="GV19" s="163"/>
      <c r="GW19" s="163"/>
      <c r="GX19" s="163"/>
      <c r="GY19" s="163"/>
      <c r="GZ19" s="163"/>
      <c r="HA19" s="163"/>
      <c r="HB19" s="163"/>
      <c r="HC19" s="163"/>
      <c r="HD19" s="163"/>
      <c r="HE19" s="163"/>
      <c r="HF19" s="163"/>
      <c r="HG19" s="163"/>
      <c r="HH19" s="163"/>
      <c r="HI19" s="163"/>
      <c r="HJ19" s="163"/>
      <c r="HK19" s="163"/>
      <c r="HL19" s="163"/>
      <c r="HM19" s="163"/>
      <c r="HN19" s="163"/>
      <c r="HO19" s="163"/>
      <c r="HP19" s="163"/>
      <c r="HQ19" s="163"/>
      <c r="HR19" s="163"/>
      <c r="HS19" s="163"/>
      <c r="HT19" s="163"/>
      <c r="HU19" s="163"/>
      <c r="HV19" s="163"/>
      <c r="HW19" s="163"/>
      <c r="HX19" s="163"/>
      <c r="HY19" s="163"/>
      <c r="HZ19" s="163"/>
      <c r="IA19" s="163"/>
      <c r="IB19" s="163"/>
      <c r="IC19" s="163"/>
      <c r="ID19" s="163"/>
      <c r="IE19" s="163"/>
      <c r="IF19" s="163"/>
      <c r="IG19" s="163"/>
      <c r="IH19" s="163"/>
      <c r="II19" s="163"/>
      <c r="IJ19" s="163"/>
      <c r="IK19" s="163"/>
      <c r="IL19" s="163"/>
      <c r="IM19" s="163"/>
      <c r="IN19" s="163"/>
      <c r="IO19" s="163"/>
      <c r="IP19" s="163"/>
      <c r="IQ19" s="163"/>
      <c r="IR19" s="163"/>
      <c r="IS19" s="163"/>
      <c r="IT19" s="163"/>
      <c r="IU19" s="163"/>
      <c r="IV19" s="163"/>
      <c r="IW19" s="163"/>
      <c r="IX19" s="163"/>
      <c r="IY19" s="163"/>
      <c r="IZ19" s="163"/>
      <c r="JA19" s="163"/>
      <c r="JB19" s="163"/>
      <c r="JC19" s="163"/>
      <c r="JD19" s="163"/>
      <c r="JE19" s="163"/>
      <c r="JF19" s="163"/>
      <c r="JG19" s="163"/>
      <c r="JH19" s="163"/>
      <c r="JI19" s="163"/>
      <c r="JJ19" s="163"/>
      <c r="JK19" s="163"/>
      <c r="JL19" s="163"/>
      <c r="JM19" s="163"/>
      <c r="JN19" s="163"/>
      <c r="JO19" s="163"/>
      <c r="JP19" s="163"/>
      <c r="JQ19" s="163"/>
      <c r="JR19" s="163"/>
      <c r="JS19" s="163"/>
      <c r="JT19" s="163"/>
      <c r="JU19" s="163"/>
      <c r="JV19" s="163"/>
      <c r="JW19" s="163"/>
      <c r="JX19" s="163"/>
      <c r="JY19" s="163"/>
      <c r="JZ19" s="163"/>
      <c r="KA19" s="163"/>
      <c r="KB19" s="163"/>
      <c r="KC19" s="163"/>
      <c r="KD19" s="163"/>
      <c r="KE19" s="163"/>
      <c r="KF19" s="163"/>
      <c r="KG19" s="163"/>
      <c r="KH19" s="163"/>
      <c r="KI19" s="163"/>
      <c r="KJ19" s="163"/>
      <c r="KK19" s="163"/>
      <c r="KL19" s="163"/>
      <c r="KM19" s="163"/>
      <c r="KN19" s="163"/>
      <c r="KO19" s="163"/>
      <c r="KP19" s="163"/>
      <c r="KQ19" s="163"/>
      <c r="KR19" s="163"/>
      <c r="KS19" s="163"/>
      <c r="KT19" s="163"/>
      <c r="KU19" s="163"/>
      <c r="KV19" s="163"/>
      <c r="KW19" s="163"/>
      <c r="KX19" s="163"/>
      <c r="KY19" s="163"/>
      <c r="KZ19" s="163"/>
      <c r="LA19" s="163"/>
      <c r="LB19" s="163"/>
      <c r="LC19" s="163"/>
      <c r="LD19" s="163"/>
      <c r="LE19" s="163"/>
      <c r="LF19" s="163"/>
      <c r="LG19" s="163"/>
      <c r="LH19" s="163"/>
      <c r="LI19" s="163"/>
      <c r="LJ19" s="163"/>
      <c r="LK19" s="163"/>
      <c r="LL19" s="163"/>
      <c r="LM19" s="163"/>
      <c r="LN19" s="163"/>
      <c r="LO19" s="163"/>
      <c r="LP19" s="163"/>
      <c r="LQ19" s="163"/>
      <c r="LR19" s="163"/>
      <c r="LS19" s="163"/>
      <c r="LT19" s="163"/>
      <c r="LU19" s="163"/>
      <c r="LV19" s="163"/>
      <c r="LW19" s="163"/>
      <c r="LX19" s="163"/>
      <c r="LY19" s="163"/>
      <c r="LZ19" s="163"/>
      <c r="MA19" s="163"/>
      <c r="MB19" s="163"/>
      <c r="MC19" s="163"/>
      <c r="MD19" s="163"/>
      <c r="ME19" s="163"/>
      <c r="MF19" s="163"/>
      <c r="MG19" s="163"/>
      <c r="MH19" s="163"/>
      <c r="MI19" s="163"/>
      <c r="MJ19" s="163"/>
      <c r="MK19" s="163"/>
      <c r="ML19" s="163"/>
      <c r="MM19" s="163"/>
      <c r="MN19" s="163"/>
      <c r="MO19" s="163"/>
      <c r="MP19" s="163"/>
      <c r="MQ19" s="163"/>
      <c r="MR19" s="163"/>
      <c r="MS19" s="163"/>
      <c r="MT19" s="163"/>
      <c r="MU19" s="163"/>
      <c r="MV19" s="163"/>
      <c r="MW19" s="163"/>
      <c r="MX19" s="163"/>
      <c r="MY19" s="163"/>
      <c r="MZ19" s="163"/>
      <c r="NA19" s="163"/>
      <c r="NB19" s="163"/>
      <c r="NC19" s="163"/>
      <c r="ND19" s="163"/>
      <c r="NE19" s="163"/>
    </row>
    <row r="20" spans="1:369" ht="20.100000000000001" customHeight="1" thickBot="1">
      <c r="A20" s="171">
        <v>11</v>
      </c>
      <c r="B20" s="157" t="s">
        <v>117</v>
      </c>
      <c r="C20" s="172">
        <f t="shared" si="32"/>
        <v>0</v>
      </c>
      <c r="D20" s="163" t="s">
        <v>130</v>
      </c>
      <c r="E20" s="163" t="s">
        <v>130</v>
      </c>
      <c r="F20" s="163" t="s">
        <v>130</v>
      </c>
      <c r="G20" s="163" t="s">
        <v>130</v>
      </c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  <c r="EN20" s="163"/>
      <c r="EO20" s="163"/>
      <c r="EP20" s="163"/>
      <c r="EQ20" s="163"/>
      <c r="ER20" s="163"/>
      <c r="ES20" s="163"/>
      <c r="ET20" s="163"/>
      <c r="EU20" s="163"/>
      <c r="EV20" s="163"/>
      <c r="EW20" s="163"/>
      <c r="EX20" s="163"/>
      <c r="EY20" s="163"/>
      <c r="EZ20" s="163"/>
      <c r="FA20" s="163"/>
      <c r="FB20" s="163"/>
      <c r="FC20" s="163"/>
      <c r="FD20" s="163"/>
      <c r="FE20" s="163"/>
      <c r="FF20" s="163"/>
      <c r="FG20" s="163"/>
      <c r="FH20" s="163"/>
      <c r="FI20" s="163"/>
      <c r="FJ20" s="163"/>
      <c r="FK20" s="163"/>
      <c r="FL20" s="163"/>
      <c r="FM20" s="163"/>
      <c r="FN20" s="163"/>
      <c r="FO20" s="163"/>
      <c r="FP20" s="163"/>
      <c r="FQ20" s="163"/>
      <c r="FR20" s="163"/>
      <c r="FS20" s="163"/>
      <c r="FT20" s="163"/>
      <c r="FU20" s="163"/>
      <c r="FV20" s="163"/>
      <c r="FW20" s="163"/>
      <c r="FX20" s="163"/>
      <c r="FY20" s="163"/>
      <c r="FZ20" s="163"/>
      <c r="GA20" s="163"/>
      <c r="GB20" s="163"/>
      <c r="GC20" s="163"/>
      <c r="GD20" s="163"/>
      <c r="GE20" s="163"/>
      <c r="GF20" s="163"/>
      <c r="GG20" s="163"/>
      <c r="GH20" s="163"/>
      <c r="GI20" s="163"/>
      <c r="GJ20" s="163"/>
      <c r="GK20" s="163"/>
      <c r="GL20" s="163"/>
      <c r="GM20" s="163"/>
      <c r="GN20" s="163"/>
      <c r="GO20" s="163"/>
      <c r="GP20" s="163"/>
      <c r="GQ20" s="163"/>
      <c r="GR20" s="163"/>
      <c r="GS20" s="163"/>
      <c r="GT20" s="163"/>
      <c r="GU20" s="163"/>
      <c r="GV20" s="163"/>
      <c r="GW20" s="163"/>
      <c r="GX20" s="163"/>
      <c r="GY20" s="163"/>
      <c r="GZ20" s="163"/>
      <c r="HA20" s="163"/>
      <c r="HB20" s="163"/>
      <c r="HC20" s="163"/>
      <c r="HD20" s="163"/>
      <c r="HE20" s="163"/>
      <c r="HF20" s="163"/>
      <c r="HG20" s="163"/>
      <c r="HH20" s="163"/>
      <c r="HI20" s="163"/>
      <c r="HJ20" s="163"/>
      <c r="HK20" s="163"/>
      <c r="HL20" s="163"/>
      <c r="HM20" s="163"/>
      <c r="HN20" s="163"/>
      <c r="HO20" s="163"/>
      <c r="HP20" s="163"/>
      <c r="HQ20" s="163"/>
      <c r="HR20" s="163"/>
      <c r="HS20" s="163"/>
      <c r="HT20" s="163"/>
      <c r="HU20" s="163"/>
      <c r="HV20" s="163"/>
      <c r="HW20" s="163"/>
      <c r="HX20" s="163"/>
      <c r="HY20" s="163"/>
      <c r="HZ20" s="163"/>
      <c r="IA20" s="163"/>
      <c r="IB20" s="163"/>
      <c r="IC20" s="163"/>
      <c r="ID20" s="163"/>
      <c r="IE20" s="163"/>
      <c r="IF20" s="163"/>
      <c r="IG20" s="163"/>
      <c r="IH20" s="163"/>
      <c r="II20" s="163"/>
      <c r="IJ20" s="163"/>
      <c r="IK20" s="163"/>
      <c r="IL20" s="163"/>
      <c r="IM20" s="163"/>
      <c r="IN20" s="163"/>
      <c r="IO20" s="163"/>
      <c r="IP20" s="163"/>
      <c r="IQ20" s="163"/>
      <c r="IR20" s="163"/>
      <c r="IS20" s="163"/>
      <c r="IT20" s="163"/>
      <c r="IU20" s="163"/>
      <c r="IV20" s="163"/>
      <c r="IW20" s="163"/>
      <c r="IX20" s="163"/>
      <c r="IY20" s="163"/>
      <c r="IZ20" s="163"/>
      <c r="JA20" s="163"/>
      <c r="JB20" s="163"/>
      <c r="JC20" s="163"/>
      <c r="JD20" s="163"/>
      <c r="JE20" s="163"/>
      <c r="JF20" s="163"/>
      <c r="JG20" s="163"/>
      <c r="JH20" s="163"/>
      <c r="JI20" s="163"/>
      <c r="JJ20" s="163"/>
      <c r="JK20" s="163"/>
      <c r="JL20" s="163"/>
      <c r="JM20" s="163"/>
      <c r="JN20" s="163"/>
      <c r="JO20" s="163"/>
      <c r="JP20" s="163"/>
      <c r="JQ20" s="163"/>
      <c r="JR20" s="163"/>
      <c r="JS20" s="163"/>
      <c r="JT20" s="163"/>
      <c r="JU20" s="163"/>
      <c r="JV20" s="163"/>
      <c r="JW20" s="163"/>
      <c r="JX20" s="163"/>
      <c r="JY20" s="163"/>
      <c r="JZ20" s="163"/>
      <c r="KA20" s="163"/>
      <c r="KB20" s="163"/>
      <c r="KC20" s="163"/>
      <c r="KD20" s="163"/>
      <c r="KE20" s="163"/>
      <c r="KF20" s="163"/>
      <c r="KG20" s="163"/>
      <c r="KH20" s="163"/>
      <c r="KI20" s="163"/>
      <c r="KJ20" s="163"/>
      <c r="KK20" s="163"/>
      <c r="KL20" s="163"/>
      <c r="KM20" s="163"/>
      <c r="KN20" s="163"/>
      <c r="KO20" s="163"/>
      <c r="KP20" s="163"/>
      <c r="KQ20" s="163"/>
      <c r="KR20" s="163"/>
      <c r="KS20" s="163"/>
      <c r="KT20" s="163"/>
      <c r="KU20" s="163"/>
      <c r="KV20" s="163"/>
      <c r="KW20" s="163"/>
      <c r="KX20" s="163"/>
      <c r="KY20" s="163"/>
      <c r="KZ20" s="163"/>
      <c r="LA20" s="163"/>
      <c r="LB20" s="163"/>
      <c r="LC20" s="163"/>
      <c r="LD20" s="163"/>
      <c r="LE20" s="163"/>
      <c r="LF20" s="163"/>
      <c r="LG20" s="163"/>
      <c r="LH20" s="163"/>
      <c r="LI20" s="163"/>
      <c r="LJ20" s="163"/>
      <c r="LK20" s="163"/>
      <c r="LL20" s="163"/>
      <c r="LM20" s="163"/>
      <c r="LN20" s="163"/>
      <c r="LO20" s="163"/>
      <c r="LP20" s="163"/>
      <c r="LQ20" s="163"/>
      <c r="LR20" s="163"/>
      <c r="LS20" s="163"/>
      <c r="LT20" s="163"/>
      <c r="LU20" s="163"/>
      <c r="LV20" s="163"/>
      <c r="LW20" s="163"/>
      <c r="LX20" s="163"/>
      <c r="LY20" s="163"/>
      <c r="LZ20" s="163"/>
      <c r="MA20" s="163"/>
      <c r="MB20" s="163"/>
      <c r="MC20" s="163"/>
      <c r="MD20" s="163"/>
      <c r="ME20" s="163"/>
      <c r="MF20" s="163"/>
      <c r="MG20" s="163"/>
      <c r="MH20" s="163"/>
      <c r="MI20" s="163"/>
      <c r="MJ20" s="163"/>
      <c r="MK20" s="163"/>
      <c r="ML20" s="163"/>
      <c r="MM20" s="163"/>
      <c r="MN20" s="163"/>
      <c r="MO20" s="163"/>
      <c r="MP20" s="163"/>
      <c r="MQ20" s="163"/>
      <c r="MR20" s="163"/>
      <c r="MS20" s="163"/>
      <c r="MT20" s="163"/>
      <c r="MU20" s="163"/>
      <c r="MV20" s="163"/>
      <c r="MW20" s="163"/>
      <c r="MX20" s="163"/>
      <c r="MY20" s="163"/>
      <c r="MZ20" s="163"/>
      <c r="NA20" s="163"/>
      <c r="NB20" s="163"/>
      <c r="NC20" s="163"/>
      <c r="ND20" s="163"/>
      <c r="NE20" s="163"/>
    </row>
    <row r="21" spans="1:369" ht="20.100000000000001" customHeight="1" thickBot="1">
      <c r="A21" s="171">
        <v>12</v>
      </c>
      <c r="B21" s="251" t="s">
        <v>118</v>
      </c>
      <c r="C21" s="172">
        <f t="shared" si="32"/>
        <v>0</v>
      </c>
      <c r="D21" s="163" t="s">
        <v>130</v>
      </c>
      <c r="E21" s="163" t="s">
        <v>130</v>
      </c>
      <c r="F21" s="163" t="s">
        <v>130</v>
      </c>
      <c r="G21" s="163" t="s">
        <v>130</v>
      </c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  <c r="EN21" s="163"/>
      <c r="EO21" s="163"/>
      <c r="EP21" s="163"/>
      <c r="EQ21" s="163"/>
      <c r="ER21" s="163"/>
      <c r="ES21" s="163"/>
      <c r="ET21" s="163"/>
      <c r="EU21" s="163"/>
      <c r="EV21" s="163"/>
      <c r="EW21" s="163"/>
      <c r="EX21" s="163"/>
      <c r="EY21" s="163"/>
      <c r="EZ21" s="163"/>
      <c r="FA21" s="163"/>
      <c r="FB21" s="163"/>
      <c r="FC21" s="163"/>
      <c r="FD21" s="163"/>
      <c r="FE21" s="163"/>
      <c r="FF21" s="163"/>
      <c r="FG21" s="163"/>
      <c r="FH21" s="163"/>
      <c r="FI21" s="163"/>
      <c r="FJ21" s="163"/>
      <c r="FK21" s="163"/>
      <c r="FL21" s="163"/>
      <c r="FM21" s="163"/>
      <c r="FN21" s="163"/>
      <c r="FO21" s="163"/>
      <c r="FP21" s="163"/>
      <c r="FQ21" s="163"/>
      <c r="FR21" s="163"/>
      <c r="FS21" s="163"/>
      <c r="FT21" s="163"/>
      <c r="FU21" s="163"/>
      <c r="FV21" s="163"/>
      <c r="FW21" s="163"/>
      <c r="FX21" s="163"/>
      <c r="FY21" s="163"/>
      <c r="FZ21" s="163"/>
      <c r="GA21" s="163"/>
      <c r="GB21" s="163"/>
      <c r="GC21" s="163"/>
      <c r="GD21" s="163"/>
      <c r="GE21" s="163"/>
      <c r="GF21" s="163"/>
      <c r="GG21" s="163"/>
      <c r="GH21" s="163"/>
      <c r="GI21" s="163"/>
      <c r="GJ21" s="163"/>
      <c r="GK21" s="163"/>
      <c r="GL21" s="163"/>
      <c r="GM21" s="163"/>
      <c r="GN21" s="163"/>
      <c r="GO21" s="163"/>
      <c r="GP21" s="163"/>
      <c r="GQ21" s="163"/>
      <c r="GR21" s="163"/>
      <c r="GS21" s="163"/>
      <c r="GT21" s="163"/>
      <c r="GU21" s="163"/>
      <c r="GV21" s="163"/>
      <c r="GW21" s="163"/>
      <c r="GX21" s="163"/>
      <c r="GY21" s="163"/>
      <c r="GZ21" s="163"/>
      <c r="HA21" s="163"/>
      <c r="HB21" s="163"/>
      <c r="HC21" s="163"/>
      <c r="HD21" s="163"/>
      <c r="HE21" s="163"/>
      <c r="HF21" s="163"/>
      <c r="HG21" s="163"/>
      <c r="HH21" s="163"/>
      <c r="HI21" s="163"/>
      <c r="HJ21" s="163"/>
      <c r="HK21" s="163"/>
      <c r="HL21" s="163"/>
      <c r="HM21" s="163"/>
      <c r="HN21" s="163"/>
      <c r="HO21" s="163"/>
      <c r="HP21" s="163"/>
      <c r="HQ21" s="163"/>
      <c r="HR21" s="163"/>
      <c r="HS21" s="163"/>
      <c r="HT21" s="163"/>
      <c r="HU21" s="163"/>
      <c r="HV21" s="163"/>
      <c r="HW21" s="163"/>
      <c r="HX21" s="163"/>
      <c r="HY21" s="163"/>
      <c r="HZ21" s="163"/>
      <c r="IA21" s="163"/>
      <c r="IB21" s="163"/>
      <c r="IC21" s="163"/>
      <c r="ID21" s="163"/>
      <c r="IE21" s="163"/>
      <c r="IF21" s="163"/>
      <c r="IG21" s="163"/>
      <c r="IH21" s="163"/>
      <c r="II21" s="163"/>
      <c r="IJ21" s="163"/>
      <c r="IK21" s="163"/>
      <c r="IL21" s="163"/>
      <c r="IM21" s="163"/>
      <c r="IN21" s="163"/>
      <c r="IO21" s="163"/>
      <c r="IP21" s="163"/>
      <c r="IQ21" s="163"/>
      <c r="IR21" s="163"/>
      <c r="IS21" s="163"/>
      <c r="IT21" s="163"/>
      <c r="IU21" s="163"/>
      <c r="IV21" s="163"/>
      <c r="IW21" s="163"/>
      <c r="IX21" s="163"/>
      <c r="IY21" s="163"/>
      <c r="IZ21" s="163"/>
      <c r="JA21" s="163"/>
      <c r="JB21" s="163"/>
      <c r="JC21" s="163"/>
      <c r="JD21" s="163"/>
      <c r="JE21" s="163"/>
      <c r="JF21" s="163"/>
      <c r="JG21" s="163"/>
      <c r="JH21" s="163"/>
      <c r="JI21" s="163"/>
      <c r="JJ21" s="163"/>
      <c r="JK21" s="163"/>
      <c r="JL21" s="163"/>
      <c r="JM21" s="163"/>
      <c r="JN21" s="163"/>
      <c r="JO21" s="163"/>
      <c r="JP21" s="163"/>
      <c r="JQ21" s="163"/>
      <c r="JR21" s="163"/>
      <c r="JS21" s="163"/>
      <c r="JT21" s="163"/>
      <c r="JU21" s="163"/>
      <c r="JV21" s="163"/>
      <c r="JW21" s="163"/>
      <c r="JX21" s="163"/>
      <c r="JY21" s="163"/>
      <c r="JZ21" s="163"/>
      <c r="KA21" s="163"/>
      <c r="KB21" s="163"/>
      <c r="KC21" s="163"/>
      <c r="KD21" s="163"/>
      <c r="KE21" s="163"/>
      <c r="KF21" s="163"/>
      <c r="KG21" s="163"/>
      <c r="KH21" s="163"/>
      <c r="KI21" s="163"/>
      <c r="KJ21" s="163"/>
      <c r="KK21" s="163"/>
      <c r="KL21" s="163"/>
      <c r="KM21" s="163"/>
      <c r="KN21" s="163"/>
      <c r="KO21" s="163"/>
      <c r="KP21" s="163"/>
      <c r="KQ21" s="163"/>
      <c r="KR21" s="163"/>
      <c r="KS21" s="163"/>
      <c r="KT21" s="163"/>
      <c r="KU21" s="163"/>
      <c r="KV21" s="163"/>
      <c r="KW21" s="163"/>
      <c r="KX21" s="163"/>
      <c r="KY21" s="163"/>
      <c r="KZ21" s="163"/>
      <c r="LA21" s="163"/>
      <c r="LB21" s="163"/>
      <c r="LC21" s="163"/>
      <c r="LD21" s="163"/>
      <c r="LE21" s="163"/>
      <c r="LF21" s="163"/>
      <c r="LG21" s="163"/>
      <c r="LH21" s="163"/>
      <c r="LI21" s="163"/>
      <c r="LJ21" s="163"/>
      <c r="LK21" s="163"/>
      <c r="LL21" s="163"/>
      <c r="LM21" s="163"/>
      <c r="LN21" s="163"/>
      <c r="LO21" s="163"/>
      <c r="LP21" s="163"/>
      <c r="LQ21" s="163"/>
      <c r="LR21" s="163"/>
      <c r="LS21" s="163"/>
      <c r="LT21" s="163"/>
      <c r="LU21" s="163"/>
      <c r="LV21" s="163"/>
      <c r="LW21" s="163"/>
      <c r="LX21" s="163"/>
      <c r="LY21" s="163"/>
      <c r="LZ21" s="163"/>
      <c r="MA21" s="163"/>
      <c r="MB21" s="163"/>
      <c r="MC21" s="163"/>
      <c r="MD21" s="163"/>
      <c r="ME21" s="163"/>
      <c r="MF21" s="163"/>
      <c r="MG21" s="163"/>
      <c r="MH21" s="163"/>
      <c r="MI21" s="163"/>
      <c r="MJ21" s="163"/>
      <c r="MK21" s="163"/>
      <c r="ML21" s="163"/>
      <c r="MM21" s="163"/>
      <c r="MN21" s="163"/>
      <c r="MO21" s="163"/>
      <c r="MP21" s="163"/>
      <c r="MQ21" s="163"/>
      <c r="MR21" s="163"/>
      <c r="MS21" s="163"/>
      <c r="MT21" s="163"/>
      <c r="MU21" s="163"/>
      <c r="MV21" s="163"/>
      <c r="MW21" s="163"/>
      <c r="MX21" s="163"/>
      <c r="MY21" s="163"/>
      <c r="MZ21" s="163"/>
      <c r="NA21" s="163"/>
      <c r="NB21" s="163"/>
      <c r="NC21" s="163"/>
      <c r="ND21" s="163"/>
      <c r="NE21" s="163"/>
    </row>
    <row r="22" spans="1:369" ht="20.100000000000001" customHeight="1">
      <c r="A22" s="171">
        <v>13</v>
      </c>
      <c r="B22" s="157" t="s">
        <v>119</v>
      </c>
      <c r="C22" s="172">
        <f t="shared" si="32"/>
        <v>1</v>
      </c>
      <c r="D22" s="163" t="s">
        <v>130</v>
      </c>
      <c r="E22" s="163" t="s">
        <v>130</v>
      </c>
      <c r="F22" s="163" t="s">
        <v>130</v>
      </c>
      <c r="G22" s="163" t="s">
        <v>142</v>
      </c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  <c r="EN22" s="163"/>
      <c r="EO22" s="163"/>
      <c r="EP22" s="163"/>
      <c r="EQ22" s="163"/>
      <c r="ER22" s="163"/>
      <c r="ES22" s="163"/>
      <c r="ET22" s="163"/>
      <c r="EU22" s="163"/>
      <c r="EV22" s="163"/>
      <c r="EW22" s="163"/>
      <c r="EX22" s="163"/>
      <c r="EY22" s="163"/>
      <c r="EZ22" s="163"/>
      <c r="FA22" s="163"/>
      <c r="FB22" s="163"/>
      <c r="FC22" s="163"/>
      <c r="FD22" s="163"/>
      <c r="FE22" s="163"/>
      <c r="FF22" s="163"/>
      <c r="FG22" s="163"/>
      <c r="FH22" s="163"/>
      <c r="FI22" s="163"/>
      <c r="FJ22" s="163"/>
      <c r="FK22" s="163"/>
      <c r="FL22" s="163"/>
      <c r="FM22" s="163"/>
      <c r="FN22" s="163"/>
      <c r="FO22" s="163"/>
      <c r="FP22" s="163"/>
      <c r="FQ22" s="163"/>
      <c r="FR22" s="163"/>
      <c r="FS22" s="163"/>
      <c r="FT22" s="163"/>
      <c r="FU22" s="163"/>
      <c r="FV22" s="163"/>
      <c r="FW22" s="163"/>
      <c r="FX22" s="163"/>
      <c r="FY22" s="163"/>
      <c r="FZ22" s="163"/>
      <c r="GA22" s="163"/>
      <c r="GB22" s="163"/>
      <c r="GC22" s="163"/>
      <c r="GD22" s="163"/>
      <c r="GE22" s="163"/>
      <c r="GF22" s="163"/>
      <c r="GG22" s="163"/>
      <c r="GH22" s="163"/>
      <c r="GI22" s="163"/>
      <c r="GJ22" s="163"/>
      <c r="GK22" s="163"/>
      <c r="GL22" s="163"/>
      <c r="GM22" s="163"/>
      <c r="GN22" s="163"/>
      <c r="GO22" s="163"/>
      <c r="GP22" s="163"/>
      <c r="GQ22" s="163"/>
      <c r="GR22" s="163"/>
      <c r="GS22" s="163"/>
      <c r="GT22" s="163"/>
      <c r="GU22" s="163"/>
      <c r="GV22" s="163"/>
      <c r="GW22" s="163"/>
      <c r="GX22" s="163"/>
      <c r="GY22" s="163"/>
      <c r="GZ22" s="163"/>
      <c r="HA22" s="163"/>
      <c r="HB22" s="163"/>
      <c r="HC22" s="163"/>
      <c r="HD22" s="163"/>
      <c r="HE22" s="163"/>
      <c r="HF22" s="163"/>
      <c r="HG22" s="163"/>
      <c r="HH22" s="163"/>
      <c r="HI22" s="163"/>
      <c r="HJ22" s="163"/>
      <c r="HK22" s="163"/>
      <c r="HL22" s="163"/>
      <c r="HM22" s="163"/>
      <c r="HN22" s="163"/>
      <c r="HO22" s="163"/>
      <c r="HP22" s="163"/>
      <c r="HQ22" s="163"/>
      <c r="HR22" s="163"/>
      <c r="HS22" s="163"/>
      <c r="HT22" s="163"/>
      <c r="HU22" s="163"/>
      <c r="HV22" s="163"/>
      <c r="HW22" s="163"/>
      <c r="HX22" s="163"/>
      <c r="HY22" s="163"/>
      <c r="HZ22" s="163"/>
      <c r="IA22" s="163"/>
      <c r="IB22" s="163"/>
      <c r="IC22" s="163"/>
      <c r="ID22" s="163"/>
      <c r="IE22" s="163"/>
      <c r="IF22" s="163"/>
      <c r="IG22" s="163"/>
      <c r="IH22" s="163"/>
      <c r="II22" s="163"/>
      <c r="IJ22" s="163"/>
      <c r="IK22" s="163"/>
      <c r="IL22" s="163"/>
      <c r="IM22" s="163"/>
      <c r="IN22" s="163"/>
      <c r="IO22" s="163"/>
      <c r="IP22" s="163"/>
      <c r="IQ22" s="163"/>
      <c r="IR22" s="163"/>
      <c r="IS22" s="163"/>
      <c r="IT22" s="163"/>
      <c r="IU22" s="163"/>
      <c r="IV22" s="163"/>
      <c r="IW22" s="163"/>
      <c r="IX22" s="163"/>
      <c r="IY22" s="163"/>
      <c r="IZ22" s="163"/>
      <c r="JA22" s="163"/>
      <c r="JB22" s="163"/>
      <c r="JC22" s="163"/>
      <c r="JD22" s="163"/>
      <c r="JE22" s="163"/>
      <c r="JF22" s="163"/>
      <c r="JG22" s="163"/>
      <c r="JH22" s="163"/>
      <c r="JI22" s="163"/>
      <c r="JJ22" s="163"/>
      <c r="JK22" s="163"/>
      <c r="JL22" s="163"/>
      <c r="JM22" s="163"/>
      <c r="JN22" s="163"/>
      <c r="JO22" s="163"/>
      <c r="JP22" s="163"/>
      <c r="JQ22" s="163"/>
      <c r="JR22" s="163"/>
      <c r="JS22" s="163"/>
      <c r="JT22" s="163"/>
      <c r="JU22" s="163"/>
      <c r="JV22" s="163"/>
      <c r="JW22" s="163"/>
      <c r="JX22" s="163"/>
      <c r="JY22" s="163"/>
      <c r="JZ22" s="163"/>
      <c r="KA22" s="163"/>
      <c r="KB22" s="163"/>
      <c r="KC22" s="163"/>
      <c r="KD22" s="163"/>
      <c r="KE22" s="163"/>
      <c r="KF22" s="163"/>
      <c r="KG22" s="163"/>
      <c r="KH22" s="163"/>
      <c r="KI22" s="163"/>
      <c r="KJ22" s="163"/>
      <c r="KK22" s="163"/>
      <c r="KL22" s="163"/>
      <c r="KM22" s="163"/>
      <c r="KN22" s="163"/>
      <c r="KO22" s="163"/>
      <c r="KP22" s="163"/>
      <c r="KQ22" s="163"/>
      <c r="KR22" s="163"/>
      <c r="KS22" s="163"/>
      <c r="KT22" s="163"/>
      <c r="KU22" s="163"/>
      <c r="KV22" s="163"/>
      <c r="KW22" s="163"/>
      <c r="KX22" s="163"/>
      <c r="KY22" s="163"/>
      <c r="KZ22" s="163"/>
      <c r="LA22" s="163"/>
      <c r="LB22" s="163"/>
      <c r="LC22" s="163"/>
      <c r="LD22" s="163"/>
      <c r="LE22" s="163"/>
      <c r="LF22" s="163"/>
      <c r="LG22" s="163"/>
      <c r="LH22" s="163"/>
      <c r="LI22" s="163"/>
      <c r="LJ22" s="163"/>
      <c r="LK22" s="163"/>
      <c r="LL22" s="163"/>
      <c r="LM22" s="163"/>
      <c r="LN22" s="163"/>
      <c r="LO22" s="163"/>
      <c r="LP22" s="163"/>
      <c r="LQ22" s="163"/>
      <c r="LR22" s="163"/>
      <c r="LS22" s="163"/>
      <c r="LT22" s="163"/>
      <c r="LU22" s="163"/>
      <c r="LV22" s="163"/>
      <c r="LW22" s="163"/>
      <c r="LX22" s="163"/>
      <c r="LY22" s="163"/>
      <c r="LZ22" s="163"/>
      <c r="MA22" s="163"/>
      <c r="MB22" s="163"/>
      <c r="MC22" s="163"/>
      <c r="MD22" s="163"/>
      <c r="ME22" s="163"/>
      <c r="MF22" s="163"/>
      <c r="MG22" s="163"/>
      <c r="MH22" s="163"/>
      <c r="MI22" s="163"/>
      <c r="MJ22" s="163"/>
      <c r="MK22" s="163"/>
      <c r="ML22" s="163"/>
      <c r="MM22" s="163"/>
      <c r="MN22" s="163"/>
      <c r="MO22" s="163"/>
      <c r="MP22" s="163"/>
      <c r="MQ22" s="163"/>
      <c r="MR22" s="163"/>
      <c r="MS22" s="163"/>
      <c r="MT22" s="163"/>
      <c r="MU22" s="163"/>
      <c r="MV22" s="163"/>
      <c r="MW22" s="163"/>
      <c r="MX22" s="163"/>
      <c r="MY22" s="163"/>
      <c r="MZ22" s="163"/>
      <c r="NA22" s="163"/>
      <c r="NB22" s="163"/>
      <c r="NC22" s="163"/>
      <c r="ND22" s="163"/>
      <c r="NE22" s="163"/>
    </row>
    <row r="23" spans="1:369" ht="20.100000000000001" customHeight="1">
      <c r="A23" s="171">
        <v>14</v>
      </c>
      <c r="B23" s="249" t="s">
        <v>120</v>
      </c>
      <c r="C23" s="172">
        <f t="shared" si="32"/>
        <v>0</v>
      </c>
      <c r="D23" s="163" t="s">
        <v>130</v>
      </c>
      <c r="E23" s="163" t="s">
        <v>130</v>
      </c>
      <c r="F23" s="163" t="s">
        <v>130</v>
      </c>
      <c r="G23" s="163" t="s">
        <v>130</v>
      </c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  <c r="EN23" s="163"/>
      <c r="EO23" s="163"/>
      <c r="EP23" s="163"/>
      <c r="EQ23" s="163"/>
      <c r="ER23" s="163"/>
      <c r="ES23" s="163"/>
      <c r="ET23" s="163"/>
      <c r="EU23" s="163"/>
      <c r="EV23" s="163"/>
      <c r="EW23" s="163"/>
      <c r="EX23" s="163"/>
      <c r="EY23" s="163"/>
      <c r="EZ23" s="163"/>
      <c r="FA23" s="163"/>
      <c r="FB23" s="163"/>
      <c r="FC23" s="163"/>
      <c r="FD23" s="163"/>
      <c r="FE23" s="163"/>
      <c r="FF23" s="163"/>
      <c r="FG23" s="163"/>
      <c r="FH23" s="163"/>
      <c r="FI23" s="163"/>
      <c r="FJ23" s="163"/>
      <c r="FK23" s="163"/>
      <c r="FL23" s="163"/>
      <c r="FM23" s="163"/>
      <c r="FN23" s="163"/>
      <c r="FO23" s="163"/>
      <c r="FP23" s="163"/>
      <c r="FQ23" s="163"/>
      <c r="FR23" s="163"/>
      <c r="FS23" s="163"/>
      <c r="FT23" s="163"/>
      <c r="FU23" s="163"/>
      <c r="FV23" s="163"/>
      <c r="FW23" s="163"/>
      <c r="FX23" s="163"/>
      <c r="FY23" s="163"/>
      <c r="FZ23" s="163"/>
      <c r="GA23" s="163"/>
      <c r="GB23" s="163"/>
      <c r="GC23" s="163"/>
      <c r="GD23" s="163"/>
      <c r="GE23" s="163"/>
      <c r="GF23" s="163"/>
      <c r="GG23" s="163"/>
      <c r="GH23" s="163"/>
      <c r="GI23" s="163"/>
      <c r="GJ23" s="163"/>
      <c r="GK23" s="163"/>
      <c r="GL23" s="163"/>
      <c r="GM23" s="163"/>
      <c r="GN23" s="163"/>
      <c r="GO23" s="163"/>
      <c r="GP23" s="163"/>
      <c r="GQ23" s="163"/>
      <c r="GR23" s="163"/>
      <c r="GS23" s="163"/>
      <c r="GT23" s="163"/>
      <c r="GU23" s="163"/>
      <c r="GV23" s="163"/>
      <c r="GW23" s="163"/>
      <c r="GX23" s="163"/>
      <c r="GY23" s="163"/>
      <c r="GZ23" s="163"/>
      <c r="HA23" s="163"/>
      <c r="HB23" s="163"/>
      <c r="HC23" s="163"/>
      <c r="HD23" s="163"/>
      <c r="HE23" s="163"/>
      <c r="HF23" s="163"/>
      <c r="HG23" s="163"/>
      <c r="HH23" s="163"/>
      <c r="HI23" s="163"/>
      <c r="HJ23" s="163"/>
      <c r="HK23" s="163"/>
      <c r="HL23" s="163"/>
      <c r="HM23" s="163"/>
      <c r="HN23" s="163"/>
      <c r="HO23" s="163"/>
      <c r="HP23" s="163"/>
      <c r="HQ23" s="163"/>
      <c r="HR23" s="163"/>
      <c r="HS23" s="163"/>
      <c r="HT23" s="163"/>
      <c r="HU23" s="163"/>
      <c r="HV23" s="163"/>
      <c r="HW23" s="163"/>
      <c r="HX23" s="163"/>
      <c r="HY23" s="163"/>
      <c r="HZ23" s="163"/>
      <c r="IA23" s="163"/>
      <c r="IB23" s="163"/>
      <c r="IC23" s="163"/>
      <c r="ID23" s="163"/>
      <c r="IE23" s="163"/>
      <c r="IF23" s="163"/>
      <c r="IG23" s="163"/>
      <c r="IH23" s="163"/>
      <c r="II23" s="163"/>
      <c r="IJ23" s="163"/>
      <c r="IK23" s="163"/>
      <c r="IL23" s="163"/>
      <c r="IM23" s="163"/>
      <c r="IN23" s="163"/>
      <c r="IO23" s="163"/>
      <c r="IP23" s="163"/>
      <c r="IQ23" s="163"/>
      <c r="IR23" s="163"/>
      <c r="IS23" s="163"/>
      <c r="IT23" s="163"/>
      <c r="IU23" s="163"/>
      <c r="IV23" s="163"/>
      <c r="IW23" s="163"/>
      <c r="IX23" s="163"/>
      <c r="IY23" s="163"/>
      <c r="IZ23" s="163"/>
      <c r="JA23" s="163"/>
      <c r="JB23" s="163"/>
      <c r="JC23" s="163"/>
      <c r="JD23" s="163"/>
      <c r="JE23" s="163"/>
      <c r="JF23" s="163"/>
      <c r="JG23" s="163"/>
      <c r="JH23" s="163"/>
      <c r="JI23" s="163"/>
      <c r="JJ23" s="163"/>
      <c r="JK23" s="163"/>
      <c r="JL23" s="163"/>
      <c r="JM23" s="163"/>
      <c r="JN23" s="163"/>
      <c r="JO23" s="163"/>
      <c r="JP23" s="163"/>
      <c r="JQ23" s="163"/>
      <c r="JR23" s="163"/>
      <c r="JS23" s="163"/>
      <c r="JT23" s="163"/>
      <c r="JU23" s="163"/>
      <c r="JV23" s="163"/>
      <c r="JW23" s="163"/>
      <c r="JX23" s="163"/>
      <c r="JY23" s="163"/>
      <c r="JZ23" s="163"/>
      <c r="KA23" s="163"/>
      <c r="KB23" s="163"/>
      <c r="KC23" s="163"/>
      <c r="KD23" s="163"/>
      <c r="KE23" s="163"/>
      <c r="KF23" s="163"/>
      <c r="KG23" s="163"/>
      <c r="KH23" s="163"/>
      <c r="KI23" s="163"/>
      <c r="KJ23" s="163"/>
      <c r="KK23" s="163"/>
      <c r="KL23" s="163"/>
      <c r="KM23" s="163"/>
      <c r="KN23" s="163"/>
      <c r="KO23" s="163"/>
      <c r="KP23" s="163"/>
      <c r="KQ23" s="163"/>
      <c r="KR23" s="163"/>
      <c r="KS23" s="163"/>
      <c r="KT23" s="163"/>
      <c r="KU23" s="163"/>
      <c r="KV23" s="163"/>
      <c r="KW23" s="163"/>
      <c r="KX23" s="163"/>
      <c r="KY23" s="163"/>
      <c r="KZ23" s="163"/>
      <c r="LA23" s="163"/>
      <c r="LB23" s="163"/>
      <c r="LC23" s="163"/>
      <c r="LD23" s="163"/>
      <c r="LE23" s="163"/>
      <c r="LF23" s="163"/>
      <c r="LG23" s="163"/>
      <c r="LH23" s="163"/>
      <c r="LI23" s="163"/>
      <c r="LJ23" s="163"/>
      <c r="LK23" s="163"/>
      <c r="LL23" s="163"/>
      <c r="LM23" s="163"/>
      <c r="LN23" s="163"/>
      <c r="LO23" s="163"/>
      <c r="LP23" s="163"/>
      <c r="LQ23" s="163"/>
      <c r="LR23" s="163"/>
      <c r="LS23" s="163"/>
      <c r="LT23" s="163"/>
      <c r="LU23" s="163"/>
      <c r="LV23" s="163"/>
      <c r="LW23" s="163"/>
      <c r="LX23" s="163"/>
      <c r="LY23" s="163"/>
      <c r="LZ23" s="163"/>
      <c r="MA23" s="163"/>
      <c r="MB23" s="163"/>
      <c r="MC23" s="163"/>
      <c r="MD23" s="163"/>
      <c r="ME23" s="163"/>
      <c r="MF23" s="163"/>
      <c r="MG23" s="163"/>
      <c r="MH23" s="163"/>
      <c r="MI23" s="163"/>
      <c r="MJ23" s="163"/>
      <c r="MK23" s="163"/>
      <c r="ML23" s="163"/>
      <c r="MM23" s="163"/>
      <c r="MN23" s="163"/>
      <c r="MO23" s="163"/>
      <c r="MP23" s="163"/>
      <c r="MQ23" s="163"/>
      <c r="MR23" s="163"/>
      <c r="MS23" s="163"/>
      <c r="MT23" s="163"/>
      <c r="MU23" s="163"/>
      <c r="MV23" s="163"/>
      <c r="MW23" s="163"/>
      <c r="MX23" s="163"/>
      <c r="MY23" s="163"/>
      <c r="MZ23" s="163"/>
      <c r="NA23" s="163"/>
      <c r="NB23" s="163"/>
      <c r="NC23" s="163"/>
      <c r="ND23" s="163"/>
      <c r="NE23" s="163"/>
    </row>
    <row r="24" spans="1:369" ht="20.100000000000001" customHeight="1">
      <c r="A24" s="171">
        <v>15</v>
      </c>
      <c r="B24" s="249" t="s">
        <v>121</v>
      </c>
      <c r="C24" s="172">
        <f t="shared" si="32"/>
        <v>1</v>
      </c>
      <c r="D24" s="163" t="s">
        <v>130</v>
      </c>
      <c r="E24" s="163" t="s">
        <v>130</v>
      </c>
      <c r="F24" s="163" t="s">
        <v>130</v>
      </c>
      <c r="G24" s="163" t="s">
        <v>142</v>
      </c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  <c r="EN24" s="163"/>
      <c r="EO24" s="163"/>
      <c r="EP24" s="163"/>
      <c r="EQ24" s="163"/>
      <c r="ER24" s="163"/>
      <c r="ES24" s="163"/>
      <c r="ET24" s="163"/>
      <c r="EU24" s="163"/>
      <c r="EV24" s="163"/>
      <c r="EW24" s="163"/>
      <c r="EX24" s="163"/>
      <c r="EY24" s="163"/>
      <c r="EZ24" s="163"/>
      <c r="FA24" s="163"/>
      <c r="FB24" s="163"/>
      <c r="FC24" s="163"/>
      <c r="FD24" s="163"/>
      <c r="FE24" s="163"/>
      <c r="FF24" s="163"/>
      <c r="FG24" s="163"/>
      <c r="FH24" s="163"/>
      <c r="FI24" s="163"/>
      <c r="FJ24" s="163"/>
      <c r="FK24" s="163"/>
      <c r="FL24" s="163"/>
      <c r="FM24" s="163"/>
      <c r="FN24" s="163"/>
      <c r="FO24" s="163"/>
      <c r="FP24" s="163"/>
      <c r="FQ24" s="163"/>
      <c r="FR24" s="163"/>
      <c r="FS24" s="163"/>
      <c r="FT24" s="163"/>
      <c r="FU24" s="163"/>
      <c r="FV24" s="163"/>
      <c r="FW24" s="163"/>
      <c r="FX24" s="163"/>
      <c r="FY24" s="163"/>
      <c r="FZ24" s="163"/>
      <c r="GA24" s="163"/>
      <c r="GB24" s="163"/>
      <c r="GC24" s="163"/>
      <c r="GD24" s="163"/>
      <c r="GE24" s="163"/>
      <c r="GF24" s="163"/>
      <c r="GG24" s="163"/>
      <c r="GH24" s="163"/>
      <c r="GI24" s="163"/>
      <c r="GJ24" s="163"/>
      <c r="GK24" s="163"/>
      <c r="GL24" s="163"/>
      <c r="GM24" s="163"/>
      <c r="GN24" s="163"/>
      <c r="GO24" s="163"/>
      <c r="GP24" s="163"/>
      <c r="GQ24" s="163"/>
      <c r="GR24" s="163"/>
      <c r="GS24" s="163"/>
      <c r="GT24" s="163"/>
      <c r="GU24" s="163"/>
      <c r="GV24" s="163"/>
      <c r="GW24" s="163"/>
      <c r="GX24" s="163"/>
      <c r="GY24" s="163"/>
      <c r="GZ24" s="163"/>
      <c r="HA24" s="163"/>
      <c r="HB24" s="163"/>
      <c r="HC24" s="163"/>
      <c r="HD24" s="163"/>
      <c r="HE24" s="163"/>
      <c r="HF24" s="163"/>
      <c r="HG24" s="163"/>
      <c r="HH24" s="163"/>
      <c r="HI24" s="163"/>
      <c r="HJ24" s="163"/>
      <c r="HK24" s="163"/>
      <c r="HL24" s="163"/>
      <c r="HM24" s="163"/>
      <c r="HN24" s="163"/>
      <c r="HO24" s="163"/>
      <c r="HP24" s="163"/>
      <c r="HQ24" s="163"/>
      <c r="HR24" s="163"/>
      <c r="HS24" s="163"/>
      <c r="HT24" s="163"/>
      <c r="HU24" s="163"/>
      <c r="HV24" s="163"/>
      <c r="HW24" s="163"/>
      <c r="HX24" s="163"/>
      <c r="HY24" s="163"/>
      <c r="HZ24" s="163"/>
      <c r="IA24" s="163"/>
      <c r="IB24" s="163"/>
      <c r="IC24" s="163"/>
      <c r="ID24" s="163"/>
      <c r="IE24" s="163"/>
      <c r="IF24" s="163"/>
      <c r="IG24" s="163"/>
      <c r="IH24" s="163"/>
      <c r="II24" s="163"/>
      <c r="IJ24" s="163"/>
      <c r="IK24" s="163"/>
      <c r="IL24" s="163"/>
      <c r="IM24" s="163"/>
      <c r="IN24" s="163"/>
      <c r="IO24" s="163"/>
      <c r="IP24" s="163"/>
      <c r="IQ24" s="163"/>
      <c r="IR24" s="163"/>
      <c r="IS24" s="163"/>
      <c r="IT24" s="163"/>
      <c r="IU24" s="163"/>
      <c r="IV24" s="163"/>
      <c r="IW24" s="163"/>
      <c r="IX24" s="163"/>
      <c r="IY24" s="163"/>
      <c r="IZ24" s="163"/>
      <c r="JA24" s="163"/>
      <c r="JB24" s="163"/>
      <c r="JC24" s="163"/>
      <c r="JD24" s="163"/>
      <c r="JE24" s="163"/>
      <c r="JF24" s="163"/>
      <c r="JG24" s="163"/>
      <c r="JH24" s="163"/>
      <c r="JI24" s="163"/>
      <c r="JJ24" s="163"/>
      <c r="JK24" s="163"/>
      <c r="JL24" s="163"/>
      <c r="JM24" s="163"/>
      <c r="JN24" s="163"/>
      <c r="JO24" s="163"/>
      <c r="JP24" s="163"/>
      <c r="JQ24" s="163"/>
      <c r="JR24" s="163"/>
      <c r="JS24" s="163"/>
      <c r="JT24" s="163"/>
      <c r="JU24" s="163"/>
      <c r="JV24" s="163"/>
      <c r="JW24" s="163"/>
      <c r="JX24" s="163"/>
      <c r="JY24" s="163"/>
      <c r="JZ24" s="163"/>
      <c r="KA24" s="163"/>
      <c r="KB24" s="163"/>
      <c r="KC24" s="163"/>
      <c r="KD24" s="163"/>
      <c r="KE24" s="163"/>
      <c r="KF24" s="163"/>
      <c r="KG24" s="163"/>
      <c r="KH24" s="163"/>
      <c r="KI24" s="163"/>
      <c r="KJ24" s="163"/>
      <c r="KK24" s="163"/>
      <c r="KL24" s="163"/>
      <c r="KM24" s="163"/>
      <c r="KN24" s="163"/>
      <c r="KO24" s="163"/>
      <c r="KP24" s="163"/>
      <c r="KQ24" s="163"/>
      <c r="KR24" s="163"/>
      <c r="KS24" s="163"/>
      <c r="KT24" s="163"/>
      <c r="KU24" s="163"/>
      <c r="KV24" s="163"/>
      <c r="KW24" s="163"/>
      <c r="KX24" s="163"/>
      <c r="KY24" s="163"/>
      <c r="KZ24" s="163"/>
      <c r="LA24" s="163"/>
      <c r="LB24" s="163"/>
      <c r="LC24" s="163"/>
      <c r="LD24" s="163"/>
      <c r="LE24" s="163"/>
      <c r="LF24" s="163"/>
      <c r="LG24" s="163"/>
      <c r="LH24" s="163"/>
      <c r="LI24" s="163"/>
      <c r="LJ24" s="163"/>
      <c r="LK24" s="163"/>
      <c r="LL24" s="163"/>
      <c r="LM24" s="163"/>
      <c r="LN24" s="163"/>
      <c r="LO24" s="163"/>
      <c r="LP24" s="163"/>
      <c r="LQ24" s="163"/>
      <c r="LR24" s="163"/>
      <c r="LS24" s="163"/>
      <c r="LT24" s="163"/>
      <c r="LU24" s="163"/>
      <c r="LV24" s="163"/>
      <c r="LW24" s="163"/>
      <c r="LX24" s="163"/>
      <c r="LY24" s="163"/>
      <c r="LZ24" s="163"/>
      <c r="MA24" s="163"/>
      <c r="MB24" s="163"/>
      <c r="MC24" s="163"/>
      <c r="MD24" s="163"/>
      <c r="ME24" s="163"/>
      <c r="MF24" s="163"/>
      <c r="MG24" s="163"/>
      <c r="MH24" s="163"/>
      <c r="MI24" s="163"/>
      <c r="MJ24" s="163"/>
      <c r="MK24" s="163"/>
      <c r="ML24" s="163"/>
      <c r="MM24" s="163"/>
      <c r="MN24" s="163"/>
      <c r="MO24" s="163"/>
      <c r="MP24" s="163"/>
      <c r="MQ24" s="163"/>
      <c r="MR24" s="163"/>
      <c r="MS24" s="163"/>
      <c r="MT24" s="163"/>
      <c r="MU24" s="163"/>
      <c r="MV24" s="163"/>
      <c r="MW24" s="163"/>
      <c r="MX24" s="163"/>
      <c r="MY24" s="163"/>
      <c r="MZ24" s="163"/>
      <c r="NA24" s="163"/>
      <c r="NB24" s="163"/>
      <c r="NC24" s="163"/>
      <c r="ND24" s="163"/>
      <c r="NE24" s="163"/>
    </row>
    <row r="25" spans="1:369" ht="20.100000000000001" customHeight="1">
      <c r="A25" s="171">
        <v>16</v>
      </c>
      <c r="B25" s="249" t="s">
        <v>122</v>
      </c>
      <c r="C25" s="172">
        <f t="shared" si="32"/>
        <v>0</v>
      </c>
      <c r="D25" s="163" t="s">
        <v>130</v>
      </c>
      <c r="E25" s="163" t="s">
        <v>130</v>
      </c>
      <c r="F25" s="163" t="s">
        <v>130</v>
      </c>
      <c r="G25" s="163" t="s">
        <v>130</v>
      </c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  <c r="EN25" s="163"/>
      <c r="EO25" s="163"/>
      <c r="EP25" s="163"/>
      <c r="EQ25" s="163"/>
      <c r="ER25" s="163"/>
      <c r="ES25" s="163"/>
      <c r="ET25" s="163"/>
      <c r="EU25" s="163"/>
      <c r="EV25" s="163"/>
      <c r="EW25" s="163"/>
      <c r="EX25" s="163"/>
      <c r="EY25" s="163"/>
      <c r="EZ25" s="163"/>
      <c r="FA25" s="163"/>
      <c r="FB25" s="163"/>
      <c r="FC25" s="163"/>
      <c r="FD25" s="163"/>
      <c r="FE25" s="163"/>
      <c r="FF25" s="163"/>
      <c r="FG25" s="163"/>
      <c r="FH25" s="163"/>
      <c r="FI25" s="163"/>
      <c r="FJ25" s="163"/>
      <c r="FK25" s="163"/>
      <c r="FL25" s="163"/>
      <c r="FM25" s="163"/>
      <c r="FN25" s="163"/>
      <c r="FO25" s="163"/>
      <c r="FP25" s="163"/>
      <c r="FQ25" s="163"/>
      <c r="FR25" s="163"/>
      <c r="FS25" s="163"/>
      <c r="FT25" s="163"/>
      <c r="FU25" s="163"/>
      <c r="FV25" s="163"/>
      <c r="FW25" s="163"/>
      <c r="FX25" s="163"/>
      <c r="FY25" s="163"/>
      <c r="FZ25" s="163"/>
      <c r="GA25" s="163"/>
      <c r="GB25" s="163"/>
      <c r="GC25" s="163"/>
      <c r="GD25" s="163"/>
      <c r="GE25" s="163"/>
      <c r="GF25" s="163"/>
      <c r="GG25" s="163"/>
      <c r="GH25" s="163"/>
      <c r="GI25" s="163"/>
      <c r="GJ25" s="163"/>
      <c r="GK25" s="163"/>
      <c r="GL25" s="163"/>
      <c r="GM25" s="163"/>
      <c r="GN25" s="163"/>
      <c r="GO25" s="163"/>
      <c r="GP25" s="163"/>
      <c r="GQ25" s="163"/>
      <c r="GR25" s="163"/>
      <c r="GS25" s="163"/>
      <c r="GT25" s="163"/>
      <c r="GU25" s="163"/>
      <c r="GV25" s="163"/>
      <c r="GW25" s="163"/>
      <c r="GX25" s="163"/>
      <c r="GY25" s="163"/>
      <c r="GZ25" s="163"/>
      <c r="HA25" s="163"/>
      <c r="HB25" s="163"/>
      <c r="HC25" s="163"/>
      <c r="HD25" s="163"/>
      <c r="HE25" s="163"/>
      <c r="HF25" s="163"/>
      <c r="HG25" s="163"/>
      <c r="HH25" s="163"/>
      <c r="HI25" s="163"/>
      <c r="HJ25" s="163"/>
      <c r="HK25" s="163"/>
      <c r="HL25" s="163"/>
      <c r="HM25" s="163"/>
      <c r="HN25" s="163"/>
      <c r="HO25" s="163"/>
      <c r="HP25" s="163"/>
      <c r="HQ25" s="163"/>
      <c r="HR25" s="163"/>
      <c r="HS25" s="163"/>
      <c r="HT25" s="163"/>
      <c r="HU25" s="163"/>
      <c r="HV25" s="163"/>
      <c r="HW25" s="163"/>
      <c r="HX25" s="163"/>
      <c r="HY25" s="163"/>
      <c r="HZ25" s="163"/>
      <c r="IA25" s="163"/>
      <c r="IB25" s="163"/>
      <c r="IC25" s="163"/>
      <c r="ID25" s="163"/>
      <c r="IE25" s="163"/>
      <c r="IF25" s="163"/>
      <c r="IG25" s="163"/>
      <c r="IH25" s="163"/>
      <c r="II25" s="163"/>
      <c r="IJ25" s="163"/>
      <c r="IK25" s="163"/>
      <c r="IL25" s="163"/>
      <c r="IM25" s="163"/>
      <c r="IN25" s="163"/>
      <c r="IO25" s="163"/>
      <c r="IP25" s="163"/>
      <c r="IQ25" s="163"/>
      <c r="IR25" s="163"/>
      <c r="IS25" s="163"/>
      <c r="IT25" s="163"/>
      <c r="IU25" s="163"/>
      <c r="IV25" s="163"/>
      <c r="IW25" s="163"/>
      <c r="IX25" s="163"/>
      <c r="IY25" s="163"/>
      <c r="IZ25" s="163"/>
      <c r="JA25" s="163"/>
      <c r="JB25" s="163"/>
      <c r="JC25" s="163"/>
      <c r="JD25" s="163"/>
      <c r="JE25" s="163"/>
      <c r="JF25" s="163"/>
      <c r="JG25" s="163"/>
      <c r="JH25" s="163"/>
      <c r="JI25" s="163"/>
      <c r="JJ25" s="163"/>
      <c r="JK25" s="163"/>
      <c r="JL25" s="163"/>
      <c r="JM25" s="163"/>
      <c r="JN25" s="163"/>
      <c r="JO25" s="163"/>
      <c r="JP25" s="163"/>
      <c r="JQ25" s="163"/>
      <c r="JR25" s="163"/>
      <c r="JS25" s="163"/>
      <c r="JT25" s="163"/>
      <c r="JU25" s="163"/>
      <c r="JV25" s="163"/>
      <c r="JW25" s="163"/>
      <c r="JX25" s="163"/>
      <c r="JY25" s="163"/>
      <c r="JZ25" s="163"/>
      <c r="KA25" s="163"/>
      <c r="KB25" s="163"/>
      <c r="KC25" s="163"/>
      <c r="KD25" s="163"/>
      <c r="KE25" s="163"/>
      <c r="KF25" s="163"/>
      <c r="KG25" s="163"/>
      <c r="KH25" s="163"/>
      <c r="KI25" s="163"/>
      <c r="KJ25" s="163"/>
      <c r="KK25" s="163"/>
      <c r="KL25" s="163"/>
      <c r="KM25" s="163"/>
      <c r="KN25" s="163"/>
      <c r="KO25" s="163"/>
      <c r="KP25" s="163"/>
      <c r="KQ25" s="163"/>
      <c r="KR25" s="163"/>
      <c r="KS25" s="163"/>
      <c r="KT25" s="163"/>
      <c r="KU25" s="163"/>
      <c r="KV25" s="163"/>
      <c r="KW25" s="163"/>
      <c r="KX25" s="163"/>
      <c r="KY25" s="163"/>
      <c r="KZ25" s="163"/>
      <c r="LA25" s="163"/>
      <c r="LB25" s="163"/>
      <c r="LC25" s="163"/>
      <c r="LD25" s="163"/>
      <c r="LE25" s="163"/>
      <c r="LF25" s="163"/>
      <c r="LG25" s="163"/>
      <c r="LH25" s="163"/>
      <c r="LI25" s="163"/>
      <c r="LJ25" s="163"/>
      <c r="LK25" s="163"/>
      <c r="LL25" s="163"/>
      <c r="LM25" s="163"/>
      <c r="LN25" s="163"/>
      <c r="LO25" s="163"/>
      <c r="LP25" s="163"/>
      <c r="LQ25" s="163"/>
      <c r="LR25" s="163"/>
      <c r="LS25" s="163"/>
      <c r="LT25" s="163"/>
      <c r="LU25" s="163"/>
      <c r="LV25" s="163"/>
      <c r="LW25" s="163"/>
      <c r="LX25" s="163"/>
      <c r="LY25" s="163"/>
      <c r="LZ25" s="163"/>
      <c r="MA25" s="163"/>
      <c r="MB25" s="163"/>
      <c r="MC25" s="163"/>
      <c r="MD25" s="163"/>
      <c r="ME25" s="163"/>
      <c r="MF25" s="163"/>
      <c r="MG25" s="163"/>
      <c r="MH25" s="163"/>
      <c r="MI25" s="163"/>
      <c r="MJ25" s="163"/>
      <c r="MK25" s="163"/>
      <c r="ML25" s="163"/>
      <c r="MM25" s="163"/>
      <c r="MN25" s="163"/>
      <c r="MO25" s="163"/>
      <c r="MP25" s="163"/>
      <c r="MQ25" s="163"/>
      <c r="MR25" s="163"/>
      <c r="MS25" s="163"/>
      <c r="MT25" s="163"/>
      <c r="MU25" s="163"/>
      <c r="MV25" s="163"/>
      <c r="MW25" s="163"/>
      <c r="MX25" s="163"/>
      <c r="MY25" s="163"/>
      <c r="MZ25" s="163"/>
      <c r="NA25" s="163"/>
      <c r="NB25" s="163"/>
      <c r="NC25" s="163"/>
      <c r="ND25" s="163"/>
      <c r="NE25" s="163"/>
    </row>
    <row r="26" spans="1:369" ht="20.100000000000001" customHeight="1">
      <c r="A26" s="171">
        <v>17</v>
      </c>
      <c r="B26" s="249" t="s">
        <v>123</v>
      </c>
      <c r="C26" s="172">
        <f t="shared" si="32"/>
        <v>0</v>
      </c>
      <c r="D26" s="163" t="s">
        <v>130</v>
      </c>
      <c r="E26" s="163" t="s">
        <v>130</v>
      </c>
      <c r="F26" s="163" t="s">
        <v>130</v>
      </c>
      <c r="G26" s="163" t="s">
        <v>130</v>
      </c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  <c r="EN26" s="163"/>
      <c r="EO26" s="163"/>
      <c r="EP26" s="163"/>
      <c r="EQ26" s="163"/>
      <c r="ER26" s="163"/>
      <c r="ES26" s="163"/>
      <c r="ET26" s="163"/>
      <c r="EU26" s="163"/>
      <c r="EV26" s="163"/>
      <c r="EW26" s="163"/>
      <c r="EX26" s="163"/>
      <c r="EY26" s="163"/>
      <c r="EZ26" s="163"/>
      <c r="FA26" s="163"/>
      <c r="FB26" s="163"/>
      <c r="FC26" s="163"/>
      <c r="FD26" s="163"/>
      <c r="FE26" s="163"/>
      <c r="FF26" s="163"/>
      <c r="FG26" s="163"/>
      <c r="FH26" s="163"/>
      <c r="FI26" s="163"/>
      <c r="FJ26" s="163"/>
      <c r="FK26" s="163"/>
      <c r="FL26" s="163"/>
      <c r="FM26" s="163"/>
      <c r="FN26" s="163"/>
      <c r="FO26" s="163"/>
      <c r="FP26" s="163"/>
      <c r="FQ26" s="163"/>
      <c r="FR26" s="163"/>
      <c r="FS26" s="163"/>
      <c r="FT26" s="163"/>
      <c r="FU26" s="163"/>
      <c r="FV26" s="163"/>
      <c r="FW26" s="163"/>
      <c r="FX26" s="163"/>
      <c r="FY26" s="163"/>
      <c r="FZ26" s="163"/>
      <c r="GA26" s="163"/>
      <c r="GB26" s="163"/>
      <c r="GC26" s="163"/>
      <c r="GD26" s="163"/>
      <c r="GE26" s="163"/>
      <c r="GF26" s="163"/>
      <c r="GG26" s="163"/>
      <c r="GH26" s="163"/>
      <c r="GI26" s="163"/>
      <c r="GJ26" s="163"/>
      <c r="GK26" s="163"/>
      <c r="GL26" s="163"/>
      <c r="GM26" s="163"/>
      <c r="GN26" s="163"/>
      <c r="GO26" s="163"/>
      <c r="GP26" s="163"/>
      <c r="GQ26" s="163"/>
      <c r="GR26" s="163"/>
      <c r="GS26" s="163"/>
      <c r="GT26" s="163"/>
      <c r="GU26" s="163"/>
      <c r="GV26" s="163"/>
      <c r="GW26" s="163"/>
      <c r="GX26" s="163"/>
      <c r="GY26" s="163"/>
      <c r="GZ26" s="163"/>
      <c r="HA26" s="163"/>
      <c r="HB26" s="163"/>
      <c r="HC26" s="163"/>
      <c r="HD26" s="163"/>
      <c r="HE26" s="163"/>
      <c r="HF26" s="163"/>
      <c r="HG26" s="163"/>
      <c r="HH26" s="163"/>
      <c r="HI26" s="163"/>
      <c r="HJ26" s="163"/>
      <c r="HK26" s="163"/>
      <c r="HL26" s="163"/>
      <c r="HM26" s="163"/>
      <c r="HN26" s="163"/>
      <c r="HO26" s="163"/>
      <c r="HP26" s="163"/>
      <c r="HQ26" s="163"/>
      <c r="HR26" s="163"/>
      <c r="HS26" s="163"/>
      <c r="HT26" s="163"/>
      <c r="HU26" s="163"/>
      <c r="HV26" s="163"/>
      <c r="HW26" s="163"/>
      <c r="HX26" s="163"/>
      <c r="HY26" s="163"/>
      <c r="HZ26" s="163"/>
      <c r="IA26" s="163"/>
      <c r="IB26" s="163"/>
      <c r="IC26" s="163"/>
      <c r="ID26" s="163"/>
      <c r="IE26" s="163"/>
      <c r="IF26" s="163"/>
      <c r="IG26" s="163"/>
      <c r="IH26" s="163"/>
      <c r="II26" s="163"/>
      <c r="IJ26" s="163"/>
      <c r="IK26" s="163"/>
      <c r="IL26" s="163"/>
      <c r="IM26" s="163"/>
      <c r="IN26" s="163"/>
      <c r="IO26" s="163"/>
      <c r="IP26" s="163"/>
      <c r="IQ26" s="163"/>
      <c r="IR26" s="163"/>
      <c r="IS26" s="163"/>
      <c r="IT26" s="163"/>
      <c r="IU26" s="163"/>
      <c r="IV26" s="163"/>
      <c r="IW26" s="163"/>
      <c r="IX26" s="163"/>
      <c r="IY26" s="163"/>
      <c r="IZ26" s="163"/>
      <c r="JA26" s="163"/>
      <c r="JB26" s="163"/>
      <c r="JC26" s="163"/>
      <c r="JD26" s="163"/>
      <c r="JE26" s="163"/>
      <c r="JF26" s="163"/>
      <c r="JG26" s="163"/>
      <c r="JH26" s="163"/>
      <c r="JI26" s="163"/>
      <c r="JJ26" s="163"/>
      <c r="JK26" s="163"/>
      <c r="JL26" s="163"/>
      <c r="JM26" s="163"/>
      <c r="JN26" s="163"/>
      <c r="JO26" s="163"/>
      <c r="JP26" s="163"/>
      <c r="JQ26" s="163"/>
      <c r="JR26" s="163"/>
      <c r="JS26" s="163"/>
      <c r="JT26" s="163"/>
      <c r="JU26" s="163"/>
      <c r="JV26" s="163"/>
      <c r="JW26" s="163"/>
      <c r="JX26" s="163"/>
      <c r="JY26" s="163"/>
      <c r="JZ26" s="163"/>
      <c r="KA26" s="163"/>
      <c r="KB26" s="163"/>
      <c r="KC26" s="163"/>
      <c r="KD26" s="163"/>
      <c r="KE26" s="163"/>
      <c r="KF26" s="163"/>
      <c r="KG26" s="163"/>
      <c r="KH26" s="163"/>
      <c r="KI26" s="163"/>
      <c r="KJ26" s="163"/>
      <c r="KK26" s="163"/>
      <c r="KL26" s="163"/>
      <c r="KM26" s="163"/>
      <c r="KN26" s="163"/>
      <c r="KO26" s="163"/>
      <c r="KP26" s="163"/>
      <c r="KQ26" s="163"/>
      <c r="KR26" s="163"/>
      <c r="KS26" s="163"/>
      <c r="KT26" s="163"/>
      <c r="KU26" s="163"/>
      <c r="KV26" s="163"/>
      <c r="KW26" s="163"/>
      <c r="KX26" s="163"/>
      <c r="KY26" s="163"/>
      <c r="KZ26" s="163"/>
      <c r="LA26" s="163"/>
      <c r="LB26" s="163"/>
      <c r="LC26" s="163"/>
      <c r="LD26" s="163"/>
      <c r="LE26" s="163"/>
      <c r="LF26" s="163"/>
      <c r="LG26" s="163"/>
      <c r="LH26" s="163"/>
      <c r="LI26" s="163"/>
      <c r="LJ26" s="163"/>
      <c r="LK26" s="163"/>
      <c r="LL26" s="163"/>
      <c r="LM26" s="163"/>
      <c r="LN26" s="163"/>
      <c r="LO26" s="163"/>
      <c r="LP26" s="163"/>
      <c r="LQ26" s="163"/>
      <c r="LR26" s="163"/>
      <c r="LS26" s="163"/>
      <c r="LT26" s="163"/>
      <c r="LU26" s="163"/>
      <c r="LV26" s="163"/>
      <c r="LW26" s="163"/>
      <c r="LX26" s="163"/>
      <c r="LY26" s="163"/>
      <c r="LZ26" s="163"/>
      <c r="MA26" s="163"/>
      <c r="MB26" s="163"/>
      <c r="MC26" s="163"/>
      <c r="MD26" s="163"/>
      <c r="ME26" s="163"/>
      <c r="MF26" s="163"/>
      <c r="MG26" s="163"/>
      <c r="MH26" s="163"/>
      <c r="MI26" s="163"/>
      <c r="MJ26" s="163"/>
      <c r="MK26" s="163"/>
      <c r="ML26" s="163"/>
      <c r="MM26" s="163"/>
      <c r="MN26" s="163"/>
      <c r="MO26" s="163"/>
      <c r="MP26" s="163"/>
      <c r="MQ26" s="163"/>
      <c r="MR26" s="163"/>
      <c r="MS26" s="163"/>
      <c r="MT26" s="163"/>
      <c r="MU26" s="163"/>
      <c r="MV26" s="163"/>
      <c r="MW26" s="163"/>
      <c r="MX26" s="163"/>
      <c r="MY26" s="163"/>
      <c r="MZ26" s="163"/>
      <c r="NA26" s="163"/>
      <c r="NB26" s="163"/>
      <c r="NC26" s="163"/>
      <c r="ND26" s="163"/>
      <c r="NE26" s="163"/>
    </row>
    <row r="27" spans="1:369" ht="20.100000000000001" customHeight="1">
      <c r="A27" s="171">
        <v>18</v>
      </c>
      <c r="B27" s="157" t="s">
        <v>141</v>
      </c>
      <c r="C27" s="172">
        <f t="shared" si="32"/>
        <v>1</v>
      </c>
      <c r="D27" s="163"/>
      <c r="E27" s="163" t="s">
        <v>130</v>
      </c>
      <c r="F27" s="163" t="s">
        <v>142</v>
      </c>
      <c r="G27" s="163" t="s">
        <v>130</v>
      </c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  <c r="EN27" s="163"/>
      <c r="EO27" s="163"/>
      <c r="EP27" s="163"/>
      <c r="EQ27" s="163"/>
      <c r="ER27" s="163"/>
      <c r="ES27" s="163"/>
      <c r="ET27" s="163"/>
      <c r="EU27" s="163"/>
      <c r="EV27" s="163"/>
      <c r="EW27" s="163"/>
      <c r="EX27" s="163"/>
      <c r="EY27" s="163"/>
      <c r="EZ27" s="163"/>
      <c r="FA27" s="163"/>
      <c r="FB27" s="163"/>
      <c r="FC27" s="163"/>
      <c r="FD27" s="163"/>
      <c r="FE27" s="163"/>
      <c r="FF27" s="163"/>
      <c r="FG27" s="163"/>
      <c r="FH27" s="163"/>
      <c r="FI27" s="163"/>
      <c r="FJ27" s="163"/>
      <c r="FK27" s="163"/>
      <c r="FL27" s="163"/>
      <c r="FM27" s="163"/>
      <c r="FN27" s="163"/>
      <c r="FO27" s="163"/>
      <c r="FP27" s="163"/>
      <c r="FQ27" s="163"/>
      <c r="FR27" s="163"/>
      <c r="FS27" s="163"/>
      <c r="FT27" s="163"/>
      <c r="FU27" s="163"/>
      <c r="FV27" s="163"/>
      <c r="FW27" s="163"/>
      <c r="FX27" s="163"/>
      <c r="FY27" s="163"/>
      <c r="FZ27" s="163"/>
      <c r="GA27" s="163"/>
      <c r="GB27" s="163"/>
      <c r="GC27" s="163"/>
      <c r="GD27" s="163"/>
      <c r="GE27" s="163"/>
      <c r="GF27" s="163"/>
      <c r="GG27" s="163"/>
      <c r="GH27" s="163"/>
      <c r="GI27" s="163"/>
      <c r="GJ27" s="163"/>
      <c r="GK27" s="163"/>
      <c r="GL27" s="163"/>
      <c r="GM27" s="163"/>
      <c r="GN27" s="163"/>
      <c r="GO27" s="163"/>
      <c r="GP27" s="163"/>
      <c r="GQ27" s="163"/>
      <c r="GR27" s="163"/>
      <c r="GS27" s="163"/>
      <c r="GT27" s="163"/>
      <c r="GU27" s="163"/>
      <c r="GV27" s="163"/>
      <c r="GW27" s="163"/>
      <c r="GX27" s="163"/>
      <c r="GY27" s="163"/>
      <c r="GZ27" s="163"/>
      <c r="HA27" s="163"/>
      <c r="HB27" s="163"/>
      <c r="HC27" s="163"/>
      <c r="HD27" s="163"/>
      <c r="HE27" s="163"/>
      <c r="HF27" s="163"/>
      <c r="HG27" s="163"/>
      <c r="HH27" s="163"/>
      <c r="HI27" s="163"/>
      <c r="HJ27" s="163"/>
      <c r="HK27" s="163"/>
      <c r="HL27" s="163"/>
      <c r="HM27" s="163"/>
      <c r="HN27" s="163"/>
      <c r="HO27" s="163"/>
      <c r="HP27" s="163"/>
      <c r="HQ27" s="163"/>
      <c r="HR27" s="163"/>
      <c r="HS27" s="163"/>
      <c r="HT27" s="163"/>
      <c r="HU27" s="163"/>
      <c r="HV27" s="163"/>
      <c r="HW27" s="163"/>
      <c r="HX27" s="163"/>
      <c r="HY27" s="163"/>
      <c r="HZ27" s="163"/>
      <c r="IA27" s="163"/>
      <c r="IB27" s="163"/>
      <c r="IC27" s="163"/>
      <c r="ID27" s="163"/>
      <c r="IE27" s="163"/>
      <c r="IF27" s="163"/>
      <c r="IG27" s="163"/>
      <c r="IH27" s="163"/>
      <c r="II27" s="163"/>
      <c r="IJ27" s="163"/>
      <c r="IK27" s="163"/>
      <c r="IL27" s="163"/>
      <c r="IM27" s="163"/>
      <c r="IN27" s="163"/>
      <c r="IO27" s="163"/>
      <c r="IP27" s="163"/>
      <c r="IQ27" s="163"/>
      <c r="IR27" s="163"/>
      <c r="IS27" s="163"/>
      <c r="IT27" s="163"/>
      <c r="IU27" s="163"/>
      <c r="IV27" s="163"/>
      <c r="IW27" s="163"/>
      <c r="IX27" s="163"/>
      <c r="IY27" s="163"/>
      <c r="IZ27" s="163"/>
      <c r="JA27" s="163"/>
      <c r="JB27" s="163"/>
      <c r="JC27" s="163"/>
      <c r="JD27" s="163"/>
      <c r="JE27" s="163"/>
      <c r="JF27" s="163"/>
      <c r="JG27" s="163"/>
      <c r="JH27" s="163"/>
      <c r="JI27" s="163"/>
      <c r="JJ27" s="163"/>
      <c r="JK27" s="163"/>
      <c r="JL27" s="163"/>
      <c r="JM27" s="163"/>
      <c r="JN27" s="163"/>
      <c r="JO27" s="163"/>
      <c r="JP27" s="163"/>
      <c r="JQ27" s="163"/>
      <c r="JR27" s="163"/>
      <c r="JS27" s="163"/>
      <c r="JT27" s="163"/>
      <c r="JU27" s="163"/>
      <c r="JV27" s="163"/>
      <c r="JW27" s="163"/>
      <c r="JX27" s="163"/>
      <c r="JY27" s="163"/>
      <c r="JZ27" s="163"/>
      <c r="KA27" s="163"/>
      <c r="KB27" s="163"/>
      <c r="KC27" s="163"/>
      <c r="KD27" s="163"/>
      <c r="KE27" s="163"/>
      <c r="KF27" s="163"/>
      <c r="KG27" s="163"/>
      <c r="KH27" s="163"/>
      <c r="KI27" s="163"/>
      <c r="KJ27" s="163"/>
      <c r="KK27" s="163"/>
      <c r="KL27" s="163"/>
      <c r="KM27" s="163"/>
      <c r="KN27" s="163"/>
      <c r="KO27" s="163"/>
      <c r="KP27" s="163"/>
      <c r="KQ27" s="163"/>
      <c r="KR27" s="163"/>
      <c r="KS27" s="163"/>
      <c r="KT27" s="163"/>
      <c r="KU27" s="163"/>
      <c r="KV27" s="163"/>
      <c r="KW27" s="163"/>
      <c r="KX27" s="163"/>
      <c r="KY27" s="163"/>
      <c r="KZ27" s="163"/>
      <c r="LA27" s="163"/>
      <c r="LB27" s="163"/>
      <c r="LC27" s="163"/>
      <c r="LD27" s="163"/>
      <c r="LE27" s="163"/>
      <c r="LF27" s="163"/>
      <c r="LG27" s="163"/>
      <c r="LH27" s="163"/>
      <c r="LI27" s="163"/>
      <c r="LJ27" s="163"/>
      <c r="LK27" s="163"/>
      <c r="LL27" s="163"/>
      <c r="LM27" s="163"/>
      <c r="LN27" s="163"/>
      <c r="LO27" s="163"/>
      <c r="LP27" s="163"/>
      <c r="LQ27" s="163"/>
      <c r="LR27" s="163"/>
      <c r="LS27" s="163"/>
      <c r="LT27" s="163"/>
      <c r="LU27" s="163"/>
      <c r="LV27" s="163"/>
      <c r="LW27" s="163"/>
      <c r="LX27" s="163"/>
      <c r="LY27" s="163"/>
      <c r="LZ27" s="163"/>
      <c r="MA27" s="163"/>
      <c r="MB27" s="163"/>
      <c r="MC27" s="163"/>
      <c r="MD27" s="163"/>
      <c r="ME27" s="163"/>
      <c r="MF27" s="163"/>
      <c r="MG27" s="163"/>
      <c r="MH27" s="163"/>
      <c r="MI27" s="163"/>
      <c r="MJ27" s="163"/>
      <c r="MK27" s="163"/>
      <c r="ML27" s="163"/>
      <c r="MM27" s="163"/>
      <c r="MN27" s="163"/>
      <c r="MO27" s="163"/>
      <c r="MP27" s="163"/>
      <c r="MQ27" s="163"/>
      <c r="MR27" s="163"/>
      <c r="MS27" s="163"/>
      <c r="MT27" s="163"/>
      <c r="MU27" s="163"/>
      <c r="MV27" s="163"/>
      <c r="MW27" s="163"/>
      <c r="MX27" s="163"/>
      <c r="MY27" s="163"/>
      <c r="MZ27" s="163"/>
      <c r="NA27" s="163"/>
      <c r="NB27" s="163"/>
      <c r="NC27" s="163"/>
      <c r="ND27" s="163"/>
      <c r="NE27" s="163"/>
    </row>
    <row r="28" spans="1:369" ht="20.100000000000001" customHeight="1">
      <c r="A28" s="171">
        <v>19</v>
      </c>
      <c r="B28" s="157"/>
      <c r="C28" s="172" t="str">
        <f t="shared" ref="C28:C59" si="33">IF(LEN(B28)&gt;0,COUNTIF($D28:$GU28,"A"),"")</f>
        <v/>
      </c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  <c r="EN28" s="163"/>
      <c r="EO28" s="163"/>
      <c r="EP28" s="163"/>
      <c r="EQ28" s="163"/>
      <c r="ER28" s="163"/>
      <c r="ES28" s="163"/>
      <c r="ET28" s="163"/>
      <c r="EU28" s="163"/>
      <c r="EV28" s="163"/>
      <c r="EW28" s="163"/>
      <c r="EX28" s="163"/>
      <c r="EY28" s="163"/>
      <c r="EZ28" s="163"/>
      <c r="FA28" s="163"/>
      <c r="FB28" s="163"/>
      <c r="FC28" s="163"/>
      <c r="FD28" s="163"/>
      <c r="FE28" s="163"/>
      <c r="FF28" s="163"/>
      <c r="FG28" s="163"/>
      <c r="FH28" s="163"/>
      <c r="FI28" s="163"/>
      <c r="FJ28" s="163"/>
      <c r="FK28" s="163"/>
      <c r="FL28" s="163"/>
      <c r="FM28" s="163"/>
      <c r="FN28" s="163"/>
      <c r="FO28" s="163"/>
      <c r="FP28" s="163"/>
      <c r="FQ28" s="163"/>
      <c r="FR28" s="163"/>
      <c r="FS28" s="163"/>
      <c r="FT28" s="163"/>
      <c r="FU28" s="163"/>
      <c r="FV28" s="163"/>
      <c r="FW28" s="163"/>
      <c r="FX28" s="163"/>
      <c r="FY28" s="163"/>
      <c r="FZ28" s="163"/>
      <c r="GA28" s="163"/>
      <c r="GB28" s="163"/>
      <c r="GC28" s="163"/>
      <c r="GD28" s="163"/>
      <c r="GE28" s="163"/>
      <c r="GF28" s="163"/>
      <c r="GG28" s="163"/>
      <c r="GH28" s="163"/>
      <c r="GI28" s="163"/>
      <c r="GJ28" s="163"/>
      <c r="GK28" s="163"/>
      <c r="GL28" s="163"/>
      <c r="GM28" s="163"/>
      <c r="GN28" s="163"/>
      <c r="GO28" s="163"/>
      <c r="GP28" s="163"/>
      <c r="GQ28" s="163"/>
      <c r="GR28" s="163"/>
      <c r="GS28" s="163"/>
      <c r="GT28" s="163"/>
      <c r="GU28" s="163"/>
      <c r="GV28" s="163"/>
      <c r="GW28" s="163"/>
      <c r="GX28" s="163"/>
      <c r="GY28" s="163"/>
      <c r="GZ28" s="163"/>
      <c r="HA28" s="163"/>
      <c r="HB28" s="163"/>
      <c r="HC28" s="163"/>
      <c r="HD28" s="163"/>
      <c r="HE28" s="163"/>
      <c r="HF28" s="163"/>
      <c r="HG28" s="163"/>
      <c r="HH28" s="163"/>
      <c r="HI28" s="163"/>
      <c r="HJ28" s="163"/>
      <c r="HK28" s="163"/>
      <c r="HL28" s="163"/>
      <c r="HM28" s="163"/>
      <c r="HN28" s="163"/>
      <c r="HO28" s="163"/>
      <c r="HP28" s="163"/>
      <c r="HQ28" s="163"/>
      <c r="HR28" s="163"/>
      <c r="HS28" s="163"/>
      <c r="HT28" s="163"/>
      <c r="HU28" s="163"/>
      <c r="HV28" s="163"/>
      <c r="HW28" s="163"/>
      <c r="HX28" s="163"/>
      <c r="HY28" s="163"/>
      <c r="HZ28" s="163"/>
      <c r="IA28" s="163"/>
      <c r="IB28" s="163"/>
      <c r="IC28" s="163"/>
      <c r="ID28" s="163"/>
      <c r="IE28" s="163"/>
      <c r="IF28" s="163"/>
      <c r="IG28" s="163"/>
      <c r="IH28" s="163"/>
      <c r="II28" s="163"/>
      <c r="IJ28" s="163"/>
      <c r="IK28" s="163"/>
      <c r="IL28" s="163"/>
      <c r="IM28" s="163"/>
      <c r="IN28" s="163"/>
      <c r="IO28" s="163"/>
      <c r="IP28" s="163"/>
      <c r="IQ28" s="163"/>
      <c r="IR28" s="163"/>
      <c r="IS28" s="163"/>
      <c r="IT28" s="163"/>
      <c r="IU28" s="163"/>
      <c r="IV28" s="163"/>
      <c r="IW28" s="163"/>
      <c r="IX28" s="163"/>
      <c r="IY28" s="163"/>
      <c r="IZ28" s="163"/>
      <c r="JA28" s="163"/>
      <c r="JB28" s="163"/>
      <c r="JC28" s="163"/>
      <c r="JD28" s="163"/>
      <c r="JE28" s="163"/>
      <c r="JF28" s="163"/>
      <c r="JG28" s="163"/>
      <c r="JH28" s="163"/>
      <c r="JI28" s="163"/>
      <c r="JJ28" s="163"/>
      <c r="JK28" s="163"/>
      <c r="JL28" s="163"/>
      <c r="JM28" s="163"/>
      <c r="JN28" s="163"/>
      <c r="JO28" s="163"/>
      <c r="JP28" s="163"/>
      <c r="JQ28" s="163"/>
      <c r="JR28" s="163"/>
      <c r="JS28" s="163"/>
      <c r="JT28" s="163"/>
      <c r="JU28" s="163"/>
      <c r="JV28" s="163"/>
      <c r="JW28" s="163"/>
      <c r="JX28" s="163"/>
      <c r="JY28" s="163"/>
      <c r="JZ28" s="163"/>
      <c r="KA28" s="163"/>
      <c r="KB28" s="163"/>
      <c r="KC28" s="163"/>
      <c r="KD28" s="163"/>
      <c r="KE28" s="163"/>
      <c r="KF28" s="163"/>
      <c r="KG28" s="163"/>
      <c r="KH28" s="163"/>
      <c r="KI28" s="163"/>
      <c r="KJ28" s="163"/>
      <c r="KK28" s="163"/>
      <c r="KL28" s="163"/>
      <c r="KM28" s="163"/>
      <c r="KN28" s="163"/>
      <c r="KO28" s="163"/>
      <c r="KP28" s="163"/>
      <c r="KQ28" s="163"/>
      <c r="KR28" s="163"/>
      <c r="KS28" s="163"/>
      <c r="KT28" s="163"/>
      <c r="KU28" s="163"/>
      <c r="KV28" s="163"/>
      <c r="KW28" s="163"/>
      <c r="KX28" s="163"/>
      <c r="KY28" s="163"/>
      <c r="KZ28" s="163"/>
      <c r="LA28" s="163"/>
      <c r="LB28" s="163"/>
      <c r="LC28" s="163"/>
      <c r="LD28" s="163"/>
      <c r="LE28" s="163"/>
      <c r="LF28" s="163"/>
      <c r="LG28" s="163"/>
      <c r="LH28" s="163"/>
      <c r="LI28" s="163"/>
      <c r="LJ28" s="163"/>
      <c r="LK28" s="163"/>
      <c r="LL28" s="163"/>
      <c r="LM28" s="163"/>
      <c r="LN28" s="163"/>
      <c r="LO28" s="163"/>
      <c r="LP28" s="163"/>
      <c r="LQ28" s="163"/>
      <c r="LR28" s="163"/>
      <c r="LS28" s="163"/>
      <c r="LT28" s="163"/>
      <c r="LU28" s="163"/>
      <c r="LV28" s="163"/>
      <c r="LW28" s="163"/>
      <c r="LX28" s="163"/>
      <c r="LY28" s="163"/>
      <c r="LZ28" s="163"/>
      <c r="MA28" s="163"/>
      <c r="MB28" s="163"/>
      <c r="MC28" s="163"/>
      <c r="MD28" s="163"/>
      <c r="ME28" s="163"/>
      <c r="MF28" s="163"/>
      <c r="MG28" s="163"/>
      <c r="MH28" s="163"/>
      <c r="MI28" s="163"/>
      <c r="MJ28" s="163"/>
      <c r="MK28" s="163"/>
      <c r="ML28" s="163"/>
      <c r="MM28" s="163"/>
      <c r="MN28" s="163"/>
      <c r="MO28" s="163"/>
      <c r="MP28" s="163"/>
      <c r="MQ28" s="163"/>
      <c r="MR28" s="163"/>
      <c r="MS28" s="163"/>
      <c r="MT28" s="163"/>
      <c r="MU28" s="163"/>
      <c r="MV28" s="163"/>
      <c r="MW28" s="163"/>
      <c r="MX28" s="163"/>
      <c r="MY28" s="163"/>
      <c r="MZ28" s="163"/>
      <c r="NA28" s="163"/>
      <c r="NB28" s="163"/>
      <c r="NC28" s="163"/>
      <c r="ND28" s="163"/>
      <c r="NE28" s="163"/>
    </row>
    <row r="29" spans="1:369" ht="20.100000000000001" customHeight="1">
      <c r="A29" s="171">
        <v>20</v>
      </c>
      <c r="B29" s="173"/>
      <c r="C29" s="172" t="str">
        <f>IF(LEN(B29)&gt;0,COUNTIF($D29:$GU29,"A"),"")</f>
        <v/>
      </c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/>
      <c r="BQ29" s="163"/>
      <c r="BR29" s="163"/>
      <c r="BS29" s="163"/>
      <c r="BT29" s="163"/>
      <c r="BU29" s="163"/>
      <c r="BV29" s="163"/>
      <c r="BW29" s="163"/>
      <c r="BX29" s="163"/>
      <c r="BY29" s="163"/>
      <c r="BZ29" s="163"/>
      <c r="CA29" s="163"/>
      <c r="CB29" s="163"/>
      <c r="CC29" s="163"/>
      <c r="CD29" s="163"/>
      <c r="CE29" s="163"/>
      <c r="CF29" s="163"/>
      <c r="CG29" s="163"/>
      <c r="CH29" s="163"/>
      <c r="CI29" s="163"/>
      <c r="CJ29" s="163"/>
      <c r="CK29" s="163"/>
      <c r="CL29" s="163"/>
      <c r="CM29" s="163"/>
      <c r="CN29" s="163"/>
      <c r="CO29" s="163"/>
      <c r="CP29" s="163"/>
      <c r="CQ29" s="163"/>
      <c r="CR29" s="163"/>
      <c r="CS29" s="163"/>
      <c r="CT29" s="163"/>
      <c r="CU29" s="163"/>
      <c r="CV29" s="163"/>
      <c r="CW29" s="163"/>
      <c r="CX29" s="163"/>
      <c r="CY29" s="163"/>
      <c r="CZ29" s="163"/>
      <c r="DA29" s="163"/>
      <c r="DB29" s="163"/>
      <c r="DC29" s="163"/>
      <c r="DD29" s="163"/>
      <c r="DE29" s="163"/>
      <c r="DF29" s="163"/>
      <c r="DG29" s="163"/>
      <c r="DH29" s="163"/>
      <c r="DI29" s="163"/>
      <c r="DJ29" s="163"/>
      <c r="DK29" s="163"/>
      <c r="DL29" s="163"/>
      <c r="DM29" s="163"/>
      <c r="DN29" s="163"/>
      <c r="DO29" s="163"/>
      <c r="DP29" s="163"/>
      <c r="DQ29" s="163"/>
      <c r="DR29" s="163"/>
      <c r="DS29" s="163"/>
      <c r="DT29" s="163"/>
      <c r="DU29" s="163"/>
      <c r="DV29" s="163"/>
      <c r="DW29" s="163"/>
      <c r="DX29" s="163"/>
      <c r="DY29" s="163"/>
      <c r="DZ29" s="163"/>
      <c r="EA29" s="163"/>
      <c r="EB29" s="163"/>
      <c r="EC29" s="163"/>
      <c r="ED29" s="163"/>
      <c r="EE29" s="163"/>
      <c r="EF29" s="163"/>
      <c r="EG29" s="163"/>
      <c r="EH29" s="163"/>
      <c r="EI29" s="163"/>
      <c r="EJ29" s="163"/>
      <c r="EK29" s="163"/>
      <c r="EL29" s="163"/>
      <c r="EM29" s="163"/>
      <c r="EN29" s="163"/>
      <c r="EO29" s="163"/>
      <c r="EP29" s="163"/>
      <c r="EQ29" s="163"/>
      <c r="ER29" s="163"/>
      <c r="ES29" s="163"/>
      <c r="ET29" s="163"/>
      <c r="EU29" s="163"/>
      <c r="EV29" s="163"/>
      <c r="EW29" s="163"/>
      <c r="EX29" s="163"/>
      <c r="EY29" s="163"/>
      <c r="EZ29" s="163"/>
      <c r="FA29" s="163"/>
      <c r="FB29" s="163"/>
      <c r="FC29" s="163"/>
      <c r="FD29" s="163"/>
      <c r="FE29" s="163"/>
      <c r="FF29" s="163"/>
      <c r="FG29" s="163"/>
      <c r="FH29" s="163"/>
      <c r="FI29" s="163"/>
      <c r="FJ29" s="163"/>
      <c r="FK29" s="163"/>
      <c r="FL29" s="163"/>
      <c r="FM29" s="163"/>
      <c r="FN29" s="163"/>
      <c r="FO29" s="163"/>
      <c r="FP29" s="163"/>
      <c r="FQ29" s="163"/>
      <c r="FR29" s="163"/>
      <c r="FS29" s="163"/>
      <c r="FT29" s="163"/>
      <c r="FU29" s="163"/>
      <c r="FV29" s="163"/>
      <c r="FW29" s="163"/>
      <c r="FX29" s="163"/>
      <c r="FY29" s="163"/>
      <c r="FZ29" s="163"/>
      <c r="GA29" s="163"/>
      <c r="GB29" s="163"/>
      <c r="GC29" s="163"/>
      <c r="GD29" s="163"/>
      <c r="GE29" s="163"/>
      <c r="GF29" s="163"/>
      <c r="GG29" s="163"/>
      <c r="GH29" s="163"/>
      <c r="GI29" s="163"/>
      <c r="GJ29" s="163"/>
      <c r="GK29" s="163"/>
      <c r="GL29" s="163"/>
      <c r="GM29" s="163"/>
      <c r="GN29" s="163"/>
      <c r="GO29" s="163"/>
      <c r="GP29" s="163"/>
      <c r="GQ29" s="163"/>
      <c r="GR29" s="163"/>
      <c r="GS29" s="163"/>
      <c r="GT29" s="163"/>
      <c r="GU29" s="163"/>
      <c r="GV29" s="163"/>
      <c r="GW29" s="163"/>
      <c r="GX29" s="163"/>
      <c r="GY29" s="163"/>
      <c r="GZ29" s="163"/>
      <c r="HA29" s="163"/>
      <c r="HB29" s="163"/>
      <c r="HC29" s="163"/>
      <c r="HD29" s="163"/>
      <c r="HE29" s="163"/>
      <c r="HF29" s="163"/>
      <c r="HG29" s="163"/>
      <c r="HH29" s="163"/>
      <c r="HI29" s="163"/>
      <c r="HJ29" s="163"/>
      <c r="HK29" s="163"/>
      <c r="HL29" s="163"/>
      <c r="HM29" s="163"/>
      <c r="HN29" s="163"/>
      <c r="HO29" s="163"/>
      <c r="HP29" s="163"/>
      <c r="HQ29" s="163"/>
      <c r="HR29" s="163"/>
      <c r="HS29" s="163"/>
      <c r="HT29" s="163"/>
      <c r="HU29" s="163"/>
      <c r="HV29" s="163"/>
      <c r="HW29" s="163"/>
      <c r="HX29" s="163"/>
      <c r="HY29" s="163"/>
      <c r="HZ29" s="163"/>
      <c r="IA29" s="163"/>
      <c r="IB29" s="163"/>
      <c r="IC29" s="163"/>
      <c r="ID29" s="163"/>
      <c r="IE29" s="163"/>
      <c r="IF29" s="163"/>
      <c r="IG29" s="163"/>
      <c r="IH29" s="163"/>
      <c r="II29" s="163"/>
      <c r="IJ29" s="163"/>
      <c r="IK29" s="163"/>
      <c r="IL29" s="163"/>
      <c r="IM29" s="163"/>
      <c r="IN29" s="163"/>
      <c r="IO29" s="163"/>
      <c r="IP29" s="163"/>
      <c r="IQ29" s="163"/>
      <c r="IR29" s="163"/>
      <c r="IS29" s="163"/>
      <c r="IT29" s="163"/>
      <c r="IU29" s="163"/>
      <c r="IV29" s="163"/>
      <c r="IW29" s="163"/>
      <c r="IX29" s="163"/>
      <c r="IY29" s="163"/>
      <c r="IZ29" s="163"/>
      <c r="JA29" s="163"/>
      <c r="JB29" s="163"/>
      <c r="JC29" s="163"/>
      <c r="JD29" s="163"/>
      <c r="JE29" s="163"/>
      <c r="JF29" s="163"/>
      <c r="JG29" s="163"/>
      <c r="JH29" s="163"/>
      <c r="JI29" s="163"/>
      <c r="JJ29" s="163"/>
      <c r="JK29" s="163"/>
      <c r="JL29" s="163"/>
      <c r="JM29" s="163"/>
      <c r="JN29" s="163"/>
      <c r="JO29" s="163"/>
      <c r="JP29" s="163"/>
      <c r="JQ29" s="163"/>
      <c r="JR29" s="163"/>
      <c r="JS29" s="163"/>
      <c r="JT29" s="163"/>
      <c r="JU29" s="163"/>
      <c r="JV29" s="163"/>
      <c r="JW29" s="163"/>
      <c r="JX29" s="163"/>
      <c r="JY29" s="163"/>
      <c r="JZ29" s="163"/>
      <c r="KA29" s="163"/>
      <c r="KB29" s="163"/>
      <c r="KC29" s="163"/>
      <c r="KD29" s="163"/>
      <c r="KE29" s="163"/>
      <c r="KF29" s="163"/>
      <c r="KG29" s="163"/>
      <c r="KH29" s="163"/>
      <c r="KI29" s="163"/>
      <c r="KJ29" s="163"/>
      <c r="KK29" s="163"/>
      <c r="KL29" s="163"/>
      <c r="KM29" s="163"/>
      <c r="KN29" s="163"/>
      <c r="KO29" s="163"/>
      <c r="KP29" s="163"/>
      <c r="KQ29" s="163"/>
      <c r="KR29" s="163"/>
      <c r="KS29" s="163"/>
      <c r="KT29" s="163"/>
      <c r="KU29" s="163"/>
      <c r="KV29" s="163"/>
      <c r="KW29" s="163"/>
      <c r="KX29" s="163"/>
      <c r="KY29" s="163"/>
      <c r="KZ29" s="163"/>
      <c r="LA29" s="163"/>
      <c r="LB29" s="163"/>
      <c r="LC29" s="163"/>
      <c r="LD29" s="163"/>
      <c r="LE29" s="163"/>
      <c r="LF29" s="163"/>
      <c r="LG29" s="163"/>
      <c r="LH29" s="163"/>
      <c r="LI29" s="163"/>
      <c r="LJ29" s="163"/>
      <c r="LK29" s="163"/>
      <c r="LL29" s="163"/>
      <c r="LM29" s="163"/>
      <c r="LN29" s="163"/>
      <c r="LO29" s="163"/>
      <c r="LP29" s="163"/>
      <c r="LQ29" s="163"/>
      <c r="LR29" s="163"/>
      <c r="LS29" s="163"/>
      <c r="LT29" s="163"/>
      <c r="LU29" s="163"/>
      <c r="LV29" s="163"/>
      <c r="LW29" s="163"/>
      <c r="LX29" s="163"/>
      <c r="LY29" s="163"/>
      <c r="LZ29" s="163"/>
      <c r="MA29" s="163"/>
      <c r="MB29" s="163"/>
      <c r="MC29" s="163"/>
      <c r="MD29" s="163"/>
      <c r="ME29" s="163"/>
      <c r="MF29" s="163"/>
      <c r="MG29" s="163"/>
      <c r="MH29" s="163"/>
      <c r="MI29" s="163"/>
      <c r="MJ29" s="163"/>
      <c r="MK29" s="163"/>
      <c r="ML29" s="163"/>
      <c r="MM29" s="163"/>
      <c r="MN29" s="163"/>
      <c r="MO29" s="163"/>
      <c r="MP29" s="163"/>
      <c r="MQ29" s="163"/>
      <c r="MR29" s="163"/>
      <c r="MS29" s="163"/>
      <c r="MT29" s="163"/>
      <c r="MU29" s="163"/>
      <c r="MV29" s="163"/>
      <c r="MW29" s="163"/>
      <c r="MX29" s="163"/>
      <c r="MY29" s="163"/>
      <c r="MZ29" s="163"/>
      <c r="NA29" s="163"/>
      <c r="NB29" s="163"/>
      <c r="NC29" s="163"/>
      <c r="ND29" s="163"/>
      <c r="NE29" s="163"/>
    </row>
    <row r="30" spans="1:369" ht="20.100000000000001" customHeight="1">
      <c r="A30" s="171"/>
      <c r="B30" s="173"/>
      <c r="C30" s="172" t="str">
        <f t="shared" si="33"/>
        <v/>
      </c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/>
      <c r="BQ30" s="163"/>
      <c r="BR30" s="163"/>
      <c r="BS30" s="163"/>
      <c r="BT30" s="163"/>
      <c r="BU30" s="163"/>
      <c r="BV30" s="163"/>
      <c r="BW30" s="163"/>
      <c r="BX30" s="163"/>
      <c r="BY30" s="163"/>
      <c r="BZ30" s="163"/>
      <c r="CA30" s="163"/>
      <c r="CB30" s="163"/>
      <c r="CC30" s="163"/>
      <c r="CD30" s="163"/>
      <c r="CE30" s="163"/>
      <c r="CF30" s="163"/>
      <c r="CG30" s="163"/>
      <c r="CH30" s="163"/>
      <c r="CI30" s="163"/>
      <c r="CJ30" s="163"/>
      <c r="CK30" s="163"/>
      <c r="CL30" s="163"/>
      <c r="CM30" s="163"/>
      <c r="CN30" s="163"/>
      <c r="CO30" s="163"/>
      <c r="CP30" s="163"/>
      <c r="CQ30" s="163"/>
      <c r="CR30" s="163"/>
      <c r="CS30" s="163"/>
      <c r="CT30" s="163"/>
      <c r="CU30" s="163"/>
      <c r="CV30" s="163"/>
      <c r="CW30" s="163"/>
      <c r="CX30" s="163"/>
      <c r="CY30" s="163"/>
      <c r="CZ30" s="163"/>
      <c r="DA30" s="163"/>
      <c r="DB30" s="163"/>
      <c r="DC30" s="163"/>
      <c r="DD30" s="163"/>
      <c r="DE30" s="163"/>
      <c r="DF30" s="163"/>
      <c r="DG30" s="163"/>
      <c r="DH30" s="163"/>
      <c r="DI30" s="163"/>
      <c r="DJ30" s="163"/>
      <c r="DK30" s="163"/>
      <c r="DL30" s="163"/>
      <c r="DM30" s="163"/>
      <c r="DN30" s="163"/>
      <c r="DO30" s="163"/>
      <c r="DP30" s="163"/>
      <c r="DQ30" s="163"/>
      <c r="DR30" s="163"/>
      <c r="DS30" s="163"/>
      <c r="DT30" s="163"/>
      <c r="DU30" s="163"/>
      <c r="DV30" s="163"/>
      <c r="DW30" s="163"/>
      <c r="DX30" s="163"/>
      <c r="DY30" s="163"/>
      <c r="DZ30" s="163"/>
      <c r="EA30" s="163"/>
      <c r="EB30" s="163"/>
      <c r="EC30" s="163"/>
      <c r="ED30" s="163"/>
      <c r="EE30" s="163"/>
      <c r="EF30" s="163"/>
      <c r="EG30" s="163"/>
      <c r="EH30" s="163"/>
      <c r="EI30" s="163"/>
      <c r="EJ30" s="163"/>
      <c r="EK30" s="163"/>
      <c r="EL30" s="163"/>
      <c r="EM30" s="163"/>
      <c r="EN30" s="163"/>
      <c r="EO30" s="163"/>
      <c r="EP30" s="163"/>
      <c r="EQ30" s="163"/>
      <c r="ER30" s="163"/>
      <c r="ES30" s="163"/>
      <c r="ET30" s="163"/>
      <c r="EU30" s="163"/>
      <c r="EV30" s="163"/>
      <c r="EW30" s="163"/>
      <c r="EX30" s="163"/>
      <c r="EY30" s="163"/>
      <c r="EZ30" s="163"/>
      <c r="FA30" s="163"/>
      <c r="FB30" s="163"/>
      <c r="FC30" s="163"/>
      <c r="FD30" s="163"/>
      <c r="FE30" s="163"/>
      <c r="FF30" s="163"/>
      <c r="FG30" s="163"/>
      <c r="FH30" s="163"/>
      <c r="FI30" s="163"/>
      <c r="FJ30" s="163"/>
      <c r="FK30" s="163"/>
      <c r="FL30" s="163"/>
      <c r="FM30" s="163"/>
      <c r="FN30" s="163"/>
      <c r="FO30" s="163"/>
      <c r="FP30" s="163"/>
      <c r="FQ30" s="163"/>
      <c r="FR30" s="163"/>
      <c r="FS30" s="163"/>
      <c r="FT30" s="163"/>
      <c r="FU30" s="163"/>
      <c r="FV30" s="163"/>
      <c r="FW30" s="163"/>
      <c r="FX30" s="163"/>
      <c r="FY30" s="163"/>
      <c r="FZ30" s="163"/>
      <c r="GA30" s="163"/>
      <c r="GB30" s="163"/>
      <c r="GC30" s="163"/>
      <c r="GD30" s="163"/>
      <c r="GE30" s="163"/>
      <c r="GF30" s="163"/>
      <c r="GG30" s="163"/>
      <c r="GH30" s="163"/>
      <c r="GI30" s="163"/>
      <c r="GJ30" s="163"/>
      <c r="GK30" s="163"/>
      <c r="GL30" s="163"/>
      <c r="GM30" s="163"/>
      <c r="GN30" s="163"/>
      <c r="GO30" s="163"/>
      <c r="GP30" s="163"/>
      <c r="GQ30" s="163"/>
      <c r="GR30" s="163"/>
      <c r="GS30" s="163"/>
      <c r="GT30" s="163"/>
      <c r="GU30" s="163"/>
      <c r="GV30" s="163"/>
      <c r="GW30" s="163"/>
      <c r="GX30" s="163"/>
      <c r="GY30" s="163"/>
      <c r="GZ30" s="163"/>
      <c r="HA30" s="163"/>
      <c r="HB30" s="163"/>
      <c r="HC30" s="163"/>
      <c r="HD30" s="163"/>
      <c r="HE30" s="163"/>
      <c r="HF30" s="163"/>
      <c r="HG30" s="163"/>
      <c r="HH30" s="163"/>
      <c r="HI30" s="163"/>
      <c r="HJ30" s="163"/>
      <c r="HK30" s="163"/>
      <c r="HL30" s="163"/>
      <c r="HM30" s="163"/>
      <c r="HN30" s="163"/>
      <c r="HO30" s="163"/>
      <c r="HP30" s="163"/>
      <c r="HQ30" s="163"/>
      <c r="HR30" s="163"/>
      <c r="HS30" s="163"/>
      <c r="HT30" s="163"/>
      <c r="HU30" s="163"/>
      <c r="HV30" s="163"/>
      <c r="HW30" s="163"/>
      <c r="HX30" s="163"/>
      <c r="HY30" s="163"/>
      <c r="HZ30" s="163"/>
      <c r="IA30" s="163"/>
      <c r="IB30" s="163"/>
      <c r="IC30" s="163"/>
      <c r="ID30" s="163"/>
      <c r="IE30" s="163"/>
      <c r="IF30" s="163"/>
      <c r="IG30" s="163"/>
      <c r="IH30" s="163"/>
      <c r="II30" s="163"/>
      <c r="IJ30" s="163"/>
      <c r="IK30" s="163"/>
      <c r="IL30" s="163"/>
      <c r="IM30" s="163"/>
      <c r="IN30" s="163"/>
      <c r="IO30" s="163"/>
      <c r="IP30" s="163"/>
      <c r="IQ30" s="163"/>
      <c r="IR30" s="163"/>
      <c r="IS30" s="163"/>
      <c r="IT30" s="163"/>
      <c r="IU30" s="163"/>
      <c r="IV30" s="163"/>
      <c r="IW30" s="163"/>
      <c r="IX30" s="163"/>
      <c r="IY30" s="163"/>
      <c r="IZ30" s="163"/>
      <c r="JA30" s="163"/>
      <c r="JB30" s="163"/>
      <c r="JC30" s="163"/>
      <c r="JD30" s="163"/>
      <c r="JE30" s="163"/>
      <c r="JF30" s="163"/>
      <c r="JG30" s="163"/>
      <c r="JH30" s="163"/>
      <c r="JI30" s="163"/>
      <c r="JJ30" s="163"/>
      <c r="JK30" s="163"/>
      <c r="JL30" s="163"/>
      <c r="JM30" s="163"/>
      <c r="JN30" s="163"/>
      <c r="JO30" s="163"/>
      <c r="JP30" s="163"/>
      <c r="JQ30" s="163"/>
      <c r="JR30" s="163"/>
      <c r="JS30" s="163"/>
      <c r="JT30" s="163"/>
      <c r="JU30" s="163"/>
      <c r="JV30" s="163"/>
      <c r="JW30" s="163"/>
      <c r="JX30" s="163"/>
      <c r="JY30" s="163"/>
      <c r="JZ30" s="163"/>
      <c r="KA30" s="163"/>
      <c r="KB30" s="163"/>
      <c r="KC30" s="163"/>
      <c r="KD30" s="163"/>
      <c r="KE30" s="163"/>
      <c r="KF30" s="163"/>
      <c r="KG30" s="163"/>
      <c r="KH30" s="163"/>
      <c r="KI30" s="163"/>
      <c r="KJ30" s="163"/>
      <c r="KK30" s="163"/>
      <c r="KL30" s="163"/>
      <c r="KM30" s="163"/>
      <c r="KN30" s="163"/>
      <c r="KO30" s="163"/>
      <c r="KP30" s="163"/>
      <c r="KQ30" s="163"/>
      <c r="KR30" s="163"/>
      <c r="KS30" s="163"/>
      <c r="KT30" s="163"/>
      <c r="KU30" s="163"/>
      <c r="KV30" s="163"/>
      <c r="KW30" s="163"/>
      <c r="KX30" s="163"/>
      <c r="KY30" s="163"/>
      <c r="KZ30" s="163"/>
      <c r="LA30" s="163"/>
      <c r="LB30" s="163"/>
      <c r="LC30" s="163"/>
      <c r="LD30" s="163"/>
      <c r="LE30" s="163"/>
      <c r="LF30" s="163"/>
      <c r="LG30" s="163"/>
      <c r="LH30" s="163"/>
      <c r="LI30" s="163"/>
      <c r="LJ30" s="163"/>
      <c r="LK30" s="163"/>
      <c r="LL30" s="163"/>
      <c r="LM30" s="163"/>
      <c r="LN30" s="163"/>
      <c r="LO30" s="163"/>
      <c r="LP30" s="163"/>
      <c r="LQ30" s="163"/>
      <c r="LR30" s="163"/>
      <c r="LS30" s="163"/>
      <c r="LT30" s="163"/>
      <c r="LU30" s="163"/>
      <c r="LV30" s="163"/>
      <c r="LW30" s="163"/>
      <c r="LX30" s="163"/>
      <c r="LY30" s="163"/>
      <c r="LZ30" s="163"/>
      <c r="MA30" s="163"/>
      <c r="MB30" s="163"/>
      <c r="MC30" s="163"/>
      <c r="MD30" s="163"/>
      <c r="ME30" s="163"/>
      <c r="MF30" s="163"/>
      <c r="MG30" s="163"/>
      <c r="MH30" s="163"/>
      <c r="MI30" s="163"/>
      <c r="MJ30" s="163"/>
      <c r="MK30" s="163"/>
      <c r="ML30" s="163"/>
      <c r="MM30" s="163"/>
      <c r="MN30" s="163"/>
      <c r="MO30" s="163"/>
      <c r="MP30" s="163"/>
      <c r="MQ30" s="163"/>
      <c r="MR30" s="163"/>
      <c r="MS30" s="163"/>
      <c r="MT30" s="163"/>
      <c r="MU30" s="163"/>
      <c r="MV30" s="163"/>
      <c r="MW30" s="163"/>
      <c r="MX30" s="163"/>
      <c r="MY30" s="163"/>
      <c r="MZ30" s="163"/>
      <c r="NA30" s="163"/>
      <c r="NB30" s="163"/>
      <c r="NC30" s="163"/>
      <c r="ND30" s="163"/>
      <c r="NE30" s="163"/>
    </row>
    <row r="31" spans="1:369" ht="20.100000000000001" customHeight="1">
      <c r="A31" s="171"/>
      <c r="B31" s="173"/>
      <c r="C31" s="172" t="str">
        <f t="shared" si="33"/>
        <v/>
      </c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  <c r="CI31" s="163"/>
      <c r="CJ31" s="163"/>
      <c r="CK31" s="163"/>
      <c r="CL31" s="163"/>
      <c r="CM31" s="163"/>
      <c r="CN31" s="163"/>
      <c r="CO31" s="163"/>
      <c r="CP31" s="163"/>
      <c r="CQ31" s="163"/>
      <c r="CR31" s="163"/>
      <c r="CS31" s="163"/>
      <c r="CT31" s="163"/>
      <c r="CU31" s="163"/>
      <c r="CV31" s="163"/>
      <c r="CW31" s="163"/>
      <c r="CX31" s="163"/>
      <c r="CY31" s="163"/>
      <c r="CZ31" s="163"/>
      <c r="DA31" s="163"/>
      <c r="DB31" s="163"/>
      <c r="DC31" s="163"/>
      <c r="DD31" s="163"/>
      <c r="DE31" s="163"/>
      <c r="DF31" s="163"/>
      <c r="DG31" s="163"/>
      <c r="DH31" s="163"/>
      <c r="DI31" s="163"/>
      <c r="DJ31" s="163"/>
      <c r="DK31" s="163"/>
      <c r="DL31" s="163"/>
      <c r="DM31" s="163"/>
      <c r="DN31" s="163"/>
      <c r="DO31" s="163"/>
      <c r="DP31" s="163"/>
      <c r="DQ31" s="163"/>
      <c r="DR31" s="163"/>
      <c r="DS31" s="163"/>
      <c r="DT31" s="163"/>
      <c r="DU31" s="163"/>
      <c r="DV31" s="163"/>
      <c r="DW31" s="163"/>
      <c r="DX31" s="163"/>
      <c r="DY31" s="163"/>
      <c r="DZ31" s="163"/>
      <c r="EA31" s="163"/>
      <c r="EB31" s="163"/>
      <c r="EC31" s="163"/>
      <c r="ED31" s="163"/>
      <c r="EE31" s="163"/>
      <c r="EF31" s="163"/>
      <c r="EG31" s="163"/>
      <c r="EH31" s="163"/>
      <c r="EI31" s="163"/>
      <c r="EJ31" s="163"/>
      <c r="EK31" s="163"/>
      <c r="EL31" s="163"/>
      <c r="EM31" s="163"/>
      <c r="EN31" s="163"/>
      <c r="EO31" s="163"/>
      <c r="EP31" s="163"/>
      <c r="EQ31" s="163"/>
      <c r="ER31" s="163"/>
      <c r="ES31" s="163"/>
      <c r="ET31" s="163"/>
      <c r="EU31" s="163"/>
      <c r="EV31" s="163"/>
      <c r="EW31" s="163"/>
      <c r="EX31" s="163"/>
      <c r="EY31" s="163"/>
      <c r="EZ31" s="163"/>
      <c r="FA31" s="163"/>
      <c r="FB31" s="163"/>
      <c r="FC31" s="163"/>
      <c r="FD31" s="163"/>
      <c r="FE31" s="163"/>
      <c r="FF31" s="163"/>
      <c r="FG31" s="163"/>
      <c r="FH31" s="163"/>
      <c r="FI31" s="163"/>
      <c r="FJ31" s="163"/>
      <c r="FK31" s="163"/>
      <c r="FL31" s="163"/>
      <c r="FM31" s="163"/>
      <c r="FN31" s="163"/>
      <c r="FO31" s="163"/>
      <c r="FP31" s="163"/>
      <c r="FQ31" s="163"/>
      <c r="FR31" s="163"/>
      <c r="FS31" s="163"/>
      <c r="FT31" s="163"/>
      <c r="FU31" s="163"/>
      <c r="FV31" s="163"/>
      <c r="FW31" s="163"/>
      <c r="FX31" s="163"/>
      <c r="FY31" s="163"/>
      <c r="FZ31" s="163"/>
      <c r="GA31" s="163"/>
      <c r="GB31" s="163"/>
      <c r="GC31" s="163"/>
      <c r="GD31" s="163"/>
      <c r="GE31" s="163"/>
      <c r="GF31" s="163"/>
      <c r="GG31" s="163"/>
      <c r="GH31" s="163"/>
      <c r="GI31" s="163"/>
      <c r="GJ31" s="163"/>
      <c r="GK31" s="163"/>
      <c r="GL31" s="163"/>
      <c r="GM31" s="163"/>
      <c r="GN31" s="163"/>
      <c r="GO31" s="163"/>
      <c r="GP31" s="163"/>
      <c r="GQ31" s="163"/>
      <c r="GR31" s="163"/>
      <c r="GS31" s="163"/>
      <c r="GT31" s="163"/>
      <c r="GU31" s="163"/>
      <c r="GV31" s="163"/>
      <c r="GW31" s="163"/>
      <c r="GX31" s="163"/>
      <c r="GY31" s="163"/>
      <c r="GZ31" s="163"/>
      <c r="HA31" s="163"/>
      <c r="HB31" s="163"/>
      <c r="HC31" s="163"/>
      <c r="HD31" s="163"/>
      <c r="HE31" s="163"/>
      <c r="HF31" s="163"/>
      <c r="HG31" s="163"/>
      <c r="HH31" s="163"/>
      <c r="HI31" s="163"/>
      <c r="HJ31" s="163"/>
      <c r="HK31" s="163"/>
      <c r="HL31" s="163"/>
      <c r="HM31" s="163"/>
      <c r="HN31" s="163"/>
      <c r="HO31" s="163"/>
      <c r="HP31" s="163"/>
      <c r="HQ31" s="163"/>
      <c r="HR31" s="163"/>
      <c r="HS31" s="163"/>
      <c r="HT31" s="163"/>
      <c r="HU31" s="163"/>
      <c r="HV31" s="163"/>
      <c r="HW31" s="163"/>
      <c r="HX31" s="163"/>
      <c r="HY31" s="163"/>
      <c r="HZ31" s="163"/>
      <c r="IA31" s="163"/>
      <c r="IB31" s="163"/>
      <c r="IC31" s="163"/>
      <c r="ID31" s="163"/>
      <c r="IE31" s="163"/>
      <c r="IF31" s="163"/>
      <c r="IG31" s="163"/>
      <c r="IH31" s="163"/>
      <c r="II31" s="163"/>
      <c r="IJ31" s="163"/>
      <c r="IK31" s="163"/>
      <c r="IL31" s="163"/>
      <c r="IM31" s="163"/>
      <c r="IN31" s="163"/>
      <c r="IO31" s="163"/>
      <c r="IP31" s="163"/>
      <c r="IQ31" s="163"/>
      <c r="IR31" s="163"/>
      <c r="IS31" s="163"/>
      <c r="IT31" s="163"/>
      <c r="IU31" s="163"/>
      <c r="IV31" s="163"/>
      <c r="IW31" s="163"/>
      <c r="IX31" s="163"/>
      <c r="IY31" s="163"/>
      <c r="IZ31" s="163"/>
      <c r="JA31" s="163"/>
      <c r="JB31" s="163"/>
      <c r="JC31" s="163"/>
      <c r="JD31" s="163"/>
      <c r="JE31" s="163"/>
      <c r="JF31" s="163"/>
      <c r="JG31" s="163"/>
      <c r="JH31" s="163"/>
      <c r="JI31" s="163"/>
      <c r="JJ31" s="163"/>
      <c r="JK31" s="163"/>
      <c r="JL31" s="163"/>
      <c r="JM31" s="163"/>
      <c r="JN31" s="163"/>
      <c r="JO31" s="163"/>
      <c r="JP31" s="163"/>
      <c r="JQ31" s="163"/>
      <c r="JR31" s="163"/>
      <c r="JS31" s="163"/>
      <c r="JT31" s="163"/>
      <c r="JU31" s="163"/>
      <c r="JV31" s="163"/>
      <c r="JW31" s="163"/>
      <c r="JX31" s="163"/>
      <c r="JY31" s="163"/>
      <c r="JZ31" s="163"/>
      <c r="KA31" s="163"/>
      <c r="KB31" s="163"/>
      <c r="KC31" s="163"/>
      <c r="KD31" s="163"/>
      <c r="KE31" s="163"/>
      <c r="KF31" s="163"/>
      <c r="KG31" s="163"/>
      <c r="KH31" s="163"/>
      <c r="KI31" s="163"/>
      <c r="KJ31" s="163"/>
      <c r="KK31" s="163"/>
      <c r="KL31" s="163"/>
      <c r="KM31" s="163"/>
      <c r="KN31" s="163"/>
      <c r="KO31" s="163"/>
      <c r="KP31" s="163"/>
      <c r="KQ31" s="163"/>
      <c r="KR31" s="163"/>
      <c r="KS31" s="163"/>
      <c r="KT31" s="163"/>
      <c r="KU31" s="163"/>
      <c r="KV31" s="163"/>
      <c r="KW31" s="163"/>
      <c r="KX31" s="163"/>
      <c r="KY31" s="163"/>
      <c r="KZ31" s="163"/>
      <c r="LA31" s="163"/>
      <c r="LB31" s="163"/>
      <c r="LC31" s="163"/>
      <c r="LD31" s="163"/>
      <c r="LE31" s="163"/>
      <c r="LF31" s="163"/>
      <c r="LG31" s="163"/>
      <c r="LH31" s="163"/>
      <c r="LI31" s="163"/>
      <c r="LJ31" s="163"/>
      <c r="LK31" s="163"/>
      <c r="LL31" s="163"/>
      <c r="LM31" s="163"/>
      <c r="LN31" s="163"/>
      <c r="LO31" s="163"/>
      <c r="LP31" s="163"/>
      <c r="LQ31" s="163"/>
      <c r="LR31" s="163"/>
      <c r="LS31" s="163"/>
      <c r="LT31" s="163"/>
      <c r="LU31" s="163"/>
      <c r="LV31" s="163"/>
      <c r="LW31" s="163"/>
      <c r="LX31" s="163"/>
      <c r="LY31" s="163"/>
      <c r="LZ31" s="163"/>
      <c r="MA31" s="163"/>
      <c r="MB31" s="163"/>
      <c r="MC31" s="163"/>
      <c r="MD31" s="163"/>
      <c r="ME31" s="163"/>
      <c r="MF31" s="163"/>
      <c r="MG31" s="163"/>
      <c r="MH31" s="163"/>
      <c r="MI31" s="163"/>
      <c r="MJ31" s="163"/>
      <c r="MK31" s="163"/>
      <c r="ML31" s="163"/>
      <c r="MM31" s="163"/>
      <c r="MN31" s="163"/>
      <c r="MO31" s="163"/>
      <c r="MP31" s="163"/>
      <c r="MQ31" s="163"/>
      <c r="MR31" s="163"/>
      <c r="MS31" s="163"/>
      <c r="MT31" s="163"/>
      <c r="MU31" s="163"/>
      <c r="MV31" s="163"/>
      <c r="MW31" s="163"/>
      <c r="MX31" s="163"/>
      <c r="MY31" s="163"/>
      <c r="MZ31" s="163"/>
      <c r="NA31" s="163"/>
      <c r="NB31" s="163"/>
      <c r="NC31" s="163"/>
      <c r="ND31" s="163"/>
      <c r="NE31" s="163"/>
    </row>
    <row r="32" spans="1:369" ht="20.100000000000001" customHeight="1">
      <c r="A32" s="171"/>
      <c r="B32" s="173"/>
      <c r="C32" s="172" t="str">
        <f t="shared" si="33"/>
        <v/>
      </c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/>
      <c r="BQ32" s="163"/>
      <c r="BR32" s="163"/>
      <c r="BS32" s="163"/>
      <c r="BT32" s="163"/>
      <c r="BU32" s="163"/>
      <c r="BV32" s="163"/>
      <c r="BW32" s="163"/>
      <c r="BX32" s="163"/>
      <c r="BY32" s="163"/>
      <c r="BZ32" s="163"/>
      <c r="CA32" s="163"/>
      <c r="CB32" s="163"/>
      <c r="CC32" s="163"/>
      <c r="CD32" s="163"/>
      <c r="CE32" s="163"/>
      <c r="CF32" s="163"/>
      <c r="CG32" s="163"/>
      <c r="CH32" s="163"/>
      <c r="CI32" s="163"/>
      <c r="CJ32" s="163"/>
      <c r="CK32" s="163"/>
      <c r="CL32" s="163"/>
      <c r="CM32" s="163"/>
      <c r="CN32" s="163"/>
      <c r="CO32" s="163"/>
      <c r="CP32" s="163"/>
      <c r="CQ32" s="163"/>
      <c r="CR32" s="163"/>
      <c r="CS32" s="163"/>
      <c r="CT32" s="163"/>
      <c r="CU32" s="163"/>
      <c r="CV32" s="163"/>
      <c r="CW32" s="163"/>
      <c r="CX32" s="163"/>
      <c r="CY32" s="163"/>
      <c r="CZ32" s="163"/>
      <c r="DA32" s="163"/>
      <c r="DB32" s="163"/>
      <c r="DC32" s="163"/>
      <c r="DD32" s="163"/>
      <c r="DE32" s="163"/>
      <c r="DF32" s="163"/>
      <c r="DG32" s="163"/>
      <c r="DH32" s="163"/>
      <c r="DI32" s="163"/>
      <c r="DJ32" s="163"/>
      <c r="DK32" s="163"/>
      <c r="DL32" s="163"/>
      <c r="DM32" s="163"/>
      <c r="DN32" s="163"/>
      <c r="DO32" s="163"/>
      <c r="DP32" s="163"/>
      <c r="DQ32" s="163"/>
      <c r="DR32" s="163"/>
      <c r="DS32" s="163"/>
      <c r="DT32" s="163"/>
      <c r="DU32" s="163"/>
      <c r="DV32" s="163"/>
      <c r="DW32" s="163"/>
      <c r="DX32" s="163"/>
      <c r="DY32" s="163"/>
      <c r="DZ32" s="163"/>
      <c r="EA32" s="163"/>
      <c r="EB32" s="163"/>
      <c r="EC32" s="163"/>
      <c r="ED32" s="163"/>
      <c r="EE32" s="163"/>
      <c r="EF32" s="163"/>
      <c r="EG32" s="163"/>
      <c r="EH32" s="163"/>
      <c r="EI32" s="163"/>
      <c r="EJ32" s="163"/>
      <c r="EK32" s="163"/>
      <c r="EL32" s="163"/>
      <c r="EM32" s="163"/>
      <c r="EN32" s="163"/>
      <c r="EO32" s="163"/>
      <c r="EP32" s="163"/>
      <c r="EQ32" s="163"/>
      <c r="ER32" s="163"/>
      <c r="ES32" s="163"/>
      <c r="ET32" s="163"/>
      <c r="EU32" s="163"/>
      <c r="EV32" s="163"/>
      <c r="EW32" s="163"/>
      <c r="EX32" s="163"/>
      <c r="EY32" s="163"/>
      <c r="EZ32" s="163"/>
      <c r="FA32" s="163"/>
      <c r="FB32" s="163"/>
      <c r="FC32" s="163"/>
      <c r="FD32" s="163"/>
      <c r="FE32" s="163"/>
      <c r="FF32" s="163"/>
      <c r="FG32" s="163"/>
      <c r="FH32" s="163"/>
      <c r="FI32" s="163"/>
      <c r="FJ32" s="163"/>
      <c r="FK32" s="163"/>
      <c r="FL32" s="163"/>
      <c r="FM32" s="163"/>
      <c r="FN32" s="163"/>
      <c r="FO32" s="163"/>
      <c r="FP32" s="163"/>
      <c r="FQ32" s="163"/>
      <c r="FR32" s="163"/>
      <c r="FS32" s="163"/>
      <c r="FT32" s="163"/>
      <c r="FU32" s="163"/>
      <c r="FV32" s="163"/>
      <c r="FW32" s="163"/>
      <c r="FX32" s="163"/>
      <c r="FY32" s="163"/>
      <c r="FZ32" s="163"/>
      <c r="GA32" s="163"/>
      <c r="GB32" s="163"/>
      <c r="GC32" s="163"/>
      <c r="GD32" s="163"/>
      <c r="GE32" s="163"/>
      <c r="GF32" s="163"/>
      <c r="GG32" s="163"/>
      <c r="GH32" s="163"/>
      <c r="GI32" s="163"/>
      <c r="GJ32" s="163"/>
      <c r="GK32" s="163"/>
      <c r="GL32" s="163"/>
      <c r="GM32" s="163"/>
      <c r="GN32" s="163"/>
      <c r="GO32" s="163"/>
      <c r="GP32" s="163"/>
      <c r="GQ32" s="163"/>
      <c r="GR32" s="163"/>
      <c r="GS32" s="163"/>
      <c r="GT32" s="163"/>
      <c r="GU32" s="163"/>
      <c r="GV32" s="163"/>
      <c r="GW32" s="163"/>
      <c r="GX32" s="163"/>
      <c r="GY32" s="163"/>
      <c r="GZ32" s="163"/>
      <c r="HA32" s="163"/>
      <c r="HB32" s="163"/>
      <c r="HC32" s="163"/>
      <c r="HD32" s="163"/>
      <c r="HE32" s="163"/>
      <c r="HF32" s="163"/>
      <c r="HG32" s="163"/>
      <c r="HH32" s="163"/>
      <c r="HI32" s="163"/>
      <c r="HJ32" s="163"/>
      <c r="HK32" s="163"/>
      <c r="HL32" s="163"/>
      <c r="HM32" s="163"/>
      <c r="HN32" s="163"/>
      <c r="HO32" s="163"/>
      <c r="HP32" s="163"/>
      <c r="HQ32" s="163"/>
      <c r="HR32" s="163"/>
      <c r="HS32" s="163"/>
      <c r="HT32" s="163"/>
      <c r="HU32" s="163"/>
      <c r="HV32" s="163"/>
      <c r="HW32" s="163"/>
      <c r="HX32" s="163"/>
      <c r="HY32" s="163"/>
      <c r="HZ32" s="163"/>
      <c r="IA32" s="163"/>
      <c r="IB32" s="163"/>
      <c r="IC32" s="163"/>
      <c r="ID32" s="163"/>
      <c r="IE32" s="163"/>
      <c r="IF32" s="163"/>
      <c r="IG32" s="163"/>
      <c r="IH32" s="163"/>
      <c r="II32" s="163"/>
      <c r="IJ32" s="163"/>
      <c r="IK32" s="163"/>
      <c r="IL32" s="163"/>
      <c r="IM32" s="163"/>
      <c r="IN32" s="163"/>
      <c r="IO32" s="163"/>
      <c r="IP32" s="163"/>
      <c r="IQ32" s="163"/>
      <c r="IR32" s="163"/>
      <c r="IS32" s="163"/>
      <c r="IT32" s="163"/>
      <c r="IU32" s="163"/>
      <c r="IV32" s="163"/>
      <c r="IW32" s="163"/>
      <c r="IX32" s="163"/>
      <c r="IY32" s="163"/>
      <c r="IZ32" s="163"/>
      <c r="JA32" s="163"/>
      <c r="JB32" s="163"/>
      <c r="JC32" s="163"/>
      <c r="JD32" s="163"/>
      <c r="JE32" s="163"/>
      <c r="JF32" s="163"/>
      <c r="JG32" s="163"/>
      <c r="JH32" s="163"/>
      <c r="JI32" s="163"/>
      <c r="JJ32" s="163"/>
      <c r="JK32" s="163"/>
      <c r="JL32" s="163"/>
      <c r="JM32" s="163"/>
      <c r="JN32" s="163"/>
      <c r="JO32" s="163"/>
      <c r="JP32" s="163"/>
      <c r="JQ32" s="163"/>
      <c r="JR32" s="163"/>
      <c r="JS32" s="163"/>
      <c r="JT32" s="163"/>
      <c r="JU32" s="163"/>
      <c r="JV32" s="163"/>
      <c r="JW32" s="163"/>
      <c r="JX32" s="163"/>
      <c r="JY32" s="163"/>
      <c r="JZ32" s="163"/>
      <c r="KA32" s="163"/>
      <c r="KB32" s="163"/>
      <c r="KC32" s="163"/>
      <c r="KD32" s="163"/>
      <c r="KE32" s="163"/>
      <c r="KF32" s="163"/>
      <c r="KG32" s="163"/>
      <c r="KH32" s="163"/>
      <c r="KI32" s="163"/>
      <c r="KJ32" s="163"/>
      <c r="KK32" s="163"/>
      <c r="KL32" s="163"/>
      <c r="KM32" s="163"/>
      <c r="KN32" s="163"/>
      <c r="KO32" s="163"/>
      <c r="KP32" s="163"/>
      <c r="KQ32" s="163"/>
      <c r="KR32" s="163"/>
      <c r="KS32" s="163"/>
      <c r="KT32" s="163"/>
      <c r="KU32" s="163"/>
      <c r="KV32" s="163"/>
      <c r="KW32" s="163"/>
      <c r="KX32" s="163"/>
      <c r="KY32" s="163"/>
      <c r="KZ32" s="163"/>
      <c r="LA32" s="163"/>
      <c r="LB32" s="163"/>
      <c r="LC32" s="163"/>
      <c r="LD32" s="163"/>
      <c r="LE32" s="163"/>
      <c r="LF32" s="163"/>
      <c r="LG32" s="163"/>
      <c r="LH32" s="163"/>
      <c r="LI32" s="163"/>
      <c r="LJ32" s="163"/>
      <c r="LK32" s="163"/>
      <c r="LL32" s="163"/>
      <c r="LM32" s="163"/>
      <c r="LN32" s="163"/>
      <c r="LO32" s="163"/>
      <c r="LP32" s="163"/>
      <c r="LQ32" s="163"/>
      <c r="LR32" s="163"/>
      <c r="LS32" s="163"/>
      <c r="LT32" s="163"/>
      <c r="LU32" s="163"/>
      <c r="LV32" s="163"/>
      <c r="LW32" s="163"/>
      <c r="LX32" s="163"/>
      <c r="LY32" s="163"/>
      <c r="LZ32" s="163"/>
      <c r="MA32" s="163"/>
      <c r="MB32" s="163"/>
      <c r="MC32" s="163"/>
      <c r="MD32" s="163"/>
      <c r="ME32" s="163"/>
      <c r="MF32" s="163"/>
      <c r="MG32" s="163"/>
      <c r="MH32" s="163"/>
      <c r="MI32" s="163"/>
      <c r="MJ32" s="163"/>
      <c r="MK32" s="163"/>
      <c r="ML32" s="163"/>
      <c r="MM32" s="163"/>
      <c r="MN32" s="163"/>
      <c r="MO32" s="163"/>
      <c r="MP32" s="163"/>
      <c r="MQ32" s="163"/>
      <c r="MR32" s="163"/>
      <c r="MS32" s="163"/>
      <c r="MT32" s="163"/>
      <c r="MU32" s="163"/>
      <c r="MV32" s="163"/>
      <c r="MW32" s="163"/>
      <c r="MX32" s="163"/>
      <c r="MY32" s="163"/>
      <c r="MZ32" s="163"/>
      <c r="NA32" s="163"/>
      <c r="NB32" s="163"/>
      <c r="NC32" s="163"/>
      <c r="ND32" s="163"/>
      <c r="NE32" s="163"/>
    </row>
    <row r="33" spans="1:369" ht="20.100000000000001" customHeight="1" thickBot="1">
      <c r="A33" s="171">
        <v>1</v>
      </c>
      <c r="B33" s="249" t="s">
        <v>124</v>
      </c>
      <c r="C33" s="172">
        <f t="shared" si="33"/>
        <v>0</v>
      </c>
      <c r="D33" s="163"/>
      <c r="E33" s="163" t="s">
        <v>130</v>
      </c>
      <c r="F33" s="163" t="s">
        <v>130</v>
      </c>
      <c r="G33" s="163" t="s">
        <v>130</v>
      </c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  <c r="BW33" s="163"/>
      <c r="BX33" s="163"/>
      <c r="BY33" s="163"/>
      <c r="BZ33" s="163"/>
      <c r="CA33" s="163"/>
      <c r="CB33" s="163"/>
      <c r="CC33" s="163"/>
      <c r="CD33" s="163"/>
      <c r="CE33" s="163"/>
      <c r="CF33" s="163"/>
      <c r="CG33" s="163"/>
      <c r="CH33" s="163"/>
      <c r="CI33" s="163"/>
      <c r="CJ33" s="163"/>
      <c r="CK33" s="163"/>
      <c r="CL33" s="163"/>
      <c r="CM33" s="163"/>
      <c r="CN33" s="163"/>
      <c r="CO33" s="163"/>
      <c r="CP33" s="163"/>
      <c r="CQ33" s="163"/>
      <c r="CR33" s="163"/>
      <c r="CS33" s="163"/>
      <c r="CT33" s="163"/>
      <c r="CU33" s="163"/>
      <c r="CV33" s="163"/>
      <c r="CW33" s="163"/>
      <c r="CX33" s="163"/>
      <c r="CY33" s="163"/>
      <c r="CZ33" s="163"/>
      <c r="DA33" s="163"/>
      <c r="DB33" s="163"/>
      <c r="DC33" s="163"/>
      <c r="DD33" s="163"/>
      <c r="DE33" s="163"/>
      <c r="DF33" s="163"/>
      <c r="DG33" s="163"/>
      <c r="DH33" s="163"/>
      <c r="DI33" s="163"/>
      <c r="DJ33" s="163"/>
      <c r="DK33" s="163"/>
      <c r="DL33" s="163"/>
      <c r="DM33" s="163"/>
      <c r="DN33" s="163"/>
      <c r="DO33" s="163"/>
      <c r="DP33" s="163"/>
      <c r="DQ33" s="163"/>
      <c r="DR33" s="163"/>
      <c r="DS33" s="163"/>
      <c r="DT33" s="163"/>
      <c r="DU33" s="163"/>
      <c r="DV33" s="163"/>
      <c r="DW33" s="163"/>
      <c r="DX33" s="163"/>
      <c r="DY33" s="163"/>
      <c r="DZ33" s="163"/>
      <c r="EA33" s="163"/>
      <c r="EB33" s="163"/>
      <c r="EC33" s="163"/>
      <c r="ED33" s="163"/>
      <c r="EE33" s="163"/>
      <c r="EF33" s="163"/>
      <c r="EG33" s="163"/>
      <c r="EH33" s="163"/>
      <c r="EI33" s="163"/>
      <c r="EJ33" s="163"/>
      <c r="EK33" s="163"/>
      <c r="EL33" s="163"/>
      <c r="EM33" s="163"/>
      <c r="EN33" s="163"/>
      <c r="EO33" s="163"/>
      <c r="EP33" s="163"/>
      <c r="EQ33" s="163"/>
      <c r="ER33" s="163"/>
      <c r="ES33" s="163"/>
      <c r="ET33" s="163"/>
      <c r="EU33" s="163"/>
      <c r="EV33" s="163"/>
      <c r="EW33" s="163"/>
      <c r="EX33" s="163"/>
      <c r="EY33" s="163"/>
      <c r="EZ33" s="163"/>
      <c r="FA33" s="163"/>
      <c r="FB33" s="163"/>
      <c r="FC33" s="163"/>
      <c r="FD33" s="163"/>
      <c r="FE33" s="163"/>
      <c r="FF33" s="163"/>
      <c r="FG33" s="163"/>
      <c r="FH33" s="163"/>
      <c r="FI33" s="163"/>
      <c r="FJ33" s="163"/>
      <c r="FK33" s="163"/>
      <c r="FL33" s="163"/>
      <c r="FM33" s="163"/>
      <c r="FN33" s="163"/>
      <c r="FO33" s="163"/>
      <c r="FP33" s="163"/>
      <c r="FQ33" s="163"/>
      <c r="FR33" s="163"/>
      <c r="FS33" s="163"/>
      <c r="FT33" s="163"/>
      <c r="FU33" s="163"/>
      <c r="FV33" s="163"/>
      <c r="FW33" s="163"/>
      <c r="FX33" s="163"/>
      <c r="FY33" s="163"/>
      <c r="FZ33" s="163"/>
      <c r="GA33" s="163"/>
      <c r="GB33" s="163"/>
      <c r="GC33" s="163"/>
      <c r="GD33" s="163"/>
      <c r="GE33" s="163"/>
      <c r="GF33" s="163"/>
      <c r="GG33" s="163"/>
      <c r="GH33" s="163"/>
      <c r="GI33" s="163"/>
      <c r="GJ33" s="163"/>
      <c r="GK33" s="163"/>
      <c r="GL33" s="163"/>
      <c r="GM33" s="163"/>
      <c r="GN33" s="163"/>
      <c r="GO33" s="163"/>
      <c r="GP33" s="163"/>
      <c r="GQ33" s="163"/>
      <c r="GR33" s="163"/>
      <c r="GS33" s="163"/>
      <c r="GT33" s="163"/>
      <c r="GU33" s="163"/>
      <c r="GV33" s="163"/>
      <c r="GW33" s="163"/>
      <c r="GX33" s="163"/>
      <c r="GY33" s="163"/>
      <c r="GZ33" s="163"/>
      <c r="HA33" s="163"/>
      <c r="HB33" s="163"/>
      <c r="HC33" s="163"/>
      <c r="HD33" s="163"/>
      <c r="HE33" s="163"/>
      <c r="HF33" s="163"/>
      <c r="HG33" s="163"/>
      <c r="HH33" s="163"/>
      <c r="HI33" s="163"/>
      <c r="HJ33" s="163"/>
      <c r="HK33" s="163"/>
      <c r="HL33" s="163"/>
      <c r="HM33" s="163"/>
      <c r="HN33" s="163"/>
      <c r="HO33" s="163"/>
      <c r="HP33" s="163"/>
      <c r="HQ33" s="163"/>
      <c r="HR33" s="163"/>
      <c r="HS33" s="163"/>
      <c r="HT33" s="163"/>
      <c r="HU33" s="163"/>
      <c r="HV33" s="163"/>
      <c r="HW33" s="163"/>
      <c r="HX33" s="163"/>
      <c r="HY33" s="163"/>
      <c r="HZ33" s="163"/>
      <c r="IA33" s="163"/>
      <c r="IB33" s="163"/>
      <c r="IC33" s="163"/>
      <c r="ID33" s="163"/>
      <c r="IE33" s="163"/>
      <c r="IF33" s="163"/>
      <c r="IG33" s="163"/>
      <c r="IH33" s="163"/>
      <c r="II33" s="163"/>
      <c r="IJ33" s="163"/>
      <c r="IK33" s="163"/>
      <c r="IL33" s="163"/>
      <c r="IM33" s="163"/>
      <c r="IN33" s="163"/>
      <c r="IO33" s="163"/>
      <c r="IP33" s="163"/>
      <c r="IQ33" s="163"/>
      <c r="IR33" s="163"/>
      <c r="IS33" s="163"/>
      <c r="IT33" s="163"/>
      <c r="IU33" s="163"/>
      <c r="IV33" s="163"/>
      <c r="IW33" s="163"/>
      <c r="IX33" s="163"/>
      <c r="IY33" s="163"/>
      <c r="IZ33" s="163"/>
      <c r="JA33" s="163"/>
      <c r="JB33" s="163"/>
      <c r="JC33" s="163"/>
      <c r="JD33" s="163"/>
      <c r="JE33" s="163"/>
      <c r="JF33" s="163"/>
      <c r="JG33" s="163"/>
      <c r="JH33" s="163"/>
      <c r="JI33" s="163"/>
      <c r="JJ33" s="163"/>
      <c r="JK33" s="163"/>
      <c r="JL33" s="163"/>
      <c r="JM33" s="163"/>
      <c r="JN33" s="163"/>
      <c r="JO33" s="163"/>
      <c r="JP33" s="163"/>
      <c r="JQ33" s="163"/>
      <c r="JR33" s="163"/>
      <c r="JS33" s="163"/>
      <c r="JT33" s="163"/>
      <c r="JU33" s="163"/>
      <c r="JV33" s="163"/>
      <c r="JW33" s="163"/>
      <c r="JX33" s="163"/>
      <c r="JY33" s="163"/>
      <c r="JZ33" s="163"/>
      <c r="KA33" s="163"/>
      <c r="KB33" s="163"/>
      <c r="KC33" s="163"/>
      <c r="KD33" s="163"/>
      <c r="KE33" s="163"/>
      <c r="KF33" s="163"/>
      <c r="KG33" s="163"/>
      <c r="KH33" s="163"/>
      <c r="KI33" s="163"/>
      <c r="KJ33" s="163"/>
      <c r="KK33" s="163"/>
      <c r="KL33" s="163"/>
      <c r="KM33" s="163"/>
      <c r="KN33" s="163"/>
      <c r="KO33" s="163"/>
      <c r="KP33" s="163"/>
      <c r="KQ33" s="163"/>
      <c r="KR33" s="163"/>
      <c r="KS33" s="163"/>
      <c r="KT33" s="163"/>
      <c r="KU33" s="163"/>
      <c r="KV33" s="163"/>
      <c r="KW33" s="163"/>
      <c r="KX33" s="163"/>
      <c r="KY33" s="163"/>
      <c r="KZ33" s="163"/>
      <c r="LA33" s="163"/>
      <c r="LB33" s="163"/>
      <c r="LC33" s="163"/>
      <c r="LD33" s="163"/>
      <c r="LE33" s="163"/>
      <c r="LF33" s="163"/>
      <c r="LG33" s="163"/>
      <c r="LH33" s="163"/>
      <c r="LI33" s="163"/>
      <c r="LJ33" s="163"/>
      <c r="LK33" s="163"/>
      <c r="LL33" s="163"/>
      <c r="LM33" s="163"/>
      <c r="LN33" s="163"/>
      <c r="LO33" s="163"/>
      <c r="LP33" s="163"/>
      <c r="LQ33" s="163"/>
      <c r="LR33" s="163"/>
      <c r="LS33" s="163"/>
      <c r="LT33" s="163"/>
      <c r="LU33" s="163"/>
      <c r="LV33" s="163"/>
      <c r="LW33" s="163"/>
      <c r="LX33" s="163"/>
      <c r="LY33" s="163"/>
      <c r="LZ33" s="163"/>
      <c r="MA33" s="163"/>
      <c r="MB33" s="163"/>
      <c r="MC33" s="163"/>
      <c r="MD33" s="163"/>
      <c r="ME33" s="163"/>
      <c r="MF33" s="163"/>
      <c r="MG33" s="163"/>
      <c r="MH33" s="163"/>
      <c r="MI33" s="163"/>
      <c r="MJ33" s="163"/>
      <c r="MK33" s="163"/>
      <c r="ML33" s="163"/>
      <c r="MM33" s="163"/>
      <c r="MN33" s="163"/>
      <c r="MO33" s="163"/>
      <c r="MP33" s="163"/>
      <c r="MQ33" s="163"/>
      <c r="MR33" s="163"/>
      <c r="MS33" s="163"/>
      <c r="MT33" s="163"/>
      <c r="MU33" s="163"/>
      <c r="MV33" s="163"/>
      <c r="MW33" s="163"/>
      <c r="MX33" s="163"/>
      <c r="MY33" s="163"/>
      <c r="MZ33" s="163"/>
      <c r="NA33" s="163"/>
      <c r="NB33" s="163"/>
      <c r="NC33" s="163"/>
      <c r="ND33" s="163"/>
      <c r="NE33" s="163"/>
    </row>
    <row r="34" spans="1:369" ht="20.100000000000001" customHeight="1" thickBot="1">
      <c r="A34" s="171">
        <v>2</v>
      </c>
      <c r="B34" s="251" t="s">
        <v>125</v>
      </c>
      <c r="C34" s="172">
        <f t="shared" si="33"/>
        <v>0</v>
      </c>
      <c r="D34" s="163"/>
      <c r="E34" s="163" t="s">
        <v>130</v>
      </c>
      <c r="F34" s="163" t="s">
        <v>130</v>
      </c>
      <c r="G34" s="163" t="s">
        <v>130</v>
      </c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250"/>
      <c r="AD34" s="250"/>
      <c r="AE34" s="250"/>
      <c r="AF34" s="250"/>
      <c r="AG34" s="250"/>
      <c r="AH34" s="250"/>
      <c r="AI34" s="250"/>
      <c r="AJ34" s="250"/>
      <c r="AK34" s="250"/>
      <c r="AL34" s="250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/>
      <c r="BQ34" s="163"/>
      <c r="BR34" s="163"/>
      <c r="BS34" s="163"/>
      <c r="BT34" s="163"/>
      <c r="BU34" s="163"/>
      <c r="BV34" s="163"/>
      <c r="BW34" s="163"/>
      <c r="BX34" s="163"/>
      <c r="BY34" s="163"/>
      <c r="BZ34" s="163"/>
      <c r="CA34" s="163"/>
      <c r="CB34" s="163"/>
      <c r="CC34" s="163"/>
      <c r="CD34" s="163"/>
      <c r="CE34" s="163"/>
      <c r="CF34" s="163"/>
      <c r="CG34" s="163"/>
      <c r="CH34" s="163"/>
      <c r="CI34" s="163"/>
      <c r="CJ34" s="163"/>
      <c r="CK34" s="163"/>
      <c r="CL34" s="163"/>
      <c r="CM34" s="163"/>
      <c r="CN34" s="163"/>
      <c r="CO34" s="163"/>
      <c r="CP34" s="163"/>
      <c r="CQ34" s="163"/>
      <c r="CR34" s="163"/>
      <c r="CS34" s="163"/>
      <c r="CT34" s="163"/>
      <c r="CU34" s="163"/>
      <c r="CV34" s="163"/>
      <c r="CW34" s="163"/>
      <c r="CX34" s="163"/>
      <c r="CY34" s="163"/>
      <c r="CZ34" s="163"/>
      <c r="DA34" s="163"/>
      <c r="DB34" s="163"/>
      <c r="DC34" s="163"/>
      <c r="DD34" s="163"/>
      <c r="DE34" s="163"/>
      <c r="DF34" s="163"/>
      <c r="DG34" s="163"/>
      <c r="DH34" s="163"/>
      <c r="DI34" s="163"/>
      <c r="DJ34" s="163"/>
      <c r="DK34" s="163"/>
      <c r="DL34" s="163"/>
      <c r="DM34" s="163"/>
      <c r="DN34" s="163"/>
      <c r="DO34" s="163"/>
      <c r="DP34" s="163"/>
      <c r="DQ34" s="163"/>
      <c r="DR34" s="163"/>
      <c r="DS34" s="163"/>
      <c r="DT34" s="163"/>
      <c r="DU34" s="163"/>
      <c r="DV34" s="163"/>
      <c r="DW34" s="163"/>
      <c r="DX34" s="163"/>
      <c r="DY34" s="163"/>
      <c r="DZ34" s="163"/>
      <c r="EA34" s="163"/>
      <c r="EB34" s="163"/>
      <c r="EC34" s="163"/>
      <c r="ED34" s="163"/>
      <c r="EE34" s="163"/>
      <c r="EF34" s="163"/>
      <c r="EG34" s="163"/>
      <c r="EH34" s="163"/>
      <c r="EI34" s="163"/>
      <c r="EJ34" s="163"/>
      <c r="EK34" s="163"/>
      <c r="EL34" s="163"/>
      <c r="EM34" s="163"/>
      <c r="EN34" s="163"/>
      <c r="EO34" s="163"/>
      <c r="EP34" s="163"/>
      <c r="EQ34" s="163"/>
      <c r="ER34" s="163"/>
      <c r="ES34" s="163"/>
      <c r="ET34" s="163"/>
      <c r="EU34" s="163"/>
      <c r="EV34" s="163"/>
      <c r="EW34" s="163"/>
      <c r="EX34" s="163"/>
      <c r="EY34" s="163"/>
      <c r="EZ34" s="163"/>
      <c r="FA34" s="163"/>
      <c r="FB34" s="163"/>
      <c r="FC34" s="163"/>
      <c r="FD34" s="163"/>
      <c r="FE34" s="163"/>
      <c r="FF34" s="163"/>
      <c r="FG34" s="163"/>
      <c r="FH34" s="163"/>
      <c r="FI34" s="163"/>
      <c r="FJ34" s="163"/>
      <c r="FK34" s="163"/>
      <c r="FL34" s="163"/>
      <c r="FM34" s="163"/>
      <c r="FN34" s="163"/>
      <c r="FO34" s="163"/>
      <c r="FP34" s="163"/>
      <c r="FQ34" s="163"/>
      <c r="FR34" s="163"/>
      <c r="FS34" s="163"/>
      <c r="FT34" s="163"/>
      <c r="FU34" s="163"/>
      <c r="FV34" s="163"/>
      <c r="FW34" s="163"/>
      <c r="FX34" s="163"/>
      <c r="FY34" s="163"/>
      <c r="FZ34" s="163"/>
      <c r="GA34" s="163"/>
      <c r="GB34" s="163"/>
      <c r="GC34" s="163"/>
      <c r="GD34" s="163"/>
      <c r="GE34" s="163"/>
      <c r="GF34" s="163"/>
      <c r="GG34" s="163"/>
      <c r="GH34" s="163"/>
      <c r="GI34" s="163"/>
      <c r="GJ34" s="163"/>
      <c r="GK34" s="163"/>
      <c r="GL34" s="163"/>
      <c r="GM34" s="163"/>
      <c r="GN34" s="163"/>
      <c r="GO34" s="163"/>
      <c r="GP34" s="163"/>
      <c r="GQ34" s="163"/>
      <c r="GR34" s="163"/>
      <c r="GS34" s="163"/>
      <c r="GT34" s="163"/>
      <c r="GU34" s="163"/>
      <c r="GV34" s="163"/>
      <c r="GW34" s="163"/>
      <c r="GX34" s="163"/>
      <c r="GY34" s="163"/>
      <c r="GZ34" s="163"/>
      <c r="HA34" s="163"/>
      <c r="HB34" s="163"/>
      <c r="HC34" s="163"/>
      <c r="HD34" s="163"/>
      <c r="HE34" s="163"/>
      <c r="HF34" s="163"/>
      <c r="HG34" s="163"/>
      <c r="HH34" s="163"/>
      <c r="HI34" s="163"/>
      <c r="HJ34" s="163"/>
      <c r="HK34" s="163"/>
      <c r="HL34" s="163"/>
      <c r="HM34" s="163"/>
      <c r="HN34" s="163"/>
      <c r="HO34" s="163"/>
      <c r="HP34" s="163"/>
      <c r="HQ34" s="163"/>
      <c r="HR34" s="163"/>
      <c r="HS34" s="163"/>
      <c r="HT34" s="163"/>
      <c r="HU34" s="163"/>
      <c r="HV34" s="163"/>
      <c r="HW34" s="163"/>
      <c r="HX34" s="163"/>
      <c r="HY34" s="163"/>
      <c r="HZ34" s="163"/>
      <c r="IA34" s="163"/>
      <c r="IB34" s="163"/>
      <c r="IC34" s="163"/>
      <c r="ID34" s="163"/>
      <c r="IE34" s="163"/>
      <c r="IF34" s="163"/>
      <c r="IG34" s="163"/>
      <c r="IH34" s="163"/>
      <c r="II34" s="163"/>
      <c r="IJ34" s="163"/>
      <c r="IK34" s="163"/>
      <c r="IL34" s="163"/>
      <c r="IM34" s="163"/>
      <c r="IN34" s="163"/>
      <c r="IO34" s="163"/>
      <c r="IP34" s="163"/>
      <c r="IQ34" s="163"/>
      <c r="IR34" s="163"/>
      <c r="IS34" s="163"/>
      <c r="IT34" s="163"/>
      <c r="IU34" s="163"/>
      <c r="IV34" s="163"/>
      <c r="IW34" s="163"/>
      <c r="IX34" s="163"/>
      <c r="IY34" s="163"/>
      <c r="IZ34" s="163"/>
      <c r="JA34" s="163"/>
      <c r="JB34" s="163"/>
      <c r="JC34" s="163"/>
      <c r="JD34" s="163"/>
      <c r="JE34" s="163"/>
      <c r="JF34" s="163"/>
      <c r="JG34" s="163"/>
      <c r="JH34" s="163"/>
      <c r="JI34" s="163"/>
      <c r="JJ34" s="163"/>
      <c r="JK34" s="163"/>
      <c r="JL34" s="163"/>
      <c r="JM34" s="163"/>
      <c r="JN34" s="163"/>
      <c r="JO34" s="163"/>
      <c r="JP34" s="163"/>
      <c r="JQ34" s="163"/>
      <c r="JR34" s="163"/>
      <c r="JS34" s="163"/>
      <c r="JT34" s="163"/>
      <c r="JU34" s="163"/>
      <c r="JV34" s="163"/>
      <c r="JW34" s="163"/>
      <c r="JX34" s="163"/>
      <c r="JY34" s="163"/>
      <c r="JZ34" s="163"/>
      <c r="KA34" s="163"/>
      <c r="KB34" s="163"/>
      <c r="KC34" s="163"/>
      <c r="KD34" s="163"/>
      <c r="KE34" s="163"/>
      <c r="KF34" s="163"/>
      <c r="KG34" s="163"/>
      <c r="KH34" s="163"/>
      <c r="KI34" s="163"/>
      <c r="KJ34" s="163"/>
      <c r="KK34" s="163"/>
      <c r="KL34" s="163"/>
      <c r="KM34" s="163"/>
      <c r="KN34" s="163"/>
      <c r="KO34" s="163"/>
      <c r="KP34" s="163"/>
      <c r="KQ34" s="163"/>
      <c r="KR34" s="163"/>
      <c r="KS34" s="163"/>
      <c r="KT34" s="163"/>
      <c r="KU34" s="163"/>
      <c r="KV34" s="163"/>
      <c r="KW34" s="163"/>
      <c r="KX34" s="163"/>
      <c r="KY34" s="163"/>
      <c r="KZ34" s="163"/>
      <c r="LA34" s="163"/>
      <c r="LB34" s="163"/>
      <c r="LC34" s="163"/>
      <c r="LD34" s="163"/>
      <c r="LE34" s="163"/>
      <c r="LF34" s="163"/>
      <c r="LG34" s="163"/>
      <c r="LH34" s="163"/>
      <c r="LI34" s="163"/>
      <c r="LJ34" s="163"/>
      <c r="LK34" s="163"/>
      <c r="LL34" s="163"/>
      <c r="LM34" s="163"/>
      <c r="LN34" s="163"/>
      <c r="LO34" s="163"/>
      <c r="LP34" s="163"/>
      <c r="LQ34" s="163"/>
      <c r="LR34" s="163"/>
      <c r="LS34" s="163"/>
      <c r="LT34" s="163"/>
      <c r="LU34" s="163"/>
      <c r="LV34" s="163"/>
      <c r="LW34" s="163"/>
      <c r="LX34" s="163"/>
      <c r="LY34" s="163"/>
      <c r="LZ34" s="163"/>
      <c r="MA34" s="163"/>
      <c r="MB34" s="163"/>
      <c r="MC34" s="163"/>
      <c r="MD34" s="163"/>
      <c r="ME34" s="163"/>
      <c r="MF34" s="163"/>
      <c r="MG34" s="163"/>
      <c r="MH34" s="163"/>
      <c r="MI34" s="163"/>
      <c r="MJ34" s="163"/>
      <c r="MK34" s="163"/>
      <c r="ML34" s="163"/>
      <c r="MM34" s="163"/>
      <c r="MN34" s="163"/>
      <c r="MO34" s="163"/>
      <c r="MP34" s="163"/>
      <c r="MQ34" s="163"/>
      <c r="MR34" s="163"/>
      <c r="MS34" s="163"/>
      <c r="MT34" s="163"/>
      <c r="MU34" s="163"/>
      <c r="MV34" s="163"/>
      <c r="MW34" s="163"/>
      <c r="MX34" s="163"/>
      <c r="MY34" s="163"/>
      <c r="MZ34" s="163"/>
      <c r="NA34" s="163"/>
      <c r="NB34" s="163"/>
      <c r="NC34" s="163"/>
      <c r="ND34" s="163"/>
      <c r="NE34" s="163"/>
    </row>
    <row r="35" spans="1:369" ht="20.100000000000001" customHeight="1">
      <c r="A35" s="171">
        <v>3</v>
      </c>
      <c r="B35" s="249" t="s">
        <v>126</v>
      </c>
      <c r="C35" s="172">
        <f t="shared" si="33"/>
        <v>0</v>
      </c>
      <c r="D35" s="163"/>
      <c r="E35" s="163" t="s">
        <v>130</v>
      </c>
      <c r="F35" s="163" t="s">
        <v>130</v>
      </c>
      <c r="G35" s="163" t="s">
        <v>130</v>
      </c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  <c r="BD35" s="163"/>
      <c r="BE35" s="163"/>
      <c r="BF35" s="163"/>
      <c r="BG35" s="163"/>
      <c r="BH35" s="163"/>
      <c r="BI35" s="163"/>
      <c r="BJ35" s="163"/>
      <c r="BK35" s="163"/>
      <c r="BL35" s="163"/>
      <c r="BM35" s="163"/>
      <c r="BN35" s="163"/>
      <c r="BO35" s="163"/>
      <c r="BP35" s="163"/>
      <c r="BQ35" s="163"/>
      <c r="BR35" s="163"/>
      <c r="BS35" s="163"/>
      <c r="BT35" s="163"/>
      <c r="BU35" s="163"/>
      <c r="BV35" s="163"/>
      <c r="BW35" s="163"/>
      <c r="BX35" s="163"/>
      <c r="BY35" s="163"/>
      <c r="BZ35" s="163"/>
      <c r="CA35" s="163"/>
      <c r="CB35" s="163"/>
      <c r="CC35" s="163"/>
      <c r="CD35" s="163"/>
      <c r="CE35" s="163"/>
      <c r="CF35" s="163"/>
      <c r="CG35" s="163"/>
      <c r="CH35" s="163"/>
      <c r="CI35" s="163"/>
      <c r="CJ35" s="163"/>
      <c r="CK35" s="163"/>
      <c r="CL35" s="163"/>
      <c r="CM35" s="163"/>
      <c r="CN35" s="163"/>
      <c r="CO35" s="163"/>
      <c r="CP35" s="163"/>
      <c r="CQ35" s="163"/>
      <c r="CR35" s="163"/>
      <c r="CS35" s="163"/>
      <c r="CT35" s="163"/>
      <c r="CU35" s="163"/>
      <c r="CV35" s="163"/>
      <c r="CW35" s="163"/>
      <c r="CX35" s="163"/>
      <c r="CY35" s="163"/>
      <c r="CZ35" s="163"/>
      <c r="DA35" s="163"/>
      <c r="DB35" s="163"/>
      <c r="DC35" s="163"/>
      <c r="DD35" s="163"/>
      <c r="DE35" s="163"/>
      <c r="DF35" s="163"/>
      <c r="DG35" s="163"/>
      <c r="DH35" s="163"/>
      <c r="DI35" s="163"/>
      <c r="DJ35" s="163"/>
      <c r="DK35" s="163"/>
      <c r="DL35" s="163"/>
      <c r="DM35" s="163"/>
      <c r="DN35" s="163"/>
      <c r="DO35" s="163"/>
      <c r="DP35" s="163"/>
      <c r="DQ35" s="163"/>
      <c r="DR35" s="163"/>
      <c r="DS35" s="163"/>
      <c r="DT35" s="163"/>
      <c r="DU35" s="163"/>
      <c r="DV35" s="163"/>
      <c r="DW35" s="163"/>
      <c r="DX35" s="163"/>
      <c r="DY35" s="163"/>
      <c r="DZ35" s="163"/>
      <c r="EA35" s="163"/>
      <c r="EB35" s="163"/>
      <c r="EC35" s="163"/>
      <c r="ED35" s="163"/>
      <c r="EE35" s="163"/>
      <c r="EF35" s="163"/>
      <c r="EG35" s="163"/>
      <c r="EH35" s="163"/>
      <c r="EI35" s="163"/>
      <c r="EJ35" s="163"/>
      <c r="EK35" s="163"/>
      <c r="EL35" s="163"/>
      <c r="EM35" s="163"/>
      <c r="EN35" s="163"/>
      <c r="EO35" s="163"/>
      <c r="EP35" s="163"/>
      <c r="EQ35" s="163"/>
      <c r="ER35" s="163"/>
      <c r="ES35" s="163"/>
      <c r="ET35" s="163"/>
      <c r="EU35" s="163"/>
      <c r="EV35" s="163"/>
      <c r="EW35" s="163"/>
      <c r="EX35" s="163"/>
      <c r="EY35" s="163"/>
      <c r="EZ35" s="163"/>
      <c r="FA35" s="163"/>
      <c r="FB35" s="163"/>
      <c r="FC35" s="163"/>
      <c r="FD35" s="163"/>
      <c r="FE35" s="163"/>
      <c r="FF35" s="163"/>
      <c r="FG35" s="163"/>
      <c r="FH35" s="163"/>
      <c r="FI35" s="163"/>
      <c r="FJ35" s="163"/>
      <c r="FK35" s="163"/>
      <c r="FL35" s="163"/>
      <c r="FM35" s="163"/>
      <c r="FN35" s="163"/>
      <c r="FO35" s="163"/>
      <c r="FP35" s="163"/>
      <c r="FQ35" s="163"/>
      <c r="FR35" s="163"/>
      <c r="FS35" s="163"/>
      <c r="FT35" s="163"/>
      <c r="FU35" s="163"/>
      <c r="FV35" s="163"/>
      <c r="FW35" s="163"/>
      <c r="FX35" s="163"/>
      <c r="FY35" s="163"/>
      <c r="FZ35" s="163"/>
      <c r="GA35" s="163"/>
      <c r="GB35" s="163"/>
      <c r="GC35" s="163"/>
      <c r="GD35" s="163"/>
      <c r="GE35" s="163"/>
      <c r="GF35" s="163"/>
      <c r="GG35" s="163"/>
      <c r="GH35" s="163"/>
      <c r="GI35" s="163"/>
      <c r="GJ35" s="163"/>
      <c r="GK35" s="163"/>
      <c r="GL35" s="163"/>
      <c r="GM35" s="163"/>
      <c r="GN35" s="163"/>
      <c r="GO35" s="163"/>
      <c r="GP35" s="163"/>
      <c r="GQ35" s="163"/>
      <c r="GR35" s="163"/>
      <c r="GS35" s="163"/>
      <c r="GT35" s="163"/>
      <c r="GU35" s="163"/>
      <c r="GV35" s="163"/>
      <c r="GW35" s="163"/>
      <c r="GX35" s="163"/>
      <c r="GY35" s="163"/>
      <c r="GZ35" s="163"/>
      <c r="HA35" s="163"/>
      <c r="HB35" s="163"/>
      <c r="HC35" s="163"/>
      <c r="HD35" s="163"/>
      <c r="HE35" s="163"/>
      <c r="HF35" s="163"/>
      <c r="HG35" s="163"/>
      <c r="HH35" s="163"/>
      <c r="HI35" s="163"/>
      <c r="HJ35" s="163"/>
      <c r="HK35" s="163"/>
      <c r="HL35" s="163"/>
      <c r="HM35" s="163"/>
      <c r="HN35" s="163"/>
      <c r="HO35" s="163"/>
      <c r="HP35" s="163"/>
      <c r="HQ35" s="163"/>
      <c r="HR35" s="163"/>
      <c r="HS35" s="163"/>
      <c r="HT35" s="163"/>
      <c r="HU35" s="163"/>
      <c r="HV35" s="163"/>
      <c r="HW35" s="163"/>
      <c r="HX35" s="163"/>
      <c r="HY35" s="163"/>
      <c r="HZ35" s="163"/>
      <c r="IA35" s="163"/>
      <c r="IB35" s="163"/>
      <c r="IC35" s="163"/>
      <c r="ID35" s="163"/>
      <c r="IE35" s="163"/>
      <c r="IF35" s="163"/>
      <c r="IG35" s="163"/>
      <c r="IH35" s="163"/>
      <c r="II35" s="163"/>
      <c r="IJ35" s="163"/>
      <c r="IK35" s="163"/>
      <c r="IL35" s="163"/>
      <c r="IM35" s="163"/>
      <c r="IN35" s="163"/>
      <c r="IO35" s="163"/>
      <c r="IP35" s="163"/>
      <c r="IQ35" s="163"/>
      <c r="IR35" s="163"/>
      <c r="IS35" s="163"/>
      <c r="IT35" s="163"/>
      <c r="IU35" s="163"/>
      <c r="IV35" s="163"/>
      <c r="IW35" s="163"/>
      <c r="IX35" s="163"/>
      <c r="IY35" s="163"/>
      <c r="IZ35" s="163"/>
      <c r="JA35" s="163"/>
      <c r="JB35" s="163"/>
      <c r="JC35" s="163"/>
      <c r="JD35" s="163"/>
      <c r="JE35" s="163"/>
      <c r="JF35" s="163"/>
      <c r="JG35" s="163"/>
      <c r="JH35" s="163"/>
      <c r="JI35" s="163"/>
      <c r="JJ35" s="163"/>
      <c r="JK35" s="163"/>
      <c r="JL35" s="163"/>
      <c r="JM35" s="163"/>
      <c r="JN35" s="163"/>
      <c r="JO35" s="163"/>
      <c r="JP35" s="163"/>
      <c r="JQ35" s="163"/>
      <c r="JR35" s="163"/>
      <c r="JS35" s="163"/>
      <c r="JT35" s="163"/>
      <c r="JU35" s="163"/>
      <c r="JV35" s="163"/>
      <c r="JW35" s="163"/>
      <c r="JX35" s="163"/>
      <c r="JY35" s="163"/>
      <c r="JZ35" s="163"/>
      <c r="KA35" s="163"/>
      <c r="KB35" s="163"/>
      <c r="KC35" s="163"/>
      <c r="KD35" s="163"/>
      <c r="KE35" s="163"/>
      <c r="KF35" s="163"/>
      <c r="KG35" s="163"/>
      <c r="KH35" s="163"/>
      <c r="KI35" s="163"/>
      <c r="KJ35" s="163"/>
      <c r="KK35" s="163"/>
      <c r="KL35" s="163"/>
      <c r="KM35" s="163"/>
      <c r="KN35" s="163"/>
      <c r="KO35" s="163"/>
      <c r="KP35" s="163"/>
      <c r="KQ35" s="163"/>
      <c r="KR35" s="163"/>
      <c r="KS35" s="163"/>
      <c r="KT35" s="163"/>
      <c r="KU35" s="163"/>
      <c r="KV35" s="163"/>
      <c r="KW35" s="163"/>
      <c r="KX35" s="163"/>
      <c r="KY35" s="163"/>
      <c r="KZ35" s="163"/>
      <c r="LA35" s="163"/>
      <c r="LB35" s="163"/>
      <c r="LC35" s="163"/>
      <c r="LD35" s="163"/>
      <c r="LE35" s="163"/>
      <c r="LF35" s="163"/>
      <c r="LG35" s="163"/>
      <c r="LH35" s="163"/>
      <c r="LI35" s="163"/>
      <c r="LJ35" s="163"/>
      <c r="LK35" s="163"/>
      <c r="LL35" s="163"/>
      <c r="LM35" s="163"/>
      <c r="LN35" s="163"/>
      <c r="LO35" s="163"/>
      <c r="LP35" s="163"/>
      <c r="LQ35" s="163"/>
      <c r="LR35" s="163"/>
      <c r="LS35" s="163"/>
      <c r="LT35" s="163"/>
      <c r="LU35" s="163"/>
      <c r="LV35" s="163"/>
      <c r="LW35" s="163"/>
      <c r="LX35" s="163"/>
      <c r="LY35" s="163"/>
      <c r="LZ35" s="163"/>
      <c r="MA35" s="163"/>
      <c r="MB35" s="163"/>
      <c r="MC35" s="163"/>
      <c r="MD35" s="163"/>
      <c r="ME35" s="163"/>
      <c r="MF35" s="163"/>
      <c r="MG35" s="163"/>
      <c r="MH35" s="163"/>
      <c r="MI35" s="163"/>
      <c r="MJ35" s="163"/>
      <c r="MK35" s="163"/>
      <c r="ML35" s="163"/>
      <c r="MM35" s="163"/>
      <c r="MN35" s="163"/>
      <c r="MO35" s="163"/>
      <c r="MP35" s="163"/>
      <c r="MQ35" s="163"/>
      <c r="MR35" s="163"/>
      <c r="MS35" s="163"/>
      <c r="MT35" s="163"/>
      <c r="MU35" s="163"/>
      <c r="MV35" s="163"/>
      <c r="MW35" s="163"/>
      <c r="MX35" s="163"/>
      <c r="MY35" s="163"/>
      <c r="MZ35" s="163"/>
      <c r="NA35" s="163"/>
      <c r="NB35" s="163"/>
      <c r="NC35" s="163"/>
      <c r="ND35" s="163"/>
      <c r="NE35" s="163"/>
    </row>
    <row r="36" spans="1:369" ht="20.100000000000001" customHeight="1">
      <c r="A36" s="171">
        <v>4</v>
      </c>
      <c r="B36" s="249" t="s">
        <v>127</v>
      </c>
      <c r="C36" s="172">
        <f t="shared" si="33"/>
        <v>0</v>
      </c>
      <c r="D36" s="163"/>
      <c r="E36" s="163" t="s">
        <v>130</v>
      </c>
      <c r="F36" s="163" t="s">
        <v>130</v>
      </c>
      <c r="G36" s="163" t="s">
        <v>130</v>
      </c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  <c r="BD36" s="163"/>
      <c r="BE36" s="163"/>
      <c r="BF36" s="163"/>
      <c r="BG36" s="163"/>
      <c r="BH36" s="163"/>
      <c r="BI36" s="163"/>
      <c r="BJ36" s="163"/>
      <c r="BK36" s="163"/>
      <c r="BL36" s="163"/>
      <c r="BM36" s="163"/>
      <c r="BN36" s="163"/>
      <c r="BO36" s="163"/>
      <c r="BP36" s="163"/>
      <c r="BQ36" s="163"/>
      <c r="BR36" s="163"/>
      <c r="BS36" s="163"/>
      <c r="BT36" s="163"/>
      <c r="BU36" s="163"/>
      <c r="BV36" s="163"/>
      <c r="BW36" s="163"/>
      <c r="BX36" s="163"/>
      <c r="BY36" s="163"/>
      <c r="BZ36" s="163"/>
      <c r="CA36" s="163"/>
      <c r="CB36" s="163"/>
      <c r="CC36" s="163"/>
      <c r="CD36" s="163"/>
      <c r="CE36" s="163"/>
      <c r="CF36" s="163"/>
      <c r="CG36" s="163"/>
      <c r="CH36" s="163"/>
      <c r="CI36" s="163"/>
      <c r="CJ36" s="163"/>
      <c r="CK36" s="163"/>
      <c r="CL36" s="163"/>
      <c r="CM36" s="163"/>
      <c r="CN36" s="163"/>
      <c r="CO36" s="163"/>
      <c r="CP36" s="163"/>
      <c r="CQ36" s="163"/>
      <c r="CR36" s="163"/>
      <c r="CS36" s="163"/>
      <c r="CT36" s="163"/>
      <c r="CU36" s="163"/>
      <c r="CV36" s="163"/>
      <c r="CW36" s="163"/>
      <c r="CX36" s="163"/>
      <c r="CY36" s="163"/>
      <c r="CZ36" s="163"/>
      <c r="DA36" s="163"/>
      <c r="DB36" s="163"/>
      <c r="DC36" s="163"/>
      <c r="DD36" s="163"/>
      <c r="DE36" s="163"/>
      <c r="DF36" s="163"/>
      <c r="DG36" s="163"/>
      <c r="DH36" s="163"/>
      <c r="DI36" s="163"/>
      <c r="DJ36" s="163"/>
      <c r="DK36" s="163"/>
      <c r="DL36" s="163"/>
      <c r="DM36" s="163"/>
      <c r="DN36" s="163"/>
      <c r="DO36" s="163"/>
      <c r="DP36" s="163"/>
      <c r="DQ36" s="163"/>
      <c r="DR36" s="163"/>
      <c r="DS36" s="163"/>
      <c r="DT36" s="163"/>
      <c r="DU36" s="163"/>
      <c r="DV36" s="163"/>
      <c r="DW36" s="163"/>
      <c r="DX36" s="163"/>
      <c r="DY36" s="163"/>
      <c r="DZ36" s="163"/>
      <c r="EA36" s="163"/>
      <c r="EB36" s="163"/>
      <c r="EC36" s="163"/>
      <c r="ED36" s="163"/>
      <c r="EE36" s="163"/>
      <c r="EF36" s="163"/>
      <c r="EG36" s="163"/>
      <c r="EH36" s="163"/>
      <c r="EI36" s="163"/>
      <c r="EJ36" s="163"/>
      <c r="EK36" s="163"/>
      <c r="EL36" s="163"/>
      <c r="EM36" s="163"/>
      <c r="EN36" s="163"/>
      <c r="EO36" s="163"/>
      <c r="EP36" s="163"/>
      <c r="EQ36" s="163"/>
      <c r="ER36" s="163"/>
      <c r="ES36" s="163"/>
      <c r="ET36" s="163"/>
      <c r="EU36" s="163"/>
      <c r="EV36" s="163"/>
      <c r="EW36" s="163"/>
      <c r="EX36" s="163"/>
      <c r="EY36" s="163"/>
      <c r="EZ36" s="163"/>
      <c r="FA36" s="163"/>
      <c r="FB36" s="163"/>
      <c r="FC36" s="163"/>
      <c r="FD36" s="163"/>
      <c r="FE36" s="163"/>
      <c r="FF36" s="163"/>
      <c r="FG36" s="163"/>
      <c r="FH36" s="163"/>
      <c r="FI36" s="163"/>
      <c r="FJ36" s="163"/>
      <c r="FK36" s="163"/>
      <c r="FL36" s="163"/>
      <c r="FM36" s="163"/>
      <c r="FN36" s="163"/>
      <c r="FO36" s="163"/>
      <c r="FP36" s="163"/>
      <c r="FQ36" s="163"/>
      <c r="FR36" s="163"/>
      <c r="FS36" s="163"/>
      <c r="FT36" s="163"/>
      <c r="FU36" s="163"/>
      <c r="FV36" s="163"/>
      <c r="FW36" s="163"/>
      <c r="FX36" s="163"/>
      <c r="FY36" s="163"/>
      <c r="FZ36" s="163"/>
      <c r="GA36" s="163"/>
      <c r="GB36" s="163"/>
      <c r="GC36" s="163"/>
      <c r="GD36" s="163"/>
      <c r="GE36" s="163"/>
      <c r="GF36" s="163"/>
      <c r="GG36" s="163"/>
      <c r="GH36" s="163"/>
      <c r="GI36" s="163"/>
      <c r="GJ36" s="163"/>
      <c r="GK36" s="163"/>
      <c r="GL36" s="163"/>
      <c r="GM36" s="163"/>
      <c r="GN36" s="163"/>
      <c r="GO36" s="163"/>
      <c r="GP36" s="163"/>
      <c r="GQ36" s="163"/>
      <c r="GR36" s="163"/>
      <c r="GS36" s="163"/>
      <c r="GT36" s="163"/>
      <c r="GU36" s="163"/>
      <c r="GV36" s="163"/>
      <c r="GW36" s="163"/>
      <c r="GX36" s="163"/>
      <c r="GY36" s="163"/>
      <c r="GZ36" s="163"/>
      <c r="HA36" s="163"/>
      <c r="HB36" s="163"/>
      <c r="HC36" s="163"/>
      <c r="HD36" s="163"/>
      <c r="HE36" s="163"/>
      <c r="HF36" s="163"/>
      <c r="HG36" s="163"/>
      <c r="HH36" s="163"/>
      <c r="HI36" s="163"/>
      <c r="HJ36" s="163"/>
      <c r="HK36" s="163"/>
      <c r="HL36" s="163"/>
      <c r="HM36" s="163"/>
      <c r="HN36" s="163"/>
      <c r="HO36" s="163"/>
      <c r="HP36" s="163"/>
      <c r="HQ36" s="163"/>
      <c r="HR36" s="163"/>
      <c r="HS36" s="163"/>
      <c r="HT36" s="163"/>
      <c r="HU36" s="163"/>
      <c r="HV36" s="163"/>
      <c r="HW36" s="163"/>
      <c r="HX36" s="163"/>
      <c r="HY36" s="163"/>
      <c r="HZ36" s="163"/>
      <c r="IA36" s="163"/>
      <c r="IB36" s="163"/>
      <c r="IC36" s="163"/>
      <c r="ID36" s="163"/>
      <c r="IE36" s="163"/>
      <c r="IF36" s="163"/>
      <c r="IG36" s="163"/>
      <c r="IH36" s="163"/>
      <c r="II36" s="163"/>
      <c r="IJ36" s="163"/>
      <c r="IK36" s="163"/>
      <c r="IL36" s="163"/>
      <c r="IM36" s="163"/>
      <c r="IN36" s="163"/>
      <c r="IO36" s="163"/>
      <c r="IP36" s="163"/>
      <c r="IQ36" s="163"/>
      <c r="IR36" s="163"/>
      <c r="IS36" s="163"/>
      <c r="IT36" s="163"/>
      <c r="IU36" s="163"/>
      <c r="IV36" s="163"/>
      <c r="IW36" s="163"/>
      <c r="IX36" s="163"/>
      <c r="IY36" s="163"/>
      <c r="IZ36" s="163"/>
      <c r="JA36" s="163"/>
      <c r="JB36" s="163"/>
      <c r="JC36" s="163"/>
      <c r="JD36" s="163"/>
      <c r="JE36" s="163"/>
      <c r="JF36" s="163"/>
      <c r="JG36" s="163"/>
      <c r="JH36" s="163"/>
      <c r="JI36" s="163"/>
      <c r="JJ36" s="163"/>
      <c r="JK36" s="163"/>
      <c r="JL36" s="163"/>
      <c r="JM36" s="163"/>
      <c r="JN36" s="163"/>
      <c r="JO36" s="163"/>
      <c r="JP36" s="163"/>
      <c r="JQ36" s="163"/>
      <c r="JR36" s="163"/>
      <c r="JS36" s="163"/>
      <c r="JT36" s="163"/>
      <c r="JU36" s="163"/>
      <c r="JV36" s="163"/>
      <c r="JW36" s="163"/>
      <c r="JX36" s="163"/>
      <c r="JY36" s="163"/>
      <c r="JZ36" s="163"/>
      <c r="KA36" s="163"/>
      <c r="KB36" s="163"/>
      <c r="KC36" s="163"/>
      <c r="KD36" s="163"/>
      <c r="KE36" s="163"/>
      <c r="KF36" s="163"/>
      <c r="KG36" s="163"/>
      <c r="KH36" s="163"/>
      <c r="KI36" s="163"/>
      <c r="KJ36" s="163"/>
      <c r="KK36" s="163"/>
      <c r="KL36" s="163"/>
      <c r="KM36" s="163"/>
      <c r="KN36" s="163"/>
      <c r="KO36" s="163"/>
      <c r="KP36" s="163"/>
      <c r="KQ36" s="163"/>
      <c r="KR36" s="163"/>
      <c r="KS36" s="163"/>
      <c r="KT36" s="163"/>
      <c r="KU36" s="163"/>
      <c r="KV36" s="163"/>
      <c r="KW36" s="163"/>
      <c r="KX36" s="163"/>
      <c r="KY36" s="163"/>
      <c r="KZ36" s="163"/>
      <c r="LA36" s="163"/>
      <c r="LB36" s="163"/>
      <c r="LC36" s="163"/>
      <c r="LD36" s="163"/>
      <c r="LE36" s="163"/>
      <c r="LF36" s="163"/>
      <c r="LG36" s="163"/>
      <c r="LH36" s="163"/>
      <c r="LI36" s="163"/>
      <c r="LJ36" s="163"/>
      <c r="LK36" s="163"/>
      <c r="LL36" s="163"/>
      <c r="LM36" s="163"/>
      <c r="LN36" s="163"/>
      <c r="LO36" s="163"/>
      <c r="LP36" s="163"/>
      <c r="LQ36" s="163"/>
      <c r="LR36" s="163"/>
      <c r="LS36" s="163"/>
      <c r="LT36" s="163"/>
      <c r="LU36" s="163"/>
      <c r="LV36" s="163"/>
      <c r="LW36" s="163"/>
      <c r="LX36" s="163"/>
      <c r="LY36" s="163"/>
      <c r="LZ36" s="163"/>
      <c r="MA36" s="163"/>
      <c r="MB36" s="163"/>
      <c r="MC36" s="163"/>
      <c r="MD36" s="163"/>
      <c r="ME36" s="163"/>
      <c r="MF36" s="163"/>
      <c r="MG36" s="163"/>
      <c r="MH36" s="163"/>
      <c r="MI36" s="163"/>
      <c r="MJ36" s="163"/>
      <c r="MK36" s="163"/>
      <c r="ML36" s="163"/>
      <c r="MM36" s="163"/>
      <c r="MN36" s="163"/>
      <c r="MO36" s="163"/>
      <c r="MP36" s="163"/>
      <c r="MQ36" s="163"/>
      <c r="MR36" s="163"/>
      <c r="MS36" s="163"/>
      <c r="MT36" s="163"/>
      <c r="MU36" s="163"/>
      <c r="MV36" s="163"/>
      <c r="MW36" s="163"/>
      <c r="MX36" s="163"/>
      <c r="MY36" s="163"/>
      <c r="MZ36" s="163"/>
      <c r="NA36" s="163"/>
      <c r="NB36" s="163"/>
      <c r="NC36" s="163"/>
      <c r="ND36" s="163"/>
      <c r="NE36" s="163"/>
    </row>
    <row r="37" spans="1:369" ht="20.100000000000001" customHeight="1">
      <c r="A37" s="171">
        <v>5</v>
      </c>
      <c r="B37" s="249" t="s">
        <v>128</v>
      </c>
      <c r="C37" s="172">
        <f>IF(LEN(B37)&gt;0,COUNTIF($D37:$GU37,"A"),"")</f>
        <v>0</v>
      </c>
      <c r="D37" s="163"/>
      <c r="E37" s="163" t="s">
        <v>130</v>
      </c>
      <c r="F37" s="163" t="s">
        <v>130</v>
      </c>
      <c r="G37" s="163" t="s">
        <v>130</v>
      </c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/>
      <c r="BQ37" s="163"/>
      <c r="BR37" s="163"/>
      <c r="BS37" s="163"/>
      <c r="BT37" s="163"/>
      <c r="BU37" s="163"/>
      <c r="BV37" s="163"/>
      <c r="BW37" s="163"/>
      <c r="BX37" s="163"/>
      <c r="BY37" s="163"/>
      <c r="BZ37" s="163"/>
      <c r="CA37" s="163"/>
      <c r="CB37" s="163"/>
      <c r="CC37" s="163"/>
      <c r="CD37" s="163"/>
      <c r="CE37" s="163"/>
      <c r="CF37" s="163"/>
      <c r="CG37" s="163"/>
      <c r="CH37" s="163"/>
      <c r="CI37" s="163"/>
      <c r="CJ37" s="163"/>
      <c r="CK37" s="163"/>
      <c r="CL37" s="163"/>
      <c r="CM37" s="163"/>
      <c r="CN37" s="163"/>
      <c r="CO37" s="163"/>
      <c r="CP37" s="163"/>
      <c r="CQ37" s="163"/>
      <c r="CR37" s="163"/>
      <c r="CS37" s="163"/>
      <c r="CT37" s="163"/>
      <c r="CU37" s="163"/>
      <c r="CV37" s="163"/>
      <c r="CW37" s="163"/>
      <c r="CX37" s="163"/>
      <c r="CY37" s="163"/>
      <c r="CZ37" s="163"/>
      <c r="DA37" s="163"/>
      <c r="DB37" s="163"/>
      <c r="DC37" s="163"/>
      <c r="DD37" s="163"/>
      <c r="DE37" s="163"/>
      <c r="DF37" s="163"/>
      <c r="DG37" s="163"/>
      <c r="DH37" s="163"/>
      <c r="DI37" s="163"/>
      <c r="DJ37" s="163"/>
      <c r="DK37" s="163"/>
      <c r="DL37" s="163"/>
      <c r="DM37" s="163"/>
      <c r="DN37" s="163"/>
      <c r="DO37" s="163"/>
      <c r="DP37" s="163"/>
      <c r="DQ37" s="163"/>
      <c r="DR37" s="163"/>
      <c r="DS37" s="163"/>
      <c r="DT37" s="163"/>
      <c r="DU37" s="163"/>
      <c r="DV37" s="163"/>
      <c r="DW37" s="163"/>
      <c r="DX37" s="163"/>
      <c r="DY37" s="163"/>
      <c r="DZ37" s="163"/>
      <c r="EA37" s="163"/>
      <c r="EB37" s="163"/>
      <c r="EC37" s="163"/>
      <c r="ED37" s="163"/>
      <c r="EE37" s="163"/>
      <c r="EF37" s="163"/>
      <c r="EG37" s="163"/>
      <c r="EH37" s="163"/>
      <c r="EI37" s="163"/>
      <c r="EJ37" s="163"/>
      <c r="EK37" s="163"/>
      <c r="EL37" s="163"/>
      <c r="EM37" s="163"/>
      <c r="EN37" s="163"/>
      <c r="EO37" s="163"/>
      <c r="EP37" s="163"/>
      <c r="EQ37" s="163"/>
      <c r="ER37" s="163"/>
      <c r="ES37" s="163"/>
      <c r="ET37" s="163"/>
      <c r="EU37" s="163"/>
      <c r="EV37" s="163"/>
      <c r="EW37" s="163"/>
      <c r="EX37" s="163"/>
      <c r="EY37" s="163"/>
      <c r="EZ37" s="163"/>
      <c r="FA37" s="163"/>
      <c r="FB37" s="163"/>
      <c r="FC37" s="163"/>
      <c r="FD37" s="163"/>
      <c r="FE37" s="163"/>
      <c r="FF37" s="163"/>
      <c r="FG37" s="163"/>
      <c r="FH37" s="163"/>
      <c r="FI37" s="163"/>
      <c r="FJ37" s="163"/>
      <c r="FK37" s="163"/>
      <c r="FL37" s="163"/>
      <c r="FM37" s="163"/>
      <c r="FN37" s="163"/>
      <c r="FO37" s="163"/>
      <c r="FP37" s="163"/>
      <c r="FQ37" s="163"/>
      <c r="FR37" s="163"/>
      <c r="FS37" s="163"/>
      <c r="FT37" s="163"/>
      <c r="FU37" s="163"/>
      <c r="FV37" s="163"/>
      <c r="FW37" s="163"/>
      <c r="FX37" s="163"/>
      <c r="FY37" s="163"/>
      <c r="FZ37" s="163"/>
      <c r="GA37" s="163"/>
      <c r="GB37" s="163"/>
      <c r="GC37" s="163"/>
      <c r="GD37" s="163"/>
      <c r="GE37" s="163"/>
      <c r="GF37" s="163"/>
      <c r="GG37" s="163"/>
      <c r="GH37" s="163"/>
      <c r="GI37" s="163"/>
      <c r="GJ37" s="163"/>
      <c r="GK37" s="163"/>
      <c r="GL37" s="163"/>
      <c r="GM37" s="163"/>
      <c r="GN37" s="163"/>
      <c r="GO37" s="163"/>
      <c r="GP37" s="163"/>
      <c r="GQ37" s="163"/>
      <c r="GR37" s="163"/>
      <c r="GS37" s="163"/>
      <c r="GT37" s="163"/>
      <c r="GU37" s="163"/>
      <c r="GV37" s="163"/>
      <c r="GW37" s="163"/>
      <c r="GX37" s="163"/>
      <c r="GY37" s="163"/>
      <c r="GZ37" s="163"/>
      <c r="HA37" s="163"/>
      <c r="HB37" s="163"/>
      <c r="HC37" s="163"/>
      <c r="HD37" s="163"/>
      <c r="HE37" s="163"/>
      <c r="HF37" s="163"/>
      <c r="HG37" s="163"/>
      <c r="HH37" s="163"/>
      <c r="HI37" s="163"/>
      <c r="HJ37" s="163"/>
      <c r="HK37" s="163"/>
      <c r="HL37" s="163"/>
      <c r="HM37" s="163"/>
      <c r="HN37" s="163"/>
      <c r="HO37" s="163"/>
      <c r="HP37" s="163"/>
      <c r="HQ37" s="163"/>
      <c r="HR37" s="163"/>
      <c r="HS37" s="163"/>
      <c r="HT37" s="163"/>
      <c r="HU37" s="163"/>
      <c r="HV37" s="163"/>
      <c r="HW37" s="163"/>
      <c r="HX37" s="163"/>
      <c r="HY37" s="163"/>
      <c r="HZ37" s="163"/>
      <c r="IA37" s="163"/>
      <c r="IB37" s="163"/>
      <c r="IC37" s="163"/>
      <c r="ID37" s="163"/>
      <c r="IE37" s="163"/>
      <c r="IF37" s="163"/>
      <c r="IG37" s="163"/>
      <c r="IH37" s="163"/>
      <c r="II37" s="163"/>
      <c r="IJ37" s="163"/>
      <c r="IK37" s="163"/>
      <c r="IL37" s="163"/>
      <c r="IM37" s="163"/>
      <c r="IN37" s="163"/>
      <c r="IO37" s="163"/>
      <c r="IP37" s="163"/>
      <c r="IQ37" s="163"/>
      <c r="IR37" s="163"/>
      <c r="IS37" s="163"/>
      <c r="IT37" s="163"/>
      <c r="IU37" s="163"/>
      <c r="IV37" s="163"/>
      <c r="IW37" s="163"/>
      <c r="IX37" s="163"/>
      <c r="IY37" s="163"/>
      <c r="IZ37" s="163"/>
      <c r="JA37" s="163"/>
      <c r="JB37" s="163"/>
      <c r="JC37" s="163"/>
      <c r="JD37" s="163"/>
      <c r="JE37" s="163"/>
      <c r="JF37" s="163"/>
      <c r="JG37" s="163"/>
      <c r="JH37" s="163"/>
      <c r="JI37" s="163"/>
      <c r="JJ37" s="163"/>
      <c r="JK37" s="163"/>
      <c r="JL37" s="163"/>
      <c r="JM37" s="163"/>
      <c r="JN37" s="163"/>
      <c r="JO37" s="163"/>
      <c r="JP37" s="163"/>
      <c r="JQ37" s="163"/>
      <c r="JR37" s="163"/>
      <c r="JS37" s="163"/>
      <c r="JT37" s="163"/>
      <c r="JU37" s="163"/>
      <c r="JV37" s="163"/>
      <c r="JW37" s="163"/>
      <c r="JX37" s="163"/>
      <c r="JY37" s="163"/>
      <c r="JZ37" s="163"/>
      <c r="KA37" s="163"/>
      <c r="KB37" s="163"/>
      <c r="KC37" s="163"/>
      <c r="KD37" s="163"/>
      <c r="KE37" s="163"/>
      <c r="KF37" s="163"/>
      <c r="KG37" s="163"/>
      <c r="KH37" s="163"/>
      <c r="KI37" s="163"/>
      <c r="KJ37" s="163"/>
      <c r="KK37" s="163"/>
      <c r="KL37" s="163"/>
      <c r="KM37" s="163"/>
      <c r="KN37" s="163"/>
      <c r="KO37" s="163"/>
      <c r="KP37" s="163"/>
      <c r="KQ37" s="163"/>
      <c r="KR37" s="163"/>
      <c r="KS37" s="163"/>
      <c r="KT37" s="163"/>
      <c r="KU37" s="163"/>
      <c r="KV37" s="163"/>
      <c r="KW37" s="163"/>
      <c r="KX37" s="163"/>
      <c r="KY37" s="163"/>
      <c r="KZ37" s="163"/>
      <c r="LA37" s="163"/>
      <c r="LB37" s="163"/>
      <c r="LC37" s="163"/>
      <c r="LD37" s="163"/>
      <c r="LE37" s="163"/>
      <c r="LF37" s="163"/>
      <c r="LG37" s="163"/>
      <c r="LH37" s="163"/>
      <c r="LI37" s="163"/>
      <c r="LJ37" s="163"/>
      <c r="LK37" s="163"/>
      <c r="LL37" s="163"/>
      <c r="LM37" s="163"/>
      <c r="LN37" s="163"/>
      <c r="LO37" s="163"/>
      <c r="LP37" s="163"/>
      <c r="LQ37" s="163"/>
      <c r="LR37" s="163"/>
      <c r="LS37" s="163"/>
      <c r="LT37" s="163"/>
      <c r="LU37" s="163"/>
      <c r="LV37" s="163"/>
      <c r="LW37" s="163"/>
      <c r="LX37" s="163"/>
      <c r="LY37" s="163"/>
      <c r="LZ37" s="163"/>
      <c r="MA37" s="163"/>
      <c r="MB37" s="163"/>
      <c r="MC37" s="163"/>
      <c r="MD37" s="163"/>
      <c r="ME37" s="163"/>
      <c r="MF37" s="163"/>
      <c r="MG37" s="163"/>
      <c r="MH37" s="163"/>
      <c r="MI37" s="163"/>
      <c r="MJ37" s="163"/>
      <c r="MK37" s="163"/>
      <c r="ML37" s="163"/>
      <c r="MM37" s="163"/>
      <c r="MN37" s="163"/>
      <c r="MO37" s="163"/>
      <c r="MP37" s="163"/>
      <c r="MQ37" s="163"/>
      <c r="MR37" s="163"/>
      <c r="MS37" s="163"/>
      <c r="MT37" s="163"/>
      <c r="MU37" s="163"/>
      <c r="MV37" s="163"/>
      <c r="MW37" s="163"/>
      <c r="MX37" s="163"/>
      <c r="MY37" s="163"/>
      <c r="MZ37" s="163"/>
      <c r="NA37" s="163"/>
      <c r="NB37" s="163"/>
      <c r="NC37" s="163"/>
      <c r="ND37" s="163"/>
      <c r="NE37" s="163"/>
    </row>
    <row r="38" spans="1:369" ht="20.100000000000001" customHeight="1">
      <c r="A38" s="171">
        <v>6</v>
      </c>
      <c r="B38" s="249" t="s">
        <v>129</v>
      </c>
      <c r="C38" s="172">
        <f>IF(LEN(B38)&gt;0,COUNTIF($D38:$GU38,"A"),"")</f>
        <v>0</v>
      </c>
      <c r="D38" s="163"/>
      <c r="E38" s="163" t="s">
        <v>130</v>
      </c>
      <c r="F38" s="163" t="s">
        <v>130</v>
      </c>
      <c r="G38" s="163" t="s">
        <v>130</v>
      </c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  <c r="BD38" s="163"/>
      <c r="BE38" s="163"/>
      <c r="BF38" s="163"/>
      <c r="BG38" s="163"/>
      <c r="BH38" s="163"/>
      <c r="BI38" s="163"/>
      <c r="BJ38" s="163"/>
      <c r="BK38" s="163"/>
      <c r="BL38" s="163"/>
      <c r="BM38" s="163"/>
      <c r="BN38" s="163"/>
      <c r="BO38" s="163"/>
      <c r="BP38" s="163"/>
      <c r="BQ38" s="163"/>
      <c r="BR38" s="163"/>
      <c r="BS38" s="163"/>
      <c r="BT38" s="163"/>
      <c r="BU38" s="163"/>
      <c r="BV38" s="163"/>
      <c r="BW38" s="163"/>
      <c r="BX38" s="163"/>
      <c r="BY38" s="163"/>
      <c r="BZ38" s="163"/>
      <c r="CA38" s="163"/>
      <c r="CB38" s="163"/>
      <c r="CC38" s="163"/>
      <c r="CD38" s="163"/>
      <c r="CE38" s="163"/>
      <c r="CF38" s="163"/>
      <c r="CG38" s="163"/>
      <c r="CH38" s="163"/>
      <c r="CI38" s="163"/>
      <c r="CJ38" s="163"/>
      <c r="CK38" s="163"/>
      <c r="CL38" s="163"/>
      <c r="CM38" s="163"/>
      <c r="CN38" s="163"/>
      <c r="CO38" s="163"/>
      <c r="CP38" s="163"/>
      <c r="CQ38" s="163"/>
      <c r="CR38" s="163"/>
      <c r="CS38" s="163"/>
      <c r="CT38" s="163"/>
      <c r="CU38" s="163"/>
      <c r="CV38" s="163"/>
      <c r="CW38" s="163"/>
      <c r="CX38" s="163"/>
      <c r="CY38" s="163"/>
      <c r="CZ38" s="163"/>
      <c r="DA38" s="163"/>
      <c r="DB38" s="163"/>
      <c r="DC38" s="163"/>
      <c r="DD38" s="163"/>
      <c r="DE38" s="163"/>
      <c r="DF38" s="163"/>
      <c r="DG38" s="163"/>
      <c r="DH38" s="163"/>
      <c r="DI38" s="163"/>
      <c r="DJ38" s="163"/>
      <c r="DK38" s="163"/>
      <c r="DL38" s="163"/>
      <c r="DM38" s="163"/>
      <c r="DN38" s="163"/>
      <c r="DO38" s="163"/>
      <c r="DP38" s="163"/>
      <c r="DQ38" s="163"/>
      <c r="DR38" s="163"/>
      <c r="DS38" s="163"/>
      <c r="DT38" s="163"/>
      <c r="DU38" s="163"/>
      <c r="DV38" s="163"/>
      <c r="DW38" s="163"/>
      <c r="DX38" s="163"/>
      <c r="DY38" s="163"/>
      <c r="DZ38" s="163"/>
      <c r="EA38" s="163"/>
      <c r="EB38" s="163"/>
      <c r="EC38" s="163"/>
      <c r="ED38" s="163"/>
      <c r="EE38" s="163"/>
      <c r="EF38" s="163"/>
      <c r="EG38" s="163"/>
      <c r="EH38" s="163"/>
      <c r="EI38" s="163"/>
      <c r="EJ38" s="163"/>
      <c r="EK38" s="163"/>
      <c r="EL38" s="163"/>
      <c r="EM38" s="163"/>
      <c r="EN38" s="163"/>
      <c r="EO38" s="163"/>
      <c r="EP38" s="163"/>
      <c r="EQ38" s="163"/>
      <c r="ER38" s="163"/>
      <c r="ES38" s="163"/>
      <c r="ET38" s="163"/>
      <c r="EU38" s="163"/>
      <c r="EV38" s="163"/>
      <c r="EW38" s="163"/>
      <c r="EX38" s="163"/>
      <c r="EY38" s="163"/>
      <c r="EZ38" s="163"/>
      <c r="FA38" s="163"/>
      <c r="FB38" s="163"/>
      <c r="FC38" s="163"/>
      <c r="FD38" s="163"/>
      <c r="FE38" s="163"/>
      <c r="FF38" s="163"/>
      <c r="FG38" s="163"/>
      <c r="FH38" s="163"/>
      <c r="FI38" s="163"/>
      <c r="FJ38" s="163"/>
      <c r="FK38" s="163"/>
      <c r="FL38" s="163"/>
      <c r="FM38" s="163"/>
      <c r="FN38" s="163"/>
      <c r="FO38" s="163"/>
      <c r="FP38" s="163"/>
      <c r="FQ38" s="163"/>
      <c r="FR38" s="163"/>
      <c r="FS38" s="163"/>
      <c r="FT38" s="163"/>
      <c r="FU38" s="163"/>
      <c r="FV38" s="163"/>
      <c r="FW38" s="163"/>
      <c r="FX38" s="163"/>
      <c r="FY38" s="163"/>
      <c r="FZ38" s="163"/>
      <c r="GA38" s="163"/>
      <c r="GB38" s="163"/>
      <c r="GC38" s="163"/>
      <c r="GD38" s="163"/>
      <c r="GE38" s="163"/>
      <c r="GF38" s="163"/>
      <c r="GG38" s="163"/>
      <c r="GH38" s="163"/>
      <c r="GI38" s="163"/>
      <c r="GJ38" s="163"/>
      <c r="GK38" s="163"/>
      <c r="GL38" s="163"/>
      <c r="GM38" s="163"/>
      <c r="GN38" s="163"/>
      <c r="GO38" s="163"/>
      <c r="GP38" s="163"/>
      <c r="GQ38" s="163"/>
      <c r="GR38" s="163"/>
      <c r="GS38" s="163"/>
      <c r="GT38" s="163"/>
      <c r="GU38" s="163"/>
      <c r="GV38" s="163"/>
      <c r="GW38" s="163"/>
      <c r="GX38" s="163"/>
      <c r="GY38" s="163"/>
      <c r="GZ38" s="163"/>
      <c r="HA38" s="163"/>
      <c r="HB38" s="163"/>
      <c r="HC38" s="163"/>
      <c r="HD38" s="163"/>
      <c r="HE38" s="163"/>
      <c r="HF38" s="163"/>
      <c r="HG38" s="163"/>
      <c r="HH38" s="163"/>
      <c r="HI38" s="163"/>
      <c r="HJ38" s="163"/>
      <c r="HK38" s="163"/>
      <c r="HL38" s="163"/>
      <c r="HM38" s="163"/>
      <c r="HN38" s="163"/>
      <c r="HO38" s="163"/>
      <c r="HP38" s="163"/>
      <c r="HQ38" s="163"/>
      <c r="HR38" s="163"/>
      <c r="HS38" s="163"/>
      <c r="HT38" s="163"/>
      <c r="HU38" s="163"/>
      <c r="HV38" s="163"/>
      <c r="HW38" s="163"/>
      <c r="HX38" s="163"/>
      <c r="HY38" s="163"/>
      <c r="HZ38" s="163"/>
      <c r="IA38" s="163"/>
      <c r="IB38" s="163"/>
      <c r="IC38" s="163"/>
      <c r="ID38" s="163"/>
      <c r="IE38" s="163"/>
      <c r="IF38" s="163"/>
      <c r="IG38" s="163"/>
      <c r="IH38" s="163"/>
      <c r="II38" s="163"/>
      <c r="IJ38" s="163"/>
      <c r="IK38" s="163"/>
      <c r="IL38" s="163"/>
      <c r="IM38" s="163"/>
      <c r="IN38" s="163"/>
      <c r="IO38" s="163"/>
      <c r="IP38" s="163"/>
      <c r="IQ38" s="163"/>
      <c r="IR38" s="163"/>
      <c r="IS38" s="163"/>
      <c r="IT38" s="163"/>
      <c r="IU38" s="163"/>
      <c r="IV38" s="163"/>
      <c r="IW38" s="163"/>
      <c r="IX38" s="163"/>
      <c r="IY38" s="163"/>
      <c r="IZ38" s="163"/>
      <c r="JA38" s="163"/>
      <c r="JB38" s="163"/>
      <c r="JC38" s="163"/>
      <c r="JD38" s="163"/>
      <c r="JE38" s="163"/>
      <c r="JF38" s="163"/>
      <c r="JG38" s="163"/>
      <c r="JH38" s="163"/>
      <c r="JI38" s="163"/>
      <c r="JJ38" s="163"/>
      <c r="JK38" s="163"/>
      <c r="JL38" s="163"/>
      <c r="JM38" s="163"/>
      <c r="JN38" s="163"/>
      <c r="JO38" s="163"/>
      <c r="JP38" s="163"/>
      <c r="JQ38" s="163"/>
      <c r="JR38" s="163"/>
      <c r="JS38" s="163"/>
      <c r="JT38" s="163"/>
      <c r="JU38" s="163"/>
      <c r="JV38" s="163"/>
      <c r="JW38" s="163"/>
      <c r="JX38" s="163"/>
      <c r="JY38" s="163"/>
      <c r="JZ38" s="163"/>
      <c r="KA38" s="163"/>
      <c r="KB38" s="163"/>
      <c r="KC38" s="163"/>
      <c r="KD38" s="163"/>
      <c r="KE38" s="163"/>
      <c r="KF38" s="163"/>
      <c r="KG38" s="163"/>
      <c r="KH38" s="163"/>
      <c r="KI38" s="163"/>
      <c r="KJ38" s="163"/>
      <c r="KK38" s="163"/>
      <c r="KL38" s="163"/>
      <c r="KM38" s="163"/>
      <c r="KN38" s="163"/>
      <c r="KO38" s="163"/>
      <c r="KP38" s="163"/>
      <c r="KQ38" s="163"/>
      <c r="KR38" s="163"/>
      <c r="KS38" s="163"/>
      <c r="KT38" s="163"/>
      <c r="KU38" s="163"/>
      <c r="KV38" s="163"/>
      <c r="KW38" s="163"/>
      <c r="KX38" s="163"/>
      <c r="KY38" s="163"/>
      <c r="KZ38" s="163"/>
      <c r="LA38" s="163"/>
      <c r="LB38" s="163"/>
      <c r="LC38" s="163"/>
      <c r="LD38" s="163"/>
      <c r="LE38" s="163"/>
      <c r="LF38" s="163"/>
      <c r="LG38" s="163"/>
      <c r="LH38" s="163"/>
      <c r="LI38" s="163"/>
      <c r="LJ38" s="163"/>
      <c r="LK38" s="163"/>
      <c r="LL38" s="163"/>
      <c r="LM38" s="163"/>
      <c r="LN38" s="163"/>
      <c r="LO38" s="163"/>
      <c r="LP38" s="163"/>
      <c r="LQ38" s="163"/>
      <c r="LR38" s="163"/>
      <c r="LS38" s="163"/>
      <c r="LT38" s="163"/>
      <c r="LU38" s="163"/>
      <c r="LV38" s="163"/>
      <c r="LW38" s="163"/>
      <c r="LX38" s="163"/>
      <c r="LY38" s="163"/>
      <c r="LZ38" s="163"/>
      <c r="MA38" s="163"/>
      <c r="MB38" s="163"/>
      <c r="MC38" s="163"/>
      <c r="MD38" s="163"/>
      <c r="ME38" s="163"/>
      <c r="MF38" s="163"/>
      <c r="MG38" s="163"/>
      <c r="MH38" s="163"/>
      <c r="MI38" s="163"/>
      <c r="MJ38" s="163"/>
      <c r="MK38" s="163"/>
      <c r="ML38" s="163"/>
      <c r="MM38" s="163"/>
      <c r="MN38" s="163"/>
      <c r="MO38" s="163"/>
      <c r="MP38" s="163"/>
      <c r="MQ38" s="163"/>
      <c r="MR38" s="163"/>
      <c r="MS38" s="163"/>
      <c r="MT38" s="163"/>
      <c r="MU38" s="163"/>
      <c r="MV38" s="163"/>
      <c r="MW38" s="163"/>
      <c r="MX38" s="163"/>
      <c r="MY38" s="163"/>
      <c r="MZ38" s="163"/>
      <c r="NA38" s="163"/>
      <c r="NB38" s="163"/>
      <c r="NC38" s="163"/>
      <c r="ND38" s="163"/>
      <c r="NE38" s="163"/>
    </row>
    <row r="39" spans="1:369" ht="20.100000000000001" customHeight="1" thickBot="1">
      <c r="A39" s="171">
        <v>7</v>
      </c>
      <c r="B39" s="249" t="s">
        <v>131</v>
      </c>
      <c r="C39" s="172">
        <f t="shared" si="33"/>
        <v>1</v>
      </c>
      <c r="D39" s="163"/>
      <c r="E39" s="163" t="s">
        <v>130</v>
      </c>
      <c r="F39" s="163" t="s">
        <v>130</v>
      </c>
      <c r="G39" s="163" t="s">
        <v>142</v>
      </c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  <c r="BD39" s="163"/>
      <c r="BE39" s="163"/>
      <c r="BF39" s="163"/>
      <c r="BG39" s="163"/>
      <c r="BH39" s="163"/>
      <c r="BI39" s="163"/>
      <c r="BJ39" s="163"/>
      <c r="BK39" s="163"/>
      <c r="BL39" s="163"/>
      <c r="BM39" s="163"/>
      <c r="BN39" s="163"/>
      <c r="BO39" s="163"/>
      <c r="BP39" s="163"/>
      <c r="BQ39" s="163"/>
      <c r="BR39" s="163"/>
      <c r="BS39" s="163"/>
      <c r="BT39" s="163"/>
      <c r="BU39" s="163"/>
      <c r="BV39" s="163"/>
      <c r="BW39" s="163"/>
      <c r="BX39" s="163"/>
      <c r="BY39" s="163"/>
      <c r="BZ39" s="163"/>
      <c r="CA39" s="163"/>
      <c r="CB39" s="163"/>
      <c r="CC39" s="163"/>
      <c r="CD39" s="163"/>
      <c r="CE39" s="163"/>
      <c r="CF39" s="163"/>
      <c r="CG39" s="163"/>
      <c r="CH39" s="163"/>
      <c r="CI39" s="163"/>
      <c r="CJ39" s="163"/>
      <c r="CK39" s="163"/>
      <c r="CL39" s="163"/>
      <c r="CM39" s="163"/>
      <c r="CN39" s="163"/>
      <c r="CO39" s="163"/>
      <c r="CP39" s="163"/>
      <c r="CQ39" s="163"/>
      <c r="CR39" s="163"/>
      <c r="CS39" s="163"/>
      <c r="CT39" s="163"/>
      <c r="CU39" s="163"/>
      <c r="CV39" s="163"/>
      <c r="CW39" s="163"/>
      <c r="CX39" s="163"/>
      <c r="CY39" s="163"/>
      <c r="CZ39" s="163"/>
      <c r="DA39" s="163"/>
      <c r="DB39" s="163"/>
      <c r="DC39" s="163"/>
      <c r="DD39" s="163"/>
      <c r="DE39" s="163"/>
      <c r="DF39" s="163"/>
      <c r="DG39" s="163"/>
      <c r="DH39" s="163"/>
      <c r="DI39" s="163"/>
      <c r="DJ39" s="163"/>
      <c r="DK39" s="163"/>
      <c r="DL39" s="163"/>
      <c r="DM39" s="163"/>
      <c r="DN39" s="163"/>
      <c r="DO39" s="163"/>
      <c r="DP39" s="163"/>
      <c r="DQ39" s="163"/>
      <c r="DR39" s="163"/>
      <c r="DS39" s="163"/>
      <c r="DT39" s="163"/>
      <c r="DU39" s="163"/>
      <c r="DV39" s="163"/>
      <c r="DW39" s="163"/>
      <c r="DX39" s="163"/>
      <c r="DY39" s="163"/>
      <c r="DZ39" s="163"/>
      <c r="EA39" s="163"/>
      <c r="EB39" s="163"/>
      <c r="EC39" s="163"/>
      <c r="ED39" s="163"/>
      <c r="EE39" s="163"/>
      <c r="EF39" s="163"/>
      <c r="EG39" s="163"/>
      <c r="EH39" s="163"/>
      <c r="EI39" s="163"/>
      <c r="EJ39" s="163"/>
      <c r="EK39" s="163"/>
      <c r="EL39" s="163"/>
      <c r="EM39" s="163"/>
      <c r="EN39" s="163"/>
      <c r="EO39" s="163"/>
      <c r="EP39" s="163"/>
      <c r="EQ39" s="163"/>
      <c r="ER39" s="163"/>
      <c r="ES39" s="163"/>
      <c r="ET39" s="163"/>
      <c r="EU39" s="163"/>
      <c r="EV39" s="163"/>
      <c r="EW39" s="163"/>
      <c r="EX39" s="163"/>
      <c r="EY39" s="163"/>
      <c r="EZ39" s="163"/>
      <c r="FA39" s="163"/>
      <c r="FB39" s="163"/>
      <c r="FC39" s="163"/>
      <c r="FD39" s="163"/>
      <c r="FE39" s="163"/>
      <c r="FF39" s="163"/>
      <c r="FG39" s="163"/>
      <c r="FH39" s="163"/>
      <c r="FI39" s="163"/>
      <c r="FJ39" s="163"/>
      <c r="FK39" s="163"/>
      <c r="FL39" s="163"/>
      <c r="FM39" s="163"/>
      <c r="FN39" s="163"/>
      <c r="FO39" s="163"/>
      <c r="FP39" s="163"/>
      <c r="FQ39" s="163"/>
      <c r="FR39" s="163"/>
      <c r="FS39" s="163"/>
      <c r="FT39" s="163"/>
      <c r="FU39" s="163"/>
      <c r="FV39" s="163"/>
      <c r="FW39" s="163"/>
      <c r="FX39" s="163"/>
      <c r="FY39" s="163"/>
      <c r="FZ39" s="163"/>
      <c r="GA39" s="163"/>
      <c r="GB39" s="163"/>
      <c r="GC39" s="163"/>
      <c r="GD39" s="163"/>
      <c r="GE39" s="163"/>
      <c r="GF39" s="163"/>
      <c r="GG39" s="163"/>
      <c r="GH39" s="163"/>
      <c r="GI39" s="163"/>
      <c r="GJ39" s="163"/>
      <c r="GK39" s="163"/>
      <c r="GL39" s="163"/>
      <c r="GM39" s="163"/>
      <c r="GN39" s="163"/>
      <c r="GO39" s="163"/>
      <c r="GP39" s="163"/>
      <c r="GQ39" s="163"/>
      <c r="GR39" s="163"/>
      <c r="GS39" s="163"/>
      <c r="GT39" s="163"/>
      <c r="GU39" s="163"/>
      <c r="GV39" s="163"/>
      <c r="GW39" s="163"/>
      <c r="GX39" s="163"/>
      <c r="GY39" s="163"/>
      <c r="GZ39" s="163"/>
      <c r="HA39" s="163"/>
      <c r="HB39" s="163"/>
      <c r="HC39" s="163"/>
      <c r="HD39" s="163"/>
      <c r="HE39" s="163"/>
      <c r="HF39" s="163"/>
      <c r="HG39" s="163"/>
      <c r="HH39" s="163"/>
      <c r="HI39" s="163"/>
      <c r="HJ39" s="163"/>
      <c r="HK39" s="163"/>
      <c r="HL39" s="163"/>
      <c r="HM39" s="163"/>
      <c r="HN39" s="163"/>
      <c r="HO39" s="163"/>
      <c r="HP39" s="163"/>
      <c r="HQ39" s="163"/>
      <c r="HR39" s="163"/>
      <c r="HS39" s="163"/>
      <c r="HT39" s="163"/>
      <c r="HU39" s="163"/>
      <c r="HV39" s="163"/>
      <c r="HW39" s="163"/>
      <c r="HX39" s="163"/>
      <c r="HY39" s="163"/>
      <c r="HZ39" s="163"/>
      <c r="IA39" s="163"/>
      <c r="IB39" s="163"/>
      <c r="IC39" s="163"/>
      <c r="ID39" s="163"/>
      <c r="IE39" s="163"/>
      <c r="IF39" s="163"/>
      <c r="IG39" s="163"/>
      <c r="IH39" s="163"/>
      <c r="II39" s="163"/>
      <c r="IJ39" s="163"/>
      <c r="IK39" s="163"/>
      <c r="IL39" s="163"/>
      <c r="IM39" s="163"/>
      <c r="IN39" s="163"/>
      <c r="IO39" s="163"/>
      <c r="IP39" s="163"/>
      <c r="IQ39" s="163"/>
      <c r="IR39" s="163"/>
      <c r="IS39" s="163"/>
      <c r="IT39" s="163"/>
      <c r="IU39" s="163"/>
      <c r="IV39" s="163"/>
      <c r="IW39" s="163"/>
      <c r="IX39" s="163"/>
      <c r="IY39" s="163"/>
      <c r="IZ39" s="163"/>
      <c r="JA39" s="163"/>
      <c r="JB39" s="163"/>
      <c r="JC39" s="163"/>
      <c r="JD39" s="163"/>
      <c r="JE39" s="163"/>
      <c r="JF39" s="163"/>
      <c r="JG39" s="163"/>
      <c r="JH39" s="163"/>
      <c r="JI39" s="163"/>
      <c r="JJ39" s="163"/>
      <c r="JK39" s="163"/>
      <c r="JL39" s="163"/>
      <c r="JM39" s="163"/>
      <c r="JN39" s="163"/>
      <c r="JO39" s="163"/>
      <c r="JP39" s="163"/>
      <c r="JQ39" s="163"/>
      <c r="JR39" s="163"/>
      <c r="JS39" s="163"/>
      <c r="JT39" s="163"/>
      <c r="JU39" s="163"/>
      <c r="JV39" s="163"/>
      <c r="JW39" s="163"/>
      <c r="JX39" s="163"/>
      <c r="JY39" s="163"/>
      <c r="JZ39" s="163"/>
      <c r="KA39" s="163"/>
      <c r="KB39" s="163"/>
      <c r="KC39" s="163"/>
      <c r="KD39" s="163"/>
      <c r="KE39" s="163"/>
      <c r="KF39" s="163"/>
      <c r="KG39" s="163"/>
      <c r="KH39" s="163"/>
      <c r="KI39" s="163"/>
      <c r="KJ39" s="163"/>
      <c r="KK39" s="163"/>
      <c r="KL39" s="163"/>
      <c r="KM39" s="163"/>
      <c r="KN39" s="163"/>
      <c r="KO39" s="163"/>
      <c r="KP39" s="163"/>
      <c r="KQ39" s="163"/>
      <c r="KR39" s="163"/>
      <c r="KS39" s="163"/>
      <c r="KT39" s="163"/>
      <c r="KU39" s="163"/>
      <c r="KV39" s="163"/>
      <c r="KW39" s="163"/>
      <c r="KX39" s="163"/>
      <c r="KY39" s="163"/>
      <c r="KZ39" s="163"/>
      <c r="LA39" s="163"/>
      <c r="LB39" s="163"/>
      <c r="LC39" s="163"/>
      <c r="LD39" s="163"/>
      <c r="LE39" s="163"/>
      <c r="LF39" s="163"/>
      <c r="LG39" s="163"/>
      <c r="LH39" s="163"/>
      <c r="LI39" s="163"/>
      <c r="LJ39" s="163"/>
      <c r="LK39" s="163"/>
      <c r="LL39" s="163"/>
      <c r="LM39" s="163"/>
      <c r="LN39" s="163"/>
      <c r="LO39" s="163"/>
      <c r="LP39" s="163"/>
      <c r="LQ39" s="163"/>
      <c r="LR39" s="163"/>
      <c r="LS39" s="163"/>
      <c r="LT39" s="163"/>
      <c r="LU39" s="163"/>
      <c r="LV39" s="163"/>
      <c r="LW39" s="163"/>
      <c r="LX39" s="163"/>
      <c r="LY39" s="163"/>
      <c r="LZ39" s="163"/>
      <c r="MA39" s="163"/>
      <c r="MB39" s="163"/>
      <c r="MC39" s="163"/>
      <c r="MD39" s="163"/>
      <c r="ME39" s="163"/>
      <c r="MF39" s="163"/>
      <c r="MG39" s="163"/>
      <c r="MH39" s="163"/>
      <c r="MI39" s="163"/>
      <c r="MJ39" s="163"/>
      <c r="MK39" s="163"/>
      <c r="ML39" s="163"/>
      <c r="MM39" s="163"/>
      <c r="MN39" s="163"/>
      <c r="MO39" s="163"/>
      <c r="MP39" s="163"/>
      <c r="MQ39" s="163"/>
      <c r="MR39" s="163"/>
      <c r="MS39" s="163"/>
      <c r="MT39" s="163"/>
      <c r="MU39" s="163"/>
      <c r="MV39" s="163"/>
      <c r="MW39" s="163"/>
      <c r="MX39" s="163"/>
      <c r="MY39" s="163"/>
      <c r="MZ39" s="163"/>
      <c r="NA39" s="163"/>
      <c r="NB39" s="163"/>
      <c r="NC39" s="163"/>
      <c r="ND39" s="163"/>
      <c r="NE39" s="163"/>
    </row>
    <row r="40" spans="1:369" ht="20.100000000000001" customHeight="1" thickBot="1">
      <c r="A40" s="171">
        <v>8</v>
      </c>
      <c r="B40" s="251" t="s">
        <v>132</v>
      </c>
      <c r="C40" s="172">
        <f t="shared" si="33"/>
        <v>1</v>
      </c>
      <c r="D40" s="163"/>
      <c r="E40" s="163" t="s">
        <v>130</v>
      </c>
      <c r="F40" s="163" t="s">
        <v>130</v>
      </c>
      <c r="G40" s="163" t="s">
        <v>142</v>
      </c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163"/>
      <c r="BJ40" s="163"/>
      <c r="BK40" s="163"/>
      <c r="BL40" s="163"/>
      <c r="BM40" s="163"/>
      <c r="BN40" s="163"/>
      <c r="BO40" s="163"/>
      <c r="BP40" s="163"/>
      <c r="BQ40" s="163"/>
      <c r="BR40" s="163"/>
      <c r="BS40" s="163"/>
      <c r="BT40" s="163"/>
      <c r="BU40" s="163"/>
      <c r="BV40" s="163"/>
      <c r="BW40" s="163"/>
      <c r="BX40" s="163"/>
      <c r="BY40" s="163"/>
      <c r="BZ40" s="163"/>
      <c r="CA40" s="163"/>
      <c r="CB40" s="163"/>
      <c r="CC40" s="163"/>
      <c r="CD40" s="163"/>
      <c r="CE40" s="163"/>
      <c r="CF40" s="163"/>
      <c r="CG40" s="163"/>
      <c r="CH40" s="163"/>
      <c r="CI40" s="163"/>
      <c r="CJ40" s="163"/>
      <c r="CK40" s="163"/>
      <c r="CL40" s="163"/>
      <c r="CM40" s="163"/>
      <c r="CN40" s="163"/>
      <c r="CO40" s="163"/>
      <c r="CP40" s="163"/>
      <c r="CQ40" s="163"/>
      <c r="CR40" s="163"/>
      <c r="CS40" s="163"/>
      <c r="CT40" s="163"/>
      <c r="CU40" s="163"/>
      <c r="CV40" s="163"/>
      <c r="CW40" s="163"/>
      <c r="CX40" s="163"/>
      <c r="CY40" s="163"/>
      <c r="CZ40" s="163"/>
      <c r="DA40" s="163"/>
      <c r="DB40" s="163"/>
      <c r="DC40" s="163"/>
      <c r="DD40" s="163"/>
      <c r="DE40" s="163"/>
      <c r="DF40" s="163"/>
      <c r="DG40" s="163"/>
      <c r="DH40" s="163"/>
      <c r="DI40" s="163"/>
      <c r="DJ40" s="163"/>
      <c r="DK40" s="163"/>
      <c r="DL40" s="163"/>
      <c r="DM40" s="163"/>
      <c r="DN40" s="163"/>
      <c r="DO40" s="163"/>
      <c r="DP40" s="163"/>
      <c r="DQ40" s="163"/>
      <c r="DR40" s="163"/>
      <c r="DS40" s="163"/>
      <c r="DT40" s="163"/>
      <c r="DU40" s="163"/>
      <c r="DV40" s="163"/>
      <c r="DW40" s="163"/>
      <c r="DX40" s="163"/>
      <c r="DY40" s="163"/>
      <c r="DZ40" s="163"/>
      <c r="EA40" s="163"/>
      <c r="EB40" s="163"/>
      <c r="EC40" s="163"/>
      <c r="ED40" s="163"/>
      <c r="EE40" s="163"/>
      <c r="EF40" s="163"/>
      <c r="EG40" s="163"/>
      <c r="EH40" s="163"/>
      <c r="EI40" s="163"/>
      <c r="EJ40" s="163"/>
      <c r="EK40" s="163"/>
      <c r="EL40" s="163"/>
      <c r="EM40" s="163"/>
      <c r="EN40" s="163"/>
      <c r="EO40" s="163"/>
      <c r="EP40" s="163"/>
      <c r="EQ40" s="163"/>
      <c r="ER40" s="163"/>
      <c r="ES40" s="163"/>
      <c r="ET40" s="163"/>
      <c r="EU40" s="163"/>
      <c r="EV40" s="163"/>
      <c r="EW40" s="163"/>
      <c r="EX40" s="163"/>
      <c r="EY40" s="163"/>
      <c r="EZ40" s="163"/>
      <c r="FA40" s="163"/>
      <c r="FB40" s="163"/>
      <c r="FC40" s="163"/>
      <c r="FD40" s="163"/>
      <c r="FE40" s="163"/>
      <c r="FF40" s="163"/>
      <c r="FG40" s="163"/>
      <c r="FH40" s="163"/>
      <c r="FI40" s="163"/>
      <c r="FJ40" s="163"/>
      <c r="FK40" s="163"/>
      <c r="FL40" s="163"/>
      <c r="FM40" s="163"/>
      <c r="FN40" s="163"/>
      <c r="FO40" s="163"/>
      <c r="FP40" s="163"/>
      <c r="FQ40" s="163"/>
      <c r="FR40" s="163"/>
      <c r="FS40" s="163"/>
      <c r="FT40" s="163"/>
      <c r="FU40" s="163"/>
      <c r="FV40" s="163"/>
      <c r="FW40" s="163"/>
      <c r="FX40" s="163"/>
      <c r="FY40" s="163"/>
      <c r="FZ40" s="163"/>
      <c r="GA40" s="163"/>
      <c r="GB40" s="163"/>
      <c r="GC40" s="163"/>
      <c r="GD40" s="163"/>
      <c r="GE40" s="163"/>
      <c r="GF40" s="163"/>
      <c r="GG40" s="163"/>
      <c r="GH40" s="163"/>
      <c r="GI40" s="163"/>
      <c r="GJ40" s="163"/>
      <c r="GK40" s="163"/>
      <c r="GL40" s="163"/>
      <c r="GM40" s="163"/>
      <c r="GN40" s="163"/>
      <c r="GO40" s="163"/>
      <c r="GP40" s="163"/>
      <c r="GQ40" s="163"/>
      <c r="GR40" s="163"/>
      <c r="GS40" s="163"/>
      <c r="GT40" s="163"/>
      <c r="GU40" s="163"/>
      <c r="GV40" s="163"/>
      <c r="GW40" s="163"/>
      <c r="GX40" s="163"/>
      <c r="GY40" s="163"/>
      <c r="GZ40" s="163"/>
      <c r="HA40" s="163"/>
      <c r="HB40" s="163"/>
      <c r="HC40" s="163"/>
      <c r="HD40" s="163"/>
      <c r="HE40" s="163"/>
      <c r="HF40" s="163"/>
      <c r="HG40" s="163"/>
      <c r="HH40" s="163"/>
      <c r="HI40" s="163"/>
      <c r="HJ40" s="163"/>
      <c r="HK40" s="163"/>
      <c r="HL40" s="163"/>
      <c r="HM40" s="163"/>
      <c r="HN40" s="163"/>
      <c r="HO40" s="163"/>
      <c r="HP40" s="163"/>
      <c r="HQ40" s="163"/>
      <c r="HR40" s="163"/>
      <c r="HS40" s="163"/>
      <c r="HT40" s="163"/>
      <c r="HU40" s="163"/>
      <c r="HV40" s="163"/>
      <c r="HW40" s="163"/>
      <c r="HX40" s="163"/>
      <c r="HY40" s="163"/>
      <c r="HZ40" s="163"/>
      <c r="IA40" s="163"/>
      <c r="IB40" s="163"/>
      <c r="IC40" s="163"/>
      <c r="ID40" s="163"/>
      <c r="IE40" s="163"/>
      <c r="IF40" s="163"/>
      <c r="IG40" s="163"/>
      <c r="IH40" s="163"/>
      <c r="II40" s="163"/>
      <c r="IJ40" s="163"/>
      <c r="IK40" s="163"/>
      <c r="IL40" s="163"/>
      <c r="IM40" s="163"/>
      <c r="IN40" s="163"/>
      <c r="IO40" s="163"/>
      <c r="IP40" s="163"/>
      <c r="IQ40" s="163"/>
      <c r="IR40" s="163"/>
      <c r="IS40" s="163"/>
      <c r="IT40" s="163"/>
      <c r="IU40" s="163"/>
      <c r="IV40" s="163"/>
      <c r="IW40" s="163"/>
      <c r="IX40" s="163"/>
      <c r="IY40" s="163"/>
      <c r="IZ40" s="163"/>
      <c r="JA40" s="163"/>
      <c r="JB40" s="163"/>
      <c r="JC40" s="163"/>
      <c r="JD40" s="163"/>
      <c r="JE40" s="163"/>
      <c r="JF40" s="163"/>
      <c r="JG40" s="163"/>
      <c r="JH40" s="163"/>
      <c r="JI40" s="163"/>
      <c r="JJ40" s="163"/>
      <c r="JK40" s="163"/>
      <c r="JL40" s="163"/>
      <c r="JM40" s="163"/>
      <c r="JN40" s="163"/>
      <c r="JO40" s="163"/>
      <c r="JP40" s="163"/>
      <c r="JQ40" s="163"/>
      <c r="JR40" s="163"/>
      <c r="JS40" s="163"/>
      <c r="JT40" s="163"/>
      <c r="JU40" s="163"/>
      <c r="JV40" s="163"/>
      <c r="JW40" s="163"/>
      <c r="JX40" s="163"/>
      <c r="JY40" s="163"/>
      <c r="JZ40" s="163"/>
      <c r="KA40" s="163"/>
      <c r="KB40" s="163"/>
      <c r="KC40" s="163"/>
      <c r="KD40" s="163"/>
      <c r="KE40" s="163"/>
      <c r="KF40" s="163"/>
      <c r="KG40" s="163"/>
      <c r="KH40" s="163"/>
      <c r="KI40" s="163"/>
      <c r="KJ40" s="163"/>
      <c r="KK40" s="163"/>
      <c r="KL40" s="163"/>
      <c r="KM40" s="163"/>
      <c r="KN40" s="163"/>
      <c r="KO40" s="163"/>
      <c r="KP40" s="163"/>
      <c r="KQ40" s="163"/>
      <c r="KR40" s="163"/>
      <c r="KS40" s="163"/>
      <c r="KT40" s="163"/>
      <c r="KU40" s="163"/>
      <c r="KV40" s="163"/>
      <c r="KW40" s="163"/>
      <c r="KX40" s="163"/>
      <c r="KY40" s="163"/>
      <c r="KZ40" s="163"/>
      <c r="LA40" s="163"/>
      <c r="LB40" s="163"/>
      <c r="LC40" s="163"/>
      <c r="LD40" s="163"/>
      <c r="LE40" s="163"/>
      <c r="LF40" s="163"/>
      <c r="LG40" s="163"/>
      <c r="LH40" s="163"/>
      <c r="LI40" s="163"/>
      <c r="LJ40" s="163"/>
      <c r="LK40" s="163"/>
      <c r="LL40" s="163"/>
      <c r="LM40" s="163"/>
      <c r="LN40" s="163"/>
      <c r="LO40" s="163"/>
      <c r="LP40" s="163"/>
      <c r="LQ40" s="163"/>
      <c r="LR40" s="163"/>
      <c r="LS40" s="163"/>
      <c r="LT40" s="163"/>
      <c r="LU40" s="163"/>
      <c r="LV40" s="163"/>
      <c r="LW40" s="163"/>
      <c r="LX40" s="163"/>
      <c r="LY40" s="163"/>
      <c r="LZ40" s="163"/>
      <c r="MA40" s="163"/>
      <c r="MB40" s="163"/>
      <c r="MC40" s="163"/>
      <c r="MD40" s="163"/>
      <c r="ME40" s="163"/>
      <c r="MF40" s="163"/>
      <c r="MG40" s="163"/>
      <c r="MH40" s="163"/>
      <c r="MI40" s="163"/>
      <c r="MJ40" s="163"/>
      <c r="MK40" s="163"/>
      <c r="ML40" s="163"/>
      <c r="MM40" s="163"/>
      <c r="MN40" s="163"/>
      <c r="MO40" s="163"/>
      <c r="MP40" s="163"/>
      <c r="MQ40" s="163"/>
      <c r="MR40" s="163"/>
      <c r="MS40" s="163"/>
      <c r="MT40" s="163"/>
      <c r="MU40" s="163"/>
      <c r="MV40" s="163"/>
      <c r="MW40" s="163"/>
      <c r="MX40" s="163"/>
      <c r="MY40" s="163"/>
      <c r="MZ40" s="163"/>
      <c r="NA40" s="163"/>
      <c r="NB40" s="163"/>
      <c r="NC40" s="163"/>
      <c r="ND40" s="163"/>
      <c r="NE40" s="163"/>
    </row>
    <row r="41" spans="1:369" ht="20.100000000000001" customHeight="1">
      <c r="A41" s="171">
        <v>9</v>
      </c>
      <c r="B41" s="249" t="s">
        <v>133</v>
      </c>
      <c r="C41" s="172">
        <f t="shared" si="33"/>
        <v>0</v>
      </c>
      <c r="D41" s="163"/>
      <c r="E41" s="163" t="s">
        <v>130</v>
      </c>
      <c r="F41" s="163" t="s">
        <v>130</v>
      </c>
      <c r="G41" s="163" t="s">
        <v>130</v>
      </c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  <c r="BD41" s="163"/>
      <c r="BE41" s="163"/>
      <c r="BF41" s="163"/>
      <c r="BG41" s="163"/>
      <c r="BH41" s="163"/>
      <c r="BI41" s="163"/>
      <c r="BJ41" s="163"/>
      <c r="BK41" s="163"/>
      <c r="BL41" s="163"/>
      <c r="BM41" s="163"/>
      <c r="BN41" s="163"/>
      <c r="BO41" s="163"/>
      <c r="BP41" s="163"/>
      <c r="BQ41" s="163"/>
      <c r="BR41" s="163"/>
      <c r="BS41" s="163"/>
      <c r="BT41" s="163"/>
      <c r="BU41" s="163"/>
      <c r="BV41" s="163"/>
      <c r="BW41" s="163"/>
      <c r="BX41" s="163"/>
      <c r="BY41" s="163"/>
      <c r="BZ41" s="163"/>
      <c r="CA41" s="163"/>
      <c r="CB41" s="163"/>
      <c r="CC41" s="163"/>
      <c r="CD41" s="163"/>
      <c r="CE41" s="163"/>
      <c r="CF41" s="163"/>
      <c r="CG41" s="163"/>
      <c r="CH41" s="163"/>
      <c r="CI41" s="163"/>
      <c r="CJ41" s="163"/>
      <c r="CK41" s="163"/>
      <c r="CL41" s="163"/>
      <c r="CM41" s="163"/>
      <c r="CN41" s="163"/>
      <c r="CO41" s="163"/>
      <c r="CP41" s="163"/>
      <c r="CQ41" s="163"/>
      <c r="CR41" s="163"/>
      <c r="CS41" s="163"/>
      <c r="CT41" s="163"/>
      <c r="CU41" s="163"/>
      <c r="CV41" s="163"/>
      <c r="CW41" s="163"/>
      <c r="CX41" s="163"/>
      <c r="CY41" s="163"/>
      <c r="CZ41" s="163"/>
      <c r="DA41" s="163"/>
      <c r="DB41" s="163"/>
      <c r="DC41" s="163"/>
      <c r="DD41" s="163"/>
      <c r="DE41" s="163"/>
      <c r="DF41" s="163"/>
      <c r="DG41" s="163"/>
      <c r="DH41" s="163"/>
      <c r="DI41" s="163"/>
      <c r="DJ41" s="163"/>
      <c r="DK41" s="163"/>
      <c r="DL41" s="163"/>
      <c r="DM41" s="163"/>
      <c r="DN41" s="163"/>
      <c r="DO41" s="163"/>
      <c r="DP41" s="163"/>
      <c r="DQ41" s="163"/>
      <c r="DR41" s="163"/>
      <c r="DS41" s="163"/>
      <c r="DT41" s="163"/>
      <c r="DU41" s="163"/>
      <c r="DV41" s="163"/>
      <c r="DW41" s="163"/>
      <c r="DX41" s="163"/>
      <c r="DY41" s="163"/>
      <c r="DZ41" s="163"/>
      <c r="EA41" s="163"/>
      <c r="EB41" s="163"/>
      <c r="EC41" s="163"/>
      <c r="ED41" s="163"/>
      <c r="EE41" s="163"/>
      <c r="EF41" s="163"/>
      <c r="EG41" s="163"/>
      <c r="EH41" s="163"/>
      <c r="EI41" s="163"/>
      <c r="EJ41" s="163"/>
      <c r="EK41" s="163"/>
      <c r="EL41" s="163"/>
      <c r="EM41" s="163"/>
      <c r="EN41" s="163"/>
      <c r="EO41" s="163"/>
      <c r="EP41" s="163"/>
      <c r="EQ41" s="163"/>
      <c r="ER41" s="163"/>
      <c r="ES41" s="163"/>
      <c r="ET41" s="163"/>
      <c r="EU41" s="163"/>
      <c r="EV41" s="163"/>
      <c r="EW41" s="163"/>
      <c r="EX41" s="163"/>
      <c r="EY41" s="163"/>
      <c r="EZ41" s="163"/>
      <c r="FA41" s="163"/>
      <c r="FB41" s="163"/>
      <c r="FC41" s="163"/>
      <c r="FD41" s="163"/>
      <c r="FE41" s="163"/>
      <c r="FF41" s="163"/>
      <c r="FG41" s="163"/>
      <c r="FH41" s="163"/>
      <c r="FI41" s="163"/>
      <c r="FJ41" s="163"/>
      <c r="FK41" s="163"/>
      <c r="FL41" s="163"/>
      <c r="FM41" s="163"/>
      <c r="FN41" s="163"/>
      <c r="FO41" s="163"/>
      <c r="FP41" s="163"/>
      <c r="FQ41" s="163"/>
      <c r="FR41" s="163"/>
      <c r="FS41" s="163"/>
      <c r="FT41" s="163"/>
      <c r="FU41" s="163"/>
      <c r="FV41" s="163"/>
      <c r="FW41" s="163"/>
      <c r="FX41" s="163"/>
      <c r="FY41" s="163"/>
      <c r="FZ41" s="163"/>
      <c r="GA41" s="163"/>
      <c r="GB41" s="163"/>
      <c r="GC41" s="163"/>
      <c r="GD41" s="163"/>
      <c r="GE41" s="163"/>
      <c r="GF41" s="163"/>
      <c r="GG41" s="163"/>
      <c r="GH41" s="163"/>
      <c r="GI41" s="163"/>
      <c r="GJ41" s="163"/>
      <c r="GK41" s="163"/>
      <c r="GL41" s="163"/>
      <c r="GM41" s="163"/>
      <c r="GN41" s="163"/>
      <c r="GO41" s="163"/>
      <c r="GP41" s="163"/>
      <c r="GQ41" s="163"/>
      <c r="GR41" s="163"/>
      <c r="GS41" s="163"/>
      <c r="GT41" s="163"/>
      <c r="GU41" s="163"/>
      <c r="GV41" s="163"/>
      <c r="GW41" s="163"/>
      <c r="GX41" s="163"/>
      <c r="GY41" s="163"/>
      <c r="GZ41" s="163"/>
      <c r="HA41" s="163"/>
      <c r="HB41" s="163"/>
      <c r="HC41" s="163"/>
      <c r="HD41" s="163"/>
      <c r="HE41" s="163"/>
      <c r="HF41" s="163"/>
      <c r="HG41" s="163"/>
      <c r="HH41" s="163"/>
      <c r="HI41" s="163"/>
      <c r="HJ41" s="163"/>
      <c r="HK41" s="163"/>
      <c r="HL41" s="163"/>
      <c r="HM41" s="163"/>
      <c r="HN41" s="163"/>
      <c r="HO41" s="163"/>
      <c r="HP41" s="163"/>
      <c r="HQ41" s="163"/>
      <c r="HR41" s="163"/>
      <c r="HS41" s="163"/>
      <c r="HT41" s="163"/>
      <c r="HU41" s="163"/>
      <c r="HV41" s="163"/>
      <c r="HW41" s="163"/>
      <c r="HX41" s="163"/>
      <c r="HY41" s="163"/>
      <c r="HZ41" s="163"/>
      <c r="IA41" s="163"/>
      <c r="IB41" s="163"/>
      <c r="IC41" s="163"/>
      <c r="ID41" s="163"/>
      <c r="IE41" s="163"/>
      <c r="IF41" s="163"/>
      <c r="IG41" s="163"/>
      <c r="IH41" s="163"/>
      <c r="II41" s="163"/>
      <c r="IJ41" s="163"/>
      <c r="IK41" s="163"/>
      <c r="IL41" s="163"/>
      <c r="IM41" s="163"/>
      <c r="IN41" s="163"/>
      <c r="IO41" s="163"/>
      <c r="IP41" s="163"/>
      <c r="IQ41" s="163"/>
      <c r="IR41" s="163"/>
      <c r="IS41" s="163"/>
      <c r="IT41" s="163"/>
      <c r="IU41" s="163"/>
      <c r="IV41" s="163"/>
      <c r="IW41" s="163"/>
      <c r="IX41" s="163"/>
      <c r="IY41" s="163"/>
      <c r="IZ41" s="163"/>
      <c r="JA41" s="163"/>
      <c r="JB41" s="163"/>
      <c r="JC41" s="163"/>
      <c r="JD41" s="163"/>
      <c r="JE41" s="163"/>
      <c r="JF41" s="163"/>
      <c r="JG41" s="163"/>
      <c r="JH41" s="163"/>
      <c r="JI41" s="163"/>
      <c r="JJ41" s="163"/>
      <c r="JK41" s="163"/>
      <c r="JL41" s="163"/>
      <c r="JM41" s="163"/>
      <c r="JN41" s="163"/>
      <c r="JO41" s="163"/>
      <c r="JP41" s="163"/>
      <c r="JQ41" s="163"/>
      <c r="JR41" s="163"/>
      <c r="JS41" s="163"/>
      <c r="JT41" s="163"/>
      <c r="JU41" s="163"/>
      <c r="JV41" s="163"/>
      <c r="JW41" s="163"/>
      <c r="JX41" s="163"/>
      <c r="JY41" s="163"/>
      <c r="JZ41" s="163"/>
      <c r="KA41" s="163"/>
      <c r="KB41" s="163"/>
      <c r="KC41" s="163"/>
      <c r="KD41" s="163"/>
      <c r="KE41" s="163"/>
      <c r="KF41" s="163"/>
      <c r="KG41" s="163"/>
      <c r="KH41" s="163"/>
      <c r="KI41" s="163"/>
      <c r="KJ41" s="163"/>
      <c r="KK41" s="163"/>
      <c r="KL41" s="163"/>
      <c r="KM41" s="163"/>
      <c r="KN41" s="163"/>
      <c r="KO41" s="163"/>
      <c r="KP41" s="163"/>
      <c r="KQ41" s="163"/>
      <c r="KR41" s="163"/>
      <c r="KS41" s="163"/>
      <c r="KT41" s="163"/>
      <c r="KU41" s="163"/>
      <c r="KV41" s="163"/>
      <c r="KW41" s="163"/>
      <c r="KX41" s="163"/>
      <c r="KY41" s="163"/>
      <c r="KZ41" s="163"/>
      <c r="LA41" s="163"/>
      <c r="LB41" s="163"/>
      <c r="LC41" s="163"/>
      <c r="LD41" s="163"/>
      <c r="LE41" s="163"/>
      <c r="LF41" s="163"/>
      <c r="LG41" s="163"/>
      <c r="LH41" s="163"/>
      <c r="LI41" s="163"/>
      <c r="LJ41" s="163"/>
      <c r="LK41" s="163"/>
      <c r="LL41" s="163"/>
      <c r="LM41" s="163"/>
      <c r="LN41" s="163"/>
      <c r="LO41" s="163"/>
      <c r="LP41" s="163"/>
      <c r="LQ41" s="163"/>
      <c r="LR41" s="163"/>
      <c r="LS41" s="163"/>
      <c r="LT41" s="163"/>
      <c r="LU41" s="163"/>
      <c r="LV41" s="163"/>
      <c r="LW41" s="163"/>
      <c r="LX41" s="163"/>
      <c r="LY41" s="163"/>
      <c r="LZ41" s="163"/>
      <c r="MA41" s="163"/>
      <c r="MB41" s="163"/>
      <c r="MC41" s="163"/>
      <c r="MD41" s="163"/>
      <c r="ME41" s="163"/>
      <c r="MF41" s="163"/>
      <c r="MG41" s="163"/>
      <c r="MH41" s="163"/>
      <c r="MI41" s="163"/>
      <c r="MJ41" s="163"/>
      <c r="MK41" s="163"/>
      <c r="ML41" s="163"/>
      <c r="MM41" s="163"/>
      <c r="MN41" s="163"/>
      <c r="MO41" s="163"/>
      <c r="MP41" s="163"/>
      <c r="MQ41" s="163"/>
      <c r="MR41" s="163"/>
      <c r="MS41" s="163"/>
      <c r="MT41" s="163"/>
      <c r="MU41" s="163"/>
      <c r="MV41" s="163"/>
      <c r="MW41" s="163"/>
      <c r="MX41" s="163"/>
      <c r="MY41" s="163"/>
      <c r="MZ41" s="163"/>
      <c r="NA41" s="163"/>
      <c r="NB41" s="163"/>
      <c r="NC41" s="163"/>
      <c r="ND41" s="163"/>
      <c r="NE41" s="163"/>
    </row>
    <row r="42" spans="1:369" ht="20.100000000000001" customHeight="1">
      <c r="A42" s="171">
        <v>10</v>
      </c>
      <c r="B42" s="249" t="s">
        <v>134</v>
      </c>
      <c r="C42" s="172">
        <f t="shared" si="33"/>
        <v>1</v>
      </c>
      <c r="D42" s="163"/>
      <c r="E42" s="163" t="s">
        <v>130</v>
      </c>
      <c r="F42" s="163" t="s">
        <v>130</v>
      </c>
      <c r="G42" s="163" t="s">
        <v>142</v>
      </c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  <c r="BD42" s="163"/>
      <c r="BE42" s="163"/>
      <c r="BF42" s="163"/>
      <c r="BG42" s="163"/>
      <c r="BH42" s="163"/>
      <c r="BI42" s="163"/>
      <c r="BJ42" s="163"/>
      <c r="BK42" s="163"/>
      <c r="BL42" s="163"/>
      <c r="BM42" s="163"/>
      <c r="BN42" s="163"/>
      <c r="BO42" s="163"/>
      <c r="BP42" s="163"/>
      <c r="BQ42" s="163"/>
      <c r="BR42" s="163"/>
      <c r="BS42" s="163"/>
      <c r="BT42" s="163"/>
      <c r="BU42" s="163"/>
      <c r="BV42" s="163"/>
      <c r="BW42" s="163"/>
      <c r="BX42" s="163"/>
      <c r="BY42" s="163"/>
      <c r="BZ42" s="163"/>
      <c r="CA42" s="163"/>
      <c r="CB42" s="163"/>
      <c r="CC42" s="163"/>
      <c r="CD42" s="163"/>
      <c r="CE42" s="163"/>
      <c r="CF42" s="163"/>
      <c r="CG42" s="163"/>
      <c r="CH42" s="163"/>
      <c r="CI42" s="163"/>
      <c r="CJ42" s="163"/>
      <c r="CK42" s="163"/>
      <c r="CL42" s="163"/>
      <c r="CM42" s="163"/>
      <c r="CN42" s="163"/>
      <c r="CO42" s="163"/>
      <c r="CP42" s="163"/>
      <c r="CQ42" s="163"/>
      <c r="CR42" s="163"/>
      <c r="CS42" s="163"/>
      <c r="CT42" s="163"/>
      <c r="CU42" s="163"/>
      <c r="CV42" s="163"/>
      <c r="CW42" s="163"/>
      <c r="CX42" s="163"/>
      <c r="CY42" s="163"/>
      <c r="CZ42" s="163"/>
      <c r="DA42" s="163"/>
      <c r="DB42" s="163"/>
      <c r="DC42" s="163"/>
      <c r="DD42" s="163"/>
      <c r="DE42" s="163"/>
      <c r="DF42" s="163"/>
      <c r="DG42" s="163"/>
      <c r="DH42" s="163"/>
      <c r="DI42" s="163"/>
      <c r="DJ42" s="163"/>
      <c r="DK42" s="163"/>
      <c r="DL42" s="163"/>
      <c r="DM42" s="163"/>
      <c r="DN42" s="163"/>
      <c r="DO42" s="163"/>
      <c r="DP42" s="163"/>
      <c r="DQ42" s="163"/>
      <c r="DR42" s="163"/>
      <c r="DS42" s="163"/>
      <c r="DT42" s="163"/>
      <c r="DU42" s="163"/>
      <c r="DV42" s="163"/>
      <c r="DW42" s="163"/>
      <c r="DX42" s="163"/>
      <c r="DY42" s="163"/>
      <c r="DZ42" s="163"/>
      <c r="EA42" s="163"/>
      <c r="EB42" s="163"/>
      <c r="EC42" s="163"/>
      <c r="ED42" s="163"/>
      <c r="EE42" s="163"/>
      <c r="EF42" s="163"/>
      <c r="EG42" s="163"/>
      <c r="EH42" s="163"/>
      <c r="EI42" s="163"/>
      <c r="EJ42" s="163"/>
      <c r="EK42" s="163"/>
      <c r="EL42" s="163"/>
      <c r="EM42" s="163"/>
      <c r="EN42" s="163"/>
      <c r="EO42" s="163"/>
      <c r="EP42" s="163"/>
      <c r="EQ42" s="163"/>
      <c r="ER42" s="163"/>
      <c r="ES42" s="163"/>
      <c r="ET42" s="163"/>
      <c r="EU42" s="163"/>
      <c r="EV42" s="163"/>
      <c r="EW42" s="163"/>
      <c r="EX42" s="163"/>
      <c r="EY42" s="163"/>
      <c r="EZ42" s="163"/>
      <c r="FA42" s="163"/>
      <c r="FB42" s="163"/>
      <c r="FC42" s="163"/>
      <c r="FD42" s="163"/>
      <c r="FE42" s="163"/>
      <c r="FF42" s="163"/>
      <c r="FG42" s="163"/>
      <c r="FH42" s="163"/>
      <c r="FI42" s="163"/>
      <c r="FJ42" s="163"/>
      <c r="FK42" s="163"/>
      <c r="FL42" s="163"/>
      <c r="FM42" s="163"/>
      <c r="FN42" s="163"/>
      <c r="FO42" s="163"/>
      <c r="FP42" s="163"/>
      <c r="FQ42" s="163"/>
      <c r="FR42" s="163"/>
      <c r="FS42" s="163"/>
      <c r="FT42" s="163"/>
      <c r="FU42" s="163"/>
      <c r="FV42" s="163"/>
      <c r="FW42" s="163"/>
      <c r="FX42" s="163"/>
      <c r="FY42" s="163"/>
      <c r="FZ42" s="163"/>
      <c r="GA42" s="163"/>
      <c r="GB42" s="163"/>
      <c r="GC42" s="163"/>
      <c r="GD42" s="163"/>
      <c r="GE42" s="163"/>
      <c r="GF42" s="163"/>
      <c r="GG42" s="163"/>
      <c r="GH42" s="163"/>
      <c r="GI42" s="163"/>
      <c r="GJ42" s="163"/>
      <c r="GK42" s="163"/>
      <c r="GL42" s="163"/>
      <c r="GM42" s="163"/>
      <c r="GN42" s="163"/>
      <c r="GO42" s="163"/>
      <c r="GP42" s="163"/>
      <c r="GQ42" s="163"/>
      <c r="GR42" s="163"/>
      <c r="GS42" s="163"/>
      <c r="GT42" s="163"/>
      <c r="GU42" s="163"/>
      <c r="GV42" s="163"/>
      <c r="GW42" s="163"/>
      <c r="GX42" s="163"/>
      <c r="GY42" s="163"/>
      <c r="GZ42" s="163"/>
      <c r="HA42" s="163"/>
      <c r="HB42" s="163"/>
      <c r="HC42" s="163"/>
      <c r="HD42" s="163"/>
      <c r="HE42" s="163"/>
      <c r="HF42" s="163"/>
      <c r="HG42" s="163"/>
      <c r="HH42" s="163"/>
      <c r="HI42" s="163"/>
      <c r="HJ42" s="163"/>
      <c r="HK42" s="163"/>
      <c r="HL42" s="163"/>
      <c r="HM42" s="163"/>
      <c r="HN42" s="163"/>
      <c r="HO42" s="163"/>
      <c r="HP42" s="163"/>
      <c r="HQ42" s="163"/>
      <c r="HR42" s="163"/>
      <c r="HS42" s="163"/>
      <c r="HT42" s="163"/>
      <c r="HU42" s="163"/>
      <c r="HV42" s="163"/>
      <c r="HW42" s="163"/>
      <c r="HX42" s="163"/>
      <c r="HY42" s="163"/>
      <c r="HZ42" s="163"/>
      <c r="IA42" s="163"/>
      <c r="IB42" s="163"/>
      <c r="IC42" s="163"/>
      <c r="ID42" s="163"/>
      <c r="IE42" s="163"/>
      <c r="IF42" s="163"/>
      <c r="IG42" s="163"/>
      <c r="IH42" s="163"/>
      <c r="II42" s="163"/>
      <c r="IJ42" s="163"/>
      <c r="IK42" s="163"/>
      <c r="IL42" s="163"/>
      <c r="IM42" s="163"/>
      <c r="IN42" s="163"/>
      <c r="IO42" s="163"/>
      <c r="IP42" s="163"/>
      <c r="IQ42" s="163"/>
      <c r="IR42" s="163"/>
      <c r="IS42" s="163"/>
      <c r="IT42" s="163"/>
      <c r="IU42" s="163"/>
      <c r="IV42" s="163"/>
      <c r="IW42" s="163"/>
      <c r="IX42" s="163"/>
      <c r="IY42" s="163"/>
      <c r="IZ42" s="163"/>
      <c r="JA42" s="163"/>
      <c r="JB42" s="163"/>
      <c r="JC42" s="163"/>
      <c r="JD42" s="163"/>
      <c r="JE42" s="163"/>
      <c r="JF42" s="163"/>
      <c r="JG42" s="163"/>
      <c r="JH42" s="163"/>
      <c r="JI42" s="163"/>
      <c r="JJ42" s="163"/>
      <c r="JK42" s="163"/>
      <c r="JL42" s="163"/>
      <c r="JM42" s="163"/>
      <c r="JN42" s="163"/>
      <c r="JO42" s="163"/>
      <c r="JP42" s="163"/>
      <c r="JQ42" s="163"/>
      <c r="JR42" s="163"/>
      <c r="JS42" s="163"/>
      <c r="JT42" s="163"/>
      <c r="JU42" s="163"/>
      <c r="JV42" s="163"/>
      <c r="JW42" s="163"/>
      <c r="JX42" s="163"/>
      <c r="JY42" s="163"/>
      <c r="JZ42" s="163"/>
      <c r="KA42" s="163"/>
      <c r="KB42" s="163"/>
      <c r="KC42" s="163"/>
      <c r="KD42" s="163"/>
      <c r="KE42" s="163"/>
      <c r="KF42" s="163"/>
      <c r="KG42" s="163"/>
      <c r="KH42" s="163"/>
      <c r="KI42" s="163"/>
      <c r="KJ42" s="163"/>
      <c r="KK42" s="163"/>
      <c r="KL42" s="163"/>
      <c r="KM42" s="163"/>
      <c r="KN42" s="163"/>
      <c r="KO42" s="163"/>
      <c r="KP42" s="163"/>
      <c r="KQ42" s="163"/>
      <c r="KR42" s="163"/>
      <c r="KS42" s="163"/>
      <c r="KT42" s="163"/>
      <c r="KU42" s="163"/>
      <c r="KV42" s="163"/>
      <c r="KW42" s="163"/>
      <c r="KX42" s="163"/>
      <c r="KY42" s="163"/>
      <c r="KZ42" s="163"/>
      <c r="LA42" s="163"/>
      <c r="LB42" s="163"/>
      <c r="LC42" s="163"/>
      <c r="LD42" s="163"/>
      <c r="LE42" s="163"/>
      <c r="LF42" s="163"/>
      <c r="LG42" s="163"/>
      <c r="LH42" s="163"/>
      <c r="LI42" s="163"/>
      <c r="LJ42" s="163"/>
      <c r="LK42" s="163"/>
      <c r="LL42" s="163"/>
      <c r="LM42" s="163"/>
      <c r="LN42" s="163"/>
      <c r="LO42" s="163"/>
      <c r="LP42" s="163"/>
      <c r="LQ42" s="163"/>
      <c r="LR42" s="163"/>
      <c r="LS42" s="163"/>
      <c r="LT42" s="163"/>
      <c r="LU42" s="163"/>
      <c r="LV42" s="163"/>
      <c r="LW42" s="163"/>
      <c r="LX42" s="163"/>
      <c r="LY42" s="163"/>
      <c r="LZ42" s="163"/>
      <c r="MA42" s="163"/>
      <c r="MB42" s="163"/>
      <c r="MC42" s="163"/>
      <c r="MD42" s="163"/>
      <c r="ME42" s="163"/>
      <c r="MF42" s="163"/>
      <c r="MG42" s="163"/>
      <c r="MH42" s="163"/>
      <c r="MI42" s="163"/>
      <c r="MJ42" s="163"/>
      <c r="MK42" s="163"/>
      <c r="ML42" s="163"/>
      <c r="MM42" s="163"/>
      <c r="MN42" s="163"/>
      <c r="MO42" s="163"/>
      <c r="MP42" s="163"/>
      <c r="MQ42" s="163"/>
      <c r="MR42" s="163"/>
      <c r="MS42" s="163"/>
      <c r="MT42" s="163"/>
      <c r="MU42" s="163"/>
      <c r="MV42" s="163"/>
      <c r="MW42" s="163"/>
      <c r="MX42" s="163"/>
      <c r="MY42" s="163"/>
      <c r="MZ42" s="163"/>
      <c r="NA42" s="163"/>
      <c r="NB42" s="163"/>
      <c r="NC42" s="163"/>
      <c r="ND42" s="163"/>
      <c r="NE42" s="163"/>
    </row>
    <row r="43" spans="1:369" ht="20.100000000000001" customHeight="1">
      <c r="A43" s="171">
        <v>11</v>
      </c>
      <c r="B43" s="249" t="s">
        <v>135</v>
      </c>
      <c r="C43" s="172">
        <f t="shared" si="33"/>
        <v>1</v>
      </c>
      <c r="D43" s="163"/>
      <c r="E43" s="163" t="s">
        <v>130</v>
      </c>
      <c r="F43" s="163" t="s">
        <v>142</v>
      </c>
      <c r="G43" s="163" t="s">
        <v>130</v>
      </c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  <c r="BD43" s="163"/>
      <c r="BE43" s="163"/>
      <c r="BF43" s="163"/>
      <c r="BG43" s="163"/>
      <c r="BH43" s="163"/>
      <c r="BI43" s="163"/>
      <c r="BJ43" s="163"/>
      <c r="BK43" s="163"/>
      <c r="BL43" s="163"/>
      <c r="BM43" s="163"/>
      <c r="BN43" s="163"/>
      <c r="BO43" s="163"/>
      <c r="BP43" s="163"/>
      <c r="BQ43" s="163"/>
      <c r="BR43" s="163"/>
      <c r="BS43" s="163"/>
      <c r="BT43" s="163"/>
      <c r="BU43" s="163"/>
      <c r="BV43" s="163"/>
      <c r="BW43" s="163"/>
      <c r="BX43" s="163"/>
      <c r="BY43" s="163"/>
      <c r="BZ43" s="163"/>
      <c r="CA43" s="163"/>
      <c r="CB43" s="163"/>
      <c r="CC43" s="163"/>
      <c r="CD43" s="163"/>
      <c r="CE43" s="163"/>
      <c r="CF43" s="163"/>
      <c r="CG43" s="163"/>
      <c r="CH43" s="163"/>
      <c r="CI43" s="163"/>
      <c r="CJ43" s="163"/>
      <c r="CK43" s="163"/>
      <c r="CL43" s="163"/>
      <c r="CM43" s="163"/>
      <c r="CN43" s="163"/>
      <c r="CO43" s="163"/>
      <c r="CP43" s="163"/>
      <c r="CQ43" s="163"/>
      <c r="CR43" s="163"/>
      <c r="CS43" s="163"/>
      <c r="CT43" s="163"/>
      <c r="CU43" s="163"/>
      <c r="CV43" s="163"/>
      <c r="CW43" s="163"/>
      <c r="CX43" s="163"/>
      <c r="CY43" s="163"/>
      <c r="CZ43" s="163"/>
      <c r="DA43" s="163"/>
      <c r="DB43" s="163"/>
      <c r="DC43" s="163"/>
      <c r="DD43" s="163"/>
      <c r="DE43" s="163"/>
      <c r="DF43" s="163"/>
      <c r="DG43" s="163"/>
      <c r="DH43" s="163"/>
      <c r="DI43" s="163"/>
      <c r="DJ43" s="163"/>
      <c r="DK43" s="163"/>
      <c r="DL43" s="163"/>
      <c r="DM43" s="163"/>
      <c r="DN43" s="163"/>
      <c r="DO43" s="163"/>
      <c r="DP43" s="163"/>
      <c r="DQ43" s="163"/>
      <c r="DR43" s="163"/>
      <c r="DS43" s="163"/>
      <c r="DT43" s="163"/>
      <c r="DU43" s="163"/>
      <c r="DV43" s="163"/>
      <c r="DW43" s="163"/>
      <c r="DX43" s="163"/>
      <c r="DY43" s="163"/>
      <c r="DZ43" s="163"/>
      <c r="EA43" s="163"/>
      <c r="EB43" s="163"/>
      <c r="EC43" s="163"/>
      <c r="ED43" s="163"/>
      <c r="EE43" s="163"/>
      <c r="EF43" s="163"/>
      <c r="EG43" s="163"/>
      <c r="EH43" s="163"/>
      <c r="EI43" s="163"/>
      <c r="EJ43" s="163"/>
      <c r="EK43" s="163"/>
      <c r="EL43" s="163"/>
      <c r="EM43" s="163"/>
      <c r="EN43" s="163"/>
      <c r="EO43" s="163"/>
      <c r="EP43" s="163"/>
      <c r="EQ43" s="163"/>
      <c r="ER43" s="163"/>
      <c r="ES43" s="163"/>
      <c r="ET43" s="163"/>
      <c r="EU43" s="163"/>
      <c r="EV43" s="163"/>
      <c r="EW43" s="163"/>
      <c r="EX43" s="163"/>
      <c r="EY43" s="163"/>
      <c r="EZ43" s="163"/>
      <c r="FA43" s="163"/>
      <c r="FB43" s="163"/>
      <c r="FC43" s="163"/>
      <c r="FD43" s="163"/>
      <c r="FE43" s="163"/>
      <c r="FF43" s="163"/>
      <c r="FG43" s="163"/>
      <c r="FH43" s="163"/>
      <c r="FI43" s="163"/>
      <c r="FJ43" s="163"/>
      <c r="FK43" s="163"/>
      <c r="FL43" s="163"/>
      <c r="FM43" s="163"/>
      <c r="FN43" s="163"/>
      <c r="FO43" s="163"/>
      <c r="FP43" s="163"/>
      <c r="FQ43" s="163"/>
      <c r="FR43" s="163"/>
      <c r="FS43" s="163"/>
      <c r="FT43" s="163"/>
      <c r="FU43" s="163"/>
      <c r="FV43" s="163"/>
      <c r="FW43" s="163"/>
      <c r="FX43" s="163"/>
      <c r="FY43" s="163"/>
      <c r="FZ43" s="163"/>
      <c r="GA43" s="163"/>
      <c r="GB43" s="163"/>
      <c r="GC43" s="163"/>
      <c r="GD43" s="163"/>
      <c r="GE43" s="163"/>
      <c r="GF43" s="163"/>
      <c r="GG43" s="163"/>
      <c r="GH43" s="163"/>
      <c r="GI43" s="163"/>
      <c r="GJ43" s="163"/>
      <c r="GK43" s="163"/>
      <c r="GL43" s="163"/>
      <c r="GM43" s="163"/>
      <c r="GN43" s="163"/>
      <c r="GO43" s="163"/>
      <c r="GP43" s="163"/>
      <c r="GQ43" s="163"/>
      <c r="GR43" s="163"/>
      <c r="GS43" s="163"/>
      <c r="GT43" s="163"/>
      <c r="GU43" s="163"/>
      <c r="GV43" s="163"/>
      <c r="GW43" s="163"/>
      <c r="GX43" s="163"/>
      <c r="GY43" s="163"/>
      <c r="GZ43" s="163"/>
      <c r="HA43" s="163"/>
      <c r="HB43" s="163"/>
      <c r="HC43" s="163"/>
      <c r="HD43" s="163"/>
      <c r="HE43" s="163"/>
      <c r="HF43" s="163"/>
      <c r="HG43" s="163"/>
      <c r="HH43" s="163"/>
      <c r="HI43" s="163"/>
      <c r="HJ43" s="163"/>
      <c r="HK43" s="163"/>
      <c r="HL43" s="163"/>
      <c r="HM43" s="163"/>
      <c r="HN43" s="163"/>
      <c r="HO43" s="163"/>
      <c r="HP43" s="163"/>
      <c r="HQ43" s="163"/>
      <c r="HR43" s="163"/>
      <c r="HS43" s="163"/>
      <c r="HT43" s="163"/>
      <c r="HU43" s="163"/>
      <c r="HV43" s="163"/>
      <c r="HW43" s="163"/>
      <c r="HX43" s="163"/>
      <c r="HY43" s="163"/>
      <c r="HZ43" s="163"/>
      <c r="IA43" s="163"/>
      <c r="IB43" s="163"/>
      <c r="IC43" s="163"/>
      <c r="ID43" s="163"/>
      <c r="IE43" s="163"/>
      <c r="IF43" s="163"/>
      <c r="IG43" s="163"/>
      <c r="IH43" s="163"/>
      <c r="II43" s="163"/>
      <c r="IJ43" s="163"/>
      <c r="IK43" s="163"/>
      <c r="IL43" s="163"/>
      <c r="IM43" s="163"/>
      <c r="IN43" s="163"/>
      <c r="IO43" s="163"/>
      <c r="IP43" s="163"/>
      <c r="IQ43" s="163"/>
      <c r="IR43" s="163"/>
      <c r="IS43" s="163"/>
      <c r="IT43" s="163"/>
      <c r="IU43" s="163"/>
      <c r="IV43" s="163"/>
      <c r="IW43" s="163"/>
      <c r="IX43" s="163"/>
      <c r="IY43" s="163"/>
      <c r="IZ43" s="163"/>
      <c r="JA43" s="163"/>
      <c r="JB43" s="163"/>
      <c r="JC43" s="163"/>
      <c r="JD43" s="163"/>
      <c r="JE43" s="163"/>
      <c r="JF43" s="163"/>
      <c r="JG43" s="163"/>
      <c r="JH43" s="163"/>
      <c r="JI43" s="163"/>
      <c r="JJ43" s="163"/>
      <c r="JK43" s="163"/>
      <c r="JL43" s="163"/>
      <c r="JM43" s="163"/>
      <c r="JN43" s="163"/>
      <c r="JO43" s="163"/>
      <c r="JP43" s="163"/>
      <c r="JQ43" s="163"/>
      <c r="JR43" s="163"/>
      <c r="JS43" s="163"/>
      <c r="JT43" s="163"/>
      <c r="JU43" s="163"/>
      <c r="JV43" s="163"/>
      <c r="JW43" s="163"/>
      <c r="JX43" s="163"/>
      <c r="JY43" s="163"/>
      <c r="JZ43" s="163"/>
      <c r="KA43" s="163"/>
      <c r="KB43" s="163"/>
      <c r="KC43" s="163"/>
      <c r="KD43" s="163"/>
      <c r="KE43" s="163"/>
      <c r="KF43" s="163"/>
      <c r="KG43" s="163"/>
      <c r="KH43" s="163"/>
      <c r="KI43" s="163"/>
      <c r="KJ43" s="163"/>
      <c r="KK43" s="163"/>
      <c r="KL43" s="163"/>
      <c r="KM43" s="163"/>
      <c r="KN43" s="163"/>
      <c r="KO43" s="163"/>
      <c r="KP43" s="163"/>
      <c r="KQ43" s="163"/>
      <c r="KR43" s="163"/>
      <c r="KS43" s="163"/>
      <c r="KT43" s="163"/>
      <c r="KU43" s="163"/>
      <c r="KV43" s="163"/>
      <c r="KW43" s="163"/>
      <c r="KX43" s="163"/>
      <c r="KY43" s="163"/>
      <c r="KZ43" s="163"/>
      <c r="LA43" s="163"/>
      <c r="LB43" s="163"/>
      <c r="LC43" s="163"/>
      <c r="LD43" s="163"/>
      <c r="LE43" s="163"/>
      <c r="LF43" s="163"/>
      <c r="LG43" s="163"/>
      <c r="LH43" s="163"/>
      <c r="LI43" s="163"/>
      <c r="LJ43" s="163"/>
      <c r="LK43" s="163"/>
      <c r="LL43" s="163"/>
      <c r="LM43" s="163"/>
      <c r="LN43" s="163"/>
      <c r="LO43" s="163"/>
      <c r="LP43" s="163"/>
      <c r="LQ43" s="163"/>
      <c r="LR43" s="163"/>
      <c r="LS43" s="163"/>
      <c r="LT43" s="163"/>
      <c r="LU43" s="163"/>
      <c r="LV43" s="163"/>
      <c r="LW43" s="163"/>
      <c r="LX43" s="163"/>
      <c r="LY43" s="163"/>
      <c r="LZ43" s="163"/>
      <c r="MA43" s="163"/>
      <c r="MB43" s="163"/>
      <c r="MC43" s="163"/>
      <c r="MD43" s="163"/>
      <c r="ME43" s="163"/>
      <c r="MF43" s="163"/>
      <c r="MG43" s="163"/>
      <c r="MH43" s="163"/>
      <c r="MI43" s="163"/>
      <c r="MJ43" s="163"/>
      <c r="MK43" s="163"/>
      <c r="ML43" s="163"/>
      <c r="MM43" s="163"/>
      <c r="MN43" s="163"/>
      <c r="MO43" s="163"/>
      <c r="MP43" s="163"/>
      <c r="MQ43" s="163"/>
      <c r="MR43" s="163"/>
      <c r="MS43" s="163"/>
      <c r="MT43" s="163"/>
      <c r="MU43" s="163"/>
      <c r="MV43" s="163"/>
      <c r="MW43" s="163"/>
      <c r="MX43" s="163"/>
      <c r="MY43" s="163"/>
      <c r="MZ43" s="163"/>
      <c r="NA43" s="163"/>
      <c r="NB43" s="163"/>
      <c r="NC43" s="163"/>
      <c r="ND43" s="163"/>
      <c r="NE43" s="163"/>
    </row>
    <row r="44" spans="1:369" ht="20.100000000000001" customHeight="1">
      <c r="A44" s="171">
        <v>12</v>
      </c>
      <c r="B44" s="249" t="s">
        <v>136</v>
      </c>
      <c r="C44" s="172">
        <f t="shared" si="33"/>
        <v>0</v>
      </c>
      <c r="D44" s="163"/>
      <c r="E44" s="163" t="s">
        <v>130</v>
      </c>
      <c r="F44" s="163" t="s">
        <v>130</v>
      </c>
      <c r="G44" s="163" t="s">
        <v>130</v>
      </c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  <c r="BD44" s="163"/>
      <c r="BE44" s="163"/>
      <c r="BF44" s="163"/>
      <c r="BG44" s="163"/>
      <c r="BH44" s="163"/>
      <c r="BI44" s="163"/>
      <c r="BJ44" s="163"/>
      <c r="BK44" s="163"/>
      <c r="BL44" s="163"/>
      <c r="BM44" s="163"/>
      <c r="BN44" s="163"/>
      <c r="BO44" s="163"/>
      <c r="BP44" s="163"/>
      <c r="BQ44" s="163"/>
      <c r="BR44" s="163"/>
      <c r="BS44" s="163"/>
      <c r="BT44" s="163"/>
      <c r="BU44" s="163"/>
      <c r="BV44" s="163"/>
      <c r="BW44" s="163"/>
      <c r="BX44" s="163"/>
      <c r="BY44" s="163"/>
      <c r="BZ44" s="163"/>
      <c r="CA44" s="163"/>
      <c r="CB44" s="163"/>
      <c r="CC44" s="163"/>
      <c r="CD44" s="163"/>
      <c r="CE44" s="163"/>
      <c r="CF44" s="163"/>
      <c r="CG44" s="163"/>
      <c r="CH44" s="163"/>
      <c r="CI44" s="163"/>
      <c r="CJ44" s="163"/>
      <c r="CK44" s="163"/>
      <c r="CL44" s="163"/>
      <c r="CM44" s="163"/>
      <c r="CN44" s="163"/>
      <c r="CO44" s="163"/>
      <c r="CP44" s="163"/>
      <c r="CQ44" s="163"/>
      <c r="CR44" s="163"/>
      <c r="CS44" s="163"/>
      <c r="CT44" s="163"/>
      <c r="CU44" s="163"/>
      <c r="CV44" s="163"/>
      <c r="CW44" s="163"/>
      <c r="CX44" s="163"/>
      <c r="CY44" s="163"/>
      <c r="CZ44" s="163"/>
      <c r="DA44" s="163"/>
      <c r="DB44" s="163"/>
      <c r="DC44" s="163"/>
      <c r="DD44" s="163"/>
      <c r="DE44" s="163"/>
      <c r="DF44" s="163"/>
      <c r="DG44" s="163"/>
      <c r="DH44" s="163"/>
      <c r="DI44" s="163"/>
      <c r="DJ44" s="163"/>
      <c r="DK44" s="163"/>
      <c r="DL44" s="163"/>
      <c r="DM44" s="163"/>
      <c r="DN44" s="163"/>
      <c r="DO44" s="163"/>
      <c r="DP44" s="163"/>
      <c r="DQ44" s="163"/>
      <c r="DR44" s="163"/>
      <c r="DS44" s="163"/>
      <c r="DT44" s="163"/>
      <c r="DU44" s="163"/>
      <c r="DV44" s="163"/>
      <c r="DW44" s="163"/>
      <c r="DX44" s="163"/>
      <c r="DY44" s="163"/>
      <c r="DZ44" s="163"/>
      <c r="EA44" s="163"/>
      <c r="EB44" s="163"/>
      <c r="EC44" s="163"/>
      <c r="ED44" s="163"/>
      <c r="EE44" s="163"/>
      <c r="EF44" s="163"/>
      <c r="EG44" s="163"/>
      <c r="EH44" s="163"/>
      <c r="EI44" s="163"/>
      <c r="EJ44" s="163"/>
      <c r="EK44" s="163"/>
      <c r="EL44" s="163"/>
      <c r="EM44" s="163"/>
      <c r="EN44" s="163"/>
      <c r="EO44" s="163"/>
      <c r="EP44" s="163"/>
      <c r="EQ44" s="163"/>
      <c r="ER44" s="163"/>
      <c r="ES44" s="163"/>
      <c r="ET44" s="163"/>
      <c r="EU44" s="163"/>
      <c r="EV44" s="163"/>
      <c r="EW44" s="163"/>
      <c r="EX44" s="163"/>
      <c r="EY44" s="163"/>
      <c r="EZ44" s="163"/>
      <c r="FA44" s="163"/>
      <c r="FB44" s="163"/>
      <c r="FC44" s="163"/>
      <c r="FD44" s="163"/>
      <c r="FE44" s="163"/>
      <c r="FF44" s="163"/>
      <c r="FG44" s="163"/>
      <c r="FH44" s="163"/>
      <c r="FI44" s="163"/>
      <c r="FJ44" s="163"/>
      <c r="FK44" s="163"/>
      <c r="FL44" s="163"/>
      <c r="FM44" s="163"/>
      <c r="FN44" s="163"/>
      <c r="FO44" s="163"/>
      <c r="FP44" s="163"/>
      <c r="FQ44" s="163"/>
      <c r="FR44" s="163"/>
      <c r="FS44" s="163"/>
      <c r="FT44" s="163"/>
      <c r="FU44" s="163"/>
      <c r="FV44" s="163"/>
      <c r="FW44" s="163"/>
      <c r="FX44" s="163"/>
      <c r="FY44" s="163"/>
      <c r="FZ44" s="163"/>
      <c r="GA44" s="163"/>
      <c r="GB44" s="163"/>
      <c r="GC44" s="163"/>
      <c r="GD44" s="163"/>
      <c r="GE44" s="163"/>
      <c r="GF44" s="163"/>
      <c r="GG44" s="163"/>
      <c r="GH44" s="163"/>
      <c r="GI44" s="163"/>
      <c r="GJ44" s="163"/>
      <c r="GK44" s="163"/>
      <c r="GL44" s="163"/>
      <c r="GM44" s="163"/>
      <c r="GN44" s="163"/>
      <c r="GO44" s="163"/>
      <c r="GP44" s="163"/>
      <c r="GQ44" s="163"/>
      <c r="GR44" s="163"/>
      <c r="GS44" s="163"/>
      <c r="GT44" s="163"/>
      <c r="GU44" s="163"/>
      <c r="GV44" s="163"/>
      <c r="GW44" s="163"/>
      <c r="GX44" s="163"/>
      <c r="GY44" s="163"/>
      <c r="GZ44" s="163"/>
      <c r="HA44" s="163"/>
      <c r="HB44" s="163"/>
      <c r="HC44" s="163"/>
      <c r="HD44" s="163"/>
      <c r="HE44" s="163"/>
      <c r="HF44" s="163"/>
      <c r="HG44" s="163"/>
      <c r="HH44" s="163"/>
      <c r="HI44" s="163"/>
      <c r="HJ44" s="163"/>
      <c r="HK44" s="163"/>
      <c r="HL44" s="163"/>
      <c r="HM44" s="163"/>
      <c r="HN44" s="163"/>
      <c r="HO44" s="163"/>
      <c r="HP44" s="163"/>
      <c r="HQ44" s="163"/>
      <c r="HR44" s="163"/>
      <c r="HS44" s="163"/>
      <c r="HT44" s="163"/>
      <c r="HU44" s="163"/>
      <c r="HV44" s="163"/>
      <c r="HW44" s="163"/>
      <c r="HX44" s="163"/>
      <c r="HY44" s="163"/>
      <c r="HZ44" s="163"/>
      <c r="IA44" s="163"/>
      <c r="IB44" s="163"/>
      <c r="IC44" s="163"/>
      <c r="ID44" s="163"/>
      <c r="IE44" s="163"/>
      <c r="IF44" s="163"/>
      <c r="IG44" s="163"/>
      <c r="IH44" s="163"/>
      <c r="II44" s="163"/>
      <c r="IJ44" s="163"/>
      <c r="IK44" s="163"/>
      <c r="IL44" s="163"/>
      <c r="IM44" s="163"/>
      <c r="IN44" s="163"/>
      <c r="IO44" s="163"/>
      <c r="IP44" s="163"/>
      <c r="IQ44" s="163"/>
      <c r="IR44" s="163"/>
      <c r="IS44" s="163"/>
      <c r="IT44" s="163"/>
      <c r="IU44" s="163"/>
      <c r="IV44" s="163"/>
      <c r="IW44" s="163"/>
      <c r="IX44" s="163"/>
      <c r="IY44" s="163"/>
      <c r="IZ44" s="163"/>
      <c r="JA44" s="163"/>
      <c r="JB44" s="163"/>
      <c r="JC44" s="163"/>
      <c r="JD44" s="163"/>
      <c r="JE44" s="163"/>
      <c r="JF44" s="163"/>
      <c r="JG44" s="163"/>
      <c r="JH44" s="163"/>
      <c r="JI44" s="163"/>
      <c r="JJ44" s="163"/>
      <c r="JK44" s="163"/>
      <c r="JL44" s="163"/>
      <c r="JM44" s="163"/>
      <c r="JN44" s="163"/>
      <c r="JO44" s="163"/>
      <c r="JP44" s="163"/>
      <c r="JQ44" s="163"/>
      <c r="JR44" s="163"/>
      <c r="JS44" s="163"/>
      <c r="JT44" s="163"/>
      <c r="JU44" s="163"/>
      <c r="JV44" s="163"/>
      <c r="JW44" s="163"/>
      <c r="JX44" s="163"/>
      <c r="JY44" s="163"/>
      <c r="JZ44" s="163"/>
      <c r="KA44" s="163"/>
      <c r="KB44" s="163"/>
      <c r="KC44" s="163"/>
      <c r="KD44" s="163"/>
      <c r="KE44" s="163"/>
      <c r="KF44" s="163"/>
      <c r="KG44" s="163"/>
      <c r="KH44" s="163"/>
      <c r="KI44" s="163"/>
      <c r="KJ44" s="163"/>
      <c r="KK44" s="163"/>
      <c r="KL44" s="163"/>
      <c r="KM44" s="163"/>
      <c r="KN44" s="163"/>
      <c r="KO44" s="163"/>
      <c r="KP44" s="163"/>
      <c r="KQ44" s="163"/>
      <c r="KR44" s="163"/>
      <c r="KS44" s="163"/>
      <c r="KT44" s="163"/>
      <c r="KU44" s="163"/>
      <c r="KV44" s="163"/>
      <c r="KW44" s="163"/>
      <c r="KX44" s="163"/>
      <c r="KY44" s="163"/>
      <c r="KZ44" s="163"/>
      <c r="LA44" s="163"/>
      <c r="LB44" s="163"/>
      <c r="LC44" s="163"/>
      <c r="LD44" s="163"/>
      <c r="LE44" s="163"/>
      <c r="LF44" s="163"/>
      <c r="LG44" s="163"/>
      <c r="LH44" s="163"/>
      <c r="LI44" s="163"/>
      <c r="LJ44" s="163"/>
      <c r="LK44" s="163"/>
      <c r="LL44" s="163"/>
      <c r="LM44" s="163"/>
      <c r="LN44" s="163"/>
      <c r="LO44" s="163"/>
      <c r="LP44" s="163"/>
      <c r="LQ44" s="163"/>
      <c r="LR44" s="163"/>
      <c r="LS44" s="163"/>
      <c r="LT44" s="163"/>
      <c r="LU44" s="163"/>
      <c r="LV44" s="163"/>
      <c r="LW44" s="163"/>
      <c r="LX44" s="163"/>
      <c r="LY44" s="163"/>
      <c r="LZ44" s="163"/>
      <c r="MA44" s="163"/>
      <c r="MB44" s="163"/>
      <c r="MC44" s="163"/>
      <c r="MD44" s="163"/>
      <c r="ME44" s="163"/>
      <c r="MF44" s="163"/>
      <c r="MG44" s="163"/>
      <c r="MH44" s="163"/>
      <c r="MI44" s="163"/>
      <c r="MJ44" s="163"/>
      <c r="MK44" s="163"/>
      <c r="ML44" s="163"/>
      <c r="MM44" s="163"/>
      <c r="MN44" s="163"/>
      <c r="MO44" s="163"/>
      <c r="MP44" s="163"/>
      <c r="MQ44" s="163"/>
      <c r="MR44" s="163"/>
      <c r="MS44" s="163"/>
      <c r="MT44" s="163"/>
      <c r="MU44" s="163"/>
      <c r="MV44" s="163"/>
      <c r="MW44" s="163"/>
      <c r="MX44" s="163"/>
      <c r="MY44" s="163"/>
      <c r="MZ44" s="163"/>
      <c r="NA44" s="163"/>
      <c r="NB44" s="163"/>
      <c r="NC44" s="163"/>
      <c r="ND44" s="163"/>
      <c r="NE44" s="163"/>
    </row>
    <row r="45" spans="1:369" ht="20.100000000000001" customHeight="1" thickBot="1">
      <c r="A45" s="171">
        <v>13</v>
      </c>
      <c r="B45" s="249" t="s">
        <v>137</v>
      </c>
      <c r="C45" s="172">
        <f t="shared" si="33"/>
        <v>0</v>
      </c>
      <c r="D45" s="163"/>
      <c r="E45" s="163" t="s">
        <v>130</v>
      </c>
      <c r="F45" s="163" t="s">
        <v>130</v>
      </c>
      <c r="G45" s="163" t="s">
        <v>130</v>
      </c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3"/>
      <c r="BD45" s="163"/>
      <c r="BE45" s="163"/>
      <c r="BF45" s="163"/>
      <c r="BG45" s="163"/>
      <c r="BH45" s="163"/>
      <c r="BI45" s="163"/>
      <c r="BJ45" s="163"/>
      <c r="BK45" s="163"/>
      <c r="BL45" s="163"/>
      <c r="BM45" s="163"/>
      <c r="BN45" s="163"/>
      <c r="BO45" s="163"/>
      <c r="BP45" s="163"/>
      <c r="BQ45" s="163"/>
      <c r="BR45" s="163"/>
      <c r="BS45" s="163"/>
      <c r="BT45" s="163"/>
      <c r="BU45" s="163"/>
      <c r="BV45" s="163"/>
      <c r="BW45" s="163"/>
      <c r="BX45" s="163"/>
      <c r="BY45" s="163"/>
      <c r="BZ45" s="163"/>
      <c r="CA45" s="163"/>
      <c r="CB45" s="163"/>
      <c r="CC45" s="163"/>
      <c r="CD45" s="163"/>
      <c r="CE45" s="163"/>
      <c r="CF45" s="163"/>
      <c r="CG45" s="163"/>
      <c r="CH45" s="163"/>
      <c r="CI45" s="163"/>
      <c r="CJ45" s="163"/>
      <c r="CK45" s="163"/>
      <c r="CL45" s="163"/>
      <c r="CM45" s="163"/>
      <c r="CN45" s="163"/>
      <c r="CO45" s="163"/>
      <c r="CP45" s="163"/>
      <c r="CQ45" s="163"/>
      <c r="CR45" s="163"/>
      <c r="CS45" s="163"/>
      <c r="CT45" s="163"/>
      <c r="CU45" s="163"/>
      <c r="CV45" s="163"/>
      <c r="CW45" s="163"/>
      <c r="CX45" s="163"/>
      <c r="CY45" s="163"/>
      <c r="CZ45" s="163"/>
      <c r="DA45" s="163"/>
      <c r="DB45" s="163"/>
      <c r="DC45" s="163"/>
      <c r="DD45" s="163"/>
      <c r="DE45" s="163"/>
      <c r="DF45" s="163"/>
      <c r="DG45" s="163"/>
      <c r="DH45" s="163"/>
      <c r="DI45" s="163"/>
      <c r="DJ45" s="163"/>
      <c r="DK45" s="163"/>
      <c r="DL45" s="163"/>
      <c r="DM45" s="163"/>
      <c r="DN45" s="163"/>
      <c r="DO45" s="163"/>
      <c r="DP45" s="163"/>
      <c r="DQ45" s="163"/>
      <c r="DR45" s="163"/>
      <c r="DS45" s="163"/>
      <c r="DT45" s="163"/>
      <c r="DU45" s="163"/>
      <c r="DV45" s="163"/>
      <c r="DW45" s="163"/>
      <c r="DX45" s="163"/>
      <c r="DY45" s="163"/>
      <c r="DZ45" s="163"/>
      <c r="EA45" s="163"/>
      <c r="EB45" s="163"/>
      <c r="EC45" s="163"/>
      <c r="ED45" s="163"/>
      <c r="EE45" s="163"/>
      <c r="EF45" s="163"/>
      <c r="EG45" s="163"/>
      <c r="EH45" s="163"/>
      <c r="EI45" s="163"/>
      <c r="EJ45" s="163"/>
      <c r="EK45" s="163"/>
      <c r="EL45" s="163"/>
      <c r="EM45" s="163"/>
      <c r="EN45" s="163"/>
      <c r="EO45" s="163"/>
      <c r="EP45" s="163"/>
      <c r="EQ45" s="163"/>
      <c r="ER45" s="163"/>
      <c r="ES45" s="163"/>
      <c r="ET45" s="163"/>
      <c r="EU45" s="163"/>
      <c r="EV45" s="163"/>
      <c r="EW45" s="163"/>
      <c r="EX45" s="163"/>
      <c r="EY45" s="163"/>
      <c r="EZ45" s="163"/>
      <c r="FA45" s="163"/>
      <c r="FB45" s="163"/>
      <c r="FC45" s="163"/>
      <c r="FD45" s="163"/>
      <c r="FE45" s="163"/>
      <c r="FF45" s="163"/>
      <c r="FG45" s="163"/>
      <c r="FH45" s="163"/>
      <c r="FI45" s="163"/>
      <c r="FJ45" s="163"/>
      <c r="FK45" s="163"/>
      <c r="FL45" s="163"/>
      <c r="FM45" s="163"/>
      <c r="FN45" s="163"/>
      <c r="FO45" s="163"/>
      <c r="FP45" s="163"/>
      <c r="FQ45" s="163"/>
      <c r="FR45" s="163"/>
      <c r="FS45" s="163"/>
      <c r="FT45" s="163"/>
      <c r="FU45" s="163"/>
      <c r="FV45" s="163"/>
      <c r="FW45" s="163"/>
      <c r="FX45" s="163"/>
      <c r="FY45" s="163"/>
      <c r="FZ45" s="163"/>
      <c r="GA45" s="163"/>
      <c r="GB45" s="163"/>
      <c r="GC45" s="163"/>
      <c r="GD45" s="163"/>
      <c r="GE45" s="163"/>
      <c r="GF45" s="163"/>
      <c r="GG45" s="163"/>
      <c r="GH45" s="163"/>
      <c r="GI45" s="163"/>
      <c r="GJ45" s="163"/>
      <c r="GK45" s="163"/>
      <c r="GL45" s="163"/>
      <c r="GM45" s="163"/>
      <c r="GN45" s="163"/>
      <c r="GO45" s="163"/>
      <c r="GP45" s="163"/>
      <c r="GQ45" s="163"/>
      <c r="GR45" s="163"/>
      <c r="GS45" s="163"/>
      <c r="GT45" s="163"/>
      <c r="GU45" s="163"/>
      <c r="GV45" s="163"/>
      <c r="GW45" s="163"/>
      <c r="GX45" s="163"/>
      <c r="GY45" s="163"/>
      <c r="GZ45" s="163"/>
      <c r="HA45" s="163"/>
      <c r="HB45" s="163"/>
      <c r="HC45" s="163"/>
      <c r="HD45" s="163"/>
      <c r="HE45" s="163"/>
      <c r="HF45" s="163"/>
      <c r="HG45" s="163"/>
      <c r="HH45" s="163"/>
      <c r="HI45" s="163"/>
      <c r="HJ45" s="163"/>
      <c r="HK45" s="163"/>
      <c r="HL45" s="163"/>
      <c r="HM45" s="163"/>
      <c r="HN45" s="163"/>
      <c r="HO45" s="163"/>
      <c r="HP45" s="163"/>
      <c r="HQ45" s="163"/>
      <c r="HR45" s="163"/>
      <c r="HS45" s="163"/>
      <c r="HT45" s="163"/>
      <c r="HU45" s="163"/>
      <c r="HV45" s="163"/>
      <c r="HW45" s="163"/>
      <c r="HX45" s="163"/>
      <c r="HY45" s="163"/>
      <c r="HZ45" s="163"/>
      <c r="IA45" s="163"/>
      <c r="IB45" s="163"/>
      <c r="IC45" s="163"/>
      <c r="ID45" s="163"/>
      <c r="IE45" s="163"/>
      <c r="IF45" s="163"/>
      <c r="IG45" s="163"/>
      <c r="IH45" s="163"/>
      <c r="II45" s="163"/>
      <c r="IJ45" s="163"/>
      <c r="IK45" s="163"/>
      <c r="IL45" s="163"/>
      <c r="IM45" s="163"/>
      <c r="IN45" s="163"/>
      <c r="IO45" s="163"/>
      <c r="IP45" s="163"/>
      <c r="IQ45" s="163"/>
      <c r="IR45" s="163"/>
      <c r="IS45" s="163"/>
      <c r="IT45" s="163"/>
      <c r="IU45" s="163"/>
      <c r="IV45" s="163"/>
      <c r="IW45" s="163"/>
      <c r="IX45" s="163"/>
      <c r="IY45" s="163"/>
      <c r="IZ45" s="163"/>
      <c r="JA45" s="163"/>
      <c r="JB45" s="163"/>
      <c r="JC45" s="163"/>
      <c r="JD45" s="163"/>
      <c r="JE45" s="163"/>
      <c r="JF45" s="163"/>
      <c r="JG45" s="163"/>
      <c r="JH45" s="163"/>
      <c r="JI45" s="163"/>
      <c r="JJ45" s="163"/>
      <c r="JK45" s="163"/>
      <c r="JL45" s="163"/>
      <c r="JM45" s="163"/>
      <c r="JN45" s="163"/>
      <c r="JO45" s="163"/>
      <c r="JP45" s="163"/>
      <c r="JQ45" s="163"/>
      <c r="JR45" s="163"/>
      <c r="JS45" s="163"/>
      <c r="JT45" s="163"/>
      <c r="JU45" s="163"/>
      <c r="JV45" s="163"/>
      <c r="JW45" s="163"/>
      <c r="JX45" s="163"/>
      <c r="JY45" s="163"/>
      <c r="JZ45" s="163"/>
      <c r="KA45" s="163"/>
      <c r="KB45" s="163"/>
      <c r="KC45" s="163"/>
      <c r="KD45" s="163"/>
      <c r="KE45" s="163"/>
      <c r="KF45" s="163"/>
      <c r="KG45" s="163"/>
      <c r="KH45" s="163"/>
      <c r="KI45" s="163"/>
      <c r="KJ45" s="163"/>
      <c r="KK45" s="163"/>
      <c r="KL45" s="163"/>
      <c r="KM45" s="163"/>
      <c r="KN45" s="163"/>
      <c r="KO45" s="163"/>
      <c r="KP45" s="163"/>
      <c r="KQ45" s="163"/>
      <c r="KR45" s="163"/>
      <c r="KS45" s="163"/>
      <c r="KT45" s="163"/>
      <c r="KU45" s="163"/>
      <c r="KV45" s="163"/>
      <c r="KW45" s="163"/>
      <c r="KX45" s="163"/>
      <c r="KY45" s="163"/>
      <c r="KZ45" s="163"/>
      <c r="LA45" s="163"/>
      <c r="LB45" s="163"/>
      <c r="LC45" s="163"/>
      <c r="LD45" s="163"/>
      <c r="LE45" s="163"/>
      <c r="LF45" s="163"/>
      <c r="LG45" s="163"/>
      <c r="LH45" s="163"/>
      <c r="LI45" s="163"/>
      <c r="LJ45" s="163"/>
      <c r="LK45" s="163"/>
      <c r="LL45" s="163"/>
      <c r="LM45" s="163"/>
      <c r="LN45" s="163"/>
      <c r="LO45" s="163"/>
      <c r="LP45" s="163"/>
      <c r="LQ45" s="163"/>
      <c r="LR45" s="163"/>
      <c r="LS45" s="163"/>
      <c r="LT45" s="163"/>
      <c r="LU45" s="163"/>
      <c r="LV45" s="163"/>
      <c r="LW45" s="163"/>
      <c r="LX45" s="163"/>
      <c r="LY45" s="163"/>
      <c r="LZ45" s="163"/>
      <c r="MA45" s="163"/>
      <c r="MB45" s="163"/>
      <c r="MC45" s="163"/>
      <c r="MD45" s="163"/>
      <c r="ME45" s="163"/>
      <c r="MF45" s="163"/>
      <c r="MG45" s="163"/>
      <c r="MH45" s="163"/>
      <c r="MI45" s="163"/>
      <c r="MJ45" s="163"/>
      <c r="MK45" s="163"/>
      <c r="ML45" s="163"/>
      <c r="MM45" s="163"/>
      <c r="MN45" s="163"/>
      <c r="MO45" s="163"/>
      <c r="MP45" s="163"/>
      <c r="MQ45" s="163"/>
      <c r="MR45" s="163"/>
      <c r="MS45" s="163"/>
      <c r="MT45" s="163"/>
      <c r="MU45" s="163"/>
      <c r="MV45" s="163"/>
      <c r="MW45" s="163"/>
      <c r="MX45" s="163"/>
      <c r="MY45" s="163"/>
      <c r="MZ45" s="163"/>
      <c r="NA45" s="163"/>
      <c r="NB45" s="163"/>
      <c r="NC45" s="163"/>
      <c r="ND45" s="163"/>
      <c r="NE45" s="163"/>
    </row>
    <row r="46" spans="1:369" ht="20.100000000000001" customHeight="1" thickBot="1">
      <c r="A46" s="171">
        <v>14</v>
      </c>
      <c r="B46" s="251" t="s">
        <v>138</v>
      </c>
      <c r="C46" s="172">
        <f t="shared" si="33"/>
        <v>0</v>
      </c>
      <c r="D46" s="163"/>
      <c r="E46" s="163" t="s">
        <v>130</v>
      </c>
      <c r="F46" s="163" t="s">
        <v>130</v>
      </c>
      <c r="G46" s="163" t="s">
        <v>130</v>
      </c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  <c r="BB46" s="163"/>
      <c r="BC46" s="163"/>
      <c r="BD46" s="163"/>
      <c r="BE46" s="163"/>
      <c r="BF46" s="163"/>
      <c r="BG46" s="163"/>
      <c r="BH46" s="163"/>
      <c r="BI46" s="163"/>
      <c r="BJ46" s="163"/>
      <c r="BK46" s="163"/>
      <c r="BL46" s="163"/>
      <c r="BM46" s="163"/>
      <c r="BN46" s="163"/>
      <c r="BO46" s="163"/>
      <c r="BP46" s="163"/>
      <c r="BQ46" s="163"/>
      <c r="BR46" s="163"/>
      <c r="BS46" s="163"/>
      <c r="BT46" s="163"/>
      <c r="BU46" s="163"/>
      <c r="BV46" s="163"/>
      <c r="BW46" s="163"/>
      <c r="BX46" s="163"/>
      <c r="BY46" s="163"/>
      <c r="BZ46" s="163"/>
      <c r="CA46" s="163"/>
      <c r="CB46" s="163"/>
      <c r="CC46" s="163"/>
      <c r="CD46" s="163"/>
      <c r="CE46" s="163"/>
      <c r="CF46" s="163"/>
      <c r="CG46" s="163"/>
      <c r="CH46" s="163"/>
      <c r="CI46" s="163"/>
      <c r="CJ46" s="163"/>
      <c r="CK46" s="163"/>
      <c r="CL46" s="163"/>
      <c r="CM46" s="163"/>
      <c r="CN46" s="163"/>
      <c r="CO46" s="163"/>
      <c r="CP46" s="163"/>
      <c r="CQ46" s="163"/>
      <c r="CR46" s="163"/>
      <c r="CS46" s="163"/>
      <c r="CT46" s="163"/>
      <c r="CU46" s="163"/>
      <c r="CV46" s="163"/>
      <c r="CW46" s="163"/>
      <c r="CX46" s="163"/>
      <c r="CY46" s="163"/>
      <c r="CZ46" s="163"/>
      <c r="DA46" s="163"/>
      <c r="DB46" s="163"/>
      <c r="DC46" s="163"/>
      <c r="DD46" s="163"/>
      <c r="DE46" s="163"/>
      <c r="DF46" s="163"/>
      <c r="DG46" s="163"/>
      <c r="DH46" s="163"/>
      <c r="DI46" s="163"/>
      <c r="DJ46" s="163"/>
      <c r="DK46" s="163"/>
      <c r="DL46" s="163"/>
      <c r="DM46" s="163"/>
      <c r="DN46" s="163"/>
      <c r="DO46" s="163"/>
      <c r="DP46" s="163"/>
      <c r="DQ46" s="163"/>
      <c r="DR46" s="163"/>
      <c r="DS46" s="163"/>
      <c r="DT46" s="163"/>
      <c r="DU46" s="163"/>
      <c r="DV46" s="163"/>
      <c r="DW46" s="163"/>
      <c r="DX46" s="163"/>
      <c r="DY46" s="163"/>
      <c r="DZ46" s="163"/>
      <c r="EA46" s="163"/>
      <c r="EB46" s="163"/>
      <c r="EC46" s="163"/>
      <c r="ED46" s="163"/>
      <c r="EE46" s="163"/>
      <c r="EF46" s="163"/>
      <c r="EG46" s="163"/>
      <c r="EH46" s="163"/>
      <c r="EI46" s="163"/>
      <c r="EJ46" s="163"/>
      <c r="EK46" s="163"/>
      <c r="EL46" s="163"/>
      <c r="EM46" s="163"/>
      <c r="EN46" s="163"/>
      <c r="EO46" s="163"/>
      <c r="EP46" s="163"/>
      <c r="EQ46" s="163"/>
      <c r="ER46" s="163"/>
      <c r="ES46" s="163"/>
      <c r="ET46" s="163"/>
      <c r="EU46" s="163"/>
      <c r="EV46" s="163"/>
      <c r="EW46" s="163"/>
      <c r="EX46" s="163"/>
      <c r="EY46" s="163"/>
      <c r="EZ46" s="163"/>
      <c r="FA46" s="163"/>
      <c r="FB46" s="163"/>
      <c r="FC46" s="163"/>
      <c r="FD46" s="163"/>
      <c r="FE46" s="163"/>
      <c r="FF46" s="163"/>
      <c r="FG46" s="163"/>
      <c r="FH46" s="163"/>
      <c r="FI46" s="163"/>
      <c r="FJ46" s="163"/>
      <c r="FK46" s="163"/>
      <c r="FL46" s="163"/>
      <c r="FM46" s="163"/>
      <c r="FN46" s="163"/>
      <c r="FO46" s="163"/>
      <c r="FP46" s="163"/>
      <c r="FQ46" s="163"/>
      <c r="FR46" s="163"/>
      <c r="FS46" s="163"/>
      <c r="FT46" s="163"/>
      <c r="FU46" s="163"/>
      <c r="FV46" s="163"/>
      <c r="FW46" s="163"/>
      <c r="FX46" s="163"/>
      <c r="FY46" s="163"/>
      <c r="FZ46" s="163"/>
      <c r="GA46" s="163"/>
      <c r="GB46" s="163"/>
      <c r="GC46" s="163"/>
      <c r="GD46" s="163"/>
      <c r="GE46" s="163"/>
      <c r="GF46" s="163"/>
      <c r="GG46" s="163"/>
      <c r="GH46" s="163"/>
      <c r="GI46" s="163"/>
      <c r="GJ46" s="163"/>
      <c r="GK46" s="163"/>
      <c r="GL46" s="163"/>
      <c r="GM46" s="163"/>
      <c r="GN46" s="163"/>
      <c r="GO46" s="163"/>
      <c r="GP46" s="163"/>
      <c r="GQ46" s="163"/>
      <c r="GR46" s="163"/>
      <c r="GS46" s="163"/>
      <c r="GT46" s="163"/>
      <c r="GU46" s="163"/>
      <c r="GV46" s="163"/>
      <c r="GW46" s="163"/>
      <c r="GX46" s="163"/>
      <c r="GY46" s="163"/>
      <c r="GZ46" s="163"/>
      <c r="HA46" s="163"/>
      <c r="HB46" s="163"/>
      <c r="HC46" s="163"/>
      <c r="HD46" s="163"/>
      <c r="HE46" s="163"/>
      <c r="HF46" s="163"/>
      <c r="HG46" s="163"/>
      <c r="HH46" s="163"/>
      <c r="HI46" s="163"/>
      <c r="HJ46" s="163"/>
      <c r="HK46" s="163"/>
      <c r="HL46" s="163"/>
      <c r="HM46" s="163"/>
      <c r="HN46" s="163"/>
      <c r="HO46" s="163"/>
      <c r="HP46" s="163"/>
      <c r="HQ46" s="163"/>
      <c r="HR46" s="163"/>
      <c r="HS46" s="163"/>
      <c r="HT46" s="163"/>
      <c r="HU46" s="163"/>
      <c r="HV46" s="163"/>
      <c r="HW46" s="163"/>
      <c r="HX46" s="163"/>
      <c r="HY46" s="163"/>
      <c r="HZ46" s="163"/>
      <c r="IA46" s="163"/>
      <c r="IB46" s="163"/>
      <c r="IC46" s="163"/>
      <c r="ID46" s="163"/>
      <c r="IE46" s="163"/>
      <c r="IF46" s="163"/>
      <c r="IG46" s="163"/>
      <c r="IH46" s="163"/>
      <c r="II46" s="163"/>
      <c r="IJ46" s="163"/>
      <c r="IK46" s="163"/>
      <c r="IL46" s="163"/>
      <c r="IM46" s="163"/>
      <c r="IN46" s="163"/>
      <c r="IO46" s="163"/>
      <c r="IP46" s="163"/>
      <c r="IQ46" s="163"/>
      <c r="IR46" s="163"/>
      <c r="IS46" s="163"/>
      <c r="IT46" s="163"/>
      <c r="IU46" s="163"/>
      <c r="IV46" s="163"/>
      <c r="IW46" s="163"/>
      <c r="IX46" s="163"/>
      <c r="IY46" s="163"/>
      <c r="IZ46" s="163"/>
      <c r="JA46" s="163"/>
      <c r="JB46" s="163"/>
      <c r="JC46" s="163"/>
      <c r="JD46" s="163"/>
      <c r="JE46" s="163"/>
      <c r="JF46" s="163"/>
      <c r="JG46" s="163"/>
      <c r="JH46" s="163"/>
      <c r="JI46" s="163"/>
      <c r="JJ46" s="163"/>
      <c r="JK46" s="163"/>
      <c r="JL46" s="163"/>
      <c r="JM46" s="163"/>
      <c r="JN46" s="163"/>
      <c r="JO46" s="163"/>
      <c r="JP46" s="163"/>
      <c r="JQ46" s="163"/>
      <c r="JR46" s="163"/>
      <c r="JS46" s="163"/>
      <c r="JT46" s="163"/>
      <c r="JU46" s="163"/>
      <c r="JV46" s="163"/>
      <c r="JW46" s="163"/>
      <c r="JX46" s="163"/>
      <c r="JY46" s="163"/>
      <c r="JZ46" s="163"/>
      <c r="KA46" s="163"/>
      <c r="KB46" s="163"/>
      <c r="KC46" s="163"/>
      <c r="KD46" s="163"/>
      <c r="KE46" s="163"/>
      <c r="KF46" s="163"/>
      <c r="KG46" s="163"/>
      <c r="KH46" s="163"/>
      <c r="KI46" s="163"/>
      <c r="KJ46" s="163"/>
      <c r="KK46" s="163"/>
      <c r="KL46" s="163"/>
      <c r="KM46" s="163"/>
      <c r="KN46" s="163"/>
      <c r="KO46" s="163"/>
      <c r="KP46" s="163"/>
      <c r="KQ46" s="163"/>
      <c r="KR46" s="163"/>
      <c r="KS46" s="163"/>
      <c r="KT46" s="163"/>
      <c r="KU46" s="163"/>
      <c r="KV46" s="163"/>
      <c r="KW46" s="163"/>
      <c r="KX46" s="163"/>
      <c r="KY46" s="163"/>
      <c r="KZ46" s="163"/>
      <c r="LA46" s="163"/>
      <c r="LB46" s="163"/>
      <c r="LC46" s="163"/>
      <c r="LD46" s="163"/>
      <c r="LE46" s="163"/>
      <c r="LF46" s="163"/>
      <c r="LG46" s="163"/>
      <c r="LH46" s="163"/>
      <c r="LI46" s="163"/>
      <c r="LJ46" s="163"/>
      <c r="LK46" s="163"/>
      <c r="LL46" s="163"/>
      <c r="LM46" s="163"/>
      <c r="LN46" s="163"/>
      <c r="LO46" s="163"/>
      <c r="LP46" s="163"/>
      <c r="LQ46" s="163"/>
      <c r="LR46" s="163"/>
      <c r="LS46" s="163"/>
      <c r="LT46" s="163"/>
      <c r="LU46" s="163"/>
      <c r="LV46" s="163"/>
      <c r="LW46" s="163"/>
      <c r="LX46" s="163"/>
      <c r="LY46" s="163"/>
      <c r="LZ46" s="163"/>
      <c r="MA46" s="163"/>
      <c r="MB46" s="163"/>
      <c r="MC46" s="163"/>
      <c r="MD46" s="163"/>
      <c r="ME46" s="163"/>
      <c r="MF46" s="163"/>
      <c r="MG46" s="163"/>
      <c r="MH46" s="163"/>
      <c r="MI46" s="163"/>
      <c r="MJ46" s="163"/>
      <c r="MK46" s="163"/>
      <c r="ML46" s="163"/>
      <c r="MM46" s="163"/>
      <c r="MN46" s="163"/>
      <c r="MO46" s="163"/>
      <c r="MP46" s="163"/>
      <c r="MQ46" s="163"/>
      <c r="MR46" s="163"/>
      <c r="MS46" s="163"/>
      <c r="MT46" s="163"/>
      <c r="MU46" s="163"/>
      <c r="MV46" s="163"/>
      <c r="MW46" s="163"/>
      <c r="MX46" s="163"/>
      <c r="MY46" s="163"/>
      <c r="MZ46" s="163"/>
      <c r="NA46" s="163"/>
      <c r="NB46" s="163"/>
      <c r="NC46" s="163"/>
      <c r="ND46" s="163"/>
      <c r="NE46" s="163"/>
    </row>
    <row r="47" spans="1:369" ht="20.100000000000001" customHeight="1">
      <c r="A47" s="171">
        <v>15</v>
      </c>
      <c r="B47" s="249" t="s">
        <v>139</v>
      </c>
      <c r="C47" s="172">
        <f>IF(LEN(B47)&gt;0,COUNTIF($D47:$GU47,"A"),"")</f>
        <v>1</v>
      </c>
      <c r="D47" s="163"/>
      <c r="E47" s="163" t="s">
        <v>130</v>
      </c>
      <c r="F47" s="163" t="s">
        <v>130</v>
      </c>
      <c r="G47" s="163" t="s">
        <v>142</v>
      </c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3"/>
      <c r="AN47" s="163"/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AY47" s="163"/>
      <c r="AZ47" s="163"/>
      <c r="BA47" s="163"/>
      <c r="BB47" s="163"/>
      <c r="BC47" s="163"/>
      <c r="BD47" s="163"/>
      <c r="BE47" s="163"/>
      <c r="BF47" s="163"/>
      <c r="BG47" s="163"/>
      <c r="BH47" s="163"/>
      <c r="BI47" s="163"/>
      <c r="BJ47" s="163"/>
      <c r="BK47" s="163"/>
      <c r="BL47" s="163"/>
      <c r="BM47" s="163"/>
      <c r="BN47" s="163"/>
      <c r="BO47" s="163"/>
      <c r="BP47" s="163"/>
      <c r="BQ47" s="163"/>
      <c r="BR47" s="163"/>
      <c r="BS47" s="163"/>
      <c r="BT47" s="163"/>
      <c r="BU47" s="163"/>
      <c r="BV47" s="163"/>
      <c r="BW47" s="163"/>
      <c r="BX47" s="163"/>
      <c r="BY47" s="163"/>
      <c r="BZ47" s="163"/>
      <c r="CA47" s="163"/>
      <c r="CB47" s="163"/>
      <c r="CC47" s="163"/>
      <c r="CD47" s="163"/>
      <c r="CE47" s="163"/>
      <c r="CF47" s="163"/>
      <c r="CG47" s="163"/>
      <c r="CH47" s="163"/>
      <c r="CI47" s="163"/>
      <c r="CJ47" s="163"/>
      <c r="CK47" s="163"/>
      <c r="CL47" s="163"/>
      <c r="CM47" s="163"/>
      <c r="CN47" s="163"/>
      <c r="CO47" s="163"/>
      <c r="CP47" s="163"/>
      <c r="CQ47" s="163"/>
      <c r="CR47" s="163"/>
      <c r="CS47" s="163"/>
      <c r="CT47" s="163"/>
      <c r="CU47" s="163"/>
      <c r="CV47" s="163"/>
      <c r="CW47" s="163"/>
      <c r="CX47" s="163"/>
      <c r="CY47" s="163"/>
      <c r="CZ47" s="163"/>
      <c r="DA47" s="163"/>
      <c r="DB47" s="163"/>
      <c r="DC47" s="163"/>
      <c r="DD47" s="163"/>
      <c r="DE47" s="163"/>
      <c r="DF47" s="163"/>
      <c r="DG47" s="163"/>
      <c r="DH47" s="163"/>
      <c r="DI47" s="163"/>
      <c r="DJ47" s="163"/>
      <c r="DK47" s="163"/>
      <c r="DL47" s="163"/>
      <c r="DM47" s="163"/>
      <c r="DN47" s="163"/>
      <c r="DO47" s="163"/>
      <c r="DP47" s="163"/>
      <c r="DQ47" s="163"/>
      <c r="DR47" s="163"/>
      <c r="DS47" s="163"/>
      <c r="DT47" s="163"/>
      <c r="DU47" s="163"/>
      <c r="DV47" s="163"/>
      <c r="DW47" s="163"/>
      <c r="DX47" s="163"/>
      <c r="DY47" s="163"/>
      <c r="DZ47" s="163"/>
      <c r="EA47" s="163"/>
      <c r="EB47" s="163"/>
      <c r="EC47" s="163"/>
      <c r="ED47" s="163"/>
      <c r="EE47" s="163"/>
      <c r="EF47" s="163"/>
      <c r="EG47" s="163"/>
      <c r="EH47" s="163"/>
      <c r="EI47" s="163"/>
      <c r="EJ47" s="163"/>
      <c r="EK47" s="163"/>
      <c r="EL47" s="163"/>
      <c r="EM47" s="163"/>
      <c r="EN47" s="163"/>
      <c r="EO47" s="163"/>
      <c r="EP47" s="163"/>
      <c r="EQ47" s="163"/>
      <c r="ER47" s="163"/>
      <c r="ES47" s="163"/>
      <c r="ET47" s="163"/>
      <c r="EU47" s="163"/>
      <c r="EV47" s="163"/>
      <c r="EW47" s="163"/>
      <c r="EX47" s="163"/>
      <c r="EY47" s="163"/>
      <c r="EZ47" s="163"/>
      <c r="FA47" s="163"/>
      <c r="FB47" s="163"/>
      <c r="FC47" s="163"/>
      <c r="FD47" s="163"/>
      <c r="FE47" s="163"/>
      <c r="FF47" s="163"/>
      <c r="FG47" s="163"/>
      <c r="FH47" s="163"/>
      <c r="FI47" s="163"/>
      <c r="FJ47" s="163"/>
      <c r="FK47" s="163"/>
      <c r="FL47" s="163"/>
      <c r="FM47" s="163"/>
      <c r="FN47" s="163"/>
      <c r="FO47" s="163"/>
      <c r="FP47" s="163"/>
      <c r="FQ47" s="163"/>
      <c r="FR47" s="163"/>
      <c r="FS47" s="163"/>
      <c r="FT47" s="163"/>
      <c r="FU47" s="163"/>
      <c r="FV47" s="163"/>
      <c r="FW47" s="163"/>
      <c r="FX47" s="163"/>
      <c r="FY47" s="163"/>
      <c r="FZ47" s="163"/>
      <c r="GA47" s="163"/>
      <c r="GB47" s="163"/>
      <c r="GC47" s="163"/>
      <c r="GD47" s="163"/>
      <c r="GE47" s="163"/>
      <c r="GF47" s="163"/>
      <c r="GG47" s="163"/>
      <c r="GH47" s="163"/>
      <c r="GI47" s="163"/>
      <c r="GJ47" s="163"/>
      <c r="GK47" s="163"/>
      <c r="GL47" s="163"/>
      <c r="GM47" s="163"/>
      <c r="GN47" s="163"/>
      <c r="GO47" s="163"/>
      <c r="GP47" s="163"/>
      <c r="GQ47" s="163"/>
      <c r="GR47" s="163"/>
      <c r="GS47" s="163"/>
      <c r="GT47" s="163"/>
      <c r="GU47" s="163"/>
      <c r="GV47" s="163"/>
      <c r="GW47" s="163"/>
      <c r="GX47" s="163"/>
      <c r="GY47" s="163"/>
      <c r="GZ47" s="163"/>
      <c r="HA47" s="163"/>
      <c r="HB47" s="163"/>
      <c r="HC47" s="163"/>
      <c r="HD47" s="163"/>
      <c r="HE47" s="163"/>
      <c r="HF47" s="163"/>
      <c r="HG47" s="163"/>
      <c r="HH47" s="163"/>
      <c r="HI47" s="163"/>
      <c r="HJ47" s="163"/>
      <c r="HK47" s="163"/>
      <c r="HL47" s="163"/>
      <c r="HM47" s="163"/>
      <c r="HN47" s="163"/>
      <c r="HO47" s="163"/>
      <c r="HP47" s="163"/>
      <c r="HQ47" s="163"/>
      <c r="HR47" s="163"/>
      <c r="HS47" s="163"/>
      <c r="HT47" s="163"/>
      <c r="HU47" s="163"/>
      <c r="HV47" s="163"/>
      <c r="HW47" s="163"/>
      <c r="HX47" s="163"/>
      <c r="HY47" s="163"/>
      <c r="HZ47" s="163"/>
      <c r="IA47" s="163"/>
      <c r="IB47" s="163"/>
      <c r="IC47" s="163"/>
      <c r="ID47" s="163"/>
      <c r="IE47" s="163"/>
      <c r="IF47" s="163"/>
      <c r="IG47" s="163"/>
      <c r="IH47" s="163"/>
      <c r="II47" s="163"/>
      <c r="IJ47" s="163"/>
      <c r="IK47" s="163"/>
      <c r="IL47" s="163"/>
      <c r="IM47" s="163"/>
      <c r="IN47" s="163"/>
      <c r="IO47" s="163"/>
      <c r="IP47" s="163"/>
      <c r="IQ47" s="163"/>
      <c r="IR47" s="163"/>
      <c r="IS47" s="163"/>
      <c r="IT47" s="163"/>
      <c r="IU47" s="163"/>
      <c r="IV47" s="163"/>
      <c r="IW47" s="163"/>
      <c r="IX47" s="163"/>
      <c r="IY47" s="163"/>
      <c r="IZ47" s="163"/>
      <c r="JA47" s="163"/>
      <c r="JB47" s="163"/>
      <c r="JC47" s="163"/>
      <c r="JD47" s="163"/>
      <c r="JE47" s="163"/>
      <c r="JF47" s="163"/>
      <c r="JG47" s="163"/>
      <c r="JH47" s="163"/>
      <c r="JI47" s="163"/>
      <c r="JJ47" s="163"/>
      <c r="JK47" s="163"/>
      <c r="JL47" s="163"/>
      <c r="JM47" s="163"/>
      <c r="JN47" s="163"/>
      <c r="JO47" s="163"/>
      <c r="JP47" s="163"/>
      <c r="JQ47" s="163"/>
      <c r="JR47" s="163"/>
      <c r="JS47" s="163"/>
      <c r="JT47" s="163"/>
      <c r="JU47" s="163"/>
      <c r="JV47" s="163"/>
      <c r="JW47" s="163"/>
      <c r="JX47" s="163"/>
      <c r="JY47" s="163"/>
      <c r="JZ47" s="163"/>
      <c r="KA47" s="163"/>
      <c r="KB47" s="163"/>
      <c r="KC47" s="163"/>
      <c r="KD47" s="163"/>
      <c r="KE47" s="163"/>
      <c r="KF47" s="163"/>
      <c r="KG47" s="163"/>
      <c r="KH47" s="163"/>
      <c r="KI47" s="163"/>
      <c r="KJ47" s="163"/>
      <c r="KK47" s="163"/>
      <c r="KL47" s="163"/>
      <c r="KM47" s="163"/>
      <c r="KN47" s="163"/>
      <c r="KO47" s="163"/>
      <c r="KP47" s="163"/>
      <c r="KQ47" s="163"/>
      <c r="KR47" s="163"/>
      <c r="KS47" s="163"/>
      <c r="KT47" s="163"/>
      <c r="KU47" s="163"/>
      <c r="KV47" s="163"/>
      <c r="KW47" s="163"/>
      <c r="KX47" s="163"/>
      <c r="KY47" s="163"/>
      <c r="KZ47" s="163"/>
      <c r="LA47" s="163"/>
      <c r="LB47" s="163"/>
      <c r="LC47" s="163"/>
      <c r="LD47" s="163"/>
      <c r="LE47" s="163"/>
      <c r="LF47" s="163"/>
      <c r="LG47" s="163"/>
      <c r="LH47" s="163"/>
      <c r="LI47" s="163"/>
      <c r="LJ47" s="163"/>
      <c r="LK47" s="163"/>
      <c r="LL47" s="163"/>
      <c r="LM47" s="163"/>
      <c r="LN47" s="163"/>
      <c r="LO47" s="163"/>
      <c r="LP47" s="163"/>
      <c r="LQ47" s="163"/>
      <c r="LR47" s="163"/>
      <c r="LS47" s="163"/>
      <c r="LT47" s="163"/>
      <c r="LU47" s="163"/>
      <c r="LV47" s="163"/>
      <c r="LW47" s="163"/>
      <c r="LX47" s="163"/>
      <c r="LY47" s="163"/>
      <c r="LZ47" s="163"/>
      <c r="MA47" s="163"/>
      <c r="MB47" s="163"/>
      <c r="MC47" s="163"/>
      <c r="MD47" s="163"/>
      <c r="ME47" s="163"/>
      <c r="MF47" s="163"/>
      <c r="MG47" s="163"/>
      <c r="MH47" s="163"/>
      <c r="MI47" s="163"/>
      <c r="MJ47" s="163"/>
      <c r="MK47" s="163"/>
      <c r="ML47" s="163"/>
      <c r="MM47" s="163"/>
      <c r="MN47" s="163"/>
      <c r="MO47" s="163"/>
      <c r="MP47" s="163"/>
      <c r="MQ47" s="163"/>
      <c r="MR47" s="163"/>
      <c r="MS47" s="163"/>
      <c r="MT47" s="163"/>
      <c r="MU47" s="163"/>
      <c r="MV47" s="163"/>
      <c r="MW47" s="163"/>
      <c r="MX47" s="163"/>
      <c r="MY47" s="163"/>
      <c r="MZ47" s="163"/>
      <c r="NA47" s="163"/>
      <c r="NB47" s="163"/>
      <c r="NC47" s="163"/>
      <c r="ND47" s="163"/>
      <c r="NE47" s="163"/>
    </row>
    <row r="48" spans="1:369" ht="20.100000000000001" customHeight="1">
      <c r="A48" s="171">
        <v>16</v>
      </c>
      <c r="B48" s="249" t="s">
        <v>140</v>
      </c>
      <c r="C48" s="172">
        <f>IF(LEN(B48)&gt;0,COUNTIF($D48:$GU48,"A"),"")</f>
        <v>0</v>
      </c>
      <c r="D48" s="163"/>
      <c r="E48" s="163" t="s">
        <v>130</v>
      </c>
      <c r="F48" s="163" t="s">
        <v>130</v>
      </c>
      <c r="G48" s="163" t="s">
        <v>130</v>
      </c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  <c r="AZ48" s="163"/>
      <c r="BA48" s="163"/>
      <c r="BB48" s="163"/>
      <c r="BC48" s="163"/>
      <c r="BD48" s="163"/>
      <c r="BE48" s="163"/>
      <c r="BF48" s="163"/>
      <c r="BG48" s="163"/>
      <c r="BH48" s="163"/>
      <c r="BI48" s="163"/>
      <c r="BJ48" s="163"/>
      <c r="BK48" s="163"/>
      <c r="BL48" s="163"/>
      <c r="BM48" s="163"/>
      <c r="BN48" s="163"/>
      <c r="BO48" s="163"/>
      <c r="BP48" s="163"/>
      <c r="BQ48" s="163"/>
      <c r="BR48" s="163"/>
      <c r="BS48" s="163"/>
      <c r="BT48" s="163"/>
      <c r="BU48" s="163"/>
      <c r="BV48" s="163"/>
      <c r="BW48" s="163"/>
      <c r="BX48" s="163"/>
      <c r="BY48" s="163"/>
      <c r="BZ48" s="163"/>
      <c r="CA48" s="163"/>
      <c r="CB48" s="163"/>
      <c r="CC48" s="163"/>
      <c r="CD48" s="163"/>
      <c r="CE48" s="163"/>
      <c r="CF48" s="163"/>
      <c r="CG48" s="163"/>
      <c r="CH48" s="163"/>
      <c r="CI48" s="163"/>
      <c r="CJ48" s="163"/>
      <c r="CK48" s="163"/>
      <c r="CL48" s="163"/>
      <c r="CM48" s="163"/>
      <c r="CN48" s="163"/>
      <c r="CO48" s="163"/>
      <c r="CP48" s="163"/>
      <c r="CQ48" s="163"/>
      <c r="CR48" s="163"/>
      <c r="CS48" s="163"/>
      <c r="CT48" s="163"/>
      <c r="CU48" s="163"/>
      <c r="CV48" s="163"/>
      <c r="CW48" s="163"/>
      <c r="CX48" s="163"/>
      <c r="CY48" s="163"/>
      <c r="CZ48" s="163"/>
      <c r="DA48" s="163"/>
      <c r="DB48" s="163"/>
      <c r="DC48" s="163"/>
      <c r="DD48" s="163"/>
      <c r="DE48" s="163"/>
      <c r="DF48" s="163"/>
      <c r="DG48" s="163"/>
      <c r="DH48" s="163"/>
      <c r="DI48" s="163"/>
      <c r="DJ48" s="163"/>
      <c r="DK48" s="163"/>
      <c r="DL48" s="163"/>
      <c r="DM48" s="163"/>
      <c r="DN48" s="163"/>
      <c r="DO48" s="163"/>
      <c r="DP48" s="163"/>
      <c r="DQ48" s="163"/>
      <c r="DR48" s="163"/>
      <c r="DS48" s="163"/>
      <c r="DT48" s="163"/>
      <c r="DU48" s="163"/>
      <c r="DV48" s="163"/>
      <c r="DW48" s="163"/>
      <c r="DX48" s="163"/>
      <c r="DY48" s="163"/>
      <c r="DZ48" s="163"/>
      <c r="EA48" s="163"/>
      <c r="EB48" s="163"/>
      <c r="EC48" s="163"/>
      <c r="ED48" s="163"/>
      <c r="EE48" s="163"/>
      <c r="EF48" s="163"/>
      <c r="EG48" s="163"/>
      <c r="EH48" s="163"/>
      <c r="EI48" s="163"/>
      <c r="EJ48" s="163"/>
      <c r="EK48" s="163"/>
      <c r="EL48" s="163"/>
      <c r="EM48" s="163"/>
      <c r="EN48" s="163"/>
      <c r="EO48" s="163"/>
      <c r="EP48" s="163"/>
      <c r="EQ48" s="163"/>
      <c r="ER48" s="163"/>
      <c r="ES48" s="163"/>
      <c r="ET48" s="163"/>
      <c r="EU48" s="163"/>
      <c r="EV48" s="163"/>
      <c r="EW48" s="163"/>
      <c r="EX48" s="163"/>
      <c r="EY48" s="163"/>
      <c r="EZ48" s="163"/>
      <c r="FA48" s="163"/>
      <c r="FB48" s="163"/>
      <c r="FC48" s="163"/>
      <c r="FD48" s="163"/>
      <c r="FE48" s="163"/>
      <c r="FF48" s="163"/>
      <c r="FG48" s="163"/>
      <c r="FH48" s="163"/>
      <c r="FI48" s="163"/>
      <c r="FJ48" s="163"/>
      <c r="FK48" s="163"/>
      <c r="FL48" s="163"/>
      <c r="FM48" s="163"/>
      <c r="FN48" s="163"/>
      <c r="FO48" s="163"/>
      <c r="FP48" s="163"/>
      <c r="FQ48" s="163"/>
      <c r="FR48" s="163"/>
      <c r="FS48" s="163"/>
      <c r="FT48" s="163"/>
      <c r="FU48" s="163"/>
      <c r="FV48" s="163"/>
      <c r="FW48" s="163"/>
      <c r="FX48" s="163"/>
      <c r="FY48" s="163"/>
      <c r="FZ48" s="163"/>
      <c r="GA48" s="163"/>
      <c r="GB48" s="163"/>
      <c r="GC48" s="163"/>
      <c r="GD48" s="163"/>
      <c r="GE48" s="163"/>
      <c r="GF48" s="163"/>
      <c r="GG48" s="163"/>
      <c r="GH48" s="163"/>
      <c r="GI48" s="163"/>
      <c r="GJ48" s="163"/>
      <c r="GK48" s="163"/>
      <c r="GL48" s="163"/>
      <c r="GM48" s="163"/>
      <c r="GN48" s="163"/>
      <c r="GO48" s="163"/>
      <c r="GP48" s="163"/>
      <c r="GQ48" s="163"/>
      <c r="GR48" s="163"/>
      <c r="GS48" s="163"/>
      <c r="GT48" s="163"/>
      <c r="GU48" s="163"/>
      <c r="GV48" s="163"/>
      <c r="GW48" s="163"/>
      <c r="GX48" s="163"/>
      <c r="GY48" s="163"/>
      <c r="GZ48" s="163"/>
      <c r="HA48" s="163"/>
      <c r="HB48" s="163"/>
      <c r="HC48" s="163"/>
      <c r="HD48" s="163"/>
      <c r="HE48" s="163"/>
      <c r="HF48" s="163"/>
      <c r="HG48" s="163"/>
      <c r="HH48" s="163"/>
      <c r="HI48" s="163"/>
      <c r="HJ48" s="163"/>
      <c r="HK48" s="163"/>
      <c r="HL48" s="163"/>
      <c r="HM48" s="163"/>
      <c r="HN48" s="163"/>
      <c r="HO48" s="163"/>
      <c r="HP48" s="163"/>
      <c r="HQ48" s="163"/>
      <c r="HR48" s="163"/>
      <c r="HS48" s="163"/>
      <c r="HT48" s="163"/>
      <c r="HU48" s="163"/>
      <c r="HV48" s="163"/>
      <c r="HW48" s="163"/>
      <c r="HX48" s="163"/>
      <c r="HY48" s="163"/>
      <c r="HZ48" s="163"/>
      <c r="IA48" s="163"/>
      <c r="IB48" s="163"/>
      <c r="IC48" s="163"/>
      <c r="ID48" s="163"/>
      <c r="IE48" s="163"/>
      <c r="IF48" s="163"/>
      <c r="IG48" s="163"/>
      <c r="IH48" s="163"/>
      <c r="II48" s="163"/>
      <c r="IJ48" s="163"/>
      <c r="IK48" s="163"/>
      <c r="IL48" s="163"/>
      <c r="IM48" s="163"/>
      <c r="IN48" s="163"/>
      <c r="IO48" s="163"/>
      <c r="IP48" s="163"/>
      <c r="IQ48" s="163"/>
      <c r="IR48" s="163"/>
      <c r="IS48" s="163"/>
      <c r="IT48" s="163"/>
      <c r="IU48" s="163"/>
      <c r="IV48" s="163"/>
      <c r="IW48" s="163"/>
      <c r="IX48" s="163"/>
      <c r="IY48" s="163"/>
      <c r="IZ48" s="163"/>
      <c r="JA48" s="163"/>
      <c r="JB48" s="163"/>
      <c r="JC48" s="163"/>
      <c r="JD48" s="163"/>
      <c r="JE48" s="163"/>
      <c r="JF48" s="163"/>
      <c r="JG48" s="163"/>
      <c r="JH48" s="163"/>
      <c r="JI48" s="163"/>
      <c r="JJ48" s="163"/>
      <c r="JK48" s="163"/>
      <c r="JL48" s="163"/>
      <c r="JM48" s="163"/>
      <c r="JN48" s="163"/>
      <c r="JO48" s="163"/>
      <c r="JP48" s="163"/>
      <c r="JQ48" s="163"/>
      <c r="JR48" s="163"/>
      <c r="JS48" s="163"/>
      <c r="JT48" s="163"/>
      <c r="JU48" s="163"/>
      <c r="JV48" s="163"/>
      <c r="JW48" s="163"/>
      <c r="JX48" s="163"/>
      <c r="JY48" s="163"/>
      <c r="JZ48" s="163"/>
      <c r="KA48" s="163"/>
      <c r="KB48" s="163"/>
      <c r="KC48" s="163"/>
      <c r="KD48" s="163"/>
      <c r="KE48" s="163"/>
      <c r="KF48" s="163"/>
      <c r="KG48" s="163"/>
      <c r="KH48" s="163"/>
      <c r="KI48" s="163"/>
      <c r="KJ48" s="163"/>
      <c r="KK48" s="163"/>
      <c r="KL48" s="163"/>
      <c r="KM48" s="163"/>
      <c r="KN48" s="163"/>
      <c r="KO48" s="163"/>
      <c r="KP48" s="163"/>
      <c r="KQ48" s="163"/>
      <c r="KR48" s="163"/>
      <c r="KS48" s="163"/>
      <c r="KT48" s="163"/>
      <c r="KU48" s="163"/>
      <c r="KV48" s="163"/>
      <c r="KW48" s="163"/>
      <c r="KX48" s="163"/>
      <c r="KY48" s="163"/>
      <c r="KZ48" s="163"/>
      <c r="LA48" s="163"/>
      <c r="LB48" s="163"/>
      <c r="LC48" s="163"/>
      <c r="LD48" s="163"/>
      <c r="LE48" s="163"/>
      <c r="LF48" s="163"/>
      <c r="LG48" s="163"/>
      <c r="LH48" s="163"/>
      <c r="LI48" s="163"/>
      <c r="LJ48" s="163"/>
      <c r="LK48" s="163"/>
      <c r="LL48" s="163"/>
      <c r="LM48" s="163"/>
      <c r="LN48" s="163"/>
      <c r="LO48" s="163"/>
      <c r="LP48" s="163"/>
      <c r="LQ48" s="163"/>
      <c r="LR48" s="163"/>
      <c r="LS48" s="163"/>
      <c r="LT48" s="163"/>
      <c r="LU48" s="163"/>
      <c r="LV48" s="163"/>
      <c r="LW48" s="163"/>
      <c r="LX48" s="163"/>
      <c r="LY48" s="163"/>
      <c r="LZ48" s="163"/>
      <c r="MA48" s="163"/>
      <c r="MB48" s="163"/>
      <c r="MC48" s="163"/>
      <c r="MD48" s="163"/>
      <c r="ME48" s="163"/>
      <c r="MF48" s="163"/>
      <c r="MG48" s="163"/>
      <c r="MH48" s="163"/>
      <c r="MI48" s="163"/>
      <c r="MJ48" s="163"/>
      <c r="MK48" s="163"/>
      <c r="ML48" s="163"/>
      <c r="MM48" s="163"/>
      <c r="MN48" s="163"/>
      <c r="MO48" s="163"/>
      <c r="MP48" s="163"/>
      <c r="MQ48" s="163"/>
      <c r="MR48" s="163"/>
      <c r="MS48" s="163"/>
      <c r="MT48" s="163"/>
      <c r="MU48" s="163"/>
      <c r="MV48" s="163"/>
      <c r="MW48" s="163"/>
      <c r="MX48" s="163"/>
      <c r="MY48" s="163"/>
      <c r="MZ48" s="163"/>
      <c r="NA48" s="163"/>
      <c r="NB48" s="163"/>
      <c r="NC48" s="163"/>
      <c r="ND48" s="163"/>
      <c r="NE48" s="163"/>
    </row>
    <row r="49" spans="1:369" ht="20.100000000000001" customHeight="1">
      <c r="A49" s="171">
        <v>17</v>
      </c>
      <c r="B49" s="173" t="s">
        <v>143</v>
      </c>
      <c r="C49" s="172">
        <f t="shared" si="33"/>
        <v>2</v>
      </c>
      <c r="D49" s="163"/>
      <c r="E49" s="163" t="s">
        <v>142</v>
      </c>
      <c r="F49" s="163" t="s">
        <v>142</v>
      </c>
      <c r="G49" s="163" t="s">
        <v>130</v>
      </c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  <c r="BD49" s="163"/>
      <c r="BE49" s="163"/>
      <c r="BF49" s="163"/>
      <c r="BG49" s="163"/>
      <c r="BH49" s="163"/>
      <c r="BI49" s="163"/>
      <c r="BJ49" s="163"/>
      <c r="BK49" s="163"/>
      <c r="BL49" s="163"/>
      <c r="BM49" s="163"/>
      <c r="BN49" s="163"/>
      <c r="BO49" s="163"/>
      <c r="BP49" s="163"/>
      <c r="BQ49" s="163"/>
      <c r="BR49" s="163"/>
      <c r="BS49" s="163"/>
      <c r="BT49" s="163"/>
      <c r="BU49" s="163"/>
      <c r="BV49" s="163"/>
      <c r="BW49" s="163"/>
      <c r="BX49" s="163"/>
      <c r="BY49" s="163"/>
      <c r="BZ49" s="163"/>
      <c r="CA49" s="163"/>
      <c r="CB49" s="163"/>
      <c r="CC49" s="163"/>
      <c r="CD49" s="163"/>
      <c r="CE49" s="163"/>
      <c r="CF49" s="163"/>
      <c r="CG49" s="163"/>
      <c r="CH49" s="163"/>
      <c r="CI49" s="163"/>
      <c r="CJ49" s="163"/>
      <c r="CK49" s="163"/>
      <c r="CL49" s="163"/>
      <c r="CM49" s="163"/>
      <c r="CN49" s="163"/>
      <c r="CO49" s="163"/>
      <c r="CP49" s="163"/>
      <c r="CQ49" s="163"/>
      <c r="CR49" s="163"/>
      <c r="CS49" s="163"/>
      <c r="CT49" s="163"/>
      <c r="CU49" s="163"/>
      <c r="CV49" s="163"/>
      <c r="CW49" s="163"/>
      <c r="CX49" s="163"/>
      <c r="CY49" s="163"/>
      <c r="CZ49" s="163"/>
      <c r="DA49" s="163"/>
      <c r="DB49" s="163"/>
      <c r="DC49" s="163"/>
      <c r="DD49" s="163"/>
      <c r="DE49" s="163"/>
      <c r="DF49" s="163"/>
      <c r="DG49" s="163"/>
      <c r="DH49" s="163"/>
      <c r="DI49" s="163"/>
      <c r="DJ49" s="163"/>
      <c r="DK49" s="163"/>
      <c r="DL49" s="163"/>
      <c r="DM49" s="163"/>
      <c r="DN49" s="163"/>
      <c r="DO49" s="163"/>
      <c r="DP49" s="163"/>
      <c r="DQ49" s="163"/>
      <c r="DR49" s="163"/>
      <c r="DS49" s="163"/>
      <c r="DT49" s="163"/>
      <c r="DU49" s="163"/>
      <c r="DV49" s="163"/>
      <c r="DW49" s="163"/>
      <c r="DX49" s="163"/>
      <c r="DY49" s="163"/>
      <c r="DZ49" s="163"/>
      <c r="EA49" s="163"/>
      <c r="EB49" s="163"/>
      <c r="EC49" s="163"/>
      <c r="ED49" s="163"/>
      <c r="EE49" s="163"/>
      <c r="EF49" s="163"/>
      <c r="EG49" s="163"/>
      <c r="EH49" s="163"/>
      <c r="EI49" s="163"/>
      <c r="EJ49" s="163"/>
      <c r="EK49" s="163"/>
      <c r="EL49" s="163"/>
      <c r="EM49" s="163"/>
      <c r="EN49" s="163"/>
      <c r="EO49" s="163"/>
      <c r="EP49" s="163"/>
      <c r="EQ49" s="163"/>
      <c r="ER49" s="163"/>
      <c r="ES49" s="163"/>
      <c r="ET49" s="163"/>
      <c r="EU49" s="163"/>
      <c r="EV49" s="163"/>
      <c r="EW49" s="163"/>
      <c r="EX49" s="163"/>
      <c r="EY49" s="163"/>
      <c r="EZ49" s="163"/>
      <c r="FA49" s="163"/>
      <c r="FB49" s="163"/>
      <c r="FC49" s="163"/>
      <c r="FD49" s="163"/>
      <c r="FE49" s="163"/>
      <c r="FF49" s="163"/>
      <c r="FG49" s="163"/>
      <c r="FH49" s="163"/>
      <c r="FI49" s="163"/>
      <c r="FJ49" s="163"/>
      <c r="FK49" s="163"/>
      <c r="FL49" s="163"/>
      <c r="FM49" s="163"/>
      <c r="FN49" s="163"/>
      <c r="FO49" s="163"/>
      <c r="FP49" s="163"/>
      <c r="FQ49" s="163"/>
      <c r="FR49" s="163"/>
      <c r="FS49" s="163"/>
      <c r="FT49" s="163"/>
      <c r="FU49" s="163"/>
      <c r="FV49" s="163"/>
      <c r="FW49" s="163"/>
      <c r="FX49" s="163"/>
      <c r="FY49" s="163"/>
      <c r="FZ49" s="163"/>
      <c r="GA49" s="163"/>
      <c r="GB49" s="163"/>
      <c r="GC49" s="163"/>
      <c r="GD49" s="163"/>
      <c r="GE49" s="163"/>
      <c r="GF49" s="163"/>
      <c r="GG49" s="163"/>
      <c r="GH49" s="163"/>
      <c r="GI49" s="163"/>
      <c r="GJ49" s="163"/>
      <c r="GK49" s="163"/>
      <c r="GL49" s="163"/>
      <c r="GM49" s="163"/>
      <c r="GN49" s="163"/>
      <c r="GO49" s="163"/>
      <c r="GP49" s="163"/>
      <c r="GQ49" s="163"/>
      <c r="GR49" s="163"/>
      <c r="GS49" s="163"/>
      <c r="GT49" s="163"/>
      <c r="GU49" s="163"/>
      <c r="GV49" s="163"/>
      <c r="GW49" s="163"/>
      <c r="GX49" s="163"/>
      <c r="GY49" s="163"/>
      <c r="GZ49" s="163"/>
      <c r="HA49" s="163"/>
      <c r="HB49" s="163"/>
      <c r="HC49" s="163"/>
      <c r="HD49" s="163"/>
      <c r="HE49" s="163"/>
      <c r="HF49" s="163"/>
      <c r="HG49" s="163"/>
      <c r="HH49" s="163"/>
      <c r="HI49" s="163"/>
      <c r="HJ49" s="163"/>
      <c r="HK49" s="163"/>
      <c r="HL49" s="163"/>
      <c r="HM49" s="163"/>
      <c r="HN49" s="163"/>
      <c r="HO49" s="163"/>
      <c r="HP49" s="163"/>
      <c r="HQ49" s="163"/>
      <c r="HR49" s="163"/>
      <c r="HS49" s="163"/>
      <c r="HT49" s="163"/>
      <c r="HU49" s="163"/>
      <c r="HV49" s="163"/>
      <c r="HW49" s="163"/>
      <c r="HX49" s="163"/>
      <c r="HY49" s="163"/>
      <c r="HZ49" s="163"/>
      <c r="IA49" s="163"/>
      <c r="IB49" s="163"/>
      <c r="IC49" s="163"/>
      <c r="ID49" s="163"/>
      <c r="IE49" s="163"/>
      <c r="IF49" s="163"/>
      <c r="IG49" s="163"/>
      <c r="IH49" s="163"/>
      <c r="II49" s="163"/>
      <c r="IJ49" s="163"/>
      <c r="IK49" s="163"/>
      <c r="IL49" s="163"/>
      <c r="IM49" s="163"/>
      <c r="IN49" s="163"/>
      <c r="IO49" s="163"/>
      <c r="IP49" s="163"/>
      <c r="IQ49" s="163"/>
      <c r="IR49" s="163"/>
      <c r="IS49" s="163"/>
      <c r="IT49" s="163"/>
      <c r="IU49" s="163"/>
      <c r="IV49" s="163"/>
      <c r="IW49" s="163"/>
      <c r="IX49" s="163"/>
      <c r="IY49" s="163"/>
      <c r="IZ49" s="163"/>
      <c r="JA49" s="163"/>
      <c r="JB49" s="163"/>
      <c r="JC49" s="163"/>
      <c r="JD49" s="163"/>
      <c r="JE49" s="163"/>
      <c r="JF49" s="163"/>
      <c r="JG49" s="163"/>
      <c r="JH49" s="163"/>
      <c r="JI49" s="163"/>
      <c r="JJ49" s="163"/>
      <c r="JK49" s="163"/>
      <c r="JL49" s="163"/>
      <c r="JM49" s="163"/>
      <c r="JN49" s="163"/>
      <c r="JO49" s="163"/>
      <c r="JP49" s="163"/>
      <c r="JQ49" s="163"/>
      <c r="JR49" s="163"/>
      <c r="JS49" s="163"/>
      <c r="JT49" s="163"/>
      <c r="JU49" s="163"/>
      <c r="JV49" s="163"/>
      <c r="JW49" s="163"/>
      <c r="JX49" s="163"/>
      <c r="JY49" s="163"/>
      <c r="JZ49" s="163"/>
      <c r="KA49" s="163"/>
      <c r="KB49" s="163"/>
      <c r="KC49" s="163"/>
      <c r="KD49" s="163"/>
      <c r="KE49" s="163"/>
      <c r="KF49" s="163"/>
      <c r="KG49" s="163"/>
      <c r="KH49" s="163"/>
      <c r="KI49" s="163"/>
      <c r="KJ49" s="163"/>
      <c r="KK49" s="163"/>
      <c r="KL49" s="163"/>
      <c r="KM49" s="163"/>
      <c r="KN49" s="163"/>
      <c r="KO49" s="163"/>
      <c r="KP49" s="163"/>
      <c r="KQ49" s="163"/>
      <c r="KR49" s="163"/>
      <c r="KS49" s="163"/>
      <c r="KT49" s="163"/>
      <c r="KU49" s="163"/>
      <c r="KV49" s="163"/>
      <c r="KW49" s="163"/>
      <c r="KX49" s="163"/>
      <c r="KY49" s="163"/>
      <c r="KZ49" s="163"/>
      <c r="LA49" s="163"/>
      <c r="LB49" s="163"/>
      <c r="LC49" s="163"/>
      <c r="LD49" s="163"/>
      <c r="LE49" s="163"/>
      <c r="LF49" s="163"/>
      <c r="LG49" s="163"/>
      <c r="LH49" s="163"/>
      <c r="LI49" s="163"/>
      <c r="LJ49" s="163"/>
      <c r="LK49" s="163"/>
      <c r="LL49" s="163"/>
      <c r="LM49" s="163"/>
      <c r="LN49" s="163"/>
      <c r="LO49" s="163"/>
      <c r="LP49" s="163"/>
      <c r="LQ49" s="163"/>
      <c r="LR49" s="163"/>
      <c r="LS49" s="163"/>
      <c r="LT49" s="163"/>
      <c r="LU49" s="163"/>
      <c r="LV49" s="163"/>
      <c r="LW49" s="163"/>
      <c r="LX49" s="163"/>
      <c r="LY49" s="163"/>
      <c r="LZ49" s="163"/>
      <c r="MA49" s="163"/>
      <c r="MB49" s="163"/>
      <c r="MC49" s="163"/>
      <c r="MD49" s="163"/>
      <c r="ME49" s="163"/>
      <c r="MF49" s="163"/>
      <c r="MG49" s="163"/>
      <c r="MH49" s="163"/>
      <c r="MI49" s="163"/>
      <c r="MJ49" s="163"/>
      <c r="MK49" s="163"/>
      <c r="ML49" s="163"/>
      <c r="MM49" s="163"/>
      <c r="MN49" s="163"/>
      <c r="MO49" s="163"/>
      <c r="MP49" s="163"/>
      <c r="MQ49" s="163"/>
      <c r="MR49" s="163"/>
      <c r="MS49" s="163"/>
      <c r="MT49" s="163"/>
      <c r="MU49" s="163"/>
      <c r="MV49" s="163"/>
      <c r="MW49" s="163"/>
      <c r="MX49" s="163"/>
      <c r="MY49" s="163"/>
      <c r="MZ49" s="163"/>
      <c r="NA49" s="163"/>
      <c r="NB49" s="163"/>
      <c r="NC49" s="163"/>
      <c r="ND49" s="163"/>
      <c r="NE49" s="163"/>
    </row>
    <row r="50" spans="1:369" ht="20.100000000000001" customHeight="1">
      <c r="A50" s="171"/>
      <c r="B50" s="173"/>
      <c r="C50" s="172" t="str">
        <f t="shared" si="33"/>
        <v/>
      </c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  <c r="BO50" s="163"/>
      <c r="BP50" s="163"/>
      <c r="BQ50" s="163"/>
      <c r="BR50" s="163"/>
      <c r="BS50" s="163"/>
      <c r="BT50" s="163"/>
      <c r="BU50" s="163"/>
      <c r="BV50" s="163"/>
      <c r="BW50" s="163"/>
      <c r="BX50" s="163"/>
      <c r="BY50" s="163"/>
      <c r="BZ50" s="163"/>
      <c r="CA50" s="163"/>
      <c r="CB50" s="163"/>
      <c r="CC50" s="163"/>
      <c r="CD50" s="163"/>
      <c r="CE50" s="163"/>
      <c r="CF50" s="163"/>
      <c r="CG50" s="163"/>
      <c r="CH50" s="163"/>
      <c r="CI50" s="163"/>
      <c r="CJ50" s="163"/>
      <c r="CK50" s="163"/>
      <c r="CL50" s="163"/>
      <c r="CM50" s="163"/>
      <c r="CN50" s="163"/>
      <c r="CO50" s="163"/>
      <c r="CP50" s="163"/>
      <c r="CQ50" s="163"/>
      <c r="CR50" s="163"/>
      <c r="CS50" s="163"/>
      <c r="CT50" s="163"/>
      <c r="CU50" s="163"/>
      <c r="CV50" s="163"/>
      <c r="CW50" s="163"/>
      <c r="CX50" s="163"/>
      <c r="CY50" s="163"/>
      <c r="CZ50" s="163"/>
      <c r="DA50" s="163"/>
      <c r="DB50" s="163"/>
      <c r="DC50" s="163"/>
      <c r="DD50" s="163"/>
      <c r="DE50" s="163"/>
      <c r="DF50" s="163"/>
      <c r="DG50" s="163"/>
      <c r="DH50" s="163"/>
      <c r="DI50" s="163"/>
      <c r="DJ50" s="163"/>
      <c r="DK50" s="163"/>
      <c r="DL50" s="163"/>
      <c r="DM50" s="163"/>
      <c r="DN50" s="163"/>
      <c r="DO50" s="163"/>
      <c r="DP50" s="163"/>
      <c r="DQ50" s="163"/>
      <c r="DR50" s="163"/>
      <c r="DS50" s="163"/>
      <c r="DT50" s="163"/>
      <c r="DU50" s="163"/>
      <c r="DV50" s="163"/>
      <c r="DW50" s="163"/>
      <c r="DX50" s="163"/>
      <c r="DY50" s="163"/>
      <c r="DZ50" s="163"/>
      <c r="EA50" s="163"/>
      <c r="EB50" s="163"/>
      <c r="EC50" s="163"/>
      <c r="ED50" s="163"/>
      <c r="EE50" s="163"/>
      <c r="EF50" s="163"/>
      <c r="EG50" s="163"/>
      <c r="EH50" s="163"/>
      <c r="EI50" s="163"/>
      <c r="EJ50" s="163"/>
      <c r="EK50" s="163"/>
      <c r="EL50" s="163"/>
      <c r="EM50" s="163"/>
      <c r="EN50" s="163"/>
      <c r="EO50" s="163"/>
      <c r="EP50" s="163"/>
      <c r="EQ50" s="163"/>
      <c r="ER50" s="163"/>
      <c r="ES50" s="163"/>
      <c r="ET50" s="163"/>
      <c r="EU50" s="163"/>
      <c r="EV50" s="163"/>
      <c r="EW50" s="163"/>
      <c r="EX50" s="163"/>
      <c r="EY50" s="163"/>
      <c r="EZ50" s="163"/>
      <c r="FA50" s="163"/>
      <c r="FB50" s="163"/>
      <c r="FC50" s="163"/>
      <c r="FD50" s="163"/>
      <c r="FE50" s="163"/>
      <c r="FF50" s="163"/>
      <c r="FG50" s="163"/>
      <c r="FH50" s="163"/>
      <c r="FI50" s="163"/>
      <c r="FJ50" s="163"/>
      <c r="FK50" s="163"/>
      <c r="FL50" s="163"/>
      <c r="FM50" s="163"/>
      <c r="FN50" s="163"/>
      <c r="FO50" s="163"/>
      <c r="FP50" s="163"/>
      <c r="FQ50" s="163"/>
      <c r="FR50" s="163"/>
      <c r="FS50" s="163"/>
      <c r="FT50" s="163"/>
      <c r="FU50" s="163"/>
      <c r="FV50" s="163"/>
      <c r="FW50" s="163"/>
      <c r="FX50" s="163"/>
      <c r="FY50" s="163"/>
      <c r="FZ50" s="163"/>
      <c r="GA50" s="163"/>
      <c r="GB50" s="163"/>
      <c r="GC50" s="163"/>
      <c r="GD50" s="163"/>
      <c r="GE50" s="163"/>
      <c r="GF50" s="163"/>
      <c r="GG50" s="163"/>
      <c r="GH50" s="163"/>
      <c r="GI50" s="163"/>
      <c r="GJ50" s="163"/>
      <c r="GK50" s="163"/>
      <c r="GL50" s="163"/>
      <c r="GM50" s="163"/>
      <c r="GN50" s="163"/>
      <c r="GO50" s="163"/>
      <c r="GP50" s="163"/>
      <c r="GQ50" s="163"/>
      <c r="GR50" s="163"/>
      <c r="GS50" s="163"/>
      <c r="GT50" s="163"/>
      <c r="GU50" s="163"/>
      <c r="GV50" s="163"/>
      <c r="GW50" s="163"/>
      <c r="GX50" s="163"/>
      <c r="GY50" s="163"/>
      <c r="GZ50" s="163"/>
      <c r="HA50" s="163"/>
      <c r="HB50" s="163"/>
      <c r="HC50" s="163"/>
      <c r="HD50" s="163"/>
      <c r="HE50" s="163"/>
      <c r="HF50" s="163"/>
      <c r="HG50" s="163"/>
      <c r="HH50" s="163"/>
      <c r="HI50" s="163"/>
      <c r="HJ50" s="163"/>
      <c r="HK50" s="163"/>
      <c r="HL50" s="163"/>
      <c r="HM50" s="163"/>
      <c r="HN50" s="163"/>
      <c r="HO50" s="163"/>
      <c r="HP50" s="163"/>
      <c r="HQ50" s="163"/>
      <c r="HR50" s="163"/>
      <c r="HS50" s="163"/>
      <c r="HT50" s="163"/>
      <c r="HU50" s="163"/>
      <c r="HV50" s="163"/>
      <c r="HW50" s="163"/>
      <c r="HX50" s="163"/>
      <c r="HY50" s="163"/>
      <c r="HZ50" s="163"/>
      <c r="IA50" s="163"/>
      <c r="IB50" s="163"/>
      <c r="IC50" s="163"/>
      <c r="ID50" s="163"/>
      <c r="IE50" s="163"/>
      <c r="IF50" s="163"/>
      <c r="IG50" s="163"/>
      <c r="IH50" s="163"/>
      <c r="II50" s="163"/>
      <c r="IJ50" s="163"/>
      <c r="IK50" s="163"/>
      <c r="IL50" s="163"/>
      <c r="IM50" s="163"/>
      <c r="IN50" s="163"/>
      <c r="IO50" s="163"/>
      <c r="IP50" s="163"/>
      <c r="IQ50" s="163"/>
      <c r="IR50" s="163"/>
      <c r="IS50" s="163"/>
      <c r="IT50" s="163"/>
      <c r="IU50" s="163"/>
      <c r="IV50" s="163"/>
      <c r="IW50" s="163"/>
      <c r="IX50" s="163"/>
      <c r="IY50" s="163"/>
      <c r="IZ50" s="163"/>
      <c r="JA50" s="163"/>
      <c r="JB50" s="163"/>
      <c r="JC50" s="163"/>
      <c r="JD50" s="163"/>
      <c r="JE50" s="163"/>
      <c r="JF50" s="163"/>
      <c r="JG50" s="163"/>
      <c r="JH50" s="163"/>
      <c r="JI50" s="163"/>
      <c r="JJ50" s="163"/>
      <c r="JK50" s="163"/>
      <c r="JL50" s="163"/>
      <c r="JM50" s="163"/>
      <c r="JN50" s="163"/>
      <c r="JO50" s="163"/>
      <c r="JP50" s="163"/>
      <c r="JQ50" s="163"/>
      <c r="JR50" s="163"/>
      <c r="JS50" s="163"/>
      <c r="JT50" s="163"/>
      <c r="JU50" s="163"/>
      <c r="JV50" s="163"/>
      <c r="JW50" s="163"/>
      <c r="JX50" s="163"/>
      <c r="JY50" s="163"/>
      <c r="JZ50" s="163"/>
      <c r="KA50" s="163"/>
      <c r="KB50" s="163"/>
      <c r="KC50" s="163"/>
      <c r="KD50" s="163"/>
      <c r="KE50" s="163"/>
      <c r="KF50" s="163"/>
      <c r="KG50" s="163"/>
      <c r="KH50" s="163"/>
      <c r="KI50" s="163"/>
      <c r="KJ50" s="163"/>
      <c r="KK50" s="163"/>
      <c r="KL50" s="163"/>
      <c r="KM50" s="163"/>
      <c r="KN50" s="163"/>
      <c r="KO50" s="163"/>
      <c r="KP50" s="163"/>
      <c r="KQ50" s="163"/>
      <c r="KR50" s="163"/>
      <c r="KS50" s="163"/>
      <c r="KT50" s="163"/>
      <c r="KU50" s="163"/>
      <c r="KV50" s="163"/>
      <c r="KW50" s="163"/>
      <c r="KX50" s="163"/>
      <c r="KY50" s="163"/>
      <c r="KZ50" s="163"/>
      <c r="LA50" s="163"/>
      <c r="LB50" s="163"/>
      <c r="LC50" s="163"/>
      <c r="LD50" s="163"/>
      <c r="LE50" s="163"/>
      <c r="LF50" s="163"/>
      <c r="LG50" s="163"/>
      <c r="LH50" s="163"/>
      <c r="LI50" s="163"/>
      <c r="LJ50" s="163"/>
      <c r="LK50" s="163"/>
      <c r="LL50" s="163"/>
      <c r="LM50" s="163"/>
      <c r="LN50" s="163"/>
      <c r="LO50" s="163"/>
      <c r="LP50" s="163"/>
      <c r="LQ50" s="163"/>
      <c r="LR50" s="163"/>
      <c r="LS50" s="163"/>
      <c r="LT50" s="163"/>
      <c r="LU50" s="163"/>
      <c r="LV50" s="163"/>
      <c r="LW50" s="163"/>
      <c r="LX50" s="163"/>
      <c r="LY50" s="163"/>
      <c r="LZ50" s="163"/>
      <c r="MA50" s="163"/>
      <c r="MB50" s="163"/>
      <c r="MC50" s="163"/>
      <c r="MD50" s="163"/>
      <c r="ME50" s="163"/>
      <c r="MF50" s="163"/>
      <c r="MG50" s="163"/>
      <c r="MH50" s="163"/>
      <c r="MI50" s="163"/>
      <c r="MJ50" s="163"/>
      <c r="MK50" s="163"/>
      <c r="ML50" s="163"/>
      <c r="MM50" s="163"/>
      <c r="MN50" s="163"/>
      <c r="MO50" s="163"/>
      <c r="MP50" s="163"/>
      <c r="MQ50" s="163"/>
      <c r="MR50" s="163"/>
      <c r="MS50" s="163"/>
      <c r="MT50" s="163"/>
      <c r="MU50" s="163"/>
      <c r="MV50" s="163"/>
      <c r="MW50" s="163"/>
      <c r="MX50" s="163"/>
      <c r="MY50" s="163"/>
      <c r="MZ50" s="163"/>
      <c r="NA50" s="163"/>
      <c r="NB50" s="163"/>
      <c r="NC50" s="163"/>
      <c r="ND50" s="163"/>
      <c r="NE50" s="163"/>
    </row>
    <row r="51" spans="1:369" ht="20.100000000000001" customHeight="1">
      <c r="A51" s="171"/>
      <c r="B51" s="173"/>
      <c r="C51" s="172" t="str">
        <f t="shared" si="33"/>
        <v/>
      </c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  <c r="BD51" s="163"/>
      <c r="BE51" s="163"/>
      <c r="BF51" s="163"/>
      <c r="BG51" s="163"/>
      <c r="BH51" s="163"/>
      <c r="BI51" s="163"/>
      <c r="BJ51" s="163"/>
      <c r="BK51" s="163"/>
      <c r="BL51" s="163"/>
      <c r="BM51" s="163"/>
      <c r="BN51" s="163"/>
      <c r="BO51" s="163"/>
      <c r="BP51" s="163"/>
      <c r="BQ51" s="163"/>
      <c r="BR51" s="163"/>
      <c r="BS51" s="163"/>
      <c r="BT51" s="163"/>
      <c r="BU51" s="163"/>
      <c r="BV51" s="163"/>
      <c r="BW51" s="163"/>
      <c r="BX51" s="163"/>
      <c r="BY51" s="163"/>
      <c r="BZ51" s="163"/>
      <c r="CA51" s="163"/>
      <c r="CB51" s="163"/>
      <c r="CC51" s="163"/>
      <c r="CD51" s="163"/>
      <c r="CE51" s="163"/>
      <c r="CF51" s="163"/>
      <c r="CG51" s="163"/>
      <c r="CH51" s="163"/>
      <c r="CI51" s="163"/>
      <c r="CJ51" s="163"/>
      <c r="CK51" s="163"/>
      <c r="CL51" s="163"/>
      <c r="CM51" s="163"/>
      <c r="CN51" s="163"/>
      <c r="CO51" s="163"/>
      <c r="CP51" s="163"/>
      <c r="CQ51" s="163"/>
      <c r="CR51" s="163"/>
      <c r="CS51" s="163"/>
      <c r="CT51" s="163"/>
      <c r="CU51" s="163"/>
      <c r="CV51" s="163"/>
      <c r="CW51" s="163"/>
      <c r="CX51" s="163"/>
      <c r="CY51" s="163"/>
      <c r="CZ51" s="163"/>
      <c r="DA51" s="163"/>
      <c r="DB51" s="163"/>
      <c r="DC51" s="163"/>
      <c r="DD51" s="163"/>
      <c r="DE51" s="163"/>
      <c r="DF51" s="163"/>
      <c r="DG51" s="163"/>
      <c r="DH51" s="163"/>
      <c r="DI51" s="163"/>
      <c r="DJ51" s="163"/>
      <c r="DK51" s="163"/>
      <c r="DL51" s="163"/>
      <c r="DM51" s="163"/>
      <c r="DN51" s="163"/>
      <c r="DO51" s="163"/>
      <c r="DP51" s="163"/>
      <c r="DQ51" s="163"/>
      <c r="DR51" s="163"/>
      <c r="DS51" s="163"/>
      <c r="DT51" s="163"/>
      <c r="DU51" s="163"/>
      <c r="DV51" s="163"/>
      <c r="DW51" s="163"/>
      <c r="DX51" s="163"/>
      <c r="DY51" s="163"/>
      <c r="DZ51" s="163"/>
      <c r="EA51" s="163"/>
      <c r="EB51" s="163"/>
      <c r="EC51" s="163"/>
      <c r="ED51" s="163"/>
      <c r="EE51" s="163"/>
      <c r="EF51" s="163"/>
      <c r="EG51" s="163"/>
      <c r="EH51" s="163"/>
      <c r="EI51" s="163"/>
      <c r="EJ51" s="163"/>
      <c r="EK51" s="163"/>
      <c r="EL51" s="163"/>
      <c r="EM51" s="163"/>
      <c r="EN51" s="163"/>
      <c r="EO51" s="163"/>
      <c r="EP51" s="163"/>
      <c r="EQ51" s="163"/>
      <c r="ER51" s="163"/>
      <c r="ES51" s="163"/>
      <c r="ET51" s="163"/>
      <c r="EU51" s="163"/>
      <c r="EV51" s="163"/>
      <c r="EW51" s="163"/>
      <c r="EX51" s="163"/>
      <c r="EY51" s="163"/>
      <c r="EZ51" s="163"/>
      <c r="FA51" s="163"/>
      <c r="FB51" s="163"/>
      <c r="FC51" s="163"/>
      <c r="FD51" s="163"/>
      <c r="FE51" s="163"/>
      <c r="FF51" s="163"/>
      <c r="FG51" s="163"/>
      <c r="FH51" s="163"/>
      <c r="FI51" s="163"/>
      <c r="FJ51" s="163"/>
      <c r="FK51" s="163"/>
      <c r="FL51" s="163"/>
      <c r="FM51" s="163"/>
      <c r="FN51" s="163"/>
      <c r="FO51" s="163"/>
      <c r="FP51" s="163"/>
      <c r="FQ51" s="163"/>
      <c r="FR51" s="163"/>
      <c r="FS51" s="163"/>
      <c r="FT51" s="163"/>
      <c r="FU51" s="163"/>
      <c r="FV51" s="163"/>
      <c r="FW51" s="163"/>
      <c r="FX51" s="163"/>
      <c r="FY51" s="163"/>
      <c r="FZ51" s="163"/>
      <c r="GA51" s="163"/>
      <c r="GB51" s="163"/>
      <c r="GC51" s="163"/>
      <c r="GD51" s="163"/>
      <c r="GE51" s="163"/>
      <c r="GF51" s="163"/>
      <c r="GG51" s="163"/>
      <c r="GH51" s="163"/>
      <c r="GI51" s="163"/>
      <c r="GJ51" s="163"/>
      <c r="GK51" s="163"/>
      <c r="GL51" s="163"/>
      <c r="GM51" s="163"/>
      <c r="GN51" s="163"/>
      <c r="GO51" s="163"/>
      <c r="GP51" s="163"/>
      <c r="GQ51" s="163"/>
      <c r="GR51" s="163"/>
      <c r="GS51" s="163"/>
      <c r="GT51" s="163"/>
      <c r="GU51" s="163"/>
      <c r="GV51" s="163"/>
      <c r="GW51" s="163"/>
      <c r="GX51" s="163"/>
      <c r="GY51" s="163"/>
      <c r="GZ51" s="163"/>
      <c r="HA51" s="163"/>
      <c r="HB51" s="163"/>
      <c r="HC51" s="163"/>
      <c r="HD51" s="163"/>
      <c r="HE51" s="163"/>
      <c r="HF51" s="163"/>
      <c r="HG51" s="163"/>
      <c r="HH51" s="163"/>
      <c r="HI51" s="163"/>
      <c r="HJ51" s="163"/>
      <c r="HK51" s="163"/>
      <c r="HL51" s="163"/>
      <c r="HM51" s="163"/>
      <c r="HN51" s="163"/>
      <c r="HO51" s="163"/>
      <c r="HP51" s="163"/>
      <c r="HQ51" s="163"/>
      <c r="HR51" s="163"/>
      <c r="HS51" s="163"/>
      <c r="HT51" s="163"/>
      <c r="HU51" s="163"/>
      <c r="HV51" s="163"/>
      <c r="HW51" s="163"/>
      <c r="HX51" s="163"/>
      <c r="HY51" s="163"/>
      <c r="HZ51" s="163"/>
      <c r="IA51" s="163"/>
      <c r="IB51" s="163"/>
      <c r="IC51" s="163"/>
      <c r="ID51" s="163"/>
      <c r="IE51" s="163"/>
      <c r="IF51" s="163"/>
      <c r="IG51" s="163"/>
      <c r="IH51" s="163"/>
      <c r="II51" s="163"/>
      <c r="IJ51" s="163"/>
      <c r="IK51" s="163"/>
      <c r="IL51" s="163"/>
      <c r="IM51" s="163"/>
      <c r="IN51" s="163"/>
      <c r="IO51" s="163"/>
      <c r="IP51" s="163"/>
      <c r="IQ51" s="163"/>
      <c r="IR51" s="163"/>
      <c r="IS51" s="163"/>
      <c r="IT51" s="163"/>
      <c r="IU51" s="163"/>
      <c r="IV51" s="163"/>
      <c r="IW51" s="163"/>
      <c r="IX51" s="163"/>
      <c r="IY51" s="163"/>
      <c r="IZ51" s="163"/>
      <c r="JA51" s="163"/>
      <c r="JB51" s="163"/>
      <c r="JC51" s="163"/>
      <c r="JD51" s="163"/>
      <c r="JE51" s="163"/>
      <c r="JF51" s="163"/>
      <c r="JG51" s="163"/>
      <c r="JH51" s="163"/>
      <c r="JI51" s="163"/>
      <c r="JJ51" s="163"/>
      <c r="JK51" s="163"/>
      <c r="JL51" s="163"/>
      <c r="JM51" s="163"/>
      <c r="JN51" s="163"/>
      <c r="JO51" s="163"/>
      <c r="JP51" s="163"/>
      <c r="JQ51" s="163"/>
      <c r="JR51" s="163"/>
      <c r="JS51" s="163"/>
      <c r="JT51" s="163"/>
      <c r="JU51" s="163"/>
      <c r="JV51" s="163"/>
      <c r="JW51" s="163"/>
      <c r="JX51" s="163"/>
      <c r="JY51" s="163"/>
      <c r="JZ51" s="163"/>
      <c r="KA51" s="163"/>
      <c r="KB51" s="163"/>
      <c r="KC51" s="163"/>
      <c r="KD51" s="163"/>
      <c r="KE51" s="163"/>
      <c r="KF51" s="163"/>
      <c r="KG51" s="163"/>
      <c r="KH51" s="163"/>
      <c r="KI51" s="163"/>
      <c r="KJ51" s="163"/>
      <c r="KK51" s="163"/>
      <c r="KL51" s="163"/>
      <c r="KM51" s="163"/>
      <c r="KN51" s="163"/>
      <c r="KO51" s="163"/>
      <c r="KP51" s="163"/>
      <c r="KQ51" s="163"/>
      <c r="KR51" s="163"/>
      <c r="KS51" s="163"/>
      <c r="KT51" s="163"/>
      <c r="KU51" s="163"/>
      <c r="KV51" s="163"/>
      <c r="KW51" s="163"/>
      <c r="KX51" s="163"/>
      <c r="KY51" s="163"/>
      <c r="KZ51" s="163"/>
      <c r="LA51" s="163"/>
      <c r="LB51" s="163"/>
      <c r="LC51" s="163"/>
      <c r="LD51" s="163"/>
      <c r="LE51" s="163"/>
      <c r="LF51" s="163"/>
      <c r="LG51" s="163"/>
      <c r="LH51" s="163"/>
      <c r="LI51" s="163"/>
      <c r="LJ51" s="163"/>
      <c r="LK51" s="163"/>
      <c r="LL51" s="163"/>
      <c r="LM51" s="163"/>
      <c r="LN51" s="163"/>
      <c r="LO51" s="163"/>
      <c r="LP51" s="163"/>
      <c r="LQ51" s="163"/>
      <c r="LR51" s="163"/>
      <c r="LS51" s="163"/>
      <c r="LT51" s="163"/>
      <c r="LU51" s="163"/>
      <c r="LV51" s="163"/>
      <c r="LW51" s="163"/>
      <c r="LX51" s="163"/>
      <c r="LY51" s="163"/>
      <c r="LZ51" s="163"/>
      <c r="MA51" s="163"/>
      <c r="MB51" s="163"/>
      <c r="MC51" s="163"/>
      <c r="MD51" s="163"/>
      <c r="ME51" s="163"/>
      <c r="MF51" s="163"/>
      <c r="MG51" s="163"/>
      <c r="MH51" s="163"/>
      <c r="MI51" s="163"/>
      <c r="MJ51" s="163"/>
      <c r="MK51" s="163"/>
      <c r="ML51" s="163"/>
      <c r="MM51" s="163"/>
      <c r="MN51" s="163"/>
      <c r="MO51" s="163"/>
      <c r="MP51" s="163"/>
      <c r="MQ51" s="163"/>
      <c r="MR51" s="163"/>
      <c r="MS51" s="163"/>
      <c r="MT51" s="163"/>
      <c r="MU51" s="163"/>
      <c r="MV51" s="163"/>
      <c r="MW51" s="163"/>
      <c r="MX51" s="163"/>
      <c r="MY51" s="163"/>
      <c r="MZ51" s="163"/>
      <c r="NA51" s="163"/>
      <c r="NB51" s="163"/>
      <c r="NC51" s="163"/>
      <c r="ND51" s="163"/>
      <c r="NE51" s="163"/>
    </row>
    <row r="52" spans="1:369" ht="20.100000000000001" customHeight="1">
      <c r="A52" s="171"/>
      <c r="B52" s="173"/>
      <c r="C52" s="172" t="str">
        <f t="shared" si="33"/>
        <v/>
      </c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  <c r="BD52" s="163"/>
      <c r="BE52" s="163"/>
      <c r="BF52" s="163"/>
      <c r="BG52" s="163"/>
      <c r="BH52" s="163"/>
      <c r="BI52" s="163"/>
      <c r="BJ52" s="163"/>
      <c r="BK52" s="163"/>
      <c r="BL52" s="163"/>
      <c r="BM52" s="163"/>
      <c r="BN52" s="163"/>
      <c r="BO52" s="163"/>
      <c r="BP52" s="163"/>
      <c r="BQ52" s="163"/>
      <c r="BR52" s="163"/>
      <c r="BS52" s="163"/>
      <c r="BT52" s="163"/>
      <c r="BU52" s="163"/>
      <c r="BV52" s="163"/>
      <c r="BW52" s="163"/>
      <c r="BX52" s="163"/>
      <c r="BY52" s="163"/>
      <c r="BZ52" s="163"/>
      <c r="CA52" s="163"/>
      <c r="CB52" s="163"/>
      <c r="CC52" s="163"/>
      <c r="CD52" s="163"/>
      <c r="CE52" s="163"/>
      <c r="CF52" s="163"/>
      <c r="CG52" s="163"/>
      <c r="CH52" s="163"/>
      <c r="CI52" s="163"/>
      <c r="CJ52" s="163"/>
      <c r="CK52" s="163"/>
      <c r="CL52" s="163"/>
      <c r="CM52" s="163"/>
      <c r="CN52" s="163"/>
      <c r="CO52" s="163"/>
      <c r="CP52" s="163"/>
      <c r="CQ52" s="163"/>
      <c r="CR52" s="163"/>
      <c r="CS52" s="163"/>
      <c r="CT52" s="163"/>
      <c r="CU52" s="163"/>
      <c r="CV52" s="163"/>
      <c r="CW52" s="163"/>
      <c r="CX52" s="163"/>
      <c r="CY52" s="163"/>
      <c r="CZ52" s="163"/>
      <c r="DA52" s="163"/>
      <c r="DB52" s="163"/>
      <c r="DC52" s="163"/>
      <c r="DD52" s="163"/>
      <c r="DE52" s="163"/>
      <c r="DF52" s="163"/>
      <c r="DG52" s="163"/>
      <c r="DH52" s="163"/>
      <c r="DI52" s="163"/>
      <c r="DJ52" s="163"/>
      <c r="DK52" s="163"/>
      <c r="DL52" s="163"/>
      <c r="DM52" s="163"/>
      <c r="DN52" s="163"/>
      <c r="DO52" s="163"/>
      <c r="DP52" s="163"/>
      <c r="DQ52" s="163"/>
      <c r="DR52" s="163"/>
      <c r="DS52" s="163"/>
      <c r="DT52" s="163"/>
      <c r="DU52" s="163"/>
      <c r="DV52" s="163"/>
      <c r="DW52" s="163"/>
      <c r="DX52" s="163"/>
      <c r="DY52" s="163"/>
      <c r="DZ52" s="163"/>
      <c r="EA52" s="163"/>
      <c r="EB52" s="163"/>
      <c r="EC52" s="163"/>
      <c r="ED52" s="163"/>
      <c r="EE52" s="163"/>
      <c r="EF52" s="163"/>
      <c r="EG52" s="163"/>
      <c r="EH52" s="163"/>
      <c r="EI52" s="163"/>
      <c r="EJ52" s="163"/>
      <c r="EK52" s="163"/>
      <c r="EL52" s="163"/>
      <c r="EM52" s="163"/>
      <c r="EN52" s="163"/>
      <c r="EO52" s="163"/>
      <c r="EP52" s="163"/>
      <c r="EQ52" s="163"/>
      <c r="ER52" s="163"/>
      <c r="ES52" s="163"/>
      <c r="ET52" s="163"/>
      <c r="EU52" s="163"/>
      <c r="EV52" s="163"/>
      <c r="EW52" s="163"/>
      <c r="EX52" s="163"/>
      <c r="EY52" s="163"/>
      <c r="EZ52" s="163"/>
      <c r="FA52" s="163"/>
      <c r="FB52" s="163"/>
      <c r="FC52" s="163"/>
      <c r="FD52" s="163"/>
      <c r="FE52" s="163"/>
      <c r="FF52" s="163"/>
      <c r="FG52" s="163"/>
      <c r="FH52" s="163"/>
      <c r="FI52" s="163"/>
      <c r="FJ52" s="163"/>
      <c r="FK52" s="163"/>
      <c r="FL52" s="163"/>
      <c r="FM52" s="163"/>
      <c r="FN52" s="163"/>
      <c r="FO52" s="163"/>
      <c r="FP52" s="163"/>
      <c r="FQ52" s="163"/>
      <c r="FR52" s="163"/>
      <c r="FS52" s="163"/>
      <c r="FT52" s="163"/>
      <c r="FU52" s="163"/>
      <c r="FV52" s="163"/>
      <c r="FW52" s="163"/>
      <c r="FX52" s="163"/>
      <c r="FY52" s="163"/>
      <c r="FZ52" s="163"/>
      <c r="GA52" s="163"/>
      <c r="GB52" s="163"/>
      <c r="GC52" s="163"/>
      <c r="GD52" s="163"/>
      <c r="GE52" s="163"/>
      <c r="GF52" s="163"/>
      <c r="GG52" s="163"/>
      <c r="GH52" s="163"/>
      <c r="GI52" s="163"/>
      <c r="GJ52" s="163"/>
      <c r="GK52" s="163"/>
      <c r="GL52" s="163"/>
      <c r="GM52" s="163"/>
      <c r="GN52" s="163"/>
      <c r="GO52" s="163"/>
      <c r="GP52" s="163"/>
      <c r="GQ52" s="163"/>
      <c r="GR52" s="163"/>
      <c r="GS52" s="163"/>
      <c r="GT52" s="163"/>
      <c r="GU52" s="163"/>
      <c r="GV52" s="163"/>
      <c r="GW52" s="163"/>
      <c r="GX52" s="163"/>
      <c r="GY52" s="163"/>
      <c r="GZ52" s="163"/>
      <c r="HA52" s="163"/>
      <c r="HB52" s="163"/>
      <c r="HC52" s="163"/>
      <c r="HD52" s="163"/>
      <c r="HE52" s="163"/>
      <c r="HF52" s="163"/>
      <c r="HG52" s="163"/>
      <c r="HH52" s="163"/>
      <c r="HI52" s="163"/>
      <c r="HJ52" s="163"/>
      <c r="HK52" s="163"/>
      <c r="HL52" s="163"/>
      <c r="HM52" s="163"/>
      <c r="HN52" s="163"/>
      <c r="HO52" s="163"/>
      <c r="HP52" s="163"/>
      <c r="HQ52" s="163"/>
      <c r="HR52" s="163"/>
      <c r="HS52" s="163"/>
      <c r="HT52" s="163"/>
      <c r="HU52" s="163"/>
      <c r="HV52" s="163"/>
      <c r="HW52" s="163"/>
      <c r="HX52" s="163"/>
      <c r="HY52" s="163"/>
      <c r="HZ52" s="163"/>
      <c r="IA52" s="163"/>
      <c r="IB52" s="163"/>
      <c r="IC52" s="163"/>
      <c r="ID52" s="163"/>
      <c r="IE52" s="163"/>
      <c r="IF52" s="163"/>
      <c r="IG52" s="163"/>
      <c r="IH52" s="163"/>
      <c r="II52" s="163"/>
      <c r="IJ52" s="163"/>
      <c r="IK52" s="163"/>
      <c r="IL52" s="163"/>
      <c r="IM52" s="163"/>
      <c r="IN52" s="163"/>
      <c r="IO52" s="163"/>
      <c r="IP52" s="163"/>
      <c r="IQ52" s="163"/>
      <c r="IR52" s="163"/>
      <c r="IS52" s="163"/>
      <c r="IT52" s="163"/>
      <c r="IU52" s="163"/>
      <c r="IV52" s="163"/>
      <c r="IW52" s="163"/>
      <c r="IX52" s="163"/>
      <c r="IY52" s="163"/>
      <c r="IZ52" s="163"/>
      <c r="JA52" s="163"/>
      <c r="JB52" s="163"/>
      <c r="JC52" s="163"/>
      <c r="JD52" s="163"/>
      <c r="JE52" s="163"/>
      <c r="JF52" s="163"/>
      <c r="JG52" s="163"/>
      <c r="JH52" s="163"/>
      <c r="JI52" s="163"/>
      <c r="JJ52" s="163"/>
      <c r="JK52" s="163"/>
      <c r="JL52" s="163"/>
      <c r="JM52" s="163"/>
      <c r="JN52" s="163"/>
      <c r="JO52" s="163"/>
      <c r="JP52" s="163"/>
      <c r="JQ52" s="163"/>
      <c r="JR52" s="163"/>
      <c r="JS52" s="163"/>
      <c r="JT52" s="163"/>
      <c r="JU52" s="163"/>
      <c r="JV52" s="163"/>
      <c r="JW52" s="163"/>
      <c r="JX52" s="163"/>
      <c r="JY52" s="163"/>
      <c r="JZ52" s="163"/>
      <c r="KA52" s="163"/>
      <c r="KB52" s="163"/>
      <c r="KC52" s="163"/>
      <c r="KD52" s="163"/>
      <c r="KE52" s="163"/>
      <c r="KF52" s="163"/>
      <c r="KG52" s="163"/>
      <c r="KH52" s="163"/>
      <c r="KI52" s="163"/>
      <c r="KJ52" s="163"/>
      <c r="KK52" s="163"/>
      <c r="KL52" s="163"/>
      <c r="KM52" s="163"/>
      <c r="KN52" s="163"/>
      <c r="KO52" s="163"/>
      <c r="KP52" s="163"/>
      <c r="KQ52" s="163"/>
      <c r="KR52" s="163"/>
      <c r="KS52" s="163"/>
      <c r="KT52" s="163"/>
      <c r="KU52" s="163"/>
      <c r="KV52" s="163"/>
      <c r="KW52" s="163"/>
      <c r="KX52" s="163"/>
      <c r="KY52" s="163"/>
      <c r="KZ52" s="163"/>
      <c r="LA52" s="163"/>
      <c r="LB52" s="163"/>
      <c r="LC52" s="163"/>
      <c r="LD52" s="163"/>
      <c r="LE52" s="163"/>
      <c r="LF52" s="163"/>
      <c r="LG52" s="163"/>
      <c r="LH52" s="163"/>
      <c r="LI52" s="163"/>
      <c r="LJ52" s="163"/>
      <c r="LK52" s="163"/>
      <c r="LL52" s="163"/>
      <c r="LM52" s="163"/>
      <c r="LN52" s="163"/>
      <c r="LO52" s="163"/>
      <c r="LP52" s="163"/>
      <c r="LQ52" s="163"/>
      <c r="LR52" s="163"/>
      <c r="LS52" s="163"/>
      <c r="LT52" s="163"/>
      <c r="LU52" s="163"/>
      <c r="LV52" s="163"/>
      <c r="LW52" s="163"/>
      <c r="LX52" s="163"/>
      <c r="LY52" s="163"/>
      <c r="LZ52" s="163"/>
      <c r="MA52" s="163"/>
      <c r="MB52" s="163"/>
      <c r="MC52" s="163"/>
      <c r="MD52" s="163"/>
      <c r="ME52" s="163"/>
      <c r="MF52" s="163"/>
      <c r="MG52" s="163"/>
      <c r="MH52" s="163"/>
      <c r="MI52" s="163"/>
      <c r="MJ52" s="163"/>
      <c r="MK52" s="163"/>
      <c r="ML52" s="163"/>
      <c r="MM52" s="163"/>
      <c r="MN52" s="163"/>
      <c r="MO52" s="163"/>
      <c r="MP52" s="163"/>
      <c r="MQ52" s="163"/>
      <c r="MR52" s="163"/>
      <c r="MS52" s="163"/>
      <c r="MT52" s="163"/>
      <c r="MU52" s="163"/>
      <c r="MV52" s="163"/>
      <c r="MW52" s="163"/>
      <c r="MX52" s="163"/>
      <c r="MY52" s="163"/>
      <c r="MZ52" s="163"/>
      <c r="NA52" s="163"/>
      <c r="NB52" s="163"/>
      <c r="NC52" s="163"/>
      <c r="ND52" s="163"/>
      <c r="NE52" s="163"/>
    </row>
    <row r="53" spans="1:369" ht="20.100000000000001" customHeight="1">
      <c r="A53" s="171"/>
      <c r="B53" s="173"/>
      <c r="C53" s="172" t="str">
        <f t="shared" si="33"/>
        <v/>
      </c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/>
      <c r="BQ53" s="163"/>
      <c r="BR53" s="163"/>
      <c r="BS53" s="163"/>
      <c r="BT53" s="163"/>
      <c r="BU53" s="163"/>
      <c r="BV53" s="163"/>
      <c r="BW53" s="163"/>
      <c r="BX53" s="163"/>
      <c r="BY53" s="163"/>
      <c r="BZ53" s="163"/>
      <c r="CA53" s="163"/>
      <c r="CB53" s="163"/>
      <c r="CC53" s="163"/>
      <c r="CD53" s="163"/>
      <c r="CE53" s="163"/>
      <c r="CF53" s="163"/>
      <c r="CG53" s="163"/>
      <c r="CH53" s="163"/>
      <c r="CI53" s="163"/>
      <c r="CJ53" s="163"/>
      <c r="CK53" s="163"/>
      <c r="CL53" s="163"/>
      <c r="CM53" s="163"/>
      <c r="CN53" s="163"/>
      <c r="CO53" s="163"/>
      <c r="CP53" s="163"/>
      <c r="CQ53" s="163"/>
      <c r="CR53" s="163"/>
      <c r="CS53" s="163"/>
      <c r="CT53" s="163"/>
      <c r="CU53" s="163"/>
      <c r="CV53" s="163"/>
      <c r="CW53" s="163"/>
      <c r="CX53" s="163"/>
      <c r="CY53" s="163"/>
      <c r="CZ53" s="163"/>
      <c r="DA53" s="163"/>
      <c r="DB53" s="163"/>
      <c r="DC53" s="163"/>
      <c r="DD53" s="163"/>
      <c r="DE53" s="163"/>
      <c r="DF53" s="163"/>
      <c r="DG53" s="163"/>
      <c r="DH53" s="163"/>
      <c r="DI53" s="163"/>
      <c r="DJ53" s="163"/>
      <c r="DK53" s="163"/>
      <c r="DL53" s="163"/>
      <c r="DM53" s="163"/>
      <c r="DN53" s="163"/>
      <c r="DO53" s="163"/>
      <c r="DP53" s="163"/>
      <c r="DQ53" s="163"/>
      <c r="DR53" s="163"/>
      <c r="DS53" s="163"/>
      <c r="DT53" s="163"/>
      <c r="DU53" s="163"/>
      <c r="DV53" s="163"/>
      <c r="DW53" s="163"/>
      <c r="DX53" s="163"/>
      <c r="DY53" s="163"/>
      <c r="DZ53" s="163"/>
      <c r="EA53" s="163"/>
      <c r="EB53" s="163"/>
      <c r="EC53" s="163"/>
      <c r="ED53" s="163"/>
      <c r="EE53" s="163"/>
      <c r="EF53" s="163"/>
      <c r="EG53" s="163"/>
      <c r="EH53" s="163"/>
      <c r="EI53" s="163"/>
      <c r="EJ53" s="163"/>
      <c r="EK53" s="163"/>
      <c r="EL53" s="163"/>
      <c r="EM53" s="163"/>
      <c r="EN53" s="163"/>
      <c r="EO53" s="163"/>
      <c r="EP53" s="163"/>
      <c r="EQ53" s="163"/>
      <c r="ER53" s="163"/>
      <c r="ES53" s="163"/>
      <c r="ET53" s="163"/>
      <c r="EU53" s="163"/>
      <c r="EV53" s="163"/>
      <c r="EW53" s="163"/>
      <c r="EX53" s="163"/>
      <c r="EY53" s="163"/>
      <c r="EZ53" s="163"/>
      <c r="FA53" s="163"/>
      <c r="FB53" s="163"/>
      <c r="FC53" s="163"/>
      <c r="FD53" s="163"/>
      <c r="FE53" s="163"/>
      <c r="FF53" s="163"/>
      <c r="FG53" s="163"/>
      <c r="FH53" s="163"/>
      <c r="FI53" s="163"/>
      <c r="FJ53" s="163"/>
      <c r="FK53" s="163"/>
      <c r="FL53" s="163"/>
      <c r="FM53" s="163"/>
      <c r="FN53" s="163"/>
      <c r="FO53" s="163"/>
      <c r="FP53" s="163"/>
      <c r="FQ53" s="163"/>
      <c r="FR53" s="163"/>
      <c r="FS53" s="163"/>
      <c r="FT53" s="163"/>
      <c r="FU53" s="163"/>
      <c r="FV53" s="163"/>
      <c r="FW53" s="163"/>
      <c r="FX53" s="163"/>
      <c r="FY53" s="163"/>
      <c r="FZ53" s="163"/>
      <c r="GA53" s="163"/>
      <c r="GB53" s="163"/>
      <c r="GC53" s="163"/>
      <c r="GD53" s="163"/>
      <c r="GE53" s="163"/>
      <c r="GF53" s="163"/>
      <c r="GG53" s="163"/>
      <c r="GH53" s="163"/>
      <c r="GI53" s="163"/>
      <c r="GJ53" s="163"/>
      <c r="GK53" s="163"/>
      <c r="GL53" s="163"/>
      <c r="GM53" s="163"/>
      <c r="GN53" s="163"/>
      <c r="GO53" s="163"/>
      <c r="GP53" s="163"/>
      <c r="GQ53" s="163"/>
      <c r="GR53" s="163"/>
      <c r="GS53" s="163"/>
      <c r="GT53" s="163"/>
      <c r="GU53" s="163"/>
      <c r="GV53" s="163"/>
      <c r="GW53" s="163"/>
      <c r="GX53" s="163"/>
      <c r="GY53" s="163"/>
      <c r="GZ53" s="163"/>
      <c r="HA53" s="163"/>
      <c r="HB53" s="163"/>
      <c r="HC53" s="163"/>
      <c r="HD53" s="163"/>
      <c r="HE53" s="163"/>
      <c r="HF53" s="163"/>
      <c r="HG53" s="163"/>
      <c r="HH53" s="163"/>
      <c r="HI53" s="163"/>
      <c r="HJ53" s="163"/>
      <c r="HK53" s="163"/>
      <c r="HL53" s="163"/>
      <c r="HM53" s="163"/>
      <c r="HN53" s="163"/>
      <c r="HO53" s="163"/>
      <c r="HP53" s="163"/>
      <c r="HQ53" s="163"/>
      <c r="HR53" s="163"/>
      <c r="HS53" s="163"/>
      <c r="HT53" s="163"/>
      <c r="HU53" s="163"/>
      <c r="HV53" s="163"/>
      <c r="HW53" s="163"/>
      <c r="HX53" s="163"/>
      <c r="HY53" s="163"/>
      <c r="HZ53" s="163"/>
      <c r="IA53" s="163"/>
      <c r="IB53" s="163"/>
      <c r="IC53" s="163"/>
      <c r="ID53" s="163"/>
      <c r="IE53" s="163"/>
      <c r="IF53" s="163"/>
      <c r="IG53" s="163"/>
      <c r="IH53" s="163"/>
      <c r="II53" s="163"/>
      <c r="IJ53" s="163"/>
      <c r="IK53" s="163"/>
      <c r="IL53" s="163"/>
      <c r="IM53" s="163"/>
      <c r="IN53" s="163"/>
      <c r="IO53" s="163"/>
      <c r="IP53" s="163"/>
      <c r="IQ53" s="163"/>
      <c r="IR53" s="163"/>
      <c r="IS53" s="163"/>
      <c r="IT53" s="163"/>
      <c r="IU53" s="163"/>
      <c r="IV53" s="163"/>
      <c r="IW53" s="163"/>
      <c r="IX53" s="163"/>
      <c r="IY53" s="163"/>
      <c r="IZ53" s="163"/>
      <c r="JA53" s="163"/>
      <c r="JB53" s="163"/>
      <c r="JC53" s="163"/>
      <c r="JD53" s="163"/>
      <c r="JE53" s="163"/>
      <c r="JF53" s="163"/>
      <c r="JG53" s="163"/>
      <c r="JH53" s="163"/>
      <c r="JI53" s="163"/>
      <c r="JJ53" s="163"/>
      <c r="JK53" s="163"/>
      <c r="JL53" s="163"/>
      <c r="JM53" s="163"/>
      <c r="JN53" s="163"/>
      <c r="JO53" s="163"/>
      <c r="JP53" s="163"/>
      <c r="JQ53" s="163"/>
      <c r="JR53" s="163"/>
      <c r="JS53" s="163"/>
      <c r="JT53" s="163"/>
      <c r="JU53" s="163"/>
      <c r="JV53" s="163"/>
      <c r="JW53" s="163"/>
      <c r="JX53" s="163"/>
      <c r="JY53" s="163"/>
      <c r="JZ53" s="163"/>
      <c r="KA53" s="163"/>
      <c r="KB53" s="163"/>
      <c r="KC53" s="163"/>
      <c r="KD53" s="163"/>
      <c r="KE53" s="163"/>
      <c r="KF53" s="163"/>
      <c r="KG53" s="163"/>
      <c r="KH53" s="163"/>
      <c r="KI53" s="163"/>
      <c r="KJ53" s="163"/>
      <c r="KK53" s="163"/>
      <c r="KL53" s="163"/>
      <c r="KM53" s="163"/>
      <c r="KN53" s="163"/>
      <c r="KO53" s="163"/>
      <c r="KP53" s="163"/>
      <c r="KQ53" s="163"/>
      <c r="KR53" s="163"/>
      <c r="KS53" s="163"/>
      <c r="KT53" s="163"/>
      <c r="KU53" s="163"/>
      <c r="KV53" s="163"/>
      <c r="KW53" s="163"/>
      <c r="KX53" s="163"/>
      <c r="KY53" s="163"/>
      <c r="KZ53" s="163"/>
      <c r="LA53" s="163"/>
      <c r="LB53" s="163"/>
      <c r="LC53" s="163"/>
      <c r="LD53" s="163"/>
      <c r="LE53" s="163"/>
      <c r="LF53" s="163"/>
      <c r="LG53" s="163"/>
      <c r="LH53" s="163"/>
      <c r="LI53" s="163"/>
      <c r="LJ53" s="163"/>
      <c r="LK53" s="163"/>
      <c r="LL53" s="163"/>
      <c r="LM53" s="163"/>
      <c r="LN53" s="163"/>
      <c r="LO53" s="163"/>
      <c r="LP53" s="163"/>
      <c r="LQ53" s="163"/>
      <c r="LR53" s="163"/>
      <c r="LS53" s="163"/>
      <c r="LT53" s="163"/>
      <c r="LU53" s="163"/>
      <c r="LV53" s="163"/>
      <c r="LW53" s="163"/>
      <c r="LX53" s="163"/>
      <c r="LY53" s="163"/>
      <c r="LZ53" s="163"/>
      <c r="MA53" s="163"/>
      <c r="MB53" s="163"/>
      <c r="MC53" s="163"/>
      <c r="MD53" s="163"/>
      <c r="ME53" s="163"/>
      <c r="MF53" s="163"/>
      <c r="MG53" s="163"/>
      <c r="MH53" s="163"/>
      <c r="MI53" s="163"/>
      <c r="MJ53" s="163"/>
      <c r="MK53" s="163"/>
      <c r="ML53" s="163"/>
      <c r="MM53" s="163"/>
      <c r="MN53" s="163"/>
      <c r="MO53" s="163"/>
      <c r="MP53" s="163"/>
      <c r="MQ53" s="163"/>
      <c r="MR53" s="163"/>
      <c r="MS53" s="163"/>
      <c r="MT53" s="163"/>
      <c r="MU53" s="163"/>
      <c r="MV53" s="163"/>
      <c r="MW53" s="163"/>
      <c r="MX53" s="163"/>
      <c r="MY53" s="163"/>
      <c r="MZ53" s="163"/>
      <c r="NA53" s="163"/>
      <c r="NB53" s="163"/>
      <c r="NC53" s="163"/>
      <c r="ND53" s="163"/>
      <c r="NE53" s="163"/>
    </row>
    <row r="54" spans="1:369" ht="20.100000000000001" customHeight="1">
      <c r="A54" s="171"/>
      <c r="B54" s="173"/>
      <c r="C54" s="172" t="str">
        <f t="shared" si="33"/>
        <v/>
      </c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  <c r="BD54" s="163"/>
      <c r="BE54" s="163"/>
      <c r="BF54" s="163"/>
      <c r="BG54" s="163"/>
      <c r="BH54" s="163"/>
      <c r="BI54" s="163"/>
      <c r="BJ54" s="163"/>
      <c r="BK54" s="163"/>
      <c r="BL54" s="163"/>
      <c r="BM54" s="163"/>
      <c r="BN54" s="163"/>
      <c r="BO54" s="163"/>
      <c r="BP54" s="163"/>
      <c r="BQ54" s="163"/>
      <c r="BR54" s="163"/>
      <c r="BS54" s="163"/>
      <c r="BT54" s="163"/>
      <c r="BU54" s="163"/>
      <c r="BV54" s="163"/>
      <c r="BW54" s="163"/>
      <c r="BX54" s="163"/>
      <c r="BY54" s="163"/>
      <c r="BZ54" s="163"/>
      <c r="CA54" s="163"/>
      <c r="CB54" s="163"/>
      <c r="CC54" s="163"/>
      <c r="CD54" s="163"/>
      <c r="CE54" s="163"/>
      <c r="CF54" s="163"/>
      <c r="CG54" s="163"/>
      <c r="CH54" s="163"/>
      <c r="CI54" s="163"/>
      <c r="CJ54" s="163"/>
      <c r="CK54" s="163"/>
      <c r="CL54" s="163"/>
      <c r="CM54" s="163"/>
      <c r="CN54" s="163"/>
      <c r="CO54" s="163"/>
      <c r="CP54" s="163"/>
      <c r="CQ54" s="163"/>
      <c r="CR54" s="163"/>
      <c r="CS54" s="163"/>
      <c r="CT54" s="163"/>
      <c r="CU54" s="163"/>
      <c r="CV54" s="163"/>
      <c r="CW54" s="163"/>
      <c r="CX54" s="163"/>
      <c r="CY54" s="163"/>
      <c r="CZ54" s="163"/>
      <c r="DA54" s="163"/>
      <c r="DB54" s="163"/>
      <c r="DC54" s="163"/>
      <c r="DD54" s="163"/>
      <c r="DE54" s="163"/>
      <c r="DF54" s="163"/>
      <c r="DG54" s="163"/>
      <c r="DH54" s="163"/>
      <c r="DI54" s="163"/>
      <c r="DJ54" s="163"/>
      <c r="DK54" s="163"/>
      <c r="DL54" s="163"/>
      <c r="DM54" s="163"/>
      <c r="DN54" s="163"/>
      <c r="DO54" s="163"/>
      <c r="DP54" s="163"/>
      <c r="DQ54" s="163"/>
      <c r="DR54" s="163"/>
      <c r="DS54" s="163"/>
      <c r="DT54" s="163"/>
      <c r="DU54" s="163"/>
      <c r="DV54" s="163"/>
      <c r="DW54" s="163"/>
      <c r="DX54" s="163"/>
      <c r="DY54" s="163"/>
      <c r="DZ54" s="163"/>
      <c r="EA54" s="163"/>
      <c r="EB54" s="163"/>
      <c r="EC54" s="163"/>
      <c r="ED54" s="163"/>
      <c r="EE54" s="163"/>
      <c r="EF54" s="163"/>
      <c r="EG54" s="163"/>
      <c r="EH54" s="163"/>
      <c r="EI54" s="163"/>
      <c r="EJ54" s="163"/>
      <c r="EK54" s="163"/>
      <c r="EL54" s="163"/>
      <c r="EM54" s="163"/>
      <c r="EN54" s="163"/>
      <c r="EO54" s="163"/>
      <c r="EP54" s="163"/>
      <c r="EQ54" s="163"/>
      <c r="ER54" s="163"/>
      <c r="ES54" s="163"/>
      <c r="ET54" s="163"/>
      <c r="EU54" s="163"/>
      <c r="EV54" s="163"/>
      <c r="EW54" s="163"/>
      <c r="EX54" s="163"/>
      <c r="EY54" s="163"/>
      <c r="EZ54" s="163"/>
      <c r="FA54" s="163"/>
      <c r="FB54" s="163"/>
      <c r="FC54" s="163"/>
      <c r="FD54" s="163"/>
      <c r="FE54" s="163"/>
      <c r="FF54" s="163"/>
      <c r="FG54" s="163"/>
      <c r="FH54" s="163"/>
      <c r="FI54" s="163"/>
      <c r="FJ54" s="163"/>
      <c r="FK54" s="163"/>
      <c r="FL54" s="163"/>
      <c r="FM54" s="163"/>
      <c r="FN54" s="163"/>
      <c r="FO54" s="163"/>
      <c r="FP54" s="163"/>
      <c r="FQ54" s="163"/>
      <c r="FR54" s="163"/>
      <c r="FS54" s="163"/>
      <c r="FT54" s="163"/>
      <c r="FU54" s="163"/>
      <c r="FV54" s="163"/>
      <c r="FW54" s="163"/>
      <c r="FX54" s="163"/>
      <c r="FY54" s="163"/>
      <c r="FZ54" s="163"/>
      <c r="GA54" s="163"/>
      <c r="GB54" s="163"/>
      <c r="GC54" s="163"/>
      <c r="GD54" s="163"/>
      <c r="GE54" s="163"/>
      <c r="GF54" s="163"/>
      <c r="GG54" s="163"/>
      <c r="GH54" s="163"/>
      <c r="GI54" s="163"/>
      <c r="GJ54" s="163"/>
      <c r="GK54" s="163"/>
      <c r="GL54" s="163"/>
      <c r="GM54" s="163"/>
      <c r="GN54" s="163"/>
      <c r="GO54" s="163"/>
      <c r="GP54" s="163"/>
      <c r="GQ54" s="163"/>
      <c r="GR54" s="163"/>
      <c r="GS54" s="163"/>
      <c r="GT54" s="163"/>
      <c r="GU54" s="163"/>
      <c r="GV54" s="163"/>
      <c r="GW54" s="163"/>
      <c r="GX54" s="163"/>
      <c r="GY54" s="163"/>
      <c r="GZ54" s="163"/>
      <c r="HA54" s="163"/>
      <c r="HB54" s="163"/>
      <c r="HC54" s="163"/>
      <c r="HD54" s="163"/>
      <c r="HE54" s="163"/>
      <c r="HF54" s="163"/>
      <c r="HG54" s="163"/>
      <c r="HH54" s="163"/>
      <c r="HI54" s="163"/>
      <c r="HJ54" s="163"/>
      <c r="HK54" s="163"/>
      <c r="HL54" s="163"/>
      <c r="HM54" s="163"/>
      <c r="HN54" s="163"/>
      <c r="HO54" s="163"/>
      <c r="HP54" s="163"/>
      <c r="HQ54" s="163"/>
      <c r="HR54" s="163"/>
      <c r="HS54" s="163"/>
      <c r="HT54" s="163"/>
      <c r="HU54" s="163"/>
      <c r="HV54" s="163"/>
      <c r="HW54" s="163"/>
      <c r="HX54" s="163"/>
      <c r="HY54" s="163"/>
      <c r="HZ54" s="163"/>
      <c r="IA54" s="163"/>
      <c r="IB54" s="163"/>
      <c r="IC54" s="163"/>
      <c r="ID54" s="163"/>
      <c r="IE54" s="163"/>
      <c r="IF54" s="163"/>
      <c r="IG54" s="163"/>
      <c r="IH54" s="163"/>
      <c r="II54" s="163"/>
      <c r="IJ54" s="163"/>
      <c r="IK54" s="163"/>
      <c r="IL54" s="163"/>
      <c r="IM54" s="163"/>
      <c r="IN54" s="163"/>
      <c r="IO54" s="163"/>
      <c r="IP54" s="163"/>
      <c r="IQ54" s="163"/>
      <c r="IR54" s="163"/>
      <c r="IS54" s="163"/>
      <c r="IT54" s="163"/>
      <c r="IU54" s="163"/>
      <c r="IV54" s="163"/>
      <c r="IW54" s="163"/>
      <c r="IX54" s="163"/>
      <c r="IY54" s="163"/>
      <c r="IZ54" s="163"/>
      <c r="JA54" s="163"/>
      <c r="JB54" s="163"/>
      <c r="JC54" s="163"/>
      <c r="JD54" s="163"/>
      <c r="JE54" s="163"/>
      <c r="JF54" s="163"/>
      <c r="JG54" s="163"/>
      <c r="JH54" s="163"/>
      <c r="JI54" s="163"/>
      <c r="JJ54" s="163"/>
      <c r="JK54" s="163"/>
      <c r="JL54" s="163"/>
      <c r="JM54" s="163"/>
      <c r="JN54" s="163"/>
      <c r="JO54" s="163"/>
      <c r="JP54" s="163"/>
      <c r="JQ54" s="163"/>
      <c r="JR54" s="163"/>
      <c r="JS54" s="163"/>
      <c r="JT54" s="163"/>
      <c r="JU54" s="163"/>
      <c r="JV54" s="163"/>
      <c r="JW54" s="163"/>
      <c r="JX54" s="163"/>
      <c r="JY54" s="163"/>
      <c r="JZ54" s="163"/>
      <c r="KA54" s="163"/>
      <c r="KB54" s="163"/>
      <c r="KC54" s="163"/>
      <c r="KD54" s="163"/>
      <c r="KE54" s="163"/>
      <c r="KF54" s="163"/>
      <c r="KG54" s="163"/>
      <c r="KH54" s="163"/>
      <c r="KI54" s="163"/>
      <c r="KJ54" s="163"/>
      <c r="KK54" s="163"/>
      <c r="KL54" s="163"/>
      <c r="KM54" s="163"/>
      <c r="KN54" s="163"/>
      <c r="KO54" s="163"/>
      <c r="KP54" s="163"/>
      <c r="KQ54" s="163"/>
      <c r="KR54" s="163"/>
      <c r="KS54" s="163"/>
      <c r="KT54" s="163"/>
      <c r="KU54" s="163"/>
      <c r="KV54" s="163"/>
      <c r="KW54" s="163"/>
      <c r="KX54" s="163"/>
      <c r="KY54" s="163"/>
      <c r="KZ54" s="163"/>
      <c r="LA54" s="163"/>
      <c r="LB54" s="163"/>
      <c r="LC54" s="163"/>
      <c r="LD54" s="163"/>
      <c r="LE54" s="163"/>
      <c r="LF54" s="163"/>
      <c r="LG54" s="163"/>
      <c r="LH54" s="163"/>
      <c r="LI54" s="163"/>
      <c r="LJ54" s="163"/>
      <c r="LK54" s="163"/>
      <c r="LL54" s="163"/>
      <c r="LM54" s="163"/>
      <c r="LN54" s="163"/>
      <c r="LO54" s="163"/>
      <c r="LP54" s="163"/>
      <c r="LQ54" s="163"/>
      <c r="LR54" s="163"/>
      <c r="LS54" s="163"/>
      <c r="LT54" s="163"/>
      <c r="LU54" s="163"/>
      <c r="LV54" s="163"/>
      <c r="LW54" s="163"/>
      <c r="LX54" s="163"/>
      <c r="LY54" s="163"/>
      <c r="LZ54" s="163"/>
      <c r="MA54" s="163"/>
      <c r="MB54" s="163"/>
      <c r="MC54" s="163"/>
      <c r="MD54" s="163"/>
      <c r="ME54" s="163"/>
      <c r="MF54" s="163"/>
      <c r="MG54" s="163"/>
      <c r="MH54" s="163"/>
      <c r="MI54" s="163"/>
      <c r="MJ54" s="163"/>
      <c r="MK54" s="163"/>
      <c r="ML54" s="163"/>
      <c r="MM54" s="163"/>
      <c r="MN54" s="163"/>
      <c r="MO54" s="163"/>
      <c r="MP54" s="163"/>
      <c r="MQ54" s="163"/>
      <c r="MR54" s="163"/>
      <c r="MS54" s="163"/>
      <c r="MT54" s="163"/>
      <c r="MU54" s="163"/>
      <c r="MV54" s="163"/>
      <c r="MW54" s="163"/>
      <c r="MX54" s="163"/>
      <c r="MY54" s="163"/>
      <c r="MZ54" s="163"/>
      <c r="NA54" s="163"/>
      <c r="NB54" s="163"/>
      <c r="NC54" s="163"/>
      <c r="ND54" s="163"/>
      <c r="NE54" s="163"/>
    </row>
    <row r="55" spans="1:369" ht="20.100000000000001" customHeight="1">
      <c r="A55" s="171"/>
      <c r="B55" s="173"/>
      <c r="C55" s="172" t="str">
        <f t="shared" si="33"/>
        <v/>
      </c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  <c r="BD55" s="163"/>
      <c r="BE55" s="163"/>
      <c r="BF55" s="163"/>
      <c r="BG55" s="163"/>
      <c r="BH55" s="163"/>
      <c r="BI55" s="163"/>
      <c r="BJ55" s="163"/>
      <c r="BK55" s="163"/>
      <c r="BL55" s="163"/>
      <c r="BM55" s="163"/>
      <c r="BN55" s="163"/>
      <c r="BO55" s="163"/>
      <c r="BP55" s="163"/>
      <c r="BQ55" s="163"/>
      <c r="BR55" s="163"/>
      <c r="BS55" s="163"/>
      <c r="BT55" s="163"/>
      <c r="BU55" s="163"/>
      <c r="BV55" s="163"/>
      <c r="BW55" s="163"/>
      <c r="BX55" s="163"/>
      <c r="BY55" s="163"/>
      <c r="BZ55" s="163"/>
      <c r="CA55" s="163"/>
      <c r="CB55" s="163"/>
      <c r="CC55" s="163"/>
      <c r="CD55" s="163"/>
      <c r="CE55" s="163"/>
      <c r="CF55" s="163"/>
      <c r="CG55" s="163"/>
      <c r="CH55" s="163"/>
      <c r="CI55" s="163"/>
      <c r="CJ55" s="163"/>
      <c r="CK55" s="163"/>
      <c r="CL55" s="163"/>
      <c r="CM55" s="163"/>
      <c r="CN55" s="163"/>
      <c r="CO55" s="163"/>
      <c r="CP55" s="163"/>
      <c r="CQ55" s="163"/>
      <c r="CR55" s="163"/>
      <c r="CS55" s="163"/>
      <c r="CT55" s="163"/>
      <c r="CU55" s="163"/>
      <c r="CV55" s="163"/>
      <c r="CW55" s="163"/>
      <c r="CX55" s="163"/>
      <c r="CY55" s="163"/>
      <c r="CZ55" s="163"/>
      <c r="DA55" s="163"/>
      <c r="DB55" s="163"/>
      <c r="DC55" s="163"/>
      <c r="DD55" s="163"/>
      <c r="DE55" s="163"/>
      <c r="DF55" s="163"/>
      <c r="DG55" s="163"/>
      <c r="DH55" s="163"/>
      <c r="DI55" s="163"/>
      <c r="DJ55" s="163"/>
      <c r="DK55" s="163"/>
      <c r="DL55" s="163"/>
      <c r="DM55" s="163"/>
      <c r="DN55" s="163"/>
      <c r="DO55" s="163"/>
      <c r="DP55" s="163"/>
      <c r="DQ55" s="163"/>
      <c r="DR55" s="163"/>
      <c r="DS55" s="163"/>
      <c r="DT55" s="163"/>
      <c r="DU55" s="163"/>
      <c r="DV55" s="163"/>
      <c r="DW55" s="163"/>
      <c r="DX55" s="163"/>
      <c r="DY55" s="163"/>
      <c r="DZ55" s="163"/>
      <c r="EA55" s="163"/>
      <c r="EB55" s="163"/>
      <c r="EC55" s="163"/>
      <c r="ED55" s="163"/>
      <c r="EE55" s="163"/>
      <c r="EF55" s="163"/>
      <c r="EG55" s="163"/>
      <c r="EH55" s="163"/>
      <c r="EI55" s="163"/>
      <c r="EJ55" s="163"/>
      <c r="EK55" s="163"/>
      <c r="EL55" s="163"/>
      <c r="EM55" s="163"/>
      <c r="EN55" s="163"/>
      <c r="EO55" s="163"/>
      <c r="EP55" s="163"/>
      <c r="EQ55" s="163"/>
      <c r="ER55" s="163"/>
      <c r="ES55" s="163"/>
      <c r="ET55" s="163"/>
      <c r="EU55" s="163"/>
      <c r="EV55" s="163"/>
      <c r="EW55" s="163"/>
      <c r="EX55" s="163"/>
      <c r="EY55" s="163"/>
      <c r="EZ55" s="163"/>
      <c r="FA55" s="163"/>
      <c r="FB55" s="163"/>
      <c r="FC55" s="163"/>
      <c r="FD55" s="163"/>
      <c r="FE55" s="163"/>
      <c r="FF55" s="163"/>
      <c r="FG55" s="163"/>
      <c r="FH55" s="163"/>
      <c r="FI55" s="163"/>
      <c r="FJ55" s="163"/>
      <c r="FK55" s="163"/>
      <c r="FL55" s="163"/>
      <c r="FM55" s="163"/>
      <c r="FN55" s="163"/>
      <c r="FO55" s="163"/>
      <c r="FP55" s="163"/>
      <c r="FQ55" s="163"/>
      <c r="FR55" s="163"/>
      <c r="FS55" s="163"/>
      <c r="FT55" s="163"/>
      <c r="FU55" s="163"/>
      <c r="FV55" s="163"/>
      <c r="FW55" s="163"/>
      <c r="FX55" s="163"/>
      <c r="FY55" s="163"/>
      <c r="FZ55" s="163"/>
      <c r="GA55" s="163"/>
      <c r="GB55" s="163"/>
      <c r="GC55" s="163"/>
      <c r="GD55" s="163"/>
      <c r="GE55" s="163"/>
      <c r="GF55" s="163"/>
      <c r="GG55" s="163"/>
      <c r="GH55" s="163"/>
      <c r="GI55" s="163"/>
      <c r="GJ55" s="163"/>
      <c r="GK55" s="163"/>
      <c r="GL55" s="163"/>
      <c r="GM55" s="163"/>
      <c r="GN55" s="163"/>
      <c r="GO55" s="163"/>
      <c r="GP55" s="163"/>
      <c r="GQ55" s="163"/>
      <c r="GR55" s="163"/>
      <c r="GS55" s="163"/>
      <c r="GT55" s="163"/>
      <c r="GU55" s="163"/>
      <c r="GV55" s="163"/>
      <c r="GW55" s="163"/>
      <c r="GX55" s="163"/>
      <c r="GY55" s="163"/>
      <c r="GZ55" s="163"/>
      <c r="HA55" s="163"/>
      <c r="HB55" s="163"/>
      <c r="HC55" s="163"/>
      <c r="HD55" s="163"/>
      <c r="HE55" s="163"/>
      <c r="HF55" s="163"/>
      <c r="HG55" s="163"/>
      <c r="HH55" s="163"/>
      <c r="HI55" s="163"/>
      <c r="HJ55" s="163"/>
      <c r="HK55" s="163"/>
      <c r="HL55" s="163"/>
      <c r="HM55" s="163"/>
      <c r="HN55" s="163"/>
      <c r="HO55" s="163"/>
      <c r="HP55" s="163"/>
      <c r="HQ55" s="163"/>
      <c r="HR55" s="163"/>
      <c r="HS55" s="163"/>
      <c r="HT55" s="163"/>
      <c r="HU55" s="163"/>
      <c r="HV55" s="163"/>
      <c r="HW55" s="163"/>
      <c r="HX55" s="163"/>
      <c r="HY55" s="163"/>
      <c r="HZ55" s="163"/>
      <c r="IA55" s="163"/>
      <c r="IB55" s="163"/>
      <c r="IC55" s="163"/>
      <c r="ID55" s="163"/>
      <c r="IE55" s="163"/>
      <c r="IF55" s="163"/>
      <c r="IG55" s="163"/>
      <c r="IH55" s="163"/>
      <c r="II55" s="163"/>
      <c r="IJ55" s="163"/>
      <c r="IK55" s="163"/>
      <c r="IL55" s="163"/>
      <c r="IM55" s="163"/>
      <c r="IN55" s="163"/>
      <c r="IO55" s="163"/>
      <c r="IP55" s="163"/>
      <c r="IQ55" s="163"/>
      <c r="IR55" s="163"/>
      <c r="IS55" s="163"/>
      <c r="IT55" s="163"/>
      <c r="IU55" s="163"/>
      <c r="IV55" s="163"/>
      <c r="IW55" s="163"/>
      <c r="IX55" s="163"/>
      <c r="IY55" s="163"/>
      <c r="IZ55" s="163"/>
      <c r="JA55" s="163"/>
      <c r="JB55" s="163"/>
      <c r="JC55" s="163"/>
      <c r="JD55" s="163"/>
      <c r="JE55" s="163"/>
      <c r="JF55" s="163"/>
      <c r="JG55" s="163"/>
      <c r="JH55" s="163"/>
      <c r="JI55" s="163"/>
      <c r="JJ55" s="163"/>
      <c r="JK55" s="163"/>
      <c r="JL55" s="163"/>
      <c r="JM55" s="163"/>
      <c r="JN55" s="163"/>
      <c r="JO55" s="163"/>
      <c r="JP55" s="163"/>
      <c r="JQ55" s="163"/>
      <c r="JR55" s="163"/>
      <c r="JS55" s="163"/>
      <c r="JT55" s="163"/>
      <c r="JU55" s="163"/>
      <c r="JV55" s="163"/>
      <c r="JW55" s="163"/>
      <c r="JX55" s="163"/>
      <c r="JY55" s="163"/>
      <c r="JZ55" s="163"/>
      <c r="KA55" s="163"/>
      <c r="KB55" s="163"/>
      <c r="KC55" s="163"/>
      <c r="KD55" s="163"/>
      <c r="KE55" s="163"/>
      <c r="KF55" s="163"/>
      <c r="KG55" s="163"/>
      <c r="KH55" s="163"/>
      <c r="KI55" s="163"/>
      <c r="KJ55" s="163"/>
      <c r="KK55" s="163"/>
      <c r="KL55" s="163"/>
      <c r="KM55" s="163"/>
      <c r="KN55" s="163"/>
      <c r="KO55" s="163"/>
      <c r="KP55" s="163"/>
      <c r="KQ55" s="163"/>
      <c r="KR55" s="163"/>
      <c r="KS55" s="163"/>
      <c r="KT55" s="163"/>
      <c r="KU55" s="163"/>
      <c r="KV55" s="163"/>
      <c r="KW55" s="163"/>
      <c r="KX55" s="163"/>
      <c r="KY55" s="163"/>
      <c r="KZ55" s="163"/>
      <c r="LA55" s="163"/>
      <c r="LB55" s="163"/>
      <c r="LC55" s="163"/>
      <c r="LD55" s="163"/>
      <c r="LE55" s="163"/>
      <c r="LF55" s="163"/>
      <c r="LG55" s="163"/>
      <c r="LH55" s="163"/>
      <c r="LI55" s="163"/>
      <c r="LJ55" s="163"/>
      <c r="LK55" s="163"/>
      <c r="LL55" s="163"/>
      <c r="LM55" s="163"/>
      <c r="LN55" s="163"/>
      <c r="LO55" s="163"/>
      <c r="LP55" s="163"/>
      <c r="LQ55" s="163"/>
      <c r="LR55" s="163"/>
      <c r="LS55" s="163"/>
      <c r="LT55" s="163"/>
      <c r="LU55" s="163"/>
      <c r="LV55" s="163"/>
      <c r="LW55" s="163"/>
      <c r="LX55" s="163"/>
      <c r="LY55" s="163"/>
      <c r="LZ55" s="163"/>
      <c r="MA55" s="163"/>
      <c r="MB55" s="163"/>
      <c r="MC55" s="163"/>
      <c r="MD55" s="163"/>
      <c r="ME55" s="163"/>
      <c r="MF55" s="163"/>
      <c r="MG55" s="163"/>
      <c r="MH55" s="163"/>
      <c r="MI55" s="163"/>
      <c r="MJ55" s="163"/>
      <c r="MK55" s="163"/>
      <c r="ML55" s="163"/>
      <c r="MM55" s="163"/>
      <c r="MN55" s="163"/>
      <c r="MO55" s="163"/>
      <c r="MP55" s="163"/>
      <c r="MQ55" s="163"/>
      <c r="MR55" s="163"/>
      <c r="MS55" s="163"/>
      <c r="MT55" s="163"/>
      <c r="MU55" s="163"/>
      <c r="MV55" s="163"/>
      <c r="MW55" s="163"/>
      <c r="MX55" s="163"/>
      <c r="MY55" s="163"/>
      <c r="MZ55" s="163"/>
      <c r="NA55" s="163"/>
      <c r="NB55" s="163"/>
      <c r="NC55" s="163"/>
      <c r="ND55" s="163"/>
      <c r="NE55" s="163"/>
    </row>
    <row r="56" spans="1:369" ht="20.100000000000001" customHeight="1">
      <c r="A56" s="171"/>
      <c r="B56" s="173"/>
      <c r="C56" s="172" t="str">
        <f t="shared" si="33"/>
        <v/>
      </c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/>
      <c r="BQ56" s="163"/>
      <c r="BR56" s="163"/>
      <c r="BS56" s="163"/>
      <c r="BT56" s="163"/>
      <c r="BU56" s="163"/>
      <c r="BV56" s="163"/>
      <c r="BW56" s="163"/>
      <c r="BX56" s="163"/>
      <c r="BY56" s="163"/>
      <c r="BZ56" s="163"/>
      <c r="CA56" s="163"/>
      <c r="CB56" s="163"/>
      <c r="CC56" s="163"/>
      <c r="CD56" s="163"/>
      <c r="CE56" s="163"/>
      <c r="CF56" s="163"/>
      <c r="CG56" s="163"/>
      <c r="CH56" s="163"/>
      <c r="CI56" s="163"/>
      <c r="CJ56" s="163"/>
      <c r="CK56" s="163"/>
      <c r="CL56" s="163"/>
      <c r="CM56" s="163"/>
      <c r="CN56" s="163"/>
      <c r="CO56" s="163"/>
      <c r="CP56" s="163"/>
      <c r="CQ56" s="163"/>
      <c r="CR56" s="163"/>
      <c r="CS56" s="163"/>
      <c r="CT56" s="163"/>
      <c r="CU56" s="163"/>
      <c r="CV56" s="163"/>
      <c r="CW56" s="163"/>
      <c r="CX56" s="163"/>
      <c r="CY56" s="163"/>
      <c r="CZ56" s="163"/>
      <c r="DA56" s="163"/>
      <c r="DB56" s="163"/>
      <c r="DC56" s="163"/>
      <c r="DD56" s="163"/>
      <c r="DE56" s="163"/>
      <c r="DF56" s="163"/>
      <c r="DG56" s="163"/>
      <c r="DH56" s="163"/>
      <c r="DI56" s="163"/>
      <c r="DJ56" s="163"/>
      <c r="DK56" s="163"/>
      <c r="DL56" s="163"/>
      <c r="DM56" s="163"/>
      <c r="DN56" s="163"/>
      <c r="DO56" s="163"/>
      <c r="DP56" s="163"/>
      <c r="DQ56" s="163"/>
      <c r="DR56" s="163"/>
      <c r="DS56" s="163"/>
      <c r="DT56" s="163"/>
      <c r="DU56" s="163"/>
      <c r="DV56" s="163"/>
      <c r="DW56" s="163"/>
      <c r="DX56" s="163"/>
      <c r="DY56" s="163"/>
      <c r="DZ56" s="163"/>
      <c r="EA56" s="163"/>
      <c r="EB56" s="163"/>
      <c r="EC56" s="163"/>
      <c r="ED56" s="163"/>
      <c r="EE56" s="163"/>
      <c r="EF56" s="163"/>
      <c r="EG56" s="163"/>
      <c r="EH56" s="163"/>
      <c r="EI56" s="163"/>
      <c r="EJ56" s="163"/>
      <c r="EK56" s="163"/>
      <c r="EL56" s="163"/>
      <c r="EM56" s="163"/>
      <c r="EN56" s="163"/>
      <c r="EO56" s="163"/>
      <c r="EP56" s="163"/>
      <c r="EQ56" s="163"/>
      <c r="ER56" s="163"/>
      <c r="ES56" s="163"/>
      <c r="ET56" s="163"/>
      <c r="EU56" s="163"/>
      <c r="EV56" s="163"/>
      <c r="EW56" s="163"/>
      <c r="EX56" s="163"/>
      <c r="EY56" s="163"/>
      <c r="EZ56" s="163"/>
      <c r="FA56" s="163"/>
      <c r="FB56" s="163"/>
      <c r="FC56" s="163"/>
      <c r="FD56" s="163"/>
      <c r="FE56" s="163"/>
      <c r="FF56" s="163"/>
      <c r="FG56" s="163"/>
      <c r="FH56" s="163"/>
      <c r="FI56" s="163"/>
      <c r="FJ56" s="163"/>
      <c r="FK56" s="163"/>
      <c r="FL56" s="163"/>
      <c r="FM56" s="163"/>
      <c r="FN56" s="163"/>
      <c r="FO56" s="163"/>
      <c r="FP56" s="163"/>
      <c r="FQ56" s="163"/>
      <c r="FR56" s="163"/>
      <c r="FS56" s="163"/>
      <c r="FT56" s="163"/>
      <c r="FU56" s="163"/>
      <c r="FV56" s="163"/>
      <c r="FW56" s="163"/>
      <c r="FX56" s="163"/>
      <c r="FY56" s="163"/>
      <c r="FZ56" s="163"/>
      <c r="GA56" s="163"/>
      <c r="GB56" s="163"/>
      <c r="GC56" s="163"/>
      <c r="GD56" s="163"/>
      <c r="GE56" s="163"/>
      <c r="GF56" s="163"/>
      <c r="GG56" s="163"/>
      <c r="GH56" s="163"/>
      <c r="GI56" s="163"/>
      <c r="GJ56" s="163"/>
      <c r="GK56" s="163"/>
      <c r="GL56" s="163"/>
      <c r="GM56" s="163"/>
      <c r="GN56" s="163"/>
      <c r="GO56" s="163"/>
      <c r="GP56" s="163"/>
      <c r="GQ56" s="163"/>
      <c r="GR56" s="163"/>
      <c r="GS56" s="163"/>
      <c r="GT56" s="163"/>
      <c r="GU56" s="163"/>
      <c r="GV56" s="163"/>
      <c r="GW56" s="163"/>
      <c r="GX56" s="163"/>
      <c r="GY56" s="163"/>
      <c r="GZ56" s="163"/>
      <c r="HA56" s="163"/>
      <c r="HB56" s="163"/>
      <c r="HC56" s="163"/>
      <c r="HD56" s="163"/>
      <c r="HE56" s="163"/>
      <c r="HF56" s="163"/>
      <c r="HG56" s="163"/>
      <c r="HH56" s="163"/>
      <c r="HI56" s="163"/>
      <c r="HJ56" s="163"/>
      <c r="HK56" s="163"/>
      <c r="HL56" s="163"/>
      <c r="HM56" s="163"/>
      <c r="HN56" s="163"/>
      <c r="HO56" s="163"/>
      <c r="HP56" s="163"/>
      <c r="HQ56" s="163"/>
      <c r="HR56" s="163"/>
      <c r="HS56" s="163"/>
      <c r="HT56" s="163"/>
      <c r="HU56" s="163"/>
      <c r="HV56" s="163"/>
      <c r="HW56" s="163"/>
      <c r="HX56" s="163"/>
      <c r="HY56" s="163"/>
      <c r="HZ56" s="163"/>
      <c r="IA56" s="163"/>
      <c r="IB56" s="163"/>
      <c r="IC56" s="163"/>
      <c r="ID56" s="163"/>
      <c r="IE56" s="163"/>
      <c r="IF56" s="163"/>
      <c r="IG56" s="163"/>
      <c r="IH56" s="163"/>
      <c r="II56" s="163"/>
      <c r="IJ56" s="163"/>
      <c r="IK56" s="163"/>
      <c r="IL56" s="163"/>
      <c r="IM56" s="163"/>
      <c r="IN56" s="163"/>
      <c r="IO56" s="163"/>
      <c r="IP56" s="163"/>
      <c r="IQ56" s="163"/>
      <c r="IR56" s="163"/>
      <c r="IS56" s="163"/>
      <c r="IT56" s="163"/>
      <c r="IU56" s="163"/>
      <c r="IV56" s="163"/>
      <c r="IW56" s="163"/>
      <c r="IX56" s="163"/>
      <c r="IY56" s="163"/>
      <c r="IZ56" s="163"/>
      <c r="JA56" s="163"/>
      <c r="JB56" s="163"/>
      <c r="JC56" s="163"/>
      <c r="JD56" s="163"/>
      <c r="JE56" s="163"/>
      <c r="JF56" s="163"/>
      <c r="JG56" s="163"/>
      <c r="JH56" s="163"/>
      <c r="JI56" s="163"/>
      <c r="JJ56" s="163"/>
      <c r="JK56" s="163"/>
      <c r="JL56" s="163"/>
      <c r="JM56" s="163"/>
      <c r="JN56" s="163"/>
      <c r="JO56" s="163"/>
      <c r="JP56" s="163"/>
      <c r="JQ56" s="163"/>
      <c r="JR56" s="163"/>
      <c r="JS56" s="163"/>
      <c r="JT56" s="163"/>
      <c r="JU56" s="163"/>
      <c r="JV56" s="163"/>
      <c r="JW56" s="163"/>
      <c r="JX56" s="163"/>
      <c r="JY56" s="163"/>
      <c r="JZ56" s="163"/>
      <c r="KA56" s="163"/>
      <c r="KB56" s="163"/>
      <c r="KC56" s="163"/>
      <c r="KD56" s="163"/>
      <c r="KE56" s="163"/>
      <c r="KF56" s="163"/>
      <c r="KG56" s="163"/>
      <c r="KH56" s="163"/>
      <c r="KI56" s="163"/>
      <c r="KJ56" s="163"/>
      <c r="KK56" s="163"/>
      <c r="KL56" s="163"/>
      <c r="KM56" s="163"/>
      <c r="KN56" s="163"/>
      <c r="KO56" s="163"/>
      <c r="KP56" s="163"/>
      <c r="KQ56" s="163"/>
      <c r="KR56" s="163"/>
      <c r="KS56" s="163"/>
      <c r="KT56" s="163"/>
      <c r="KU56" s="163"/>
      <c r="KV56" s="163"/>
      <c r="KW56" s="163"/>
      <c r="KX56" s="163"/>
      <c r="KY56" s="163"/>
      <c r="KZ56" s="163"/>
      <c r="LA56" s="163"/>
      <c r="LB56" s="163"/>
      <c r="LC56" s="163"/>
      <c r="LD56" s="163"/>
      <c r="LE56" s="163"/>
      <c r="LF56" s="163"/>
      <c r="LG56" s="163"/>
      <c r="LH56" s="163"/>
      <c r="LI56" s="163"/>
      <c r="LJ56" s="163"/>
      <c r="LK56" s="163"/>
      <c r="LL56" s="163"/>
      <c r="LM56" s="163"/>
      <c r="LN56" s="163"/>
      <c r="LO56" s="163"/>
      <c r="LP56" s="163"/>
      <c r="LQ56" s="163"/>
      <c r="LR56" s="163"/>
      <c r="LS56" s="163"/>
      <c r="LT56" s="163"/>
      <c r="LU56" s="163"/>
      <c r="LV56" s="163"/>
      <c r="LW56" s="163"/>
      <c r="LX56" s="163"/>
      <c r="LY56" s="163"/>
      <c r="LZ56" s="163"/>
      <c r="MA56" s="163"/>
      <c r="MB56" s="163"/>
      <c r="MC56" s="163"/>
      <c r="MD56" s="163"/>
      <c r="ME56" s="163"/>
      <c r="MF56" s="163"/>
      <c r="MG56" s="163"/>
      <c r="MH56" s="163"/>
      <c r="MI56" s="163"/>
      <c r="MJ56" s="163"/>
      <c r="MK56" s="163"/>
      <c r="ML56" s="163"/>
      <c r="MM56" s="163"/>
      <c r="MN56" s="163"/>
      <c r="MO56" s="163"/>
      <c r="MP56" s="163"/>
      <c r="MQ56" s="163"/>
      <c r="MR56" s="163"/>
      <c r="MS56" s="163"/>
      <c r="MT56" s="163"/>
      <c r="MU56" s="163"/>
      <c r="MV56" s="163"/>
      <c r="MW56" s="163"/>
      <c r="MX56" s="163"/>
      <c r="MY56" s="163"/>
      <c r="MZ56" s="163"/>
      <c r="NA56" s="163"/>
      <c r="NB56" s="163"/>
      <c r="NC56" s="163"/>
      <c r="ND56" s="163"/>
      <c r="NE56" s="163"/>
    </row>
    <row r="57" spans="1:369" ht="20.100000000000001" customHeight="1">
      <c r="A57" s="171"/>
      <c r="B57" s="173"/>
      <c r="C57" s="172" t="str">
        <f t="shared" si="33"/>
        <v/>
      </c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3"/>
      <c r="BD57" s="163"/>
      <c r="BE57" s="163"/>
      <c r="BF57" s="163"/>
      <c r="BG57" s="163"/>
      <c r="BH57" s="163"/>
      <c r="BI57" s="163"/>
      <c r="BJ57" s="163"/>
      <c r="BK57" s="163"/>
      <c r="BL57" s="163"/>
      <c r="BM57" s="163"/>
      <c r="BN57" s="163"/>
      <c r="BO57" s="163"/>
      <c r="BP57" s="163"/>
      <c r="BQ57" s="163"/>
      <c r="BR57" s="163"/>
      <c r="BS57" s="163"/>
      <c r="BT57" s="163"/>
      <c r="BU57" s="163"/>
      <c r="BV57" s="163"/>
      <c r="BW57" s="163"/>
      <c r="BX57" s="163"/>
      <c r="BY57" s="163"/>
      <c r="BZ57" s="163"/>
      <c r="CA57" s="163"/>
      <c r="CB57" s="163"/>
      <c r="CC57" s="163"/>
      <c r="CD57" s="163"/>
      <c r="CE57" s="163"/>
      <c r="CF57" s="163"/>
      <c r="CG57" s="163"/>
      <c r="CH57" s="163"/>
      <c r="CI57" s="163"/>
      <c r="CJ57" s="163"/>
      <c r="CK57" s="163"/>
      <c r="CL57" s="163"/>
      <c r="CM57" s="163"/>
      <c r="CN57" s="163"/>
      <c r="CO57" s="163"/>
      <c r="CP57" s="163"/>
      <c r="CQ57" s="163"/>
      <c r="CR57" s="163"/>
      <c r="CS57" s="163"/>
      <c r="CT57" s="163"/>
      <c r="CU57" s="163"/>
      <c r="CV57" s="163"/>
      <c r="CW57" s="163"/>
      <c r="CX57" s="163"/>
      <c r="CY57" s="163"/>
      <c r="CZ57" s="163"/>
      <c r="DA57" s="163"/>
      <c r="DB57" s="163"/>
      <c r="DC57" s="163"/>
      <c r="DD57" s="163"/>
      <c r="DE57" s="163"/>
      <c r="DF57" s="163"/>
      <c r="DG57" s="163"/>
      <c r="DH57" s="163"/>
      <c r="DI57" s="163"/>
      <c r="DJ57" s="163"/>
      <c r="DK57" s="163"/>
      <c r="DL57" s="163"/>
      <c r="DM57" s="163"/>
      <c r="DN57" s="163"/>
      <c r="DO57" s="163"/>
      <c r="DP57" s="163"/>
      <c r="DQ57" s="163"/>
      <c r="DR57" s="163"/>
      <c r="DS57" s="163"/>
      <c r="DT57" s="163"/>
      <c r="DU57" s="163"/>
      <c r="DV57" s="163"/>
      <c r="DW57" s="163"/>
      <c r="DX57" s="163"/>
      <c r="DY57" s="163"/>
      <c r="DZ57" s="163"/>
      <c r="EA57" s="163"/>
      <c r="EB57" s="163"/>
      <c r="EC57" s="163"/>
      <c r="ED57" s="163"/>
      <c r="EE57" s="163"/>
      <c r="EF57" s="163"/>
      <c r="EG57" s="163"/>
      <c r="EH57" s="163"/>
      <c r="EI57" s="163"/>
      <c r="EJ57" s="163"/>
      <c r="EK57" s="163"/>
      <c r="EL57" s="163"/>
      <c r="EM57" s="163"/>
      <c r="EN57" s="163"/>
      <c r="EO57" s="163"/>
      <c r="EP57" s="163"/>
      <c r="EQ57" s="163"/>
      <c r="ER57" s="163"/>
      <c r="ES57" s="163"/>
      <c r="ET57" s="163"/>
      <c r="EU57" s="163"/>
      <c r="EV57" s="163"/>
      <c r="EW57" s="163"/>
      <c r="EX57" s="163"/>
      <c r="EY57" s="163"/>
      <c r="EZ57" s="163"/>
      <c r="FA57" s="163"/>
      <c r="FB57" s="163"/>
      <c r="FC57" s="163"/>
      <c r="FD57" s="163"/>
      <c r="FE57" s="163"/>
      <c r="FF57" s="163"/>
      <c r="FG57" s="163"/>
      <c r="FH57" s="163"/>
      <c r="FI57" s="163"/>
      <c r="FJ57" s="163"/>
      <c r="FK57" s="163"/>
      <c r="FL57" s="163"/>
      <c r="FM57" s="163"/>
      <c r="FN57" s="163"/>
      <c r="FO57" s="163"/>
      <c r="FP57" s="163"/>
      <c r="FQ57" s="163"/>
      <c r="FR57" s="163"/>
      <c r="FS57" s="163"/>
      <c r="FT57" s="163"/>
      <c r="FU57" s="163"/>
      <c r="FV57" s="163"/>
      <c r="FW57" s="163"/>
      <c r="FX57" s="163"/>
      <c r="FY57" s="163"/>
      <c r="FZ57" s="163"/>
      <c r="GA57" s="163"/>
      <c r="GB57" s="163"/>
      <c r="GC57" s="163"/>
      <c r="GD57" s="163"/>
      <c r="GE57" s="163"/>
      <c r="GF57" s="163"/>
      <c r="GG57" s="163"/>
      <c r="GH57" s="163"/>
      <c r="GI57" s="163"/>
      <c r="GJ57" s="163"/>
      <c r="GK57" s="163"/>
      <c r="GL57" s="163"/>
      <c r="GM57" s="163"/>
      <c r="GN57" s="163"/>
      <c r="GO57" s="163"/>
      <c r="GP57" s="163"/>
      <c r="GQ57" s="163"/>
      <c r="GR57" s="163"/>
      <c r="GS57" s="163"/>
      <c r="GT57" s="163"/>
      <c r="GU57" s="163"/>
      <c r="GV57" s="163"/>
      <c r="GW57" s="163"/>
      <c r="GX57" s="163"/>
      <c r="GY57" s="163"/>
      <c r="GZ57" s="163"/>
      <c r="HA57" s="163"/>
      <c r="HB57" s="163"/>
      <c r="HC57" s="163"/>
      <c r="HD57" s="163"/>
      <c r="HE57" s="163"/>
      <c r="HF57" s="163"/>
      <c r="HG57" s="163"/>
      <c r="HH57" s="163"/>
      <c r="HI57" s="163"/>
      <c r="HJ57" s="163"/>
      <c r="HK57" s="163"/>
      <c r="HL57" s="163"/>
      <c r="HM57" s="163"/>
      <c r="HN57" s="163"/>
      <c r="HO57" s="163"/>
      <c r="HP57" s="163"/>
      <c r="HQ57" s="163"/>
      <c r="HR57" s="163"/>
      <c r="HS57" s="163"/>
      <c r="HT57" s="163"/>
      <c r="HU57" s="163"/>
      <c r="HV57" s="163"/>
      <c r="HW57" s="163"/>
      <c r="HX57" s="163"/>
      <c r="HY57" s="163"/>
      <c r="HZ57" s="163"/>
      <c r="IA57" s="163"/>
      <c r="IB57" s="163"/>
      <c r="IC57" s="163"/>
      <c r="ID57" s="163"/>
      <c r="IE57" s="163"/>
      <c r="IF57" s="163"/>
      <c r="IG57" s="163"/>
      <c r="IH57" s="163"/>
      <c r="II57" s="163"/>
      <c r="IJ57" s="163"/>
      <c r="IK57" s="163"/>
      <c r="IL57" s="163"/>
      <c r="IM57" s="163"/>
      <c r="IN57" s="163"/>
      <c r="IO57" s="163"/>
      <c r="IP57" s="163"/>
      <c r="IQ57" s="163"/>
      <c r="IR57" s="163"/>
      <c r="IS57" s="163"/>
      <c r="IT57" s="163"/>
      <c r="IU57" s="163"/>
      <c r="IV57" s="163"/>
      <c r="IW57" s="163"/>
      <c r="IX57" s="163"/>
      <c r="IY57" s="163"/>
      <c r="IZ57" s="163"/>
      <c r="JA57" s="163"/>
      <c r="JB57" s="163"/>
      <c r="JC57" s="163"/>
      <c r="JD57" s="163"/>
      <c r="JE57" s="163"/>
      <c r="JF57" s="163"/>
      <c r="JG57" s="163"/>
      <c r="JH57" s="163"/>
      <c r="JI57" s="163"/>
      <c r="JJ57" s="163"/>
      <c r="JK57" s="163"/>
      <c r="JL57" s="163"/>
      <c r="JM57" s="163"/>
      <c r="JN57" s="163"/>
      <c r="JO57" s="163"/>
      <c r="JP57" s="163"/>
      <c r="JQ57" s="163"/>
      <c r="JR57" s="163"/>
      <c r="JS57" s="163"/>
      <c r="JT57" s="163"/>
      <c r="JU57" s="163"/>
      <c r="JV57" s="163"/>
      <c r="JW57" s="163"/>
      <c r="JX57" s="163"/>
      <c r="JY57" s="163"/>
      <c r="JZ57" s="163"/>
      <c r="KA57" s="163"/>
      <c r="KB57" s="163"/>
      <c r="KC57" s="163"/>
      <c r="KD57" s="163"/>
      <c r="KE57" s="163"/>
      <c r="KF57" s="163"/>
      <c r="KG57" s="163"/>
      <c r="KH57" s="163"/>
      <c r="KI57" s="163"/>
      <c r="KJ57" s="163"/>
      <c r="KK57" s="163"/>
      <c r="KL57" s="163"/>
      <c r="KM57" s="163"/>
      <c r="KN57" s="163"/>
      <c r="KO57" s="163"/>
      <c r="KP57" s="163"/>
      <c r="KQ57" s="163"/>
      <c r="KR57" s="163"/>
      <c r="KS57" s="163"/>
      <c r="KT57" s="163"/>
      <c r="KU57" s="163"/>
      <c r="KV57" s="163"/>
      <c r="KW57" s="163"/>
      <c r="KX57" s="163"/>
      <c r="KY57" s="163"/>
      <c r="KZ57" s="163"/>
      <c r="LA57" s="163"/>
      <c r="LB57" s="163"/>
      <c r="LC57" s="163"/>
      <c r="LD57" s="163"/>
      <c r="LE57" s="163"/>
      <c r="LF57" s="163"/>
      <c r="LG57" s="163"/>
      <c r="LH57" s="163"/>
      <c r="LI57" s="163"/>
      <c r="LJ57" s="163"/>
      <c r="LK57" s="163"/>
      <c r="LL57" s="163"/>
      <c r="LM57" s="163"/>
      <c r="LN57" s="163"/>
      <c r="LO57" s="163"/>
      <c r="LP57" s="163"/>
      <c r="LQ57" s="163"/>
      <c r="LR57" s="163"/>
      <c r="LS57" s="163"/>
      <c r="LT57" s="163"/>
      <c r="LU57" s="163"/>
      <c r="LV57" s="163"/>
      <c r="LW57" s="163"/>
      <c r="LX57" s="163"/>
      <c r="LY57" s="163"/>
      <c r="LZ57" s="163"/>
      <c r="MA57" s="163"/>
      <c r="MB57" s="163"/>
      <c r="MC57" s="163"/>
      <c r="MD57" s="163"/>
      <c r="ME57" s="163"/>
      <c r="MF57" s="163"/>
      <c r="MG57" s="163"/>
      <c r="MH57" s="163"/>
      <c r="MI57" s="163"/>
      <c r="MJ57" s="163"/>
      <c r="MK57" s="163"/>
      <c r="ML57" s="163"/>
      <c r="MM57" s="163"/>
      <c r="MN57" s="163"/>
      <c r="MO57" s="163"/>
      <c r="MP57" s="163"/>
      <c r="MQ57" s="163"/>
      <c r="MR57" s="163"/>
      <c r="MS57" s="163"/>
      <c r="MT57" s="163"/>
      <c r="MU57" s="163"/>
      <c r="MV57" s="163"/>
      <c r="MW57" s="163"/>
      <c r="MX57" s="163"/>
      <c r="MY57" s="163"/>
      <c r="MZ57" s="163"/>
      <c r="NA57" s="163"/>
      <c r="NB57" s="163"/>
      <c r="NC57" s="163"/>
      <c r="ND57" s="163"/>
      <c r="NE57" s="163"/>
    </row>
    <row r="58" spans="1:369" ht="20.100000000000001" customHeight="1">
      <c r="A58" s="171"/>
      <c r="B58" s="173"/>
      <c r="C58" s="172" t="str">
        <f t="shared" si="33"/>
        <v/>
      </c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  <c r="BB58" s="163"/>
      <c r="BC58" s="163"/>
      <c r="BD58" s="163"/>
      <c r="BE58" s="163"/>
      <c r="BF58" s="163"/>
      <c r="BG58" s="163"/>
      <c r="BH58" s="163"/>
      <c r="BI58" s="163"/>
      <c r="BJ58" s="163"/>
      <c r="BK58" s="163"/>
      <c r="BL58" s="163"/>
      <c r="BM58" s="163"/>
      <c r="BN58" s="163"/>
      <c r="BO58" s="163"/>
      <c r="BP58" s="163"/>
      <c r="BQ58" s="163"/>
      <c r="BR58" s="163"/>
      <c r="BS58" s="163"/>
      <c r="BT58" s="163"/>
      <c r="BU58" s="163"/>
      <c r="BV58" s="163"/>
      <c r="BW58" s="163"/>
      <c r="BX58" s="163"/>
      <c r="BY58" s="163"/>
      <c r="BZ58" s="163"/>
      <c r="CA58" s="163"/>
      <c r="CB58" s="163"/>
      <c r="CC58" s="163"/>
      <c r="CD58" s="163"/>
      <c r="CE58" s="163"/>
      <c r="CF58" s="163"/>
      <c r="CG58" s="163"/>
      <c r="CH58" s="163"/>
      <c r="CI58" s="163"/>
      <c r="CJ58" s="163"/>
      <c r="CK58" s="163"/>
      <c r="CL58" s="163"/>
      <c r="CM58" s="163"/>
      <c r="CN58" s="163"/>
      <c r="CO58" s="163"/>
      <c r="CP58" s="163"/>
      <c r="CQ58" s="163"/>
      <c r="CR58" s="163"/>
      <c r="CS58" s="163"/>
      <c r="CT58" s="163"/>
      <c r="CU58" s="163"/>
      <c r="CV58" s="163"/>
      <c r="CW58" s="163"/>
      <c r="CX58" s="163"/>
      <c r="CY58" s="163"/>
      <c r="CZ58" s="163"/>
      <c r="DA58" s="163"/>
      <c r="DB58" s="163"/>
      <c r="DC58" s="163"/>
      <c r="DD58" s="163"/>
      <c r="DE58" s="163"/>
      <c r="DF58" s="163"/>
      <c r="DG58" s="163"/>
      <c r="DH58" s="163"/>
      <c r="DI58" s="163"/>
      <c r="DJ58" s="163"/>
      <c r="DK58" s="163"/>
      <c r="DL58" s="163"/>
      <c r="DM58" s="163"/>
      <c r="DN58" s="163"/>
      <c r="DO58" s="163"/>
      <c r="DP58" s="163"/>
      <c r="DQ58" s="163"/>
      <c r="DR58" s="163"/>
      <c r="DS58" s="163"/>
      <c r="DT58" s="163"/>
      <c r="DU58" s="163"/>
      <c r="DV58" s="163"/>
      <c r="DW58" s="163"/>
      <c r="DX58" s="163"/>
      <c r="DY58" s="163"/>
      <c r="DZ58" s="163"/>
      <c r="EA58" s="163"/>
      <c r="EB58" s="163"/>
      <c r="EC58" s="163"/>
      <c r="ED58" s="163"/>
      <c r="EE58" s="163"/>
      <c r="EF58" s="163"/>
      <c r="EG58" s="163"/>
      <c r="EH58" s="163"/>
      <c r="EI58" s="163"/>
      <c r="EJ58" s="163"/>
      <c r="EK58" s="163"/>
      <c r="EL58" s="163"/>
      <c r="EM58" s="163"/>
      <c r="EN58" s="163"/>
      <c r="EO58" s="163"/>
      <c r="EP58" s="163"/>
      <c r="EQ58" s="163"/>
      <c r="ER58" s="163"/>
      <c r="ES58" s="163"/>
      <c r="ET58" s="163"/>
      <c r="EU58" s="163"/>
      <c r="EV58" s="163"/>
      <c r="EW58" s="163"/>
      <c r="EX58" s="163"/>
      <c r="EY58" s="163"/>
      <c r="EZ58" s="163"/>
      <c r="FA58" s="163"/>
      <c r="FB58" s="163"/>
      <c r="FC58" s="163"/>
      <c r="FD58" s="163"/>
      <c r="FE58" s="163"/>
      <c r="FF58" s="163"/>
      <c r="FG58" s="163"/>
      <c r="FH58" s="163"/>
      <c r="FI58" s="163"/>
      <c r="FJ58" s="163"/>
      <c r="FK58" s="163"/>
      <c r="FL58" s="163"/>
      <c r="FM58" s="163"/>
      <c r="FN58" s="163"/>
      <c r="FO58" s="163"/>
      <c r="FP58" s="163"/>
      <c r="FQ58" s="163"/>
      <c r="FR58" s="163"/>
      <c r="FS58" s="163"/>
      <c r="FT58" s="163"/>
      <c r="FU58" s="163"/>
      <c r="FV58" s="163"/>
      <c r="FW58" s="163"/>
      <c r="FX58" s="163"/>
      <c r="FY58" s="163"/>
      <c r="FZ58" s="163"/>
      <c r="GA58" s="163"/>
      <c r="GB58" s="163"/>
      <c r="GC58" s="163"/>
      <c r="GD58" s="163"/>
      <c r="GE58" s="163"/>
      <c r="GF58" s="163"/>
      <c r="GG58" s="163"/>
      <c r="GH58" s="163"/>
      <c r="GI58" s="163"/>
      <c r="GJ58" s="163"/>
      <c r="GK58" s="163"/>
      <c r="GL58" s="163"/>
      <c r="GM58" s="163"/>
      <c r="GN58" s="163"/>
      <c r="GO58" s="163"/>
      <c r="GP58" s="163"/>
      <c r="GQ58" s="163"/>
      <c r="GR58" s="163"/>
      <c r="GS58" s="163"/>
      <c r="GT58" s="163"/>
      <c r="GU58" s="163"/>
      <c r="GV58" s="163"/>
      <c r="GW58" s="163"/>
      <c r="GX58" s="163"/>
      <c r="GY58" s="163"/>
      <c r="GZ58" s="163"/>
      <c r="HA58" s="163"/>
      <c r="HB58" s="163"/>
      <c r="HC58" s="163"/>
      <c r="HD58" s="163"/>
      <c r="HE58" s="163"/>
      <c r="HF58" s="163"/>
      <c r="HG58" s="163"/>
      <c r="HH58" s="163"/>
      <c r="HI58" s="163"/>
      <c r="HJ58" s="163"/>
      <c r="HK58" s="163"/>
      <c r="HL58" s="163"/>
      <c r="HM58" s="163"/>
      <c r="HN58" s="163"/>
      <c r="HO58" s="163"/>
      <c r="HP58" s="163"/>
      <c r="HQ58" s="163"/>
      <c r="HR58" s="163"/>
      <c r="HS58" s="163"/>
      <c r="HT58" s="163"/>
      <c r="HU58" s="163"/>
      <c r="HV58" s="163"/>
      <c r="HW58" s="163"/>
      <c r="HX58" s="163"/>
      <c r="HY58" s="163"/>
      <c r="HZ58" s="163"/>
      <c r="IA58" s="163"/>
      <c r="IB58" s="163"/>
      <c r="IC58" s="163"/>
      <c r="ID58" s="163"/>
      <c r="IE58" s="163"/>
      <c r="IF58" s="163"/>
      <c r="IG58" s="163"/>
      <c r="IH58" s="163"/>
      <c r="II58" s="163"/>
      <c r="IJ58" s="163"/>
      <c r="IK58" s="163"/>
      <c r="IL58" s="163"/>
      <c r="IM58" s="163"/>
      <c r="IN58" s="163"/>
      <c r="IO58" s="163"/>
      <c r="IP58" s="163"/>
      <c r="IQ58" s="163"/>
      <c r="IR58" s="163"/>
      <c r="IS58" s="163"/>
      <c r="IT58" s="163"/>
      <c r="IU58" s="163"/>
      <c r="IV58" s="163"/>
      <c r="IW58" s="163"/>
      <c r="IX58" s="163"/>
      <c r="IY58" s="163"/>
      <c r="IZ58" s="163"/>
      <c r="JA58" s="163"/>
      <c r="JB58" s="163"/>
      <c r="JC58" s="163"/>
      <c r="JD58" s="163"/>
      <c r="JE58" s="163"/>
      <c r="JF58" s="163"/>
      <c r="JG58" s="163"/>
      <c r="JH58" s="163"/>
      <c r="JI58" s="163"/>
      <c r="JJ58" s="163"/>
      <c r="JK58" s="163"/>
      <c r="JL58" s="163"/>
      <c r="JM58" s="163"/>
      <c r="JN58" s="163"/>
      <c r="JO58" s="163"/>
      <c r="JP58" s="163"/>
      <c r="JQ58" s="163"/>
      <c r="JR58" s="163"/>
      <c r="JS58" s="163"/>
      <c r="JT58" s="163"/>
      <c r="JU58" s="163"/>
      <c r="JV58" s="163"/>
      <c r="JW58" s="163"/>
      <c r="JX58" s="163"/>
      <c r="JY58" s="163"/>
      <c r="JZ58" s="163"/>
      <c r="KA58" s="163"/>
      <c r="KB58" s="163"/>
      <c r="KC58" s="163"/>
      <c r="KD58" s="163"/>
      <c r="KE58" s="163"/>
      <c r="KF58" s="163"/>
      <c r="KG58" s="163"/>
      <c r="KH58" s="163"/>
      <c r="KI58" s="163"/>
      <c r="KJ58" s="163"/>
      <c r="KK58" s="163"/>
      <c r="KL58" s="163"/>
      <c r="KM58" s="163"/>
      <c r="KN58" s="163"/>
      <c r="KO58" s="163"/>
      <c r="KP58" s="163"/>
      <c r="KQ58" s="163"/>
      <c r="KR58" s="163"/>
      <c r="KS58" s="163"/>
      <c r="KT58" s="163"/>
      <c r="KU58" s="163"/>
      <c r="KV58" s="163"/>
      <c r="KW58" s="163"/>
      <c r="KX58" s="163"/>
      <c r="KY58" s="163"/>
      <c r="KZ58" s="163"/>
      <c r="LA58" s="163"/>
      <c r="LB58" s="163"/>
      <c r="LC58" s="163"/>
      <c r="LD58" s="163"/>
      <c r="LE58" s="163"/>
      <c r="LF58" s="163"/>
      <c r="LG58" s="163"/>
      <c r="LH58" s="163"/>
      <c r="LI58" s="163"/>
      <c r="LJ58" s="163"/>
      <c r="LK58" s="163"/>
      <c r="LL58" s="163"/>
      <c r="LM58" s="163"/>
      <c r="LN58" s="163"/>
      <c r="LO58" s="163"/>
      <c r="LP58" s="163"/>
      <c r="LQ58" s="163"/>
      <c r="LR58" s="163"/>
      <c r="LS58" s="163"/>
      <c r="LT58" s="163"/>
      <c r="LU58" s="163"/>
      <c r="LV58" s="163"/>
      <c r="LW58" s="163"/>
      <c r="LX58" s="163"/>
      <c r="LY58" s="163"/>
      <c r="LZ58" s="163"/>
      <c r="MA58" s="163"/>
      <c r="MB58" s="163"/>
      <c r="MC58" s="163"/>
      <c r="MD58" s="163"/>
      <c r="ME58" s="163"/>
      <c r="MF58" s="163"/>
      <c r="MG58" s="163"/>
      <c r="MH58" s="163"/>
      <c r="MI58" s="163"/>
      <c r="MJ58" s="163"/>
      <c r="MK58" s="163"/>
      <c r="ML58" s="163"/>
      <c r="MM58" s="163"/>
      <c r="MN58" s="163"/>
      <c r="MO58" s="163"/>
      <c r="MP58" s="163"/>
      <c r="MQ58" s="163"/>
      <c r="MR58" s="163"/>
      <c r="MS58" s="163"/>
      <c r="MT58" s="163"/>
      <c r="MU58" s="163"/>
      <c r="MV58" s="163"/>
      <c r="MW58" s="163"/>
      <c r="MX58" s="163"/>
      <c r="MY58" s="163"/>
      <c r="MZ58" s="163"/>
      <c r="NA58" s="163"/>
      <c r="NB58" s="163"/>
      <c r="NC58" s="163"/>
      <c r="ND58" s="163"/>
      <c r="NE58" s="163"/>
    </row>
    <row r="59" spans="1:369" ht="20.100000000000001" customHeight="1">
      <c r="A59" s="171"/>
      <c r="B59" s="173"/>
      <c r="C59" s="172" t="str">
        <f t="shared" si="33"/>
        <v/>
      </c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/>
      <c r="BQ59" s="163"/>
      <c r="BR59" s="163"/>
      <c r="BS59" s="163"/>
      <c r="BT59" s="163"/>
      <c r="BU59" s="163"/>
      <c r="BV59" s="163"/>
      <c r="BW59" s="163"/>
      <c r="BX59" s="163"/>
      <c r="BY59" s="163"/>
      <c r="BZ59" s="163"/>
      <c r="CA59" s="163"/>
      <c r="CB59" s="163"/>
      <c r="CC59" s="163"/>
      <c r="CD59" s="163"/>
      <c r="CE59" s="163"/>
      <c r="CF59" s="163"/>
      <c r="CG59" s="163"/>
      <c r="CH59" s="163"/>
      <c r="CI59" s="163"/>
      <c r="CJ59" s="163"/>
      <c r="CK59" s="163"/>
      <c r="CL59" s="163"/>
      <c r="CM59" s="163"/>
      <c r="CN59" s="163"/>
      <c r="CO59" s="163"/>
      <c r="CP59" s="163"/>
      <c r="CQ59" s="163"/>
      <c r="CR59" s="163"/>
      <c r="CS59" s="163"/>
      <c r="CT59" s="163"/>
      <c r="CU59" s="163"/>
      <c r="CV59" s="163"/>
      <c r="CW59" s="163"/>
      <c r="CX59" s="163"/>
      <c r="CY59" s="163"/>
      <c r="CZ59" s="163"/>
      <c r="DA59" s="163"/>
      <c r="DB59" s="163"/>
      <c r="DC59" s="163"/>
      <c r="DD59" s="163"/>
      <c r="DE59" s="163"/>
      <c r="DF59" s="163"/>
      <c r="DG59" s="163"/>
      <c r="DH59" s="163"/>
      <c r="DI59" s="163"/>
      <c r="DJ59" s="163"/>
      <c r="DK59" s="163"/>
      <c r="DL59" s="163"/>
      <c r="DM59" s="163"/>
      <c r="DN59" s="163"/>
      <c r="DO59" s="163"/>
      <c r="DP59" s="163"/>
      <c r="DQ59" s="163"/>
      <c r="DR59" s="163"/>
      <c r="DS59" s="163"/>
      <c r="DT59" s="163"/>
      <c r="DU59" s="163"/>
      <c r="DV59" s="163"/>
      <c r="DW59" s="163"/>
      <c r="DX59" s="163"/>
      <c r="DY59" s="163"/>
      <c r="DZ59" s="163"/>
      <c r="EA59" s="163"/>
      <c r="EB59" s="163"/>
      <c r="EC59" s="163"/>
      <c r="ED59" s="163"/>
      <c r="EE59" s="163"/>
      <c r="EF59" s="163"/>
      <c r="EG59" s="163"/>
      <c r="EH59" s="163"/>
      <c r="EI59" s="163"/>
      <c r="EJ59" s="163"/>
      <c r="EK59" s="163"/>
      <c r="EL59" s="163"/>
      <c r="EM59" s="163"/>
      <c r="EN59" s="163"/>
      <c r="EO59" s="163"/>
      <c r="EP59" s="163"/>
      <c r="EQ59" s="163"/>
      <c r="ER59" s="163"/>
      <c r="ES59" s="163"/>
      <c r="ET59" s="163"/>
      <c r="EU59" s="163"/>
      <c r="EV59" s="163"/>
      <c r="EW59" s="163"/>
      <c r="EX59" s="163"/>
      <c r="EY59" s="163"/>
      <c r="EZ59" s="163"/>
      <c r="FA59" s="163"/>
      <c r="FB59" s="163"/>
      <c r="FC59" s="163"/>
      <c r="FD59" s="163"/>
      <c r="FE59" s="163"/>
      <c r="FF59" s="163"/>
      <c r="FG59" s="163"/>
      <c r="FH59" s="163"/>
      <c r="FI59" s="163"/>
      <c r="FJ59" s="163"/>
      <c r="FK59" s="163"/>
      <c r="FL59" s="163"/>
      <c r="FM59" s="163"/>
      <c r="FN59" s="163"/>
      <c r="FO59" s="163"/>
      <c r="FP59" s="163"/>
      <c r="FQ59" s="163"/>
      <c r="FR59" s="163"/>
      <c r="FS59" s="163"/>
      <c r="FT59" s="163"/>
      <c r="FU59" s="163"/>
      <c r="FV59" s="163"/>
      <c r="FW59" s="163"/>
      <c r="FX59" s="163"/>
      <c r="FY59" s="163"/>
      <c r="FZ59" s="163"/>
      <c r="GA59" s="163"/>
      <c r="GB59" s="163"/>
      <c r="GC59" s="163"/>
      <c r="GD59" s="163"/>
      <c r="GE59" s="163"/>
      <c r="GF59" s="163"/>
      <c r="GG59" s="163"/>
      <c r="GH59" s="163"/>
      <c r="GI59" s="163"/>
      <c r="GJ59" s="163"/>
      <c r="GK59" s="163"/>
      <c r="GL59" s="163"/>
      <c r="GM59" s="163"/>
      <c r="GN59" s="163"/>
      <c r="GO59" s="163"/>
      <c r="GP59" s="163"/>
      <c r="GQ59" s="163"/>
      <c r="GR59" s="163"/>
      <c r="GS59" s="163"/>
      <c r="GT59" s="163"/>
      <c r="GU59" s="163"/>
      <c r="GV59" s="163"/>
      <c r="GW59" s="163"/>
      <c r="GX59" s="163"/>
      <c r="GY59" s="163"/>
      <c r="GZ59" s="163"/>
      <c r="HA59" s="163"/>
      <c r="HB59" s="163"/>
      <c r="HC59" s="163"/>
      <c r="HD59" s="163"/>
      <c r="HE59" s="163"/>
      <c r="HF59" s="163"/>
      <c r="HG59" s="163"/>
      <c r="HH59" s="163"/>
      <c r="HI59" s="163"/>
      <c r="HJ59" s="163"/>
      <c r="HK59" s="163"/>
      <c r="HL59" s="163"/>
      <c r="HM59" s="163"/>
      <c r="HN59" s="163"/>
      <c r="HO59" s="163"/>
      <c r="HP59" s="163"/>
      <c r="HQ59" s="163"/>
      <c r="HR59" s="163"/>
      <c r="HS59" s="163"/>
      <c r="HT59" s="163"/>
      <c r="HU59" s="163"/>
      <c r="HV59" s="163"/>
      <c r="HW59" s="163"/>
      <c r="HX59" s="163"/>
      <c r="HY59" s="163"/>
      <c r="HZ59" s="163"/>
      <c r="IA59" s="163"/>
      <c r="IB59" s="163"/>
      <c r="IC59" s="163"/>
      <c r="ID59" s="163"/>
      <c r="IE59" s="163"/>
      <c r="IF59" s="163"/>
      <c r="IG59" s="163"/>
      <c r="IH59" s="163"/>
      <c r="II59" s="163"/>
      <c r="IJ59" s="163"/>
      <c r="IK59" s="163"/>
      <c r="IL59" s="163"/>
      <c r="IM59" s="163"/>
      <c r="IN59" s="163"/>
      <c r="IO59" s="163"/>
      <c r="IP59" s="163"/>
      <c r="IQ59" s="163"/>
      <c r="IR59" s="163"/>
      <c r="IS59" s="163"/>
      <c r="IT59" s="163"/>
      <c r="IU59" s="163"/>
      <c r="IV59" s="163"/>
      <c r="IW59" s="163"/>
      <c r="IX59" s="163"/>
      <c r="IY59" s="163"/>
      <c r="IZ59" s="163"/>
      <c r="JA59" s="163"/>
      <c r="JB59" s="163"/>
      <c r="JC59" s="163"/>
      <c r="JD59" s="163"/>
      <c r="JE59" s="163"/>
      <c r="JF59" s="163"/>
      <c r="JG59" s="163"/>
      <c r="JH59" s="163"/>
      <c r="JI59" s="163"/>
      <c r="JJ59" s="163"/>
      <c r="JK59" s="163"/>
      <c r="JL59" s="163"/>
      <c r="JM59" s="163"/>
      <c r="JN59" s="163"/>
      <c r="JO59" s="163"/>
      <c r="JP59" s="163"/>
      <c r="JQ59" s="163"/>
      <c r="JR59" s="163"/>
      <c r="JS59" s="163"/>
      <c r="JT59" s="163"/>
      <c r="JU59" s="163"/>
      <c r="JV59" s="163"/>
      <c r="JW59" s="163"/>
      <c r="JX59" s="163"/>
      <c r="JY59" s="163"/>
      <c r="JZ59" s="163"/>
      <c r="KA59" s="163"/>
      <c r="KB59" s="163"/>
      <c r="KC59" s="163"/>
      <c r="KD59" s="163"/>
      <c r="KE59" s="163"/>
      <c r="KF59" s="163"/>
      <c r="KG59" s="163"/>
      <c r="KH59" s="163"/>
      <c r="KI59" s="163"/>
      <c r="KJ59" s="163"/>
      <c r="KK59" s="163"/>
      <c r="KL59" s="163"/>
      <c r="KM59" s="163"/>
      <c r="KN59" s="163"/>
      <c r="KO59" s="163"/>
      <c r="KP59" s="163"/>
      <c r="KQ59" s="163"/>
      <c r="KR59" s="163"/>
      <c r="KS59" s="163"/>
      <c r="KT59" s="163"/>
      <c r="KU59" s="163"/>
      <c r="KV59" s="163"/>
      <c r="KW59" s="163"/>
      <c r="KX59" s="163"/>
      <c r="KY59" s="163"/>
      <c r="KZ59" s="163"/>
      <c r="LA59" s="163"/>
      <c r="LB59" s="163"/>
      <c r="LC59" s="163"/>
      <c r="LD59" s="163"/>
      <c r="LE59" s="163"/>
      <c r="LF59" s="163"/>
      <c r="LG59" s="163"/>
      <c r="LH59" s="163"/>
      <c r="LI59" s="163"/>
      <c r="LJ59" s="163"/>
      <c r="LK59" s="163"/>
      <c r="LL59" s="163"/>
      <c r="LM59" s="163"/>
      <c r="LN59" s="163"/>
      <c r="LO59" s="163"/>
      <c r="LP59" s="163"/>
      <c r="LQ59" s="163"/>
      <c r="LR59" s="163"/>
      <c r="LS59" s="163"/>
      <c r="LT59" s="163"/>
      <c r="LU59" s="163"/>
      <c r="LV59" s="163"/>
      <c r="LW59" s="163"/>
      <c r="LX59" s="163"/>
      <c r="LY59" s="163"/>
      <c r="LZ59" s="163"/>
      <c r="MA59" s="163"/>
      <c r="MB59" s="163"/>
      <c r="MC59" s="163"/>
      <c r="MD59" s="163"/>
      <c r="ME59" s="163"/>
      <c r="MF59" s="163"/>
      <c r="MG59" s="163"/>
      <c r="MH59" s="163"/>
      <c r="MI59" s="163"/>
      <c r="MJ59" s="163"/>
      <c r="MK59" s="163"/>
      <c r="ML59" s="163"/>
      <c r="MM59" s="163"/>
      <c r="MN59" s="163"/>
      <c r="MO59" s="163"/>
      <c r="MP59" s="163"/>
      <c r="MQ59" s="163"/>
      <c r="MR59" s="163"/>
      <c r="MS59" s="163"/>
      <c r="MT59" s="163"/>
      <c r="MU59" s="163"/>
      <c r="MV59" s="163"/>
      <c r="MW59" s="163"/>
      <c r="MX59" s="163"/>
      <c r="MY59" s="163"/>
      <c r="MZ59" s="163"/>
      <c r="NA59" s="163"/>
      <c r="NB59" s="163"/>
      <c r="NC59" s="163"/>
      <c r="ND59" s="163"/>
      <c r="NE59" s="163"/>
    </row>
    <row r="60" spans="1:369"/>
    <row r="61" spans="1:369"/>
  </sheetData>
  <sheetProtection password="C57A" sheet="1" objects="1" scenarios="1"/>
  <mergeCells count="6">
    <mergeCell ref="C8:C9"/>
    <mergeCell ref="A1:C1"/>
    <mergeCell ref="A2:C2"/>
    <mergeCell ref="A3:C3"/>
    <mergeCell ref="A4:C4"/>
    <mergeCell ref="A7:B8"/>
  </mergeCells>
  <conditionalFormatting sqref="D8:NE9">
    <cfRule type="expression" dxfId="11" priority="3">
      <formula>D$8=TODAY()</formula>
    </cfRule>
  </conditionalFormatting>
  <conditionalFormatting sqref="D10:NE32 D50:NE59 D33:AB49 AM33:NE49 AC35:AL49">
    <cfRule type="cellIs" dxfId="10" priority="1" operator="equal">
      <formula>"A"</formula>
    </cfRule>
    <cfRule type="expression" dxfId="9" priority="2">
      <formula>D$8=TODAY()</formula>
    </cfRule>
  </conditionalFormatting>
  <conditionalFormatting sqref="D8:NE32 D50:NE59 D33:AB49 AM33:NE49 AC35:AL49">
    <cfRule type="expression" dxfId="8" priority="7">
      <formula>D$8&lt;=I_EndDate</formula>
    </cfRule>
  </conditionalFormatting>
  <dataValidations count="1">
    <dataValidation type="list" allowBlank="1" showInputMessage="1" showErrorMessage="1" sqref="D10:NE32 D50:NE59 D33:AB49 AM33:NE49 AC35:AL49" xr:uid="{00000000-0002-0000-0100-000000000000}">
      <formula1>"P,A,L"</formula1>
    </dataValidation>
  </dataValidations>
  <hyperlinks>
    <hyperlink ref="A2:C2" location="'Class Attendance Report'!A1" display="GO TO CLASS REPORT" xr:uid="{00000000-0004-0000-0100-000000000000}"/>
    <hyperlink ref="A3:C3" location="'Student Attendance Report'!A1" display="GO TO STUDENT REPORT" xr:uid="{00000000-0004-0000-0100-000001000000}"/>
    <hyperlink ref="A4:C4" location="Settings!A1" display="GO BACK TO SETTINGS" xr:uid="{00000000-0004-0000-0100-000002000000}"/>
  </hyperlinks>
  <pageMargins left="0.7" right="0.7" top="0.75" bottom="0.75" header="0.3" footer="0.3"/>
  <pageSetup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87"/>
  <sheetViews>
    <sheetView topLeftCell="A11" zoomScale="60" zoomScaleNormal="60" workbookViewId="0">
      <selection activeCell="M17" sqref="M17:O17"/>
    </sheetView>
  </sheetViews>
  <sheetFormatPr defaultColWidth="0" defaultRowHeight="15" zeroHeight="1"/>
  <cols>
    <col min="1" max="1" width="3" style="167" customWidth="1"/>
    <col min="2" max="2" width="10.5703125" style="167" customWidth="1"/>
    <col min="3" max="3" width="44.42578125" style="167" customWidth="1"/>
    <col min="4" max="7" width="13.7109375" style="167" customWidth="1"/>
    <col min="8" max="8" width="28.28515625" style="167" customWidth="1"/>
    <col min="9" max="16" width="13.7109375" style="167" customWidth="1"/>
    <col min="17" max="17" width="13.140625" style="167" customWidth="1"/>
    <col min="18" max="18" width="4" style="167" customWidth="1"/>
    <col min="19" max="16384" width="9.140625" style="167" hidden="1"/>
  </cols>
  <sheetData>
    <row r="1" spans="1:18" ht="25.5">
      <c r="A1" s="158"/>
      <c r="B1" s="281" t="s">
        <v>18</v>
      </c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158"/>
    </row>
    <row r="2" spans="1:18" ht="18.75">
      <c r="A2" s="158"/>
      <c r="B2" s="176"/>
      <c r="C2" s="282" t="s">
        <v>19</v>
      </c>
      <c r="D2" s="282"/>
      <c r="E2" s="282"/>
      <c r="F2" s="282" t="s">
        <v>20</v>
      </c>
      <c r="G2" s="282"/>
      <c r="H2" s="282"/>
      <c r="I2" s="282"/>
      <c r="J2" s="283" t="s">
        <v>21</v>
      </c>
      <c r="K2" s="283"/>
      <c r="L2" s="283"/>
      <c r="M2" s="283"/>
      <c r="N2" s="282" t="s">
        <v>22</v>
      </c>
      <c r="O2" s="282"/>
      <c r="P2" s="282"/>
      <c r="Q2" s="282"/>
      <c r="R2" s="158"/>
    </row>
    <row r="3" spans="1:18" ht="18.75">
      <c r="A3" s="158"/>
      <c r="B3" s="177"/>
      <c r="C3" s="177"/>
      <c r="D3" s="177"/>
      <c r="E3" s="177"/>
      <c r="F3" s="177"/>
      <c r="G3" s="177"/>
      <c r="H3" s="177"/>
      <c r="I3" s="178" t="s">
        <v>56</v>
      </c>
      <c r="J3" s="179"/>
      <c r="K3" s="180"/>
      <c r="L3" s="180"/>
      <c r="M3" s="180"/>
      <c r="N3" s="180"/>
      <c r="O3" s="180"/>
      <c r="P3" s="180"/>
      <c r="Q3" s="181"/>
      <c r="R3" s="158"/>
    </row>
    <row r="4" spans="1:18" ht="18.75">
      <c r="A4" s="158"/>
      <c r="B4" s="177"/>
      <c r="C4" s="177"/>
      <c r="D4" s="177"/>
      <c r="E4" s="177"/>
      <c r="F4" s="177"/>
      <c r="G4" s="177"/>
      <c r="H4" s="177"/>
      <c r="I4" s="182" t="str">
        <f>IF(MAX(LEN(Settings!N22),LEN(Settings!P22),LEN(Settings!C26),LEN(Settings!P24))&gt;0,"Please go to the Settings sheet and fix the errors. Otherwise the report will be incorrect.","No errors in data. Please use the report.")</f>
        <v>No errors in data. Please use the report.</v>
      </c>
      <c r="J4" s="183"/>
      <c r="K4" s="183"/>
      <c r="L4" s="183"/>
      <c r="M4" s="184"/>
      <c r="N4" s="184"/>
      <c r="O4" s="184"/>
      <c r="P4" s="184"/>
      <c r="Q4" s="185"/>
      <c r="R4" s="158"/>
    </row>
    <row r="5" spans="1:18" ht="15.75" customHeight="1" thickBot="1">
      <c r="A5" s="158"/>
      <c r="B5" s="177"/>
      <c r="C5" s="177"/>
      <c r="D5" s="177"/>
      <c r="E5" s="177"/>
      <c r="F5" s="177"/>
      <c r="G5" s="177"/>
      <c r="H5" s="177"/>
      <c r="I5" s="186"/>
      <c r="J5" s="187"/>
      <c r="K5" s="187"/>
      <c r="L5" s="187"/>
      <c r="M5" s="188"/>
      <c r="N5" s="188"/>
      <c r="O5" s="188"/>
      <c r="P5" s="188"/>
      <c r="Q5" s="189"/>
      <c r="R5" s="158"/>
    </row>
    <row r="6" spans="1:18" ht="21.75" customHeight="1">
      <c r="A6" s="158"/>
      <c r="B6" s="190"/>
      <c r="C6" s="191"/>
      <c r="D6" s="191"/>
      <c r="E6" s="192"/>
      <c r="F6" s="191"/>
      <c r="G6" s="191"/>
      <c r="H6" s="191"/>
      <c r="I6" s="192"/>
      <c r="J6" s="191"/>
      <c r="K6" s="191"/>
      <c r="L6" s="191"/>
      <c r="M6" s="192"/>
      <c r="N6" s="191"/>
      <c r="O6" s="191"/>
      <c r="P6" s="191"/>
      <c r="Q6" s="193"/>
      <c r="R6" s="158"/>
    </row>
    <row r="7" spans="1:18" ht="21.75" customHeight="1">
      <c r="A7" s="158"/>
      <c r="B7" s="194"/>
      <c r="C7" s="195"/>
      <c r="D7" s="195"/>
      <c r="E7" s="196"/>
      <c r="F7" s="195"/>
      <c r="G7" s="195"/>
      <c r="H7" s="195"/>
      <c r="I7" s="196"/>
      <c r="J7" s="195"/>
      <c r="K7" s="195"/>
      <c r="L7" s="195"/>
      <c r="M7" s="196"/>
      <c r="N7" s="195"/>
      <c r="O7" s="195"/>
      <c r="P7" s="195"/>
      <c r="Q7" s="197"/>
      <c r="R7" s="158"/>
    </row>
    <row r="8" spans="1:18" ht="21.75" customHeight="1">
      <c r="A8" s="158"/>
      <c r="B8" s="194"/>
      <c r="C8" s="195"/>
      <c r="D8" s="195"/>
      <c r="E8" s="196"/>
      <c r="F8" s="195"/>
      <c r="G8" s="195"/>
      <c r="H8" s="195"/>
      <c r="I8" s="196"/>
      <c r="J8" s="195"/>
      <c r="K8" s="195"/>
      <c r="L8" s="195"/>
      <c r="M8" s="196"/>
      <c r="N8" s="195"/>
      <c r="O8" s="195"/>
      <c r="P8" s="195"/>
      <c r="Q8" s="197"/>
      <c r="R8" s="158"/>
    </row>
    <row r="9" spans="1:18" ht="21.75" customHeight="1">
      <c r="A9" s="158"/>
      <c r="B9" s="194"/>
      <c r="C9" s="195"/>
      <c r="D9" s="195"/>
      <c r="E9" s="196"/>
      <c r="F9" s="195"/>
      <c r="G9" s="195"/>
      <c r="H9" s="195"/>
      <c r="I9" s="196"/>
      <c r="J9" s="195"/>
      <c r="K9" s="195"/>
      <c r="L9" s="195"/>
      <c r="M9" s="196"/>
      <c r="N9" s="195"/>
      <c r="O9" s="195"/>
      <c r="P9" s="195"/>
      <c r="Q9" s="197"/>
      <c r="R9" s="158"/>
    </row>
    <row r="10" spans="1:18" ht="21.75" customHeight="1">
      <c r="A10" s="158"/>
      <c r="B10" s="194"/>
      <c r="C10" s="274" t="str">
        <f>IFERROR(IF(LEN(I_School_Slogan)&gt;0,I_School_Slogan,""),"")</f>
        <v>Programming is our lifestyle</v>
      </c>
      <c r="D10" s="274"/>
      <c r="E10" s="274"/>
      <c r="F10" s="274"/>
      <c r="G10" s="274"/>
      <c r="H10" s="274"/>
      <c r="I10" s="274"/>
      <c r="J10" s="195"/>
      <c r="K10" s="195"/>
      <c r="L10" s="195"/>
      <c r="M10" s="196"/>
      <c r="N10" s="195"/>
      <c r="O10" s="195"/>
      <c r="P10" s="195"/>
      <c r="Q10" s="197"/>
      <c r="R10" s="158"/>
    </row>
    <row r="11" spans="1:18" ht="21.75" customHeight="1">
      <c r="A11" s="158"/>
      <c r="B11" s="194"/>
      <c r="C11" s="271" t="str">
        <f>IFERROR(IF(LEN(I_School_Address)&gt;0,I_School_Address,""),"")</f>
        <v>Number 16 Dunukofia Street Area 11 Off FCDA Abuja</v>
      </c>
      <c r="D11" s="271"/>
      <c r="E11" s="271"/>
      <c r="F11" s="271"/>
      <c r="G11" s="271"/>
      <c r="H11" s="271"/>
      <c r="I11" s="271"/>
      <c r="J11" s="195"/>
      <c r="K11" s="195"/>
      <c r="L11" s="195"/>
      <c r="M11" s="196"/>
      <c r="N11" s="195"/>
      <c r="O11" s="195"/>
      <c r="P11" s="195"/>
      <c r="Q11" s="197"/>
      <c r="R11" s="158"/>
    </row>
    <row r="12" spans="1:18" ht="21.75" customHeight="1">
      <c r="A12" s="158"/>
      <c r="B12" s="194"/>
      <c r="C12" s="195"/>
      <c r="D12" s="195"/>
      <c r="E12" s="196"/>
      <c r="F12" s="195"/>
      <c r="G12" s="195"/>
      <c r="H12" s="195"/>
      <c r="I12" s="196"/>
      <c r="J12" s="195"/>
      <c r="K12" s="195"/>
      <c r="L12" s="195"/>
      <c r="M12" s="196"/>
      <c r="N12" s="195"/>
      <c r="O12" s="195"/>
      <c r="P12" s="195"/>
      <c r="Q12" s="197"/>
      <c r="R12" s="158"/>
    </row>
    <row r="13" spans="1:18" ht="21.75" customHeight="1">
      <c r="A13" s="158"/>
      <c r="B13" s="194"/>
      <c r="C13" s="195"/>
      <c r="D13" s="195"/>
      <c r="E13" s="196"/>
      <c r="F13" s="195"/>
      <c r="G13" s="195"/>
      <c r="H13" s="195"/>
      <c r="I13" s="196"/>
      <c r="J13" s="195"/>
      <c r="K13" s="195"/>
      <c r="L13" s="177"/>
      <c r="M13" s="177"/>
      <c r="N13" s="177"/>
      <c r="O13" s="177"/>
      <c r="P13" s="177"/>
      <c r="Q13" s="197"/>
      <c r="R13" s="158"/>
    </row>
    <row r="14" spans="1:18" ht="25.5" customHeight="1">
      <c r="A14" s="158"/>
      <c r="B14" s="198" t="s">
        <v>23</v>
      </c>
      <c r="C14" s="199" t="str">
        <f>IFERROR(IF(LEN(I_Section)&gt;0,I_Section,""),"")</f>
        <v>Alpha</v>
      </c>
      <c r="D14" s="200" t="s">
        <v>28</v>
      </c>
      <c r="E14" s="280" t="str">
        <f>IFERROR(IF(LEN(I_ClassTeacher)&gt;0,I_ClassTeacher,""),"")</f>
        <v>Mr HAMZA JIREH</v>
      </c>
      <c r="F14" s="280"/>
      <c r="G14" s="280"/>
      <c r="H14" s="280"/>
      <c r="I14" s="279" t="s">
        <v>25</v>
      </c>
      <c r="J14" s="279"/>
      <c r="K14" s="199" t="str">
        <f>IFERROR(IF(LEN(I_BegnYear)&gt;0,I_BegnYear,""),"")</f>
        <v>2018-2019</v>
      </c>
      <c r="L14" s="200" t="s">
        <v>26</v>
      </c>
      <c r="M14" s="277">
        <f>IFERROR(IF(LEN(I_BegnDate)&gt;0,I_BegnDate,""),"")</f>
        <v>43287</v>
      </c>
      <c r="N14" s="277"/>
      <c r="O14" s="201" t="s">
        <v>27</v>
      </c>
      <c r="P14" s="277">
        <f ca="1">IFERROR(MIN(TODAY(),I_EndDate),"")</f>
        <v>43292</v>
      </c>
      <c r="Q14" s="278"/>
      <c r="R14" s="158"/>
    </row>
    <row r="15" spans="1:18" ht="18.75">
      <c r="A15" s="158"/>
      <c r="B15" s="194"/>
      <c r="C15" s="202"/>
      <c r="D15" s="203"/>
      <c r="E15" s="196"/>
      <c r="F15" s="195"/>
      <c r="G15" s="195"/>
      <c r="H15" s="195"/>
      <c r="I15" s="196"/>
      <c r="J15" s="195"/>
      <c r="K15" s="195"/>
      <c r="L15" s="196"/>
      <c r="M15" s="196"/>
      <c r="N15" s="196"/>
      <c r="O15" s="195"/>
      <c r="P15" s="195"/>
      <c r="Q15" s="197"/>
      <c r="R15" s="158"/>
    </row>
    <row r="16" spans="1:18" ht="18.75">
      <c r="A16" s="158"/>
      <c r="B16" s="194"/>
      <c r="C16" s="202"/>
      <c r="D16" s="203"/>
      <c r="E16" s="196"/>
      <c r="F16" s="195"/>
      <c r="G16" s="195"/>
      <c r="H16" s="195"/>
      <c r="I16" s="196"/>
      <c r="J16" s="195"/>
      <c r="K16" s="195"/>
      <c r="L16" s="196"/>
      <c r="M16" s="196"/>
      <c r="N16" s="196"/>
      <c r="O16" s="195"/>
      <c r="P16" s="195"/>
      <c r="Q16" s="197"/>
      <c r="R16" s="158"/>
    </row>
    <row r="17" spans="1:18" ht="52.5" customHeight="1">
      <c r="A17" s="158"/>
      <c r="B17" s="194"/>
      <c r="C17" s="204" t="s">
        <v>8</v>
      </c>
      <c r="D17" s="205">
        <f>COUNTA('Attendance Register'!$B$10:$B$59)</f>
        <v>35</v>
      </c>
      <c r="E17" s="273" t="s">
        <v>6</v>
      </c>
      <c r="F17" s="273"/>
      <c r="G17" s="273"/>
      <c r="H17" s="206">
        <f ca="1">P25</f>
        <v>4</v>
      </c>
      <c r="I17" s="273" t="s">
        <v>7</v>
      </c>
      <c r="J17" s="273"/>
      <c r="K17" s="273"/>
      <c r="L17" s="207">
        <f ca="1">P26</f>
        <v>0.8</v>
      </c>
      <c r="M17" s="272" t="s">
        <v>24</v>
      </c>
      <c r="N17" s="272"/>
      <c r="O17" s="272"/>
      <c r="P17" s="206">
        <f ca="1">COUNTIF(P33:P82,"&lt;"&amp;I_Accpt_Attn_Rate)</f>
        <v>20</v>
      </c>
      <c r="Q17" s="197"/>
      <c r="R17" s="158"/>
    </row>
    <row r="18" spans="1:18" ht="6.75" customHeight="1">
      <c r="A18" s="158"/>
      <c r="B18" s="194"/>
      <c r="C18" s="208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7"/>
      <c r="R18" s="158"/>
    </row>
    <row r="19" spans="1:18" ht="18.75">
      <c r="A19" s="158"/>
      <c r="B19" s="194"/>
      <c r="C19" s="177"/>
      <c r="D19" s="177"/>
      <c r="E19" s="177"/>
      <c r="F19" s="196"/>
      <c r="G19" s="196"/>
      <c r="H19" s="196"/>
      <c r="I19" s="196"/>
      <c r="J19" s="196"/>
      <c r="K19" s="196"/>
      <c r="L19" s="196"/>
      <c r="M19" s="276" t="s">
        <v>29</v>
      </c>
      <c r="N19" s="276"/>
      <c r="O19" s="276"/>
      <c r="P19" s="209">
        <f>I_Accpt_Attn_Rate</f>
        <v>0.8</v>
      </c>
      <c r="Q19" s="197"/>
      <c r="R19" s="158"/>
    </row>
    <row r="20" spans="1:18" ht="18.75">
      <c r="A20" s="158"/>
      <c r="B20" s="194"/>
      <c r="C20" s="210"/>
      <c r="D20" s="210"/>
      <c r="E20" s="209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7"/>
      <c r="R20" s="158"/>
    </row>
    <row r="21" spans="1:18" ht="18.75">
      <c r="A21" s="158"/>
      <c r="B21" s="194"/>
      <c r="C21" s="210"/>
      <c r="D21" s="210"/>
      <c r="E21" s="209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7"/>
      <c r="R21" s="158"/>
    </row>
    <row r="22" spans="1:18" ht="20.25">
      <c r="A22" s="158"/>
      <c r="B22" s="194"/>
      <c r="C22" s="211" t="s">
        <v>31</v>
      </c>
      <c r="D22" s="212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7"/>
      <c r="R22" s="158"/>
    </row>
    <row r="23" spans="1:18" ht="20.25">
      <c r="A23" s="158"/>
      <c r="B23" s="194"/>
      <c r="C23" s="213"/>
      <c r="D23" s="212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7"/>
      <c r="R23" s="158"/>
    </row>
    <row r="24" spans="1:18" ht="18.75">
      <c r="A24" s="158"/>
      <c r="B24" s="194"/>
      <c r="C24" s="214"/>
      <c r="D24" s="215">
        <f t="shared" ref="D24:O24" ca="1" si="0">IF(ISBLANK(I_BegnDate),"",IF(EOMONTH(I_BegnDate,COLUMN(D24)-COLUMN($D$24)-1)+1&gt;MIN(TODAY(),I_EndDate),"",EOMONTH(I_BegnDate,COLUMN(D24)-COLUMN($D$24))))</f>
        <v>43312</v>
      </c>
      <c r="E24" s="215" t="str">
        <f t="shared" ca="1" si="0"/>
        <v/>
      </c>
      <c r="F24" s="215" t="str">
        <f t="shared" ca="1" si="0"/>
        <v/>
      </c>
      <c r="G24" s="215" t="str">
        <f t="shared" ca="1" si="0"/>
        <v/>
      </c>
      <c r="H24" s="215" t="str">
        <f t="shared" ca="1" si="0"/>
        <v/>
      </c>
      <c r="I24" s="215" t="str">
        <f t="shared" ca="1" si="0"/>
        <v/>
      </c>
      <c r="J24" s="215" t="str">
        <f t="shared" ca="1" si="0"/>
        <v/>
      </c>
      <c r="K24" s="215" t="str">
        <f t="shared" ca="1" si="0"/>
        <v/>
      </c>
      <c r="L24" s="215" t="str">
        <f t="shared" ca="1" si="0"/>
        <v/>
      </c>
      <c r="M24" s="215" t="str">
        <f t="shared" ca="1" si="0"/>
        <v/>
      </c>
      <c r="N24" s="215" t="str">
        <f t="shared" ca="1" si="0"/>
        <v/>
      </c>
      <c r="O24" s="215" t="str">
        <f t="shared" ca="1" si="0"/>
        <v/>
      </c>
      <c r="P24" s="216" t="s">
        <v>9</v>
      </c>
      <c r="Q24" s="217"/>
      <c r="R24" s="158"/>
    </row>
    <row r="25" spans="1:18" ht="18.75">
      <c r="A25" s="158"/>
      <c r="B25" s="194"/>
      <c r="C25" s="214" t="s">
        <v>6</v>
      </c>
      <c r="D25" s="218">
        <f ca="1">IF(ISNUMBER(D24),COUNTIFS('Attendance Register'!$D$8:$NE$8,"&lt;="&amp;MIN(TODAY(),D$24),'Attendance Register'!$D$8:$NE$8,"&gt;"&amp;EOMONTH(D24,-1)),"")</f>
        <v>4</v>
      </c>
      <c r="E25" s="218" t="str">
        <f ca="1">IF(ISNUMBER(E24),COUNTIFS('Attendance Register'!$D$8:$NE$8,"&lt;="&amp;MIN(TODAY(),E$24),'Attendance Register'!$D$8:$NE$8,"&gt;"&amp;EOMONTH(E24,-1)),"")</f>
        <v/>
      </c>
      <c r="F25" s="218" t="str">
        <f ca="1">IF(ISNUMBER(F24),COUNTIFS('Attendance Register'!$D$8:$NE$8,"&lt;="&amp;MIN(TODAY(),F$24),'Attendance Register'!$D$8:$NE$8,"&gt;"&amp;EOMONTH(F24,-1)),"")</f>
        <v/>
      </c>
      <c r="G25" s="218" t="str">
        <f ca="1">IF(ISNUMBER(G24),COUNTIFS('Attendance Register'!$D$8:$NE$8,"&lt;="&amp;MIN(TODAY(),G$24),'Attendance Register'!$D$8:$NE$8,"&gt;"&amp;EOMONTH(G24,-1)),"")</f>
        <v/>
      </c>
      <c r="H25" s="218" t="str">
        <f ca="1">IF(ISNUMBER(H24),COUNTIFS('Attendance Register'!$D$8:$NE$8,"&lt;="&amp;MIN(TODAY(),H$24),'Attendance Register'!$D$8:$NE$8,"&gt;"&amp;EOMONTH(H24,-1)),"")</f>
        <v/>
      </c>
      <c r="I25" s="218" t="str">
        <f ca="1">IF(ISNUMBER(I24),COUNTIFS('Attendance Register'!$D$8:$NE$8,"&lt;="&amp;MIN(TODAY(),I$24),'Attendance Register'!$D$8:$NE$8,"&gt;"&amp;EOMONTH(I24,-1)),"")</f>
        <v/>
      </c>
      <c r="J25" s="218" t="str">
        <f ca="1">IF(ISNUMBER(J24),COUNTIFS('Attendance Register'!$D$8:$NE$8,"&lt;="&amp;MIN(TODAY(),J$24),'Attendance Register'!$D$8:$NE$8,"&gt;"&amp;EOMONTH(J24,-1)),"")</f>
        <v/>
      </c>
      <c r="K25" s="218" t="str">
        <f ca="1">IF(ISNUMBER(K24),COUNTIFS('Attendance Register'!$D$8:$NE$8,"&lt;="&amp;MIN(TODAY(),K$24),'Attendance Register'!$D$8:$NE$8,"&gt;"&amp;EOMONTH(K24,-1)),"")</f>
        <v/>
      </c>
      <c r="L25" s="218" t="str">
        <f ca="1">IF(ISNUMBER(L24),COUNTIFS('Attendance Register'!$D$8:$NE$8,"&lt;="&amp;MIN(TODAY(),L$24),'Attendance Register'!$D$8:$NE$8,"&gt;"&amp;EOMONTH(L24,-1)),"")</f>
        <v/>
      </c>
      <c r="M25" s="218" t="str">
        <f ca="1">IF(ISNUMBER(M24),COUNTIFS('Attendance Register'!$D$8:$NE$8,"&lt;="&amp;MIN(TODAY(),M$24),'Attendance Register'!$D$8:$NE$8,"&gt;"&amp;EOMONTH(M24,-1)),"")</f>
        <v/>
      </c>
      <c r="N25" s="218" t="str">
        <f ca="1">IF(ISNUMBER(N24),COUNTIFS('Attendance Register'!$D$8:$NE$8,"&lt;="&amp;MIN(TODAY(),N$24),'Attendance Register'!$D$8:$NE$8,"&gt;"&amp;EOMONTH(N24,-1)),"")</f>
        <v/>
      </c>
      <c r="O25" s="219" t="str">
        <f ca="1">IF(ISNUMBER(O24),COUNTIFS('Attendance Register'!$D$8:$NE$8,"&lt;="&amp;MIN(TODAY(),O$24),'Attendance Register'!$D$8:$NE$8,"&gt;"&amp;EOMONTH(O24,-1)),"")</f>
        <v/>
      </c>
      <c r="P25" s="220">
        <f ca="1">SUM(D25:O25)</f>
        <v>4</v>
      </c>
      <c r="Q25" s="221"/>
      <c r="R25" s="158"/>
    </row>
    <row r="26" spans="1:18" ht="18.75">
      <c r="A26" s="158"/>
      <c r="B26" s="194"/>
      <c r="C26" s="214" t="s">
        <v>17</v>
      </c>
      <c r="D26" s="222">
        <f ca="1">IFERROR(AVERAGE(D$33:D$82),"")</f>
        <v>0.8</v>
      </c>
      <c r="E26" s="223" t="str">
        <f t="shared" ref="E26:P26" ca="1" si="1">IFERROR(AVERAGE(E$33:E$82),"")</f>
        <v/>
      </c>
      <c r="F26" s="223" t="str">
        <f t="shared" ca="1" si="1"/>
        <v/>
      </c>
      <c r="G26" s="223" t="str">
        <f t="shared" ca="1" si="1"/>
        <v/>
      </c>
      <c r="H26" s="223" t="str">
        <f t="shared" ca="1" si="1"/>
        <v/>
      </c>
      <c r="I26" s="223" t="str">
        <f t="shared" ca="1" si="1"/>
        <v/>
      </c>
      <c r="J26" s="223" t="str">
        <f t="shared" ca="1" si="1"/>
        <v/>
      </c>
      <c r="K26" s="223" t="str">
        <f t="shared" ca="1" si="1"/>
        <v/>
      </c>
      <c r="L26" s="223" t="str">
        <f t="shared" ca="1" si="1"/>
        <v/>
      </c>
      <c r="M26" s="223" t="str">
        <f t="shared" ca="1" si="1"/>
        <v/>
      </c>
      <c r="N26" s="223" t="str">
        <f t="shared" ca="1" si="1"/>
        <v/>
      </c>
      <c r="O26" s="223" t="str">
        <f t="shared" ca="1" si="1"/>
        <v/>
      </c>
      <c r="P26" s="224">
        <f t="shared" ca="1" si="1"/>
        <v>0.8</v>
      </c>
      <c r="Q26" s="225"/>
      <c r="R26" s="158"/>
    </row>
    <row r="27" spans="1:18">
      <c r="A27" s="158"/>
      <c r="B27" s="194"/>
      <c r="C27" s="226" t="s">
        <v>90</v>
      </c>
      <c r="D27" s="196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196"/>
      <c r="Q27" s="197"/>
      <c r="R27" s="158"/>
    </row>
    <row r="28" spans="1:18">
      <c r="A28" s="158"/>
      <c r="B28" s="194"/>
      <c r="C28" s="196"/>
      <c r="D28" s="196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196"/>
      <c r="Q28" s="197"/>
      <c r="R28" s="158"/>
    </row>
    <row r="29" spans="1:18">
      <c r="A29" s="158"/>
      <c r="B29" s="194"/>
      <c r="C29" s="196"/>
      <c r="D29" s="196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196"/>
      <c r="Q29" s="197"/>
      <c r="R29" s="158"/>
    </row>
    <row r="30" spans="1:18" ht="20.25">
      <c r="A30" s="158"/>
      <c r="B30" s="194"/>
      <c r="C30" s="211" t="s">
        <v>30</v>
      </c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197"/>
      <c r="R30" s="158"/>
    </row>
    <row r="31" spans="1:18" ht="15.75">
      <c r="A31" s="158"/>
      <c r="B31" s="194"/>
      <c r="C31" s="228" t="s">
        <v>89</v>
      </c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197"/>
      <c r="R31" s="158"/>
    </row>
    <row r="32" spans="1:18" ht="20.100000000000001" customHeight="1">
      <c r="A32" s="158"/>
      <c r="B32" s="194"/>
      <c r="C32" s="229" t="s">
        <v>3</v>
      </c>
      <c r="D32" s="230">
        <f ca="1">D24</f>
        <v>43312</v>
      </c>
      <c r="E32" s="230" t="str">
        <f t="shared" ref="E32:O32" ca="1" si="2">E24</f>
        <v/>
      </c>
      <c r="F32" s="230" t="str">
        <f t="shared" ca="1" si="2"/>
        <v/>
      </c>
      <c r="G32" s="230" t="str">
        <f t="shared" ca="1" si="2"/>
        <v/>
      </c>
      <c r="H32" s="230" t="str">
        <f t="shared" ca="1" si="2"/>
        <v/>
      </c>
      <c r="I32" s="230" t="str">
        <f t="shared" ca="1" si="2"/>
        <v/>
      </c>
      <c r="J32" s="230" t="str">
        <f t="shared" ca="1" si="2"/>
        <v/>
      </c>
      <c r="K32" s="230" t="str">
        <f t="shared" ca="1" si="2"/>
        <v/>
      </c>
      <c r="L32" s="230" t="str">
        <f t="shared" ca="1" si="2"/>
        <v/>
      </c>
      <c r="M32" s="230" t="str">
        <f t="shared" ca="1" si="2"/>
        <v/>
      </c>
      <c r="N32" s="230" t="str">
        <f t="shared" ca="1" si="2"/>
        <v/>
      </c>
      <c r="O32" s="230" t="str">
        <f t="shared" ca="1" si="2"/>
        <v/>
      </c>
      <c r="P32" s="231" t="s">
        <v>9</v>
      </c>
      <c r="Q32" s="197"/>
      <c r="R32" s="158"/>
    </row>
    <row r="33" spans="1:18" ht="20.100000000000001" customHeight="1">
      <c r="A33" s="158"/>
      <c r="B33" s="194"/>
      <c r="C33" s="175" t="str">
        <f>IF(LEN('Attendance Register'!B10)&gt;0,'Attendance Register'!B10,"")</f>
        <v>Okafor Patience</v>
      </c>
      <c r="D33" s="232">
        <f ca="1">IF(AND(ISNUMBER(D$24),(LEN($C33)&gt;0)),(COUNTIFS('Attendance Register'!$D$8:$NE$8,"&lt;="&amp;MIN(TODAY(),D$24),'Attendance Register'!$D$8:$NE$8,"&gt;"&amp;EOMONTH(D$24,-1),'Attendance Register'!$D10:$NE10,"P")+COUNTIFS('Attendance Register'!$D$8:$NE$8,"&lt;="&amp;MIN(TODAY(),D$24),'Attendance Register'!$D$8:$NE$8,"&gt;"&amp;EOMONTH(D$24,-1),'Attendance Register'!$D10:$NE10,"L"))/D$25,"")</f>
        <v>1</v>
      </c>
      <c r="E33" s="232" t="str">
        <f ca="1">IF(AND(ISNUMBER(E$24),(LEN($C33)&gt;0)),(COUNTIFS('Attendance Register'!$D$8:$NE$8,"&lt;="&amp;MIN(TODAY(),E$24),'Attendance Register'!$D$8:$NE$8,"&gt;"&amp;EOMONTH(E$24,-1),'Attendance Register'!$D10:$NE10,"P")+COUNTIFS('Attendance Register'!$D$8:$NE$8,"&lt;="&amp;MIN(TODAY(),E$24),'Attendance Register'!$D$8:$NE$8,"&gt;"&amp;EOMONTH(E$24,-1),'Attendance Register'!$D10:$NE10,"L"))/E$25,"")</f>
        <v/>
      </c>
      <c r="F33" s="232" t="str">
        <f ca="1">IF(AND(ISNUMBER(F$24),(LEN($C33)&gt;0)),(COUNTIFS('Attendance Register'!$D$8:$NE$8,"&lt;="&amp;MIN(TODAY(),F$24),'Attendance Register'!$D$8:$NE$8,"&gt;"&amp;EOMONTH(F$24,-1),'Attendance Register'!$D10:$NE10,"P")+COUNTIFS('Attendance Register'!$D$8:$NE$8,"&lt;="&amp;MIN(TODAY(),F$24),'Attendance Register'!$D$8:$NE$8,"&gt;"&amp;EOMONTH(F$24,-1),'Attendance Register'!$D10:$NE10,"L"))/F$25,"")</f>
        <v/>
      </c>
      <c r="G33" s="232" t="str">
        <f ca="1">IF(AND(ISNUMBER(G$24),(LEN($C33)&gt;0)),(COUNTIFS('Attendance Register'!$D$8:$NE$8,"&lt;="&amp;MIN(TODAY(),G$24),'Attendance Register'!$D$8:$NE$8,"&gt;"&amp;EOMONTH(G$24,-1),'Attendance Register'!$D10:$NE10,"P")+COUNTIFS('Attendance Register'!$D$8:$NE$8,"&lt;="&amp;MIN(TODAY(),G$24),'Attendance Register'!$D$8:$NE$8,"&gt;"&amp;EOMONTH(G$24,-1),'Attendance Register'!$D10:$NE10,"L"))/G$25,"")</f>
        <v/>
      </c>
      <c r="H33" s="232" t="str">
        <f ca="1">IF(AND(ISNUMBER(H$24),(LEN($C33)&gt;0)),(COUNTIFS('Attendance Register'!$D$8:$NE$8,"&lt;="&amp;MIN(TODAY(),H$24),'Attendance Register'!$D$8:$NE$8,"&gt;"&amp;EOMONTH(H$24,-1),'Attendance Register'!$D10:$NE10,"P")+COUNTIFS('Attendance Register'!$D$8:$NE$8,"&lt;="&amp;MIN(TODAY(),H$24),'Attendance Register'!$D$8:$NE$8,"&gt;"&amp;EOMONTH(H$24,-1),'Attendance Register'!$D10:$NE10,"L"))/H$25,"")</f>
        <v/>
      </c>
      <c r="I33" s="232" t="str">
        <f ca="1">IF(AND(ISNUMBER(I$24),(LEN($C33)&gt;0)),(COUNTIFS('Attendance Register'!$D$8:$NE$8,"&lt;="&amp;MIN(TODAY(),I$24),'Attendance Register'!$D$8:$NE$8,"&gt;"&amp;EOMONTH(I$24,-1),'Attendance Register'!$D10:$NE10,"P")+COUNTIFS('Attendance Register'!$D$8:$NE$8,"&lt;="&amp;MIN(TODAY(),I$24),'Attendance Register'!$D$8:$NE$8,"&gt;"&amp;EOMONTH(I$24,-1),'Attendance Register'!$D10:$NE10,"L"))/I$25,"")</f>
        <v/>
      </c>
      <c r="J33" s="232" t="str">
        <f ca="1">IF(AND(ISNUMBER(J$24),(LEN($C33)&gt;0)),(COUNTIFS('Attendance Register'!$D$8:$NE$8,"&lt;="&amp;MIN(TODAY(),J$24),'Attendance Register'!$D$8:$NE$8,"&gt;"&amp;EOMONTH(J$24,-1),'Attendance Register'!$D10:$NE10,"P")+COUNTIFS('Attendance Register'!$D$8:$NE$8,"&lt;="&amp;MIN(TODAY(),J$24),'Attendance Register'!$D$8:$NE$8,"&gt;"&amp;EOMONTH(J$24,-1),'Attendance Register'!$D10:$NE10,"L"))/J$25,"")</f>
        <v/>
      </c>
      <c r="K33" s="232" t="str">
        <f ca="1">IF(AND(ISNUMBER(K$24),(LEN($C33)&gt;0)),(COUNTIFS('Attendance Register'!$D$8:$NE$8,"&lt;="&amp;MIN(TODAY(),K$24),'Attendance Register'!$D$8:$NE$8,"&gt;"&amp;EOMONTH(K$24,-1),'Attendance Register'!$D10:$NE10,"P")+COUNTIFS('Attendance Register'!$D$8:$NE$8,"&lt;="&amp;MIN(TODAY(),K$24),'Attendance Register'!$D$8:$NE$8,"&gt;"&amp;EOMONTH(K$24,-1),'Attendance Register'!$D10:$NE10,"L"))/K$25,"")</f>
        <v/>
      </c>
      <c r="L33" s="232" t="str">
        <f ca="1">IF(AND(ISNUMBER(L$24),(LEN($C33)&gt;0)),(COUNTIFS('Attendance Register'!$D$8:$NE$8,"&lt;="&amp;MIN(TODAY(),L$24),'Attendance Register'!$D$8:$NE$8,"&gt;"&amp;EOMONTH(L$24,-1),'Attendance Register'!$D10:$NE10,"P")+COUNTIFS('Attendance Register'!$D$8:$NE$8,"&lt;="&amp;MIN(TODAY(),L$24),'Attendance Register'!$D$8:$NE$8,"&gt;"&amp;EOMONTH(L$24,-1),'Attendance Register'!$D10:$NE10,"L"))/L$25,"")</f>
        <v/>
      </c>
      <c r="M33" s="232" t="str">
        <f ca="1">IF(AND(ISNUMBER(M$24),(LEN($C33)&gt;0)),(COUNTIFS('Attendance Register'!$D$8:$NE$8,"&lt;="&amp;MIN(TODAY(),M$24),'Attendance Register'!$D$8:$NE$8,"&gt;"&amp;EOMONTH(M$24,-1),'Attendance Register'!$D10:$NE10,"P")+COUNTIFS('Attendance Register'!$D$8:$NE$8,"&lt;="&amp;MIN(TODAY(),M$24),'Attendance Register'!$D$8:$NE$8,"&gt;"&amp;EOMONTH(M$24,-1),'Attendance Register'!$D10:$NE10,"L"))/M$25,"")</f>
        <v/>
      </c>
      <c r="N33" s="232" t="str">
        <f ca="1">IF(AND(ISNUMBER(N$24),(LEN($C33)&gt;0)),(COUNTIFS('Attendance Register'!$D$8:$NE$8,"&lt;="&amp;MIN(TODAY(),N$24),'Attendance Register'!$D$8:$NE$8,"&gt;"&amp;EOMONTH(N$24,-1),'Attendance Register'!$D10:$NE10,"P")+COUNTIFS('Attendance Register'!$D$8:$NE$8,"&lt;="&amp;MIN(TODAY(),N$24),'Attendance Register'!$D$8:$NE$8,"&gt;"&amp;EOMONTH(N$24,-1),'Attendance Register'!$D10:$NE10,"L"))/N$25,"")</f>
        <v/>
      </c>
      <c r="O33" s="232" t="str">
        <f ca="1">IF(AND(ISNUMBER(O$24),(LEN($C33)&gt;0)),(COUNTIFS('Attendance Register'!$D$8:$NE$8,"&lt;="&amp;MIN(TODAY(),O$24),'Attendance Register'!$D$8:$NE$8,"&gt;"&amp;EOMONTH(O$24,-1),'Attendance Register'!$D10:$NE10,"P")+COUNTIFS('Attendance Register'!$D$8:$NE$8,"&lt;="&amp;MIN(TODAY(),O$24),'Attendance Register'!$D$8:$NE$8,"&gt;"&amp;EOMONTH(O$24,-1),'Attendance Register'!$D10:$NE10,"L"))/O$25,"")</f>
        <v/>
      </c>
      <c r="P33" s="233">
        <f ca="1">IF(ISBLANK(I_BegnDate),"",IF(LEN($C33)&gt;0,(COUNTIFS('Attendance Register'!$D10:$NE10,"P",'Attendance Register'!$D$8:$NE$8,"&lt;="&amp;MIN(TODAY(),I_EndDate))+COUNTIFS('Attendance Register'!$D10:$NE10,"L",'Attendance Register'!$D$8:$NE$8,"&lt;="&amp;MIN(TODAY(),I_EndDate)))/P$25,""))</f>
        <v>1</v>
      </c>
      <c r="Q33" s="197"/>
      <c r="R33" s="158"/>
    </row>
    <row r="34" spans="1:18" ht="20.100000000000001" customHeight="1">
      <c r="A34" s="158"/>
      <c r="B34" s="194"/>
      <c r="C34" s="175" t="str">
        <f>IF(LEN('Attendance Register'!B11)&gt;0,'Attendance Register'!B11,"")</f>
        <v>Igwe Chisom</v>
      </c>
      <c r="D34" s="232">
        <f ca="1">IF(AND(ISNUMBER(D$24),(LEN($C34)&gt;0)),(COUNTIFS('Attendance Register'!$D$8:$NE$8,"&lt;="&amp;MIN(TODAY(),D$24),'Attendance Register'!$D$8:$NE$8,"&gt;"&amp;EOMONTH(D$24,-1),'Attendance Register'!$D11:$NE11,"P")+COUNTIFS('Attendance Register'!$D$8:$NE$8,"&lt;="&amp;MIN(TODAY(),D$24),'Attendance Register'!$D$8:$NE$8,"&gt;"&amp;EOMONTH(D$24,-1),'Attendance Register'!$D11:$NE11,"L"))/D$25,"")</f>
        <v>1</v>
      </c>
      <c r="E34" s="232" t="str">
        <f ca="1">IF(AND(ISNUMBER(E$24),(LEN($C34)&gt;0)),(COUNTIFS('Attendance Register'!$D$8:$NE$8,"&lt;="&amp;MIN(TODAY(),E$24),'Attendance Register'!$D$8:$NE$8,"&gt;"&amp;EOMONTH(E$24,-1),'Attendance Register'!$D11:$NE11,"P")+COUNTIFS('Attendance Register'!$D$8:$NE$8,"&lt;="&amp;MIN(TODAY(),E$24),'Attendance Register'!$D$8:$NE$8,"&gt;"&amp;EOMONTH(E$24,-1),'Attendance Register'!$D11:$NE11,"L"))/E$25,"")</f>
        <v/>
      </c>
      <c r="F34" s="232" t="str">
        <f ca="1">IF(AND(ISNUMBER(F$24),(LEN($C34)&gt;0)),(COUNTIFS('Attendance Register'!$D$8:$NE$8,"&lt;="&amp;MIN(TODAY(),F$24),'Attendance Register'!$D$8:$NE$8,"&gt;"&amp;EOMONTH(F$24,-1),'Attendance Register'!$D11:$NE11,"P")+COUNTIFS('Attendance Register'!$D$8:$NE$8,"&lt;="&amp;MIN(TODAY(),F$24),'Attendance Register'!$D$8:$NE$8,"&gt;"&amp;EOMONTH(F$24,-1),'Attendance Register'!$D11:$NE11,"L"))/F$25,"")</f>
        <v/>
      </c>
      <c r="G34" s="232" t="str">
        <f ca="1">IF(AND(ISNUMBER(G$24),(LEN($C34)&gt;0)),(COUNTIFS('Attendance Register'!$D$8:$NE$8,"&lt;="&amp;MIN(TODAY(),G$24),'Attendance Register'!$D$8:$NE$8,"&gt;"&amp;EOMONTH(G$24,-1),'Attendance Register'!$D11:$NE11,"P")+COUNTIFS('Attendance Register'!$D$8:$NE$8,"&lt;="&amp;MIN(TODAY(),G$24),'Attendance Register'!$D$8:$NE$8,"&gt;"&amp;EOMONTH(G$24,-1),'Attendance Register'!$D11:$NE11,"L"))/G$25,"")</f>
        <v/>
      </c>
      <c r="H34" s="232" t="str">
        <f ca="1">IF(AND(ISNUMBER(H$24),(LEN($C34)&gt;0)),(COUNTIFS('Attendance Register'!$D$8:$NE$8,"&lt;="&amp;MIN(TODAY(),H$24),'Attendance Register'!$D$8:$NE$8,"&gt;"&amp;EOMONTH(H$24,-1),'Attendance Register'!$D11:$NE11,"P")+COUNTIFS('Attendance Register'!$D$8:$NE$8,"&lt;="&amp;MIN(TODAY(),H$24),'Attendance Register'!$D$8:$NE$8,"&gt;"&amp;EOMONTH(H$24,-1),'Attendance Register'!$D11:$NE11,"L"))/H$25,"")</f>
        <v/>
      </c>
      <c r="I34" s="232" t="str">
        <f ca="1">IF(AND(ISNUMBER(I$24),(LEN($C34)&gt;0)),(COUNTIFS('Attendance Register'!$D$8:$NE$8,"&lt;="&amp;MIN(TODAY(),I$24),'Attendance Register'!$D$8:$NE$8,"&gt;"&amp;EOMONTH(I$24,-1),'Attendance Register'!$D11:$NE11,"P")+COUNTIFS('Attendance Register'!$D$8:$NE$8,"&lt;="&amp;MIN(TODAY(),I$24),'Attendance Register'!$D$8:$NE$8,"&gt;"&amp;EOMONTH(I$24,-1),'Attendance Register'!$D11:$NE11,"L"))/I$25,"")</f>
        <v/>
      </c>
      <c r="J34" s="232" t="str">
        <f ca="1">IF(AND(ISNUMBER(J$24),(LEN($C34)&gt;0)),(COUNTIFS('Attendance Register'!$D$8:$NE$8,"&lt;="&amp;MIN(TODAY(),J$24),'Attendance Register'!$D$8:$NE$8,"&gt;"&amp;EOMONTH(J$24,-1),'Attendance Register'!$D11:$NE11,"P")+COUNTIFS('Attendance Register'!$D$8:$NE$8,"&lt;="&amp;MIN(TODAY(),J$24),'Attendance Register'!$D$8:$NE$8,"&gt;"&amp;EOMONTH(J$24,-1),'Attendance Register'!$D11:$NE11,"L"))/J$25,"")</f>
        <v/>
      </c>
      <c r="K34" s="232" t="str">
        <f ca="1">IF(AND(ISNUMBER(K$24),(LEN($C34)&gt;0)),(COUNTIFS('Attendance Register'!$D$8:$NE$8,"&lt;="&amp;MIN(TODAY(),K$24),'Attendance Register'!$D$8:$NE$8,"&gt;"&amp;EOMONTH(K$24,-1),'Attendance Register'!$D11:$NE11,"P")+COUNTIFS('Attendance Register'!$D$8:$NE$8,"&lt;="&amp;MIN(TODAY(),K$24),'Attendance Register'!$D$8:$NE$8,"&gt;"&amp;EOMONTH(K$24,-1),'Attendance Register'!$D11:$NE11,"L"))/K$25,"")</f>
        <v/>
      </c>
      <c r="L34" s="232" t="str">
        <f ca="1">IF(AND(ISNUMBER(L$24),(LEN($C34)&gt;0)),(COUNTIFS('Attendance Register'!$D$8:$NE$8,"&lt;="&amp;MIN(TODAY(),L$24),'Attendance Register'!$D$8:$NE$8,"&gt;"&amp;EOMONTH(L$24,-1),'Attendance Register'!$D11:$NE11,"P")+COUNTIFS('Attendance Register'!$D$8:$NE$8,"&lt;="&amp;MIN(TODAY(),L$24),'Attendance Register'!$D$8:$NE$8,"&gt;"&amp;EOMONTH(L$24,-1),'Attendance Register'!$D11:$NE11,"L"))/L$25,"")</f>
        <v/>
      </c>
      <c r="M34" s="232" t="str">
        <f ca="1">IF(AND(ISNUMBER(M$24),(LEN($C34)&gt;0)),(COUNTIFS('Attendance Register'!$D$8:$NE$8,"&lt;="&amp;MIN(TODAY(),M$24),'Attendance Register'!$D$8:$NE$8,"&gt;"&amp;EOMONTH(M$24,-1),'Attendance Register'!$D11:$NE11,"P")+COUNTIFS('Attendance Register'!$D$8:$NE$8,"&lt;="&amp;MIN(TODAY(),M$24),'Attendance Register'!$D$8:$NE$8,"&gt;"&amp;EOMONTH(M$24,-1),'Attendance Register'!$D11:$NE11,"L"))/M$25,"")</f>
        <v/>
      </c>
      <c r="N34" s="232" t="str">
        <f ca="1">IF(AND(ISNUMBER(N$24),(LEN($C34)&gt;0)),(COUNTIFS('Attendance Register'!$D$8:$NE$8,"&lt;="&amp;MIN(TODAY(),N$24),'Attendance Register'!$D$8:$NE$8,"&gt;"&amp;EOMONTH(N$24,-1),'Attendance Register'!$D11:$NE11,"P")+COUNTIFS('Attendance Register'!$D$8:$NE$8,"&lt;="&amp;MIN(TODAY(),N$24),'Attendance Register'!$D$8:$NE$8,"&gt;"&amp;EOMONTH(N$24,-1),'Attendance Register'!$D11:$NE11,"L"))/N$25,"")</f>
        <v/>
      </c>
      <c r="O34" s="232" t="str">
        <f ca="1">IF(AND(ISNUMBER(O$24),(LEN($C34)&gt;0)),(COUNTIFS('Attendance Register'!$D$8:$NE$8,"&lt;="&amp;MIN(TODAY(),O$24),'Attendance Register'!$D$8:$NE$8,"&gt;"&amp;EOMONTH(O$24,-1),'Attendance Register'!$D11:$NE11,"P")+COUNTIFS('Attendance Register'!$D$8:$NE$8,"&lt;="&amp;MIN(TODAY(),O$24),'Attendance Register'!$D$8:$NE$8,"&gt;"&amp;EOMONTH(O$24,-1),'Attendance Register'!$D11:$NE11,"L"))/O$25,"")</f>
        <v/>
      </c>
      <c r="P34" s="233">
        <f ca="1">IF(ISBLANK(I_BegnDate),"",IF(LEN($C34)&gt;0,(COUNTIFS('Attendance Register'!$D11:$NE11,"P",'Attendance Register'!$D$8:$NE$8,"&lt;="&amp;MIN(TODAY(),I_EndDate))+COUNTIFS('Attendance Register'!$D11:$NE11,"L",'Attendance Register'!$D$8:$NE$8,"&lt;="&amp;MIN(TODAY(),I_EndDate)))/P$25,""))</f>
        <v>1</v>
      </c>
      <c r="Q34" s="197"/>
      <c r="R34" s="158"/>
    </row>
    <row r="35" spans="1:18" ht="20.100000000000001" customHeight="1">
      <c r="A35" s="158"/>
      <c r="B35" s="194"/>
      <c r="C35" s="175" t="str">
        <f>IF(LEN('Attendance Register'!B12)&gt;0,'Attendance Register'!B12,"")</f>
        <v>Attahiru Abdulaziz</v>
      </c>
      <c r="D35" s="232">
        <f ca="1">IF(AND(ISNUMBER(D$24),(LEN($C35)&gt;0)),(COUNTIFS('Attendance Register'!$D$8:$NE$8,"&lt;="&amp;MIN(TODAY(),D$24),'Attendance Register'!$D$8:$NE$8,"&gt;"&amp;EOMONTH(D$24,-1),'Attendance Register'!$D12:$NE12,"P")+COUNTIFS('Attendance Register'!$D$8:$NE$8,"&lt;="&amp;MIN(TODAY(),D$24),'Attendance Register'!$D$8:$NE$8,"&gt;"&amp;EOMONTH(D$24,-1),'Attendance Register'!$D12:$NE12,"L"))/D$25,"")</f>
        <v>1</v>
      </c>
      <c r="E35" s="232" t="str">
        <f ca="1">IF(AND(ISNUMBER(E$24),(LEN($C35)&gt;0)),(COUNTIFS('Attendance Register'!$D$8:$NE$8,"&lt;="&amp;MIN(TODAY(),E$24),'Attendance Register'!$D$8:$NE$8,"&gt;"&amp;EOMONTH(E$24,-1),'Attendance Register'!$D12:$NE12,"P")+COUNTIFS('Attendance Register'!$D$8:$NE$8,"&lt;="&amp;MIN(TODAY(),E$24),'Attendance Register'!$D$8:$NE$8,"&gt;"&amp;EOMONTH(E$24,-1),'Attendance Register'!$D12:$NE12,"L"))/E$25,"")</f>
        <v/>
      </c>
      <c r="F35" s="232" t="str">
        <f ca="1">IF(AND(ISNUMBER(F$24),(LEN($C35)&gt;0)),(COUNTIFS('Attendance Register'!$D$8:$NE$8,"&lt;="&amp;MIN(TODAY(),F$24),'Attendance Register'!$D$8:$NE$8,"&gt;"&amp;EOMONTH(F$24,-1),'Attendance Register'!$D12:$NE12,"P")+COUNTIFS('Attendance Register'!$D$8:$NE$8,"&lt;="&amp;MIN(TODAY(),F$24),'Attendance Register'!$D$8:$NE$8,"&gt;"&amp;EOMONTH(F$24,-1),'Attendance Register'!$D12:$NE12,"L"))/F$25,"")</f>
        <v/>
      </c>
      <c r="G35" s="232" t="str">
        <f ca="1">IF(AND(ISNUMBER(G$24),(LEN($C35)&gt;0)),(COUNTIFS('Attendance Register'!$D$8:$NE$8,"&lt;="&amp;MIN(TODAY(),G$24),'Attendance Register'!$D$8:$NE$8,"&gt;"&amp;EOMONTH(G$24,-1),'Attendance Register'!$D12:$NE12,"P")+COUNTIFS('Attendance Register'!$D$8:$NE$8,"&lt;="&amp;MIN(TODAY(),G$24),'Attendance Register'!$D$8:$NE$8,"&gt;"&amp;EOMONTH(G$24,-1),'Attendance Register'!$D12:$NE12,"L"))/G$25,"")</f>
        <v/>
      </c>
      <c r="H35" s="232" t="str">
        <f ca="1">IF(AND(ISNUMBER(H$24),(LEN($C35)&gt;0)),(COUNTIFS('Attendance Register'!$D$8:$NE$8,"&lt;="&amp;MIN(TODAY(),H$24),'Attendance Register'!$D$8:$NE$8,"&gt;"&amp;EOMONTH(H$24,-1),'Attendance Register'!$D12:$NE12,"P")+COUNTIFS('Attendance Register'!$D$8:$NE$8,"&lt;="&amp;MIN(TODAY(),H$24),'Attendance Register'!$D$8:$NE$8,"&gt;"&amp;EOMONTH(H$24,-1),'Attendance Register'!$D12:$NE12,"L"))/H$25,"")</f>
        <v/>
      </c>
      <c r="I35" s="232" t="str">
        <f ca="1">IF(AND(ISNUMBER(I$24),(LEN($C35)&gt;0)),(COUNTIFS('Attendance Register'!$D$8:$NE$8,"&lt;="&amp;MIN(TODAY(),I$24),'Attendance Register'!$D$8:$NE$8,"&gt;"&amp;EOMONTH(I$24,-1),'Attendance Register'!$D12:$NE12,"P")+COUNTIFS('Attendance Register'!$D$8:$NE$8,"&lt;="&amp;MIN(TODAY(),I$24),'Attendance Register'!$D$8:$NE$8,"&gt;"&amp;EOMONTH(I$24,-1),'Attendance Register'!$D12:$NE12,"L"))/I$25,"")</f>
        <v/>
      </c>
      <c r="J35" s="232" t="str">
        <f ca="1">IF(AND(ISNUMBER(J$24),(LEN($C35)&gt;0)),(COUNTIFS('Attendance Register'!$D$8:$NE$8,"&lt;="&amp;MIN(TODAY(),J$24),'Attendance Register'!$D$8:$NE$8,"&gt;"&amp;EOMONTH(J$24,-1),'Attendance Register'!$D12:$NE12,"P")+COUNTIFS('Attendance Register'!$D$8:$NE$8,"&lt;="&amp;MIN(TODAY(),J$24),'Attendance Register'!$D$8:$NE$8,"&gt;"&amp;EOMONTH(J$24,-1),'Attendance Register'!$D12:$NE12,"L"))/J$25,"")</f>
        <v/>
      </c>
      <c r="K35" s="232" t="str">
        <f ca="1">IF(AND(ISNUMBER(K$24),(LEN($C35)&gt;0)),(COUNTIFS('Attendance Register'!$D$8:$NE$8,"&lt;="&amp;MIN(TODAY(),K$24),'Attendance Register'!$D$8:$NE$8,"&gt;"&amp;EOMONTH(K$24,-1),'Attendance Register'!$D12:$NE12,"P")+COUNTIFS('Attendance Register'!$D$8:$NE$8,"&lt;="&amp;MIN(TODAY(),K$24),'Attendance Register'!$D$8:$NE$8,"&gt;"&amp;EOMONTH(K$24,-1),'Attendance Register'!$D12:$NE12,"L"))/K$25,"")</f>
        <v/>
      </c>
      <c r="L35" s="232" t="str">
        <f ca="1">IF(AND(ISNUMBER(L$24),(LEN($C35)&gt;0)),(COUNTIFS('Attendance Register'!$D$8:$NE$8,"&lt;="&amp;MIN(TODAY(),L$24),'Attendance Register'!$D$8:$NE$8,"&gt;"&amp;EOMONTH(L$24,-1),'Attendance Register'!$D12:$NE12,"P")+COUNTIFS('Attendance Register'!$D$8:$NE$8,"&lt;="&amp;MIN(TODAY(),L$24),'Attendance Register'!$D$8:$NE$8,"&gt;"&amp;EOMONTH(L$24,-1),'Attendance Register'!$D12:$NE12,"L"))/L$25,"")</f>
        <v/>
      </c>
      <c r="M35" s="232" t="str">
        <f ca="1">IF(AND(ISNUMBER(M$24),(LEN($C35)&gt;0)),(COUNTIFS('Attendance Register'!$D$8:$NE$8,"&lt;="&amp;MIN(TODAY(),M$24),'Attendance Register'!$D$8:$NE$8,"&gt;"&amp;EOMONTH(M$24,-1),'Attendance Register'!$D12:$NE12,"P")+COUNTIFS('Attendance Register'!$D$8:$NE$8,"&lt;="&amp;MIN(TODAY(),M$24),'Attendance Register'!$D$8:$NE$8,"&gt;"&amp;EOMONTH(M$24,-1),'Attendance Register'!$D12:$NE12,"L"))/M$25,"")</f>
        <v/>
      </c>
      <c r="N35" s="232" t="str">
        <f ca="1">IF(AND(ISNUMBER(N$24),(LEN($C35)&gt;0)),(COUNTIFS('Attendance Register'!$D$8:$NE$8,"&lt;="&amp;MIN(TODAY(),N$24),'Attendance Register'!$D$8:$NE$8,"&gt;"&amp;EOMONTH(N$24,-1),'Attendance Register'!$D12:$NE12,"P")+COUNTIFS('Attendance Register'!$D$8:$NE$8,"&lt;="&amp;MIN(TODAY(),N$24),'Attendance Register'!$D$8:$NE$8,"&gt;"&amp;EOMONTH(N$24,-1),'Attendance Register'!$D12:$NE12,"L"))/N$25,"")</f>
        <v/>
      </c>
      <c r="O35" s="232" t="str">
        <f ca="1">IF(AND(ISNUMBER(O$24),(LEN($C35)&gt;0)),(COUNTIFS('Attendance Register'!$D$8:$NE$8,"&lt;="&amp;MIN(TODAY(),O$24),'Attendance Register'!$D$8:$NE$8,"&gt;"&amp;EOMONTH(O$24,-1),'Attendance Register'!$D12:$NE12,"P")+COUNTIFS('Attendance Register'!$D$8:$NE$8,"&lt;="&amp;MIN(TODAY(),O$24),'Attendance Register'!$D$8:$NE$8,"&gt;"&amp;EOMONTH(O$24,-1),'Attendance Register'!$D12:$NE12,"L"))/O$25,"")</f>
        <v/>
      </c>
      <c r="P35" s="233">
        <f ca="1">IF(ISBLANK(I_BegnDate),"",IF(LEN($C35)&gt;0,(COUNTIFS('Attendance Register'!$D12:$NE12,"P",'Attendance Register'!$D$8:$NE$8,"&lt;="&amp;MIN(TODAY(),I_EndDate))+COUNTIFS('Attendance Register'!$D12:$NE12,"L",'Attendance Register'!$D$8:$NE$8,"&lt;="&amp;MIN(TODAY(),I_EndDate)))/P$25,""))</f>
        <v>1</v>
      </c>
      <c r="Q35" s="197"/>
      <c r="R35" s="158"/>
    </row>
    <row r="36" spans="1:18" ht="20.100000000000001" customHeight="1">
      <c r="A36" s="158"/>
      <c r="B36" s="194"/>
      <c r="C36" s="175" t="str">
        <f>IF(LEN('Attendance Register'!B13)&gt;0,'Attendance Register'!B13,"")</f>
        <v>Musa Abdulmumuni</v>
      </c>
      <c r="D36" s="232">
        <f ca="1">IF(AND(ISNUMBER(D$24),(LEN($C36)&gt;0)),(COUNTIFS('Attendance Register'!$D$8:$NE$8,"&lt;="&amp;MIN(TODAY(),D$24),'Attendance Register'!$D$8:$NE$8,"&gt;"&amp;EOMONTH(D$24,-1),'Attendance Register'!$D13:$NE13,"P")+COUNTIFS('Attendance Register'!$D$8:$NE$8,"&lt;="&amp;MIN(TODAY(),D$24),'Attendance Register'!$D$8:$NE$8,"&gt;"&amp;EOMONTH(D$24,-1),'Attendance Register'!$D13:$NE13,"L"))/D$25,"")</f>
        <v>1</v>
      </c>
      <c r="E36" s="232" t="str">
        <f ca="1">IF(AND(ISNUMBER(E$24),(LEN($C36)&gt;0)),(COUNTIFS('Attendance Register'!$D$8:$NE$8,"&lt;="&amp;MIN(TODAY(),E$24),'Attendance Register'!$D$8:$NE$8,"&gt;"&amp;EOMONTH(E$24,-1),'Attendance Register'!$D13:$NE13,"P")+COUNTIFS('Attendance Register'!$D$8:$NE$8,"&lt;="&amp;MIN(TODAY(),E$24),'Attendance Register'!$D$8:$NE$8,"&gt;"&amp;EOMONTH(E$24,-1),'Attendance Register'!$D13:$NE13,"L"))/E$25,"")</f>
        <v/>
      </c>
      <c r="F36" s="232" t="str">
        <f ca="1">IF(AND(ISNUMBER(F$24),(LEN($C36)&gt;0)),(COUNTIFS('Attendance Register'!$D$8:$NE$8,"&lt;="&amp;MIN(TODAY(),F$24),'Attendance Register'!$D$8:$NE$8,"&gt;"&amp;EOMONTH(F$24,-1),'Attendance Register'!$D13:$NE13,"P")+COUNTIFS('Attendance Register'!$D$8:$NE$8,"&lt;="&amp;MIN(TODAY(),F$24),'Attendance Register'!$D$8:$NE$8,"&gt;"&amp;EOMONTH(F$24,-1),'Attendance Register'!$D13:$NE13,"L"))/F$25,"")</f>
        <v/>
      </c>
      <c r="G36" s="232" t="str">
        <f ca="1">IF(AND(ISNUMBER(G$24),(LEN($C36)&gt;0)),(COUNTIFS('Attendance Register'!$D$8:$NE$8,"&lt;="&amp;MIN(TODAY(),G$24),'Attendance Register'!$D$8:$NE$8,"&gt;"&amp;EOMONTH(G$24,-1),'Attendance Register'!$D13:$NE13,"P")+COUNTIFS('Attendance Register'!$D$8:$NE$8,"&lt;="&amp;MIN(TODAY(),G$24),'Attendance Register'!$D$8:$NE$8,"&gt;"&amp;EOMONTH(G$24,-1),'Attendance Register'!$D13:$NE13,"L"))/G$25,"")</f>
        <v/>
      </c>
      <c r="H36" s="232" t="str">
        <f ca="1">IF(AND(ISNUMBER(H$24),(LEN($C36)&gt;0)),(COUNTIFS('Attendance Register'!$D$8:$NE$8,"&lt;="&amp;MIN(TODAY(),H$24),'Attendance Register'!$D$8:$NE$8,"&gt;"&amp;EOMONTH(H$24,-1),'Attendance Register'!$D13:$NE13,"P")+COUNTIFS('Attendance Register'!$D$8:$NE$8,"&lt;="&amp;MIN(TODAY(),H$24),'Attendance Register'!$D$8:$NE$8,"&gt;"&amp;EOMONTH(H$24,-1),'Attendance Register'!$D13:$NE13,"L"))/H$25,"")</f>
        <v/>
      </c>
      <c r="I36" s="232" t="str">
        <f ca="1">IF(AND(ISNUMBER(I$24),(LEN($C36)&gt;0)),(COUNTIFS('Attendance Register'!$D$8:$NE$8,"&lt;="&amp;MIN(TODAY(),I$24),'Attendance Register'!$D$8:$NE$8,"&gt;"&amp;EOMONTH(I$24,-1),'Attendance Register'!$D13:$NE13,"P")+COUNTIFS('Attendance Register'!$D$8:$NE$8,"&lt;="&amp;MIN(TODAY(),I$24),'Attendance Register'!$D$8:$NE$8,"&gt;"&amp;EOMONTH(I$24,-1),'Attendance Register'!$D13:$NE13,"L"))/I$25,"")</f>
        <v/>
      </c>
      <c r="J36" s="232" t="str">
        <f ca="1">IF(AND(ISNUMBER(J$24),(LEN($C36)&gt;0)),(COUNTIFS('Attendance Register'!$D$8:$NE$8,"&lt;="&amp;MIN(TODAY(),J$24),'Attendance Register'!$D$8:$NE$8,"&gt;"&amp;EOMONTH(J$24,-1),'Attendance Register'!$D13:$NE13,"P")+COUNTIFS('Attendance Register'!$D$8:$NE$8,"&lt;="&amp;MIN(TODAY(),J$24),'Attendance Register'!$D$8:$NE$8,"&gt;"&amp;EOMONTH(J$24,-1),'Attendance Register'!$D13:$NE13,"L"))/J$25,"")</f>
        <v/>
      </c>
      <c r="K36" s="232" t="str">
        <f ca="1">IF(AND(ISNUMBER(K$24),(LEN($C36)&gt;0)),(COUNTIFS('Attendance Register'!$D$8:$NE$8,"&lt;="&amp;MIN(TODAY(),K$24),'Attendance Register'!$D$8:$NE$8,"&gt;"&amp;EOMONTH(K$24,-1),'Attendance Register'!$D13:$NE13,"P")+COUNTIFS('Attendance Register'!$D$8:$NE$8,"&lt;="&amp;MIN(TODAY(),K$24),'Attendance Register'!$D$8:$NE$8,"&gt;"&amp;EOMONTH(K$24,-1),'Attendance Register'!$D13:$NE13,"L"))/K$25,"")</f>
        <v/>
      </c>
      <c r="L36" s="232" t="str">
        <f ca="1">IF(AND(ISNUMBER(L$24),(LEN($C36)&gt;0)),(COUNTIFS('Attendance Register'!$D$8:$NE$8,"&lt;="&amp;MIN(TODAY(),L$24),'Attendance Register'!$D$8:$NE$8,"&gt;"&amp;EOMONTH(L$24,-1),'Attendance Register'!$D13:$NE13,"P")+COUNTIFS('Attendance Register'!$D$8:$NE$8,"&lt;="&amp;MIN(TODAY(),L$24),'Attendance Register'!$D$8:$NE$8,"&gt;"&amp;EOMONTH(L$24,-1),'Attendance Register'!$D13:$NE13,"L"))/L$25,"")</f>
        <v/>
      </c>
      <c r="M36" s="232" t="str">
        <f ca="1">IF(AND(ISNUMBER(M$24),(LEN($C36)&gt;0)),(COUNTIFS('Attendance Register'!$D$8:$NE$8,"&lt;="&amp;MIN(TODAY(),M$24),'Attendance Register'!$D$8:$NE$8,"&gt;"&amp;EOMONTH(M$24,-1),'Attendance Register'!$D13:$NE13,"P")+COUNTIFS('Attendance Register'!$D$8:$NE$8,"&lt;="&amp;MIN(TODAY(),M$24),'Attendance Register'!$D$8:$NE$8,"&gt;"&amp;EOMONTH(M$24,-1),'Attendance Register'!$D13:$NE13,"L"))/M$25,"")</f>
        <v/>
      </c>
      <c r="N36" s="232" t="str">
        <f ca="1">IF(AND(ISNUMBER(N$24),(LEN($C36)&gt;0)),(COUNTIFS('Attendance Register'!$D$8:$NE$8,"&lt;="&amp;MIN(TODAY(),N$24),'Attendance Register'!$D$8:$NE$8,"&gt;"&amp;EOMONTH(N$24,-1),'Attendance Register'!$D13:$NE13,"P")+COUNTIFS('Attendance Register'!$D$8:$NE$8,"&lt;="&amp;MIN(TODAY(),N$24),'Attendance Register'!$D$8:$NE$8,"&gt;"&amp;EOMONTH(N$24,-1),'Attendance Register'!$D13:$NE13,"L"))/N$25,"")</f>
        <v/>
      </c>
      <c r="O36" s="232" t="str">
        <f ca="1">IF(AND(ISNUMBER(O$24),(LEN($C36)&gt;0)),(COUNTIFS('Attendance Register'!$D$8:$NE$8,"&lt;="&amp;MIN(TODAY(),O$24),'Attendance Register'!$D$8:$NE$8,"&gt;"&amp;EOMONTH(O$24,-1),'Attendance Register'!$D13:$NE13,"P")+COUNTIFS('Attendance Register'!$D$8:$NE$8,"&lt;="&amp;MIN(TODAY(),O$24),'Attendance Register'!$D$8:$NE$8,"&gt;"&amp;EOMONTH(O$24,-1),'Attendance Register'!$D13:$NE13,"L"))/O$25,"")</f>
        <v/>
      </c>
      <c r="P36" s="233">
        <f ca="1">IF(ISBLANK(I_BegnDate),"",IF(LEN($C36)&gt;0,(COUNTIFS('Attendance Register'!$D13:$NE13,"P",'Attendance Register'!$D$8:$NE$8,"&lt;="&amp;MIN(TODAY(),I_EndDate))+COUNTIFS('Attendance Register'!$D13:$NE13,"L",'Attendance Register'!$D$8:$NE$8,"&lt;="&amp;MIN(TODAY(),I_EndDate)))/P$25,""))</f>
        <v>1</v>
      </c>
      <c r="Q36" s="197"/>
      <c r="R36" s="158"/>
    </row>
    <row r="37" spans="1:18" ht="20.100000000000001" customHeight="1">
      <c r="A37" s="158"/>
      <c r="B37" s="194"/>
      <c r="C37" s="175" t="str">
        <f>IF(LEN('Attendance Register'!B14)&gt;0,'Attendance Register'!B14,"")</f>
        <v>Inuwa Abdulkadir Gani</v>
      </c>
      <c r="D37" s="232">
        <f ca="1">IF(AND(ISNUMBER(D$24),(LEN($C37)&gt;0)),(COUNTIFS('Attendance Register'!$D$8:$NE$8,"&lt;="&amp;MIN(TODAY(),D$24),'Attendance Register'!$D$8:$NE$8,"&gt;"&amp;EOMONTH(D$24,-1),'Attendance Register'!$D14:$NE14,"P")+COUNTIFS('Attendance Register'!$D$8:$NE$8,"&lt;="&amp;MIN(TODAY(),D$24),'Attendance Register'!$D$8:$NE$8,"&gt;"&amp;EOMONTH(D$24,-1),'Attendance Register'!$D14:$NE14,"L"))/D$25,"")</f>
        <v>1</v>
      </c>
      <c r="E37" s="232" t="str">
        <f ca="1">IF(AND(ISNUMBER(E$24),(LEN($C37)&gt;0)),(COUNTIFS('Attendance Register'!$D$8:$NE$8,"&lt;="&amp;MIN(TODAY(),E$24),'Attendance Register'!$D$8:$NE$8,"&gt;"&amp;EOMONTH(E$24,-1),'Attendance Register'!$D14:$NE14,"P")+COUNTIFS('Attendance Register'!$D$8:$NE$8,"&lt;="&amp;MIN(TODAY(),E$24),'Attendance Register'!$D$8:$NE$8,"&gt;"&amp;EOMONTH(E$24,-1),'Attendance Register'!$D14:$NE14,"L"))/E$25,"")</f>
        <v/>
      </c>
      <c r="F37" s="232" t="str">
        <f ca="1">IF(AND(ISNUMBER(F$24),(LEN($C37)&gt;0)),(COUNTIFS('Attendance Register'!$D$8:$NE$8,"&lt;="&amp;MIN(TODAY(),F$24),'Attendance Register'!$D$8:$NE$8,"&gt;"&amp;EOMONTH(F$24,-1),'Attendance Register'!$D14:$NE14,"P")+COUNTIFS('Attendance Register'!$D$8:$NE$8,"&lt;="&amp;MIN(TODAY(),F$24),'Attendance Register'!$D$8:$NE$8,"&gt;"&amp;EOMONTH(F$24,-1),'Attendance Register'!$D14:$NE14,"L"))/F$25,"")</f>
        <v/>
      </c>
      <c r="G37" s="232" t="str">
        <f ca="1">IF(AND(ISNUMBER(G$24),(LEN($C37)&gt;0)),(COUNTIFS('Attendance Register'!$D$8:$NE$8,"&lt;="&amp;MIN(TODAY(),G$24),'Attendance Register'!$D$8:$NE$8,"&gt;"&amp;EOMONTH(G$24,-1),'Attendance Register'!$D14:$NE14,"P")+COUNTIFS('Attendance Register'!$D$8:$NE$8,"&lt;="&amp;MIN(TODAY(),G$24),'Attendance Register'!$D$8:$NE$8,"&gt;"&amp;EOMONTH(G$24,-1),'Attendance Register'!$D14:$NE14,"L"))/G$25,"")</f>
        <v/>
      </c>
      <c r="H37" s="232" t="str">
        <f ca="1">IF(AND(ISNUMBER(H$24),(LEN($C37)&gt;0)),(COUNTIFS('Attendance Register'!$D$8:$NE$8,"&lt;="&amp;MIN(TODAY(),H$24),'Attendance Register'!$D$8:$NE$8,"&gt;"&amp;EOMONTH(H$24,-1),'Attendance Register'!$D14:$NE14,"P")+COUNTIFS('Attendance Register'!$D$8:$NE$8,"&lt;="&amp;MIN(TODAY(),H$24),'Attendance Register'!$D$8:$NE$8,"&gt;"&amp;EOMONTH(H$24,-1),'Attendance Register'!$D14:$NE14,"L"))/H$25,"")</f>
        <v/>
      </c>
      <c r="I37" s="232" t="str">
        <f ca="1">IF(AND(ISNUMBER(I$24),(LEN($C37)&gt;0)),(COUNTIFS('Attendance Register'!$D$8:$NE$8,"&lt;="&amp;MIN(TODAY(),I$24),'Attendance Register'!$D$8:$NE$8,"&gt;"&amp;EOMONTH(I$24,-1),'Attendance Register'!$D14:$NE14,"P")+COUNTIFS('Attendance Register'!$D$8:$NE$8,"&lt;="&amp;MIN(TODAY(),I$24),'Attendance Register'!$D$8:$NE$8,"&gt;"&amp;EOMONTH(I$24,-1),'Attendance Register'!$D14:$NE14,"L"))/I$25,"")</f>
        <v/>
      </c>
      <c r="J37" s="232" t="str">
        <f ca="1">IF(AND(ISNUMBER(J$24),(LEN($C37)&gt;0)),(COUNTIFS('Attendance Register'!$D$8:$NE$8,"&lt;="&amp;MIN(TODAY(),J$24),'Attendance Register'!$D$8:$NE$8,"&gt;"&amp;EOMONTH(J$24,-1),'Attendance Register'!$D14:$NE14,"P")+COUNTIFS('Attendance Register'!$D$8:$NE$8,"&lt;="&amp;MIN(TODAY(),J$24),'Attendance Register'!$D$8:$NE$8,"&gt;"&amp;EOMONTH(J$24,-1),'Attendance Register'!$D14:$NE14,"L"))/J$25,"")</f>
        <v/>
      </c>
      <c r="K37" s="232" t="str">
        <f ca="1">IF(AND(ISNUMBER(K$24),(LEN($C37)&gt;0)),(COUNTIFS('Attendance Register'!$D$8:$NE$8,"&lt;="&amp;MIN(TODAY(),K$24),'Attendance Register'!$D$8:$NE$8,"&gt;"&amp;EOMONTH(K$24,-1),'Attendance Register'!$D14:$NE14,"P")+COUNTIFS('Attendance Register'!$D$8:$NE$8,"&lt;="&amp;MIN(TODAY(),K$24),'Attendance Register'!$D$8:$NE$8,"&gt;"&amp;EOMONTH(K$24,-1),'Attendance Register'!$D14:$NE14,"L"))/K$25,"")</f>
        <v/>
      </c>
      <c r="L37" s="232" t="str">
        <f ca="1">IF(AND(ISNUMBER(L$24),(LEN($C37)&gt;0)),(COUNTIFS('Attendance Register'!$D$8:$NE$8,"&lt;="&amp;MIN(TODAY(),L$24),'Attendance Register'!$D$8:$NE$8,"&gt;"&amp;EOMONTH(L$24,-1),'Attendance Register'!$D14:$NE14,"P")+COUNTIFS('Attendance Register'!$D$8:$NE$8,"&lt;="&amp;MIN(TODAY(),L$24),'Attendance Register'!$D$8:$NE$8,"&gt;"&amp;EOMONTH(L$24,-1),'Attendance Register'!$D14:$NE14,"L"))/L$25,"")</f>
        <v/>
      </c>
      <c r="M37" s="232" t="str">
        <f ca="1">IF(AND(ISNUMBER(M$24),(LEN($C37)&gt;0)),(COUNTIFS('Attendance Register'!$D$8:$NE$8,"&lt;="&amp;MIN(TODAY(),M$24),'Attendance Register'!$D$8:$NE$8,"&gt;"&amp;EOMONTH(M$24,-1),'Attendance Register'!$D14:$NE14,"P")+COUNTIFS('Attendance Register'!$D$8:$NE$8,"&lt;="&amp;MIN(TODAY(),M$24),'Attendance Register'!$D$8:$NE$8,"&gt;"&amp;EOMONTH(M$24,-1),'Attendance Register'!$D14:$NE14,"L"))/M$25,"")</f>
        <v/>
      </c>
      <c r="N37" s="232" t="str">
        <f ca="1">IF(AND(ISNUMBER(N$24),(LEN($C37)&gt;0)),(COUNTIFS('Attendance Register'!$D$8:$NE$8,"&lt;="&amp;MIN(TODAY(),N$24),'Attendance Register'!$D$8:$NE$8,"&gt;"&amp;EOMONTH(N$24,-1),'Attendance Register'!$D14:$NE14,"P")+COUNTIFS('Attendance Register'!$D$8:$NE$8,"&lt;="&amp;MIN(TODAY(),N$24),'Attendance Register'!$D$8:$NE$8,"&gt;"&amp;EOMONTH(N$24,-1),'Attendance Register'!$D14:$NE14,"L"))/N$25,"")</f>
        <v/>
      </c>
      <c r="O37" s="232" t="str">
        <f ca="1">IF(AND(ISNUMBER(O$24),(LEN($C37)&gt;0)),(COUNTIFS('Attendance Register'!$D$8:$NE$8,"&lt;="&amp;MIN(TODAY(),O$24),'Attendance Register'!$D$8:$NE$8,"&gt;"&amp;EOMONTH(O$24,-1),'Attendance Register'!$D14:$NE14,"P")+COUNTIFS('Attendance Register'!$D$8:$NE$8,"&lt;="&amp;MIN(TODAY(),O$24),'Attendance Register'!$D$8:$NE$8,"&gt;"&amp;EOMONTH(O$24,-1),'Attendance Register'!$D14:$NE14,"L"))/O$25,"")</f>
        <v/>
      </c>
      <c r="P37" s="233">
        <f ca="1">IF(ISBLANK(I_BegnDate),"",IF(LEN($C37)&gt;0,(COUNTIFS('Attendance Register'!$D14:$NE14,"P",'Attendance Register'!$D$8:$NE$8,"&lt;="&amp;MIN(TODAY(),I_EndDate))+COUNTIFS('Attendance Register'!$D14:$NE14,"L",'Attendance Register'!$D$8:$NE$8,"&lt;="&amp;MIN(TODAY(),I_EndDate)))/P$25,""))</f>
        <v>1</v>
      </c>
      <c r="Q37" s="197"/>
      <c r="R37" s="158"/>
    </row>
    <row r="38" spans="1:18" ht="20.100000000000001" customHeight="1">
      <c r="A38" s="158"/>
      <c r="B38" s="194"/>
      <c r="C38" s="175" t="str">
        <f>IF(LEN('Attendance Register'!B15)&gt;0,'Attendance Register'!B15,"")</f>
        <v>Garba Musa Ahmad</v>
      </c>
      <c r="D38" s="232">
        <f ca="1">IF(AND(ISNUMBER(D$24),(LEN($C38)&gt;0)),(COUNTIFS('Attendance Register'!$D$8:$NE$8,"&lt;="&amp;MIN(TODAY(),D$24),'Attendance Register'!$D$8:$NE$8,"&gt;"&amp;EOMONTH(D$24,-1),'Attendance Register'!$D15:$NE15,"P")+COUNTIFS('Attendance Register'!$D$8:$NE$8,"&lt;="&amp;MIN(TODAY(),D$24),'Attendance Register'!$D$8:$NE$8,"&gt;"&amp;EOMONTH(D$24,-1),'Attendance Register'!$D15:$NE15,"L"))/D$25,"")</f>
        <v>1</v>
      </c>
      <c r="E38" s="232" t="str">
        <f ca="1">IF(AND(ISNUMBER(E$24),(LEN($C38)&gt;0)),(COUNTIFS('Attendance Register'!$D$8:$NE$8,"&lt;="&amp;MIN(TODAY(),E$24),'Attendance Register'!$D$8:$NE$8,"&gt;"&amp;EOMONTH(E$24,-1),'Attendance Register'!$D15:$NE15,"P")+COUNTIFS('Attendance Register'!$D$8:$NE$8,"&lt;="&amp;MIN(TODAY(),E$24),'Attendance Register'!$D$8:$NE$8,"&gt;"&amp;EOMONTH(E$24,-1),'Attendance Register'!$D15:$NE15,"L"))/E$25,"")</f>
        <v/>
      </c>
      <c r="F38" s="232" t="str">
        <f ca="1">IF(AND(ISNUMBER(F$24),(LEN($C38)&gt;0)),(COUNTIFS('Attendance Register'!$D$8:$NE$8,"&lt;="&amp;MIN(TODAY(),F$24),'Attendance Register'!$D$8:$NE$8,"&gt;"&amp;EOMONTH(F$24,-1),'Attendance Register'!$D15:$NE15,"P")+COUNTIFS('Attendance Register'!$D$8:$NE$8,"&lt;="&amp;MIN(TODAY(),F$24),'Attendance Register'!$D$8:$NE$8,"&gt;"&amp;EOMONTH(F$24,-1),'Attendance Register'!$D15:$NE15,"L"))/F$25,"")</f>
        <v/>
      </c>
      <c r="G38" s="232" t="str">
        <f ca="1">IF(AND(ISNUMBER(G$24),(LEN($C38)&gt;0)),(COUNTIFS('Attendance Register'!$D$8:$NE$8,"&lt;="&amp;MIN(TODAY(),G$24),'Attendance Register'!$D$8:$NE$8,"&gt;"&amp;EOMONTH(G$24,-1),'Attendance Register'!$D15:$NE15,"P")+COUNTIFS('Attendance Register'!$D$8:$NE$8,"&lt;="&amp;MIN(TODAY(),G$24),'Attendance Register'!$D$8:$NE$8,"&gt;"&amp;EOMONTH(G$24,-1),'Attendance Register'!$D15:$NE15,"L"))/G$25,"")</f>
        <v/>
      </c>
      <c r="H38" s="232" t="str">
        <f ca="1">IF(AND(ISNUMBER(H$24),(LEN($C38)&gt;0)),(COUNTIFS('Attendance Register'!$D$8:$NE$8,"&lt;="&amp;MIN(TODAY(),H$24),'Attendance Register'!$D$8:$NE$8,"&gt;"&amp;EOMONTH(H$24,-1),'Attendance Register'!$D15:$NE15,"P")+COUNTIFS('Attendance Register'!$D$8:$NE$8,"&lt;="&amp;MIN(TODAY(),H$24),'Attendance Register'!$D$8:$NE$8,"&gt;"&amp;EOMONTH(H$24,-1),'Attendance Register'!$D15:$NE15,"L"))/H$25,"")</f>
        <v/>
      </c>
      <c r="I38" s="232" t="str">
        <f ca="1">IF(AND(ISNUMBER(I$24),(LEN($C38)&gt;0)),(COUNTIFS('Attendance Register'!$D$8:$NE$8,"&lt;="&amp;MIN(TODAY(),I$24),'Attendance Register'!$D$8:$NE$8,"&gt;"&amp;EOMONTH(I$24,-1),'Attendance Register'!$D15:$NE15,"P")+COUNTIFS('Attendance Register'!$D$8:$NE$8,"&lt;="&amp;MIN(TODAY(),I$24),'Attendance Register'!$D$8:$NE$8,"&gt;"&amp;EOMONTH(I$24,-1),'Attendance Register'!$D15:$NE15,"L"))/I$25,"")</f>
        <v/>
      </c>
      <c r="J38" s="232" t="str">
        <f ca="1">IF(AND(ISNUMBER(J$24),(LEN($C38)&gt;0)),(COUNTIFS('Attendance Register'!$D$8:$NE$8,"&lt;="&amp;MIN(TODAY(),J$24),'Attendance Register'!$D$8:$NE$8,"&gt;"&amp;EOMONTH(J$24,-1),'Attendance Register'!$D15:$NE15,"P")+COUNTIFS('Attendance Register'!$D$8:$NE$8,"&lt;="&amp;MIN(TODAY(),J$24),'Attendance Register'!$D$8:$NE$8,"&gt;"&amp;EOMONTH(J$24,-1),'Attendance Register'!$D15:$NE15,"L"))/J$25,"")</f>
        <v/>
      </c>
      <c r="K38" s="232" t="str">
        <f ca="1">IF(AND(ISNUMBER(K$24),(LEN($C38)&gt;0)),(COUNTIFS('Attendance Register'!$D$8:$NE$8,"&lt;="&amp;MIN(TODAY(),K$24),'Attendance Register'!$D$8:$NE$8,"&gt;"&amp;EOMONTH(K$24,-1),'Attendance Register'!$D15:$NE15,"P")+COUNTIFS('Attendance Register'!$D$8:$NE$8,"&lt;="&amp;MIN(TODAY(),K$24),'Attendance Register'!$D$8:$NE$8,"&gt;"&amp;EOMONTH(K$24,-1),'Attendance Register'!$D15:$NE15,"L"))/K$25,"")</f>
        <v/>
      </c>
      <c r="L38" s="232" t="str">
        <f ca="1">IF(AND(ISNUMBER(L$24),(LEN($C38)&gt;0)),(COUNTIFS('Attendance Register'!$D$8:$NE$8,"&lt;="&amp;MIN(TODAY(),L$24),'Attendance Register'!$D$8:$NE$8,"&gt;"&amp;EOMONTH(L$24,-1),'Attendance Register'!$D15:$NE15,"P")+COUNTIFS('Attendance Register'!$D$8:$NE$8,"&lt;="&amp;MIN(TODAY(),L$24),'Attendance Register'!$D$8:$NE$8,"&gt;"&amp;EOMONTH(L$24,-1),'Attendance Register'!$D15:$NE15,"L"))/L$25,"")</f>
        <v/>
      </c>
      <c r="M38" s="232" t="str">
        <f ca="1">IF(AND(ISNUMBER(M$24),(LEN($C38)&gt;0)),(COUNTIFS('Attendance Register'!$D$8:$NE$8,"&lt;="&amp;MIN(TODAY(),M$24),'Attendance Register'!$D$8:$NE$8,"&gt;"&amp;EOMONTH(M$24,-1),'Attendance Register'!$D15:$NE15,"P")+COUNTIFS('Attendance Register'!$D$8:$NE$8,"&lt;="&amp;MIN(TODAY(),M$24),'Attendance Register'!$D$8:$NE$8,"&gt;"&amp;EOMONTH(M$24,-1),'Attendance Register'!$D15:$NE15,"L"))/M$25,"")</f>
        <v/>
      </c>
      <c r="N38" s="232" t="str">
        <f ca="1">IF(AND(ISNUMBER(N$24),(LEN($C38)&gt;0)),(COUNTIFS('Attendance Register'!$D$8:$NE$8,"&lt;="&amp;MIN(TODAY(),N$24),'Attendance Register'!$D$8:$NE$8,"&gt;"&amp;EOMONTH(N$24,-1),'Attendance Register'!$D15:$NE15,"P")+COUNTIFS('Attendance Register'!$D$8:$NE$8,"&lt;="&amp;MIN(TODAY(),N$24),'Attendance Register'!$D$8:$NE$8,"&gt;"&amp;EOMONTH(N$24,-1),'Attendance Register'!$D15:$NE15,"L"))/N$25,"")</f>
        <v/>
      </c>
      <c r="O38" s="232" t="str">
        <f ca="1">IF(AND(ISNUMBER(O$24),(LEN($C38)&gt;0)),(COUNTIFS('Attendance Register'!$D$8:$NE$8,"&lt;="&amp;MIN(TODAY(),O$24),'Attendance Register'!$D$8:$NE$8,"&gt;"&amp;EOMONTH(O$24,-1),'Attendance Register'!$D15:$NE15,"P")+COUNTIFS('Attendance Register'!$D$8:$NE$8,"&lt;="&amp;MIN(TODAY(),O$24),'Attendance Register'!$D$8:$NE$8,"&gt;"&amp;EOMONTH(O$24,-1),'Attendance Register'!$D15:$NE15,"L"))/O$25,"")</f>
        <v/>
      </c>
      <c r="P38" s="233">
        <f ca="1">IF(ISBLANK(I_BegnDate),"",IF(LEN($C38)&gt;0,(COUNTIFS('Attendance Register'!$D15:$NE15,"P",'Attendance Register'!$D$8:$NE$8,"&lt;="&amp;MIN(TODAY(),I_EndDate))+COUNTIFS('Attendance Register'!$D15:$NE15,"L",'Attendance Register'!$D$8:$NE$8,"&lt;="&amp;MIN(TODAY(),I_EndDate)))/P$25,""))</f>
        <v>1</v>
      </c>
      <c r="Q38" s="197"/>
      <c r="R38" s="158"/>
    </row>
    <row r="39" spans="1:18" ht="20.100000000000001" customHeight="1">
      <c r="A39" s="158"/>
      <c r="B39" s="194"/>
      <c r="C39" s="175" t="str">
        <f>IF(LEN('Attendance Register'!B16)&gt;0,'Attendance Register'!B16,"")</f>
        <v>Jawando Oluwatosin John</v>
      </c>
      <c r="D39" s="232">
        <f ca="1">IF(AND(ISNUMBER(D$24),(LEN($C39)&gt;0)),(COUNTIFS('Attendance Register'!$D$8:$NE$8,"&lt;="&amp;MIN(TODAY(),D$24),'Attendance Register'!$D$8:$NE$8,"&gt;"&amp;EOMONTH(D$24,-1),'Attendance Register'!$D16:$NE16,"P")+COUNTIFS('Attendance Register'!$D$8:$NE$8,"&lt;="&amp;MIN(TODAY(),D$24),'Attendance Register'!$D$8:$NE$8,"&gt;"&amp;EOMONTH(D$24,-1),'Attendance Register'!$D16:$NE16,"L"))/D$25,"")</f>
        <v>1</v>
      </c>
      <c r="E39" s="232" t="str">
        <f ca="1">IF(AND(ISNUMBER(E$24),(LEN($C39)&gt;0)),(COUNTIFS('Attendance Register'!$D$8:$NE$8,"&lt;="&amp;MIN(TODAY(),E$24),'Attendance Register'!$D$8:$NE$8,"&gt;"&amp;EOMONTH(E$24,-1),'Attendance Register'!$D16:$NE16,"P")+COUNTIFS('Attendance Register'!$D$8:$NE$8,"&lt;="&amp;MIN(TODAY(),E$24),'Attendance Register'!$D$8:$NE$8,"&gt;"&amp;EOMONTH(E$24,-1),'Attendance Register'!$D16:$NE16,"L"))/E$25,"")</f>
        <v/>
      </c>
      <c r="F39" s="232" t="str">
        <f ca="1">IF(AND(ISNUMBER(F$24),(LEN($C39)&gt;0)),(COUNTIFS('Attendance Register'!$D$8:$NE$8,"&lt;="&amp;MIN(TODAY(),F$24),'Attendance Register'!$D$8:$NE$8,"&gt;"&amp;EOMONTH(F$24,-1),'Attendance Register'!$D16:$NE16,"P")+COUNTIFS('Attendance Register'!$D$8:$NE$8,"&lt;="&amp;MIN(TODAY(),F$24),'Attendance Register'!$D$8:$NE$8,"&gt;"&amp;EOMONTH(F$24,-1),'Attendance Register'!$D16:$NE16,"L"))/F$25,"")</f>
        <v/>
      </c>
      <c r="G39" s="232" t="str">
        <f ca="1">IF(AND(ISNUMBER(G$24),(LEN($C39)&gt;0)),(COUNTIFS('Attendance Register'!$D$8:$NE$8,"&lt;="&amp;MIN(TODAY(),G$24),'Attendance Register'!$D$8:$NE$8,"&gt;"&amp;EOMONTH(G$24,-1),'Attendance Register'!$D16:$NE16,"P")+COUNTIFS('Attendance Register'!$D$8:$NE$8,"&lt;="&amp;MIN(TODAY(),G$24),'Attendance Register'!$D$8:$NE$8,"&gt;"&amp;EOMONTH(G$24,-1),'Attendance Register'!$D16:$NE16,"L"))/G$25,"")</f>
        <v/>
      </c>
      <c r="H39" s="232" t="str">
        <f ca="1">IF(AND(ISNUMBER(H$24),(LEN($C39)&gt;0)),(COUNTIFS('Attendance Register'!$D$8:$NE$8,"&lt;="&amp;MIN(TODAY(),H$24),'Attendance Register'!$D$8:$NE$8,"&gt;"&amp;EOMONTH(H$24,-1),'Attendance Register'!$D16:$NE16,"P")+COUNTIFS('Attendance Register'!$D$8:$NE$8,"&lt;="&amp;MIN(TODAY(),H$24),'Attendance Register'!$D$8:$NE$8,"&gt;"&amp;EOMONTH(H$24,-1),'Attendance Register'!$D16:$NE16,"L"))/H$25,"")</f>
        <v/>
      </c>
      <c r="I39" s="232" t="str">
        <f ca="1">IF(AND(ISNUMBER(I$24),(LEN($C39)&gt;0)),(COUNTIFS('Attendance Register'!$D$8:$NE$8,"&lt;="&amp;MIN(TODAY(),I$24),'Attendance Register'!$D$8:$NE$8,"&gt;"&amp;EOMONTH(I$24,-1),'Attendance Register'!$D16:$NE16,"P")+COUNTIFS('Attendance Register'!$D$8:$NE$8,"&lt;="&amp;MIN(TODAY(),I$24),'Attendance Register'!$D$8:$NE$8,"&gt;"&amp;EOMONTH(I$24,-1),'Attendance Register'!$D16:$NE16,"L"))/I$25,"")</f>
        <v/>
      </c>
      <c r="J39" s="232" t="str">
        <f ca="1">IF(AND(ISNUMBER(J$24),(LEN($C39)&gt;0)),(COUNTIFS('Attendance Register'!$D$8:$NE$8,"&lt;="&amp;MIN(TODAY(),J$24),'Attendance Register'!$D$8:$NE$8,"&gt;"&amp;EOMONTH(J$24,-1),'Attendance Register'!$D16:$NE16,"P")+COUNTIFS('Attendance Register'!$D$8:$NE$8,"&lt;="&amp;MIN(TODAY(),J$24),'Attendance Register'!$D$8:$NE$8,"&gt;"&amp;EOMONTH(J$24,-1),'Attendance Register'!$D16:$NE16,"L"))/J$25,"")</f>
        <v/>
      </c>
      <c r="K39" s="232" t="str">
        <f ca="1">IF(AND(ISNUMBER(K$24),(LEN($C39)&gt;0)),(COUNTIFS('Attendance Register'!$D$8:$NE$8,"&lt;="&amp;MIN(TODAY(),K$24),'Attendance Register'!$D$8:$NE$8,"&gt;"&amp;EOMONTH(K$24,-1),'Attendance Register'!$D16:$NE16,"P")+COUNTIFS('Attendance Register'!$D$8:$NE$8,"&lt;="&amp;MIN(TODAY(),K$24),'Attendance Register'!$D$8:$NE$8,"&gt;"&amp;EOMONTH(K$24,-1),'Attendance Register'!$D16:$NE16,"L"))/K$25,"")</f>
        <v/>
      </c>
      <c r="L39" s="232" t="str">
        <f ca="1">IF(AND(ISNUMBER(L$24),(LEN($C39)&gt;0)),(COUNTIFS('Attendance Register'!$D$8:$NE$8,"&lt;="&amp;MIN(TODAY(),L$24),'Attendance Register'!$D$8:$NE$8,"&gt;"&amp;EOMONTH(L$24,-1),'Attendance Register'!$D16:$NE16,"P")+COUNTIFS('Attendance Register'!$D$8:$NE$8,"&lt;="&amp;MIN(TODAY(),L$24),'Attendance Register'!$D$8:$NE$8,"&gt;"&amp;EOMONTH(L$24,-1),'Attendance Register'!$D16:$NE16,"L"))/L$25,"")</f>
        <v/>
      </c>
      <c r="M39" s="232" t="str">
        <f ca="1">IF(AND(ISNUMBER(M$24),(LEN($C39)&gt;0)),(COUNTIFS('Attendance Register'!$D$8:$NE$8,"&lt;="&amp;MIN(TODAY(),M$24),'Attendance Register'!$D$8:$NE$8,"&gt;"&amp;EOMONTH(M$24,-1),'Attendance Register'!$D16:$NE16,"P")+COUNTIFS('Attendance Register'!$D$8:$NE$8,"&lt;="&amp;MIN(TODAY(),M$24),'Attendance Register'!$D$8:$NE$8,"&gt;"&amp;EOMONTH(M$24,-1),'Attendance Register'!$D16:$NE16,"L"))/M$25,"")</f>
        <v/>
      </c>
      <c r="N39" s="232" t="str">
        <f ca="1">IF(AND(ISNUMBER(N$24),(LEN($C39)&gt;0)),(COUNTIFS('Attendance Register'!$D$8:$NE$8,"&lt;="&amp;MIN(TODAY(),N$24),'Attendance Register'!$D$8:$NE$8,"&gt;"&amp;EOMONTH(N$24,-1),'Attendance Register'!$D16:$NE16,"P")+COUNTIFS('Attendance Register'!$D$8:$NE$8,"&lt;="&amp;MIN(TODAY(),N$24),'Attendance Register'!$D$8:$NE$8,"&gt;"&amp;EOMONTH(N$24,-1),'Attendance Register'!$D16:$NE16,"L"))/N$25,"")</f>
        <v/>
      </c>
      <c r="O39" s="232" t="str">
        <f ca="1">IF(AND(ISNUMBER(O$24),(LEN($C39)&gt;0)),(COUNTIFS('Attendance Register'!$D$8:$NE$8,"&lt;="&amp;MIN(TODAY(),O$24),'Attendance Register'!$D$8:$NE$8,"&gt;"&amp;EOMONTH(O$24,-1),'Attendance Register'!$D16:$NE16,"P")+COUNTIFS('Attendance Register'!$D$8:$NE$8,"&lt;="&amp;MIN(TODAY(),O$24),'Attendance Register'!$D$8:$NE$8,"&gt;"&amp;EOMONTH(O$24,-1),'Attendance Register'!$D16:$NE16,"L"))/O$25,"")</f>
        <v/>
      </c>
      <c r="P39" s="233">
        <f ca="1">IF(ISBLANK(I_BegnDate),"",IF(LEN($C39)&gt;0,(COUNTIFS('Attendance Register'!$D16:$NE16,"P",'Attendance Register'!$D$8:$NE$8,"&lt;="&amp;MIN(TODAY(),I_EndDate))+COUNTIFS('Attendance Register'!$D16:$NE16,"L",'Attendance Register'!$D$8:$NE$8,"&lt;="&amp;MIN(TODAY(),I_EndDate)))/P$25,""))</f>
        <v>1</v>
      </c>
      <c r="Q39" s="197"/>
      <c r="R39" s="158"/>
    </row>
    <row r="40" spans="1:18" ht="20.100000000000001" customHeight="1">
      <c r="A40" s="158"/>
      <c r="B40" s="194"/>
      <c r="C40" s="175" t="str">
        <f>IF(LEN('Attendance Register'!B17)&gt;0,'Attendance Register'!B17,"")</f>
        <v>Owoyele Emmanuel</v>
      </c>
      <c r="D40" s="232">
        <f ca="1">IF(AND(ISNUMBER(D$24),(LEN($C40)&gt;0)),(COUNTIFS('Attendance Register'!$D$8:$NE$8,"&lt;="&amp;MIN(TODAY(),D$24),'Attendance Register'!$D$8:$NE$8,"&gt;"&amp;EOMONTH(D$24,-1),'Attendance Register'!$D17:$NE17,"P")+COUNTIFS('Attendance Register'!$D$8:$NE$8,"&lt;="&amp;MIN(TODAY(),D$24),'Attendance Register'!$D$8:$NE$8,"&gt;"&amp;EOMONTH(D$24,-1),'Attendance Register'!$D17:$NE17,"L"))/D$25,"")</f>
        <v>1</v>
      </c>
      <c r="E40" s="232" t="str">
        <f ca="1">IF(AND(ISNUMBER(E$24),(LEN($C40)&gt;0)),(COUNTIFS('Attendance Register'!$D$8:$NE$8,"&lt;="&amp;MIN(TODAY(),E$24),'Attendance Register'!$D$8:$NE$8,"&gt;"&amp;EOMONTH(E$24,-1),'Attendance Register'!$D17:$NE17,"P")+COUNTIFS('Attendance Register'!$D$8:$NE$8,"&lt;="&amp;MIN(TODAY(),E$24),'Attendance Register'!$D$8:$NE$8,"&gt;"&amp;EOMONTH(E$24,-1),'Attendance Register'!$D17:$NE17,"L"))/E$25,"")</f>
        <v/>
      </c>
      <c r="F40" s="232" t="str">
        <f ca="1">IF(AND(ISNUMBER(F$24),(LEN($C40)&gt;0)),(COUNTIFS('Attendance Register'!$D$8:$NE$8,"&lt;="&amp;MIN(TODAY(),F$24),'Attendance Register'!$D$8:$NE$8,"&gt;"&amp;EOMONTH(F$24,-1),'Attendance Register'!$D17:$NE17,"P")+COUNTIFS('Attendance Register'!$D$8:$NE$8,"&lt;="&amp;MIN(TODAY(),F$24),'Attendance Register'!$D$8:$NE$8,"&gt;"&amp;EOMONTH(F$24,-1),'Attendance Register'!$D17:$NE17,"L"))/F$25,"")</f>
        <v/>
      </c>
      <c r="G40" s="232" t="str">
        <f ca="1">IF(AND(ISNUMBER(G$24),(LEN($C40)&gt;0)),(COUNTIFS('Attendance Register'!$D$8:$NE$8,"&lt;="&amp;MIN(TODAY(),G$24),'Attendance Register'!$D$8:$NE$8,"&gt;"&amp;EOMONTH(G$24,-1),'Attendance Register'!$D17:$NE17,"P")+COUNTIFS('Attendance Register'!$D$8:$NE$8,"&lt;="&amp;MIN(TODAY(),G$24),'Attendance Register'!$D$8:$NE$8,"&gt;"&amp;EOMONTH(G$24,-1),'Attendance Register'!$D17:$NE17,"L"))/G$25,"")</f>
        <v/>
      </c>
      <c r="H40" s="232" t="str">
        <f ca="1">IF(AND(ISNUMBER(H$24),(LEN($C40)&gt;0)),(COUNTIFS('Attendance Register'!$D$8:$NE$8,"&lt;="&amp;MIN(TODAY(),H$24),'Attendance Register'!$D$8:$NE$8,"&gt;"&amp;EOMONTH(H$24,-1),'Attendance Register'!$D17:$NE17,"P")+COUNTIFS('Attendance Register'!$D$8:$NE$8,"&lt;="&amp;MIN(TODAY(),H$24),'Attendance Register'!$D$8:$NE$8,"&gt;"&amp;EOMONTH(H$24,-1),'Attendance Register'!$D17:$NE17,"L"))/H$25,"")</f>
        <v/>
      </c>
      <c r="I40" s="232" t="str">
        <f ca="1">IF(AND(ISNUMBER(I$24),(LEN($C40)&gt;0)),(COUNTIFS('Attendance Register'!$D$8:$NE$8,"&lt;="&amp;MIN(TODAY(),I$24),'Attendance Register'!$D$8:$NE$8,"&gt;"&amp;EOMONTH(I$24,-1),'Attendance Register'!$D17:$NE17,"P")+COUNTIFS('Attendance Register'!$D$8:$NE$8,"&lt;="&amp;MIN(TODAY(),I$24),'Attendance Register'!$D$8:$NE$8,"&gt;"&amp;EOMONTH(I$24,-1),'Attendance Register'!$D17:$NE17,"L"))/I$25,"")</f>
        <v/>
      </c>
      <c r="J40" s="232" t="str">
        <f ca="1">IF(AND(ISNUMBER(J$24),(LEN($C40)&gt;0)),(COUNTIFS('Attendance Register'!$D$8:$NE$8,"&lt;="&amp;MIN(TODAY(),J$24),'Attendance Register'!$D$8:$NE$8,"&gt;"&amp;EOMONTH(J$24,-1),'Attendance Register'!$D17:$NE17,"P")+COUNTIFS('Attendance Register'!$D$8:$NE$8,"&lt;="&amp;MIN(TODAY(),J$24),'Attendance Register'!$D$8:$NE$8,"&gt;"&amp;EOMONTH(J$24,-1),'Attendance Register'!$D17:$NE17,"L"))/J$25,"")</f>
        <v/>
      </c>
      <c r="K40" s="232" t="str">
        <f ca="1">IF(AND(ISNUMBER(K$24),(LEN($C40)&gt;0)),(COUNTIFS('Attendance Register'!$D$8:$NE$8,"&lt;="&amp;MIN(TODAY(),K$24),'Attendance Register'!$D$8:$NE$8,"&gt;"&amp;EOMONTH(K$24,-1),'Attendance Register'!$D17:$NE17,"P")+COUNTIFS('Attendance Register'!$D$8:$NE$8,"&lt;="&amp;MIN(TODAY(),K$24),'Attendance Register'!$D$8:$NE$8,"&gt;"&amp;EOMONTH(K$24,-1),'Attendance Register'!$D17:$NE17,"L"))/K$25,"")</f>
        <v/>
      </c>
      <c r="L40" s="232" t="str">
        <f ca="1">IF(AND(ISNUMBER(L$24),(LEN($C40)&gt;0)),(COUNTIFS('Attendance Register'!$D$8:$NE$8,"&lt;="&amp;MIN(TODAY(),L$24),'Attendance Register'!$D$8:$NE$8,"&gt;"&amp;EOMONTH(L$24,-1),'Attendance Register'!$D17:$NE17,"P")+COUNTIFS('Attendance Register'!$D$8:$NE$8,"&lt;="&amp;MIN(TODAY(),L$24),'Attendance Register'!$D$8:$NE$8,"&gt;"&amp;EOMONTH(L$24,-1),'Attendance Register'!$D17:$NE17,"L"))/L$25,"")</f>
        <v/>
      </c>
      <c r="M40" s="232" t="str">
        <f ca="1">IF(AND(ISNUMBER(M$24),(LEN($C40)&gt;0)),(COUNTIFS('Attendance Register'!$D$8:$NE$8,"&lt;="&amp;MIN(TODAY(),M$24),'Attendance Register'!$D$8:$NE$8,"&gt;"&amp;EOMONTH(M$24,-1),'Attendance Register'!$D17:$NE17,"P")+COUNTIFS('Attendance Register'!$D$8:$NE$8,"&lt;="&amp;MIN(TODAY(),M$24),'Attendance Register'!$D$8:$NE$8,"&gt;"&amp;EOMONTH(M$24,-1),'Attendance Register'!$D17:$NE17,"L"))/M$25,"")</f>
        <v/>
      </c>
      <c r="N40" s="232" t="str">
        <f ca="1">IF(AND(ISNUMBER(N$24),(LEN($C40)&gt;0)),(COUNTIFS('Attendance Register'!$D$8:$NE$8,"&lt;="&amp;MIN(TODAY(),N$24),'Attendance Register'!$D$8:$NE$8,"&gt;"&amp;EOMONTH(N$24,-1),'Attendance Register'!$D17:$NE17,"P")+COUNTIFS('Attendance Register'!$D$8:$NE$8,"&lt;="&amp;MIN(TODAY(),N$24),'Attendance Register'!$D$8:$NE$8,"&gt;"&amp;EOMONTH(N$24,-1),'Attendance Register'!$D17:$NE17,"L"))/N$25,"")</f>
        <v/>
      </c>
      <c r="O40" s="232" t="str">
        <f ca="1">IF(AND(ISNUMBER(O$24),(LEN($C40)&gt;0)),(COUNTIFS('Attendance Register'!$D$8:$NE$8,"&lt;="&amp;MIN(TODAY(),O$24),'Attendance Register'!$D$8:$NE$8,"&gt;"&amp;EOMONTH(O$24,-1),'Attendance Register'!$D17:$NE17,"P")+COUNTIFS('Attendance Register'!$D$8:$NE$8,"&lt;="&amp;MIN(TODAY(),O$24),'Attendance Register'!$D$8:$NE$8,"&gt;"&amp;EOMONTH(O$24,-1),'Attendance Register'!$D17:$NE17,"L"))/O$25,"")</f>
        <v/>
      </c>
      <c r="P40" s="233">
        <f ca="1">IF(ISBLANK(I_BegnDate),"",IF(LEN($C40)&gt;0,(COUNTIFS('Attendance Register'!$D17:$NE17,"P",'Attendance Register'!$D$8:$NE$8,"&lt;="&amp;MIN(TODAY(),I_EndDate))+COUNTIFS('Attendance Register'!$D17:$NE17,"L",'Attendance Register'!$D$8:$NE$8,"&lt;="&amp;MIN(TODAY(),I_EndDate)))/P$25,""))</f>
        <v>1</v>
      </c>
      <c r="Q40" s="197"/>
      <c r="R40" s="158"/>
    </row>
    <row r="41" spans="1:18" ht="20.100000000000001" customHeight="1">
      <c r="A41" s="158"/>
      <c r="B41" s="194"/>
      <c r="C41" s="175" t="str">
        <f>IF(LEN('Attendance Register'!B18)&gt;0,'Attendance Register'!B18,"")</f>
        <v>Onaolapo Olawale Jeremiah</v>
      </c>
      <c r="D41" s="232">
        <f ca="1">IF(AND(ISNUMBER(D$24),(LEN($C41)&gt;0)),(COUNTIFS('Attendance Register'!$D$8:$NE$8,"&lt;="&amp;MIN(TODAY(),D$24),'Attendance Register'!$D$8:$NE$8,"&gt;"&amp;EOMONTH(D$24,-1),'Attendance Register'!$D18:$NE18,"P")+COUNTIFS('Attendance Register'!$D$8:$NE$8,"&lt;="&amp;MIN(TODAY(),D$24),'Attendance Register'!$D$8:$NE$8,"&gt;"&amp;EOMONTH(D$24,-1),'Attendance Register'!$D18:$NE18,"L"))/D$25,"")</f>
        <v>1</v>
      </c>
      <c r="E41" s="232" t="str">
        <f ca="1">IF(AND(ISNUMBER(E$24),(LEN($C41)&gt;0)),(COUNTIFS('Attendance Register'!$D$8:$NE$8,"&lt;="&amp;MIN(TODAY(),E$24),'Attendance Register'!$D$8:$NE$8,"&gt;"&amp;EOMONTH(E$24,-1),'Attendance Register'!$D18:$NE18,"P")+COUNTIFS('Attendance Register'!$D$8:$NE$8,"&lt;="&amp;MIN(TODAY(),E$24),'Attendance Register'!$D$8:$NE$8,"&gt;"&amp;EOMONTH(E$24,-1),'Attendance Register'!$D18:$NE18,"L"))/E$25,"")</f>
        <v/>
      </c>
      <c r="F41" s="232" t="str">
        <f ca="1">IF(AND(ISNUMBER(F$24),(LEN($C41)&gt;0)),(COUNTIFS('Attendance Register'!$D$8:$NE$8,"&lt;="&amp;MIN(TODAY(),F$24),'Attendance Register'!$D$8:$NE$8,"&gt;"&amp;EOMONTH(F$24,-1),'Attendance Register'!$D18:$NE18,"P")+COUNTIFS('Attendance Register'!$D$8:$NE$8,"&lt;="&amp;MIN(TODAY(),F$24),'Attendance Register'!$D$8:$NE$8,"&gt;"&amp;EOMONTH(F$24,-1),'Attendance Register'!$D18:$NE18,"L"))/F$25,"")</f>
        <v/>
      </c>
      <c r="G41" s="232" t="str">
        <f ca="1">IF(AND(ISNUMBER(G$24),(LEN($C41)&gt;0)),(COUNTIFS('Attendance Register'!$D$8:$NE$8,"&lt;="&amp;MIN(TODAY(),G$24),'Attendance Register'!$D$8:$NE$8,"&gt;"&amp;EOMONTH(G$24,-1),'Attendance Register'!$D18:$NE18,"P")+COUNTIFS('Attendance Register'!$D$8:$NE$8,"&lt;="&amp;MIN(TODAY(),G$24),'Attendance Register'!$D$8:$NE$8,"&gt;"&amp;EOMONTH(G$24,-1),'Attendance Register'!$D18:$NE18,"L"))/G$25,"")</f>
        <v/>
      </c>
      <c r="H41" s="232" t="str">
        <f ca="1">IF(AND(ISNUMBER(H$24),(LEN($C41)&gt;0)),(COUNTIFS('Attendance Register'!$D$8:$NE$8,"&lt;="&amp;MIN(TODAY(),H$24),'Attendance Register'!$D$8:$NE$8,"&gt;"&amp;EOMONTH(H$24,-1),'Attendance Register'!$D18:$NE18,"P")+COUNTIFS('Attendance Register'!$D$8:$NE$8,"&lt;="&amp;MIN(TODAY(),H$24),'Attendance Register'!$D$8:$NE$8,"&gt;"&amp;EOMONTH(H$24,-1),'Attendance Register'!$D18:$NE18,"L"))/H$25,"")</f>
        <v/>
      </c>
      <c r="I41" s="232" t="str">
        <f ca="1">IF(AND(ISNUMBER(I$24),(LEN($C41)&gt;0)),(COUNTIFS('Attendance Register'!$D$8:$NE$8,"&lt;="&amp;MIN(TODAY(),I$24),'Attendance Register'!$D$8:$NE$8,"&gt;"&amp;EOMONTH(I$24,-1),'Attendance Register'!$D18:$NE18,"P")+COUNTIFS('Attendance Register'!$D$8:$NE$8,"&lt;="&amp;MIN(TODAY(),I$24),'Attendance Register'!$D$8:$NE$8,"&gt;"&amp;EOMONTH(I$24,-1),'Attendance Register'!$D18:$NE18,"L"))/I$25,"")</f>
        <v/>
      </c>
      <c r="J41" s="232" t="str">
        <f ca="1">IF(AND(ISNUMBER(J$24),(LEN($C41)&gt;0)),(COUNTIFS('Attendance Register'!$D$8:$NE$8,"&lt;="&amp;MIN(TODAY(),J$24),'Attendance Register'!$D$8:$NE$8,"&gt;"&amp;EOMONTH(J$24,-1),'Attendance Register'!$D18:$NE18,"P")+COUNTIFS('Attendance Register'!$D$8:$NE$8,"&lt;="&amp;MIN(TODAY(),J$24),'Attendance Register'!$D$8:$NE$8,"&gt;"&amp;EOMONTH(J$24,-1),'Attendance Register'!$D18:$NE18,"L"))/J$25,"")</f>
        <v/>
      </c>
      <c r="K41" s="232" t="str">
        <f ca="1">IF(AND(ISNUMBER(K$24),(LEN($C41)&gt;0)),(COUNTIFS('Attendance Register'!$D$8:$NE$8,"&lt;="&amp;MIN(TODAY(),K$24),'Attendance Register'!$D$8:$NE$8,"&gt;"&amp;EOMONTH(K$24,-1),'Attendance Register'!$D18:$NE18,"P")+COUNTIFS('Attendance Register'!$D$8:$NE$8,"&lt;="&amp;MIN(TODAY(),K$24),'Attendance Register'!$D$8:$NE$8,"&gt;"&amp;EOMONTH(K$24,-1),'Attendance Register'!$D18:$NE18,"L"))/K$25,"")</f>
        <v/>
      </c>
      <c r="L41" s="232" t="str">
        <f ca="1">IF(AND(ISNUMBER(L$24),(LEN($C41)&gt;0)),(COUNTIFS('Attendance Register'!$D$8:$NE$8,"&lt;="&amp;MIN(TODAY(),L$24),'Attendance Register'!$D$8:$NE$8,"&gt;"&amp;EOMONTH(L$24,-1),'Attendance Register'!$D18:$NE18,"P")+COUNTIFS('Attendance Register'!$D$8:$NE$8,"&lt;="&amp;MIN(TODAY(),L$24),'Attendance Register'!$D$8:$NE$8,"&gt;"&amp;EOMONTH(L$24,-1),'Attendance Register'!$D18:$NE18,"L"))/L$25,"")</f>
        <v/>
      </c>
      <c r="M41" s="232" t="str">
        <f ca="1">IF(AND(ISNUMBER(M$24),(LEN($C41)&gt;0)),(COUNTIFS('Attendance Register'!$D$8:$NE$8,"&lt;="&amp;MIN(TODAY(),M$24),'Attendance Register'!$D$8:$NE$8,"&gt;"&amp;EOMONTH(M$24,-1),'Attendance Register'!$D18:$NE18,"P")+COUNTIFS('Attendance Register'!$D$8:$NE$8,"&lt;="&amp;MIN(TODAY(),M$24),'Attendance Register'!$D$8:$NE$8,"&gt;"&amp;EOMONTH(M$24,-1),'Attendance Register'!$D18:$NE18,"L"))/M$25,"")</f>
        <v/>
      </c>
      <c r="N41" s="232" t="str">
        <f ca="1">IF(AND(ISNUMBER(N$24),(LEN($C41)&gt;0)),(COUNTIFS('Attendance Register'!$D$8:$NE$8,"&lt;="&amp;MIN(TODAY(),N$24),'Attendance Register'!$D$8:$NE$8,"&gt;"&amp;EOMONTH(N$24,-1),'Attendance Register'!$D18:$NE18,"P")+COUNTIFS('Attendance Register'!$D$8:$NE$8,"&lt;="&amp;MIN(TODAY(),N$24),'Attendance Register'!$D$8:$NE$8,"&gt;"&amp;EOMONTH(N$24,-1),'Attendance Register'!$D18:$NE18,"L"))/N$25,"")</f>
        <v/>
      </c>
      <c r="O41" s="232" t="str">
        <f ca="1">IF(AND(ISNUMBER(O$24),(LEN($C41)&gt;0)),(COUNTIFS('Attendance Register'!$D$8:$NE$8,"&lt;="&amp;MIN(TODAY(),O$24),'Attendance Register'!$D$8:$NE$8,"&gt;"&amp;EOMONTH(O$24,-1),'Attendance Register'!$D18:$NE18,"P")+COUNTIFS('Attendance Register'!$D$8:$NE$8,"&lt;="&amp;MIN(TODAY(),O$24),'Attendance Register'!$D$8:$NE$8,"&gt;"&amp;EOMONTH(O$24,-1),'Attendance Register'!$D18:$NE18,"L"))/O$25,"")</f>
        <v/>
      </c>
      <c r="P41" s="233">
        <f ca="1">IF(ISBLANK(I_BegnDate),"",IF(LEN($C41)&gt;0,(COUNTIFS('Attendance Register'!$D18:$NE18,"P",'Attendance Register'!$D$8:$NE$8,"&lt;="&amp;MIN(TODAY(),I_EndDate))+COUNTIFS('Attendance Register'!$D18:$NE18,"L",'Attendance Register'!$D$8:$NE$8,"&lt;="&amp;MIN(TODAY(),I_EndDate)))/P$25,""))</f>
        <v>1</v>
      </c>
      <c r="Q41" s="197"/>
      <c r="R41" s="158"/>
    </row>
    <row r="42" spans="1:18" ht="20.100000000000001" customHeight="1">
      <c r="A42" s="158"/>
      <c r="B42" s="194"/>
      <c r="C42" s="175" t="str">
        <f>IF(LEN('Attendance Register'!B19)&gt;0,'Attendance Register'!B19,"")</f>
        <v>Solomon Abaje Daniel</v>
      </c>
      <c r="D42" s="232">
        <f ca="1">IF(AND(ISNUMBER(D$24),(LEN($C42)&gt;0)),(COUNTIFS('Attendance Register'!$D$8:$NE$8,"&lt;="&amp;MIN(TODAY(),D$24),'Attendance Register'!$D$8:$NE$8,"&gt;"&amp;EOMONTH(D$24,-1),'Attendance Register'!$D19:$NE19,"P")+COUNTIFS('Attendance Register'!$D$8:$NE$8,"&lt;="&amp;MIN(TODAY(),D$24),'Attendance Register'!$D$8:$NE$8,"&gt;"&amp;EOMONTH(D$24,-1),'Attendance Register'!$D19:$NE19,"L"))/D$25,"")</f>
        <v>1</v>
      </c>
      <c r="E42" s="232" t="str">
        <f ca="1">IF(AND(ISNUMBER(E$24),(LEN($C42)&gt;0)),(COUNTIFS('Attendance Register'!$D$8:$NE$8,"&lt;="&amp;MIN(TODAY(),E$24),'Attendance Register'!$D$8:$NE$8,"&gt;"&amp;EOMONTH(E$24,-1),'Attendance Register'!$D19:$NE19,"P")+COUNTIFS('Attendance Register'!$D$8:$NE$8,"&lt;="&amp;MIN(TODAY(),E$24),'Attendance Register'!$D$8:$NE$8,"&gt;"&amp;EOMONTH(E$24,-1),'Attendance Register'!$D19:$NE19,"L"))/E$25,"")</f>
        <v/>
      </c>
      <c r="F42" s="232" t="str">
        <f ca="1">IF(AND(ISNUMBER(F$24),(LEN($C42)&gt;0)),(COUNTIFS('Attendance Register'!$D$8:$NE$8,"&lt;="&amp;MIN(TODAY(),F$24),'Attendance Register'!$D$8:$NE$8,"&gt;"&amp;EOMONTH(F$24,-1),'Attendance Register'!$D19:$NE19,"P")+COUNTIFS('Attendance Register'!$D$8:$NE$8,"&lt;="&amp;MIN(TODAY(),F$24),'Attendance Register'!$D$8:$NE$8,"&gt;"&amp;EOMONTH(F$24,-1),'Attendance Register'!$D19:$NE19,"L"))/F$25,"")</f>
        <v/>
      </c>
      <c r="G42" s="232" t="str">
        <f ca="1">IF(AND(ISNUMBER(G$24),(LEN($C42)&gt;0)),(COUNTIFS('Attendance Register'!$D$8:$NE$8,"&lt;="&amp;MIN(TODAY(),G$24),'Attendance Register'!$D$8:$NE$8,"&gt;"&amp;EOMONTH(G$24,-1),'Attendance Register'!$D19:$NE19,"P")+COUNTIFS('Attendance Register'!$D$8:$NE$8,"&lt;="&amp;MIN(TODAY(),G$24),'Attendance Register'!$D$8:$NE$8,"&gt;"&amp;EOMONTH(G$24,-1),'Attendance Register'!$D19:$NE19,"L"))/G$25,"")</f>
        <v/>
      </c>
      <c r="H42" s="232" t="str">
        <f ca="1">IF(AND(ISNUMBER(H$24),(LEN($C42)&gt;0)),(COUNTIFS('Attendance Register'!$D$8:$NE$8,"&lt;="&amp;MIN(TODAY(),H$24),'Attendance Register'!$D$8:$NE$8,"&gt;"&amp;EOMONTH(H$24,-1),'Attendance Register'!$D19:$NE19,"P")+COUNTIFS('Attendance Register'!$D$8:$NE$8,"&lt;="&amp;MIN(TODAY(),H$24),'Attendance Register'!$D$8:$NE$8,"&gt;"&amp;EOMONTH(H$24,-1),'Attendance Register'!$D19:$NE19,"L"))/H$25,"")</f>
        <v/>
      </c>
      <c r="I42" s="232" t="str">
        <f ca="1">IF(AND(ISNUMBER(I$24),(LEN($C42)&gt;0)),(COUNTIFS('Attendance Register'!$D$8:$NE$8,"&lt;="&amp;MIN(TODAY(),I$24),'Attendance Register'!$D$8:$NE$8,"&gt;"&amp;EOMONTH(I$24,-1),'Attendance Register'!$D19:$NE19,"P")+COUNTIFS('Attendance Register'!$D$8:$NE$8,"&lt;="&amp;MIN(TODAY(),I$24),'Attendance Register'!$D$8:$NE$8,"&gt;"&amp;EOMONTH(I$24,-1),'Attendance Register'!$D19:$NE19,"L"))/I$25,"")</f>
        <v/>
      </c>
      <c r="J42" s="232" t="str">
        <f ca="1">IF(AND(ISNUMBER(J$24),(LEN($C42)&gt;0)),(COUNTIFS('Attendance Register'!$D$8:$NE$8,"&lt;="&amp;MIN(TODAY(),J$24),'Attendance Register'!$D$8:$NE$8,"&gt;"&amp;EOMONTH(J$24,-1),'Attendance Register'!$D19:$NE19,"P")+COUNTIFS('Attendance Register'!$D$8:$NE$8,"&lt;="&amp;MIN(TODAY(),J$24),'Attendance Register'!$D$8:$NE$8,"&gt;"&amp;EOMONTH(J$24,-1),'Attendance Register'!$D19:$NE19,"L"))/J$25,"")</f>
        <v/>
      </c>
      <c r="K42" s="232" t="str">
        <f ca="1">IF(AND(ISNUMBER(K$24),(LEN($C42)&gt;0)),(COUNTIFS('Attendance Register'!$D$8:$NE$8,"&lt;="&amp;MIN(TODAY(),K$24),'Attendance Register'!$D$8:$NE$8,"&gt;"&amp;EOMONTH(K$24,-1),'Attendance Register'!$D19:$NE19,"P")+COUNTIFS('Attendance Register'!$D$8:$NE$8,"&lt;="&amp;MIN(TODAY(),K$24),'Attendance Register'!$D$8:$NE$8,"&gt;"&amp;EOMONTH(K$24,-1),'Attendance Register'!$D19:$NE19,"L"))/K$25,"")</f>
        <v/>
      </c>
      <c r="L42" s="232" t="str">
        <f ca="1">IF(AND(ISNUMBER(L$24),(LEN($C42)&gt;0)),(COUNTIFS('Attendance Register'!$D$8:$NE$8,"&lt;="&amp;MIN(TODAY(),L$24),'Attendance Register'!$D$8:$NE$8,"&gt;"&amp;EOMONTH(L$24,-1),'Attendance Register'!$D19:$NE19,"P")+COUNTIFS('Attendance Register'!$D$8:$NE$8,"&lt;="&amp;MIN(TODAY(),L$24),'Attendance Register'!$D$8:$NE$8,"&gt;"&amp;EOMONTH(L$24,-1),'Attendance Register'!$D19:$NE19,"L"))/L$25,"")</f>
        <v/>
      </c>
      <c r="M42" s="232" t="str">
        <f ca="1">IF(AND(ISNUMBER(M$24),(LEN($C42)&gt;0)),(COUNTIFS('Attendance Register'!$D$8:$NE$8,"&lt;="&amp;MIN(TODAY(),M$24),'Attendance Register'!$D$8:$NE$8,"&gt;"&amp;EOMONTH(M$24,-1),'Attendance Register'!$D19:$NE19,"P")+COUNTIFS('Attendance Register'!$D$8:$NE$8,"&lt;="&amp;MIN(TODAY(),M$24),'Attendance Register'!$D$8:$NE$8,"&gt;"&amp;EOMONTH(M$24,-1),'Attendance Register'!$D19:$NE19,"L"))/M$25,"")</f>
        <v/>
      </c>
      <c r="N42" s="232" t="str">
        <f ca="1">IF(AND(ISNUMBER(N$24),(LEN($C42)&gt;0)),(COUNTIFS('Attendance Register'!$D$8:$NE$8,"&lt;="&amp;MIN(TODAY(),N$24),'Attendance Register'!$D$8:$NE$8,"&gt;"&amp;EOMONTH(N$24,-1),'Attendance Register'!$D19:$NE19,"P")+COUNTIFS('Attendance Register'!$D$8:$NE$8,"&lt;="&amp;MIN(TODAY(),N$24),'Attendance Register'!$D$8:$NE$8,"&gt;"&amp;EOMONTH(N$24,-1),'Attendance Register'!$D19:$NE19,"L"))/N$25,"")</f>
        <v/>
      </c>
      <c r="O42" s="232" t="str">
        <f ca="1">IF(AND(ISNUMBER(O$24),(LEN($C42)&gt;0)),(COUNTIFS('Attendance Register'!$D$8:$NE$8,"&lt;="&amp;MIN(TODAY(),O$24),'Attendance Register'!$D$8:$NE$8,"&gt;"&amp;EOMONTH(O$24,-1),'Attendance Register'!$D19:$NE19,"P")+COUNTIFS('Attendance Register'!$D$8:$NE$8,"&lt;="&amp;MIN(TODAY(),O$24),'Attendance Register'!$D$8:$NE$8,"&gt;"&amp;EOMONTH(O$24,-1),'Attendance Register'!$D19:$NE19,"L"))/O$25,"")</f>
        <v/>
      </c>
      <c r="P42" s="233">
        <f ca="1">IF(ISBLANK(I_BegnDate),"",IF(LEN($C42)&gt;0,(COUNTIFS('Attendance Register'!$D19:$NE19,"P",'Attendance Register'!$D$8:$NE$8,"&lt;="&amp;MIN(TODAY(),I_EndDate))+COUNTIFS('Attendance Register'!$D19:$NE19,"L",'Attendance Register'!$D$8:$NE$8,"&lt;="&amp;MIN(TODAY(),I_EndDate)))/P$25,""))</f>
        <v>1</v>
      </c>
      <c r="Q42" s="197"/>
      <c r="R42" s="158"/>
    </row>
    <row r="43" spans="1:18" ht="20.100000000000001" customHeight="1">
      <c r="A43" s="158"/>
      <c r="B43" s="194"/>
      <c r="C43" s="175" t="str">
        <f>IF(LEN('Attendance Register'!B20)&gt;0,'Attendance Register'!B20,"")</f>
        <v>Abdulmajeed Muhammad Murtala</v>
      </c>
      <c r="D43" s="232">
        <f ca="1">IF(AND(ISNUMBER(D$24),(LEN($C43)&gt;0)),(COUNTIFS('Attendance Register'!$D$8:$NE$8,"&lt;="&amp;MIN(TODAY(),D$24),'Attendance Register'!$D$8:$NE$8,"&gt;"&amp;EOMONTH(D$24,-1),'Attendance Register'!$D20:$NE20,"P")+COUNTIFS('Attendance Register'!$D$8:$NE$8,"&lt;="&amp;MIN(TODAY(),D$24),'Attendance Register'!$D$8:$NE$8,"&gt;"&amp;EOMONTH(D$24,-1),'Attendance Register'!$D20:$NE20,"L"))/D$25,"")</f>
        <v>1</v>
      </c>
      <c r="E43" s="232" t="str">
        <f ca="1">IF(AND(ISNUMBER(E$24),(LEN($C43)&gt;0)),(COUNTIFS('Attendance Register'!$D$8:$NE$8,"&lt;="&amp;MIN(TODAY(),E$24),'Attendance Register'!$D$8:$NE$8,"&gt;"&amp;EOMONTH(E$24,-1),'Attendance Register'!$D20:$NE20,"P")+COUNTIFS('Attendance Register'!$D$8:$NE$8,"&lt;="&amp;MIN(TODAY(),E$24),'Attendance Register'!$D$8:$NE$8,"&gt;"&amp;EOMONTH(E$24,-1),'Attendance Register'!$D20:$NE20,"L"))/E$25,"")</f>
        <v/>
      </c>
      <c r="F43" s="232" t="str">
        <f ca="1">IF(AND(ISNUMBER(F$24),(LEN($C43)&gt;0)),(COUNTIFS('Attendance Register'!$D$8:$NE$8,"&lt;="&amp;MIN(TODAY(),F$24),'Attendance Register'!$D$8:$NE$8,"&gt;"&amp;EOMONTH(F$24,-1),'Attendance Register'!$D20:$NE20,"P")+COUNTIFS('Attendance Register'!$D$8:$NE$8,"&lt;="&amp;MIN(TODAY(),F$24),'Attendance Register'!$D$8:$NE$8,"&gt;"&amp;EOMONTH(F$24,-1),'Attendance Register'!$D20:$NE20,"L"))/F$25,"")</f>
        <v/>
      </c>
      <c r="G43" s="232" t="str">
        <f ca="1">IF(AND(ISNUMBER(G$24),(LEN($C43)&gt;0)),(COUNTIFS('Attendance Register'!$D$8:$NE$8,"&lt;="&amp;MIN(TODAY(),G$24),'Attendance Register'!$D$8:$NE$8,"&gt;"&amp;EOMONTH(G$24,-1),'Attendance Register'!$D20:$NE20,"P")+COUNTIFS('Attendance Register'!$D$8:$NE$8,"&lt;="&amp;MIN(TODAY(),G$24),'Attendance Register'!$D$8:$NE$8,"&gt;"&amp;EOMONTH(G$24,-1),'Attendance Register'!$D20:$NE20,"L"))/G$25,"")</f>
        <v/>
      </c>
      <c r="H43" s="232" t="str">
        <f ca="1">IF(AND(ISNUMBER(H$24),(LEN($C43)&gt;0)),(COUNTIFS('Attendance Register'!$D$8:$NE$8,"&lt;="&amp;MIN(TODAY(),H$24),'Attendance Register'!$D$8:$NE$8,"&gt;"&amp;EOMONTH(H$24,-1),'Attendance Register'!$D20:$NE20,"P")+COUNTIFS('Attendance Register'!$D$8:$NE$8,"&lt;="&amp;MIN(TODAY(),H$24),'Attendance Register'!$D$8:$NE$8,"&gt;"&amp;EOMONTH(H$24,-1),'Attendance Register'!$D20:$NE20,"L"))/H$25,"")</f>
        <v/>
      </c>
      <c r="I43" s="232" t="str">
        <f ca="1">IF(AND(ISNUMBER(I$24),(LEN($C43)&gt;0)),(COUNTIFS('Attendance Register'!$D$8:$NE$8,"&lt;="&amp;MIN(TODAY(),I$24),'Attendance Register'!$D$8:$NE$8,"&gt;"&amp;EOMONTH(I$24,-1),'Attendance Register'!$D20:$NE20,"P")+COUNTIFS('Attendance Register'!$D$8:$NE$8,"&lt;="&amp;MIN(TODAY(),I$24),'Attendance Register'!$D$8:$NE$8,"&gt;"&amp;EOMONTH(I$24,-1),'Attendance Register'!$D20:$NE20,"L"))/I$25,"")</f>
        <v/>
      </c>
      <c r="J43" s="232" t="str">
        <f ca="1">IF(AND(ISNUMBER(J$24),(LEN($C43)&gt;0)),(COUNTIFS('Attendance Register'!$D$8:$NE$8,"&lt;="&amp;MIN(TODAY(),J$24),'Attendance Register'!$D$8:$NE$8,"&gt;"&amp;EOMONTH(J$24,-1),'Attendance Register'!$D20:$NE20,"P")+COUNTIFS('Attendance Register'!$D$8:$NE$8,"&lt;="&amp;MIN(TODAY(),J$24),'Attendance Register'!$D$8:$NE$8,"&gt;"&amp;EOMONTH(J$24,-1),'Attendance Register'!$D20:$NE20,"L"))/J$25,"")</f>
        <v/>
      </c>
      <c r="K43" s="232" t="str">
        <f ca="1">IF(AND(ISNUMBER(K$24),(LEN($C43)&gt;0)),(COUNTIFS('Attendance Register'!$D$8:$NE$8,"&lt;="&amp;MIN(TODAY(),K$24),'Attendance Register'!$D$8:$NE$8,"&gt;"&amp;EOMONTH(K$24,-1),'Attendance Register'!$D20:$NE20,"P")+COUNTIFS('Attendance Register'!$D$8:$NE$8,"&lt;="&amp;MIN(TODAY(),K$24),'Attendance Register'!$D$8:$NE$8,"&gt;"&amp;EOMONTH(K$24,-1),'Attendance Register'!$D20:$NE20,"L"))/K$25,"")</f>
        <v/>
      </c>
      <c r="L43" s="232" t="str">
        <f ca="1">IF(AND(ISNUMBER(L$24),(LEN($C43)&gt;0)),(COUNTIFS('Attendance Register'!$D$8:$NE$8,"&lt;="&amp;MIN(TODAY(),L$24),'Attendance Register'!$D$8:$NE$8,"&gt;"&amp;EOMONTH(L$24,-1),'Attendance Register'!$D20:$NE20,"P")+COUNTIFS('Attendance Register'!$D$8:$NE$8,"&lt;="&amp;MIN(TODAY(),L$24),'Attendance Register'!$D$8:$NE$8,"&gt;"&amp;EOMONTH(L$24,-1),'Attendance Register'!$D20:$NE20,"L"))/L$25,"")</f>
        <v/>
      </c>
      <c r="M43" s="232" t="str">
        <f ca="1">IF(AND(ISNUMBER(M$24),(LEN($C43)&gt;0)),(COUNTIFS('Attendance Register'!$D$8:$NE$8,"&lt;="&amp;MIN(TODAY(),M$24),'Attendance Register'!$D$8:$NE$8,"&gt;"&amp;EOMONTH(M$24,-1),'Attendance Register'!$D20:$NE20,"P")+COUNTIFS('Attendance Register'!$D$8:$NE$8,"&lt;="&amp;MIN(TODAY(),M$24),'Attendance Register'!$D$8:$NE$8,"&gt;"&amp;EOMONTH(M$24,-1),'Attendance Register'!$D20:$NE20,"L"))/M$25,"")</f>
        <v/>
      </c>
      <c r="N43" s="232" t="str">
        <f ca="1">IF(AND(ISNUMBER(N$24),(LEN($C43)&gt;0)),(COUNTIFS('Attendance Register'!$D$8:$NE$8,"&lt;="&amp;MIN(TODAY(),N$24),'Attendance Register'!$D$8:$NE$8,"&gt;"&amp;EOMONTH(N$24,-1),'Attendance Register'!$D20:$NE20,"P")+COUNTIFS('Attendance Register'!$D$8:$NE$8,"&lt;="&amp;MIN(TODAY(),N$24),'Attendance Register'!$D$8:$NE$8,"&gt;"&amp;EOMONTH(N$24,-1),'Attendance Register'!$D20:$NE20,"L"))/N$25,"")</f>
        <v/>
      </c>
      <c r="O43" s="232" t="str">
        <f ca="1">IF(AND(ISNUMBER(O$24),(LEN($C43)&gt;0)),(COUNTIFS('Attendance Register'!$D$8:$NE$8,"&lt;="&amp;MIN(TODAY(),O$24),'Attendance Register'!$D$8:$NE$8,"&gt;"&amp;EOMONTH(O$24,-1),'Attendance Register'!$D20:$NE20,"P")+COUNTIFS('Attendance Register'!$D$8:$NE$8,"&lt;="&amp;MIN(TODAY(),O$24),'Attendance Register'!$D$8:$NE$8,"&gt;"&amp;EOMONTH(O$24,-1),'Attendance Register'!$D20:$NE20,"L"))/O$25,"")</f>
        <v/>
      </c>
      <c r="P43" s="233">
        <f ca="1">IF(ISBLANK(I_BegnDate),"",IF(LEN($C43)&gt;0,(COUNTIFS('Attendance Register'!$D20:$NE20,"P",'Attendance Register'!$D$8:$NE$8,"&lt;="&amp;MIN(TODAY(),I_EndDate))+COUNTIFS('Attendance Register'!$D20:$NE20,"L",'Attendance Register'!$D$8:$NE$8,"&lt;="&amp;MIN(TODAY(),I_EndDate)))/P$25,""))</f>
        <v>1</v>
      </c>
      <c r="Q43" s="197"/>
      <c r="R43" s="158"/>
    </row>
    <row r="44" spans="1:18" ht="20.100000000000001" customHeight="1">
      <c r="A44" s="158"/>
      <c r="B44" s="194"/>
      <c r="C44" s="175" t="str">
        <f>IF(LEN('Attendance Register'!B21)&gt;0,'Attendance Register'!B21,"")</f>
        <v>Vincent Chibuzor Ene</v>
      </c>
      <c r="D44" s="232">
        <f ca="1">IF(AND(ISNUMBER(D$24),(LEN($C44)&gt;0)),(COUNTIFS('Attendance Register'!$D$8:$NE$8,"&lt;="&amp;MIN(TODAY(),D$24),'Attendance Register'!$D$8:$NE$8,"&gt;"&amp;EOMONTH(D$24,-1),'Attendance Register'!$D21:$NE21,"P")+COUNTIFS('Attendance Register'!$D$8:$NE$8,"&lt;="&amp;MIN(TODAY(),D$24),'Attendance Register'!$D$8:$NE$8,"&gt;"&amp;EOMONTH(D$24,-1),'Attendance Register'!$D21:$NE21,"L"))/D$25,"")</f>
        <v>1</v>
      </c>
      <c r="E44" s="232" t="str">
        <f ca="1">IF(AND(ISNUMBER(E$24),(LEN($C44)&gt;0)),(COUNTIFS('Attendance Register'!$D$8:$NE$8,"&lt;="&amp;MIN(TODAY(),E$24),'Attendance Register'!$D$8:$NE$8,"&gt;"&amp;EOMONTH(E$24,-1),'Attendance Register'!$D21:$NE21,"P")+COUNTIFS('Attendance Register'!$D$8:$NE$8,"&lt;="&amp;MIN(TODAY(),E$24),'Attendance Register'!$D$8:$NE$8,"&gt;"&amp;EOMONTH(E$24,-1),'Attendance Register'!$D21:$NE21,"L"))/E$25,"")</f>
        <v/>
      </c>
      <c r="F44" s="232" t="str">
        <f ca="1">IF(AND(ISNUMBER(F$24),(LEN($C44)&gt;0)),(COUNTIFS('Attendance Register'!$D$8:$NE$8,"&lt;="&amp;MIN(TODAY(),F$24),'Attendance Register'!$D$8:$NE$8,"&gt;"&amp;EOMONTH(F$24,-1),'Attendance Register'!$D21:$NE21,"P")+COUNTIFS('Attendance Register'!$D$8:$NE$8,"&lt;="&amp;MIN(TODAY(),F$24),'Attendance Register'!$D$8:$NE$8,"&gt;"&amp;EOMONTH(F$24,-1),'Attendance Register'!$D21:$NE21,"L"))/F$25,"")</f>
        <v/>
      </c>
      <c r="G44" s="232" t="str">
        <f ca="1">IF(AND(ISNUMBER(G$24),(LEN($C44)&gt;0)),(COUNTIFS('Attendance Register'!$D$8:$NE$8,"&lt;="&amp;MIN(TODAY(),G$24),'Attendance Register'!$D$8:$NE$8,"&gt;"&amp;EOMONTH(G$24,-1),'Attendance Register'!$D21:$NE21,"P")+COUNTIFS('Attendance Register'!$D$8:$NE$8,"&lt;="&amp;MIN(TODAY(),G$24),'Attendance Register'!$D$8:$NE$8,"&gt;"&amp;EOMONTH(G$24,-1),'Attendance Register'!$D21:$NE21,"L"))/G$25,"")</f>
        <v/>
      </c>
      <c r="H44" s="232" t="str">
        <f ca="1">IF(AND(ISNUMBER(H$24),(LEN($C44)&gt;0)),(COUNTIFS('Attendance Register'!$D$8:$NE$8,"&lt;="&amp;MIN(TODAY(),H$24),'Attendance Register'!$D$8:$NE$8,"&gt;"&amp;EOMONTH(H$24,-1),'Attendance Register'!$D21:$NE21,"P")+COUNTIFS('Attendance Register'!$D$8:$NE$8,"&lt;="&amp;MIN(TODAY(),H$24),'Attendance Register'!$D$8:$NE$8,"&gt;"&amp;EOMONTH(H$24,-1),'Attendance Register'!$D21:$NE21,"L"))/H$25,"")</f>
        <v/>
      </c>
      <c r="I44" s="232" t="str">
        <f ca="1">IF(AND(ISNUMBER(I$24),(LEN($C44)&gt;0)),(COUNTIFS('Attendance Register'!$D$8:$NE$8,"&lt;="&amp;MIN(TODAY(),I$24),'Attendance Register'!$D$8:$NE$8,"&gt;"&amp;EOMONTH(I$24,-1),'Attendance Register'!$D21:$NE21,"P")+COUNTIFS('Attendance Register'!$D$8:$NE$8,"&lt;="&amp;MIN(TODAY(),I$24),'Attendance Register'!$D$8:$NE$8,"&gt;"&amp;EOMONTH(I$24,-1),'Attendance Register'!$D21:$NE21,"L"))/I$25,"")</f>
        <v/>
      </c>
      <c r="J44" s="232" t="str">
        <f ca="1">IF(AND(ISNUMBER(J$24),(LEN($C44)&gt;0)),(COUNTIFS('Attendance Register'!$D$8:$NE$8,"&lt;="&amp;MIN(TODAY(),J$24),'Attendance Register'!$D$8:$NE$8,"&gt;"&amp;EOMONTH(J$24,-1),'Attendance Register'!$D21:$NE21,"P")+COUNTIFS('Attendance Register'!$D$8:$NE$8,"&lt;="&amp;MIN(TODAY(),J$24),'Attendance Register'!$D$8:$NE$8,"&gt;"&amp;EOMONTH(J$24,-1),'Attendance Register'!$D21:$NE21,"L"))/J$25,"")</f>
        <v/>
      </c>
      <c r="K44" s="232" t="str">
        <f ca="1">IF(AND(ISNUMBER(K$24),(LEN($C44)&gt;0)),(COUNTIFS('Attendance Register'!$D$8:$NE$8,"&lt;="&amp;MIN(TODAY(),K$24),'Attendance Register'!$D$8:$NE$8,"&gt;"&amp;EOMONTH(K$24,-1),'Attendance Register'!$D21:$NE21,"P")+COUNTIFS('Attendance Register'!$D$8:$NE$8,"&lt;="&amp;MIN(TODAY(),K$24),'Attendance Register'!$D$8:$NE$8,"&gt;"&amp;EOMONTH(K$24,-1),'Attendance Register'!$D21:$NE21,"L"))/K$25,"")</f>
        <v/>
      </c>
      <c r="L44" s="232" t="str">
        <f ca="1">IF(AND(ISNUMBER(L$24),(LEN($C44)&gt;0)),(COUNTIFS('Attendance Register'!$D$8:$NE$8,"&lt;="&amp;MIN(TODAY(),L$24),'Attendance Register'!$D$8:$NE$8,"&gt;"&amp;EOMONTH(L$24,-1),'Attendance Register'!$D21:$NE21,"P")+COUNTIFS('Attendance Register'!$D$8:$NE$8,"&lt;="&amp;MIN(TODAY(),L$24),'Attendance Register'!$D$8:$NE$8,"&gt;"&amp;EOMONTH(L$24,-1),'Attendance Register'!$D21:$NE21,"L"))/L$25,"")</f>
        <v/>
      </c>
      <c r="M44" s="232" t="str">
        <f ca="1">IF(AND(ISNUMBER(M$24),(LEN($C44)&gt;0)),(COUNTIFS('Attendance Register'!$D$8:$NE$8,"&lt;="&amp;MIN(TODAY(),M$24),'Attendance Register'!$D$8:$NE$8,"&gt;"&amp;EOMONTH(M$24,-1),'Attendance Register'!$D21:$NE21,"P")+COUNTIFS('Attendance Register'!$D$8:$NE$8,"&lt;="&amp;MIN(TODAY(),M$24),'Attendance Register'!$D$8:$NE$8,"&gt;"&amp;EOMONTH(M$24,-1),'Attendance Register'!$D21:$NE21,"L"))/M$25,"")</f>
        <v/>
      </c>
      <c r="N44" s="232" t="str">
        <f ca="1">IF(AND(ISNUMBER(N$24),(LEN($C44)&gt;0)),(COUNTIFS('Attendance Register'!$D$8:$NE$8,"&lt;="&amp;MIN(TODAY(),N$24),'Attendance Register'!$D$8:$NE$8,"&gt;"&amp;EOMONTH(N$24,-1),'Attendance Register'!$D21:$NE21,"P")+COUNTIFS('Attendance Register'!$D$8:$NE$8,"&lt;="&amp;MIN(TODAY(),N$24),'Attendance Register'!$D$8:$NE$8,"&gt;"&amp;EOMONTH(N$24,-1),'Attendance Register'!$D21:$NE21,"L"))/N$25,"")</f>
        <v/>
      </c>
      <c r="O44" s="232" t="str">
        <f ca="1">IF(AND(ISNUMBER(O$24),(LEN($C44)&gt;0)),(COUNTIFS('Attendance Register'!$D$8:$NE$8,"&lt;="&amp;MIN(TODAY(),O$24),'Attendance Register'!$D$8:$NE$8,"&gt;"&amp;EOMONTH(O$24,-1),'Attendance Register'!$D21:$NE21,"P")+COUNTIFS('Attendance Register'!$D$8:$NE$8,"&lt;="&amp;MIN(TODAY(),O$24),'Attendance Register'!$D$8:$NE$8,"&gt;"&amp;EOMONTH(O$24,-1),'Attendance Register'!$D21:$NE21,"L"))/O$25,"")</f>
        <v/>
      </c>
      <c r="P44" s="233">
        <f ca="1">IF(ISBLANK(I_BegnDate),"",IF(LEN($C44)&gt;0,(COUNTIFS('Attendance Register'!$D21:$NE21,"P",'Attendance Register'!$D$8:$NE$8,"&lt;="&amp;MIN(TODAY(),I_EndDate))+COUNTIFS('Attendance Register'!$D21:$NE21,"L",'Attendance Register'!$D$8:$NE$8,"&lt;="&amp;MIN(TODAY(),I_EndDate)))/P$25,""))</f>
        <v>1</v>
      </c>
      <c r="Q44" s="197"/>
      <c r="R44" s="158"/>
    </row>
    <row r="45" spans="1:18" ht="20.100000000000001" customHeight="1">
      <c r="A45" s="158"/>
      <c r="B45" s="194"/>
      <c r="C45" s="175" t="str">
        <f>IF(LEN('Attendance Register'!B22)&gt;0,'Attendance Register'!B22,"")</f>
        <v>Zainab Lawanlu Girei</v>
      </c>
      <c r="D45" s="232">
        <f ca="1">IF(AND(ISNUMBER(D$24),(LEN($C45)&gt;0)),(COUNTIFS('Attendance Register'!$D$8:$NE$8,"&lt;="&amp;MIN(TODAY(),D$24),'Attendance Register'!$D$8:$NE$8,"&gt;"&amp;EOMONTH(D$24,-1),'Attendance Register'!$D22:$NE22,"P")+COUNTIFS('Attendance Register'!$D$8:$NE$8,"&lt;="&amp;MIN(TODAY(),D$24),'Attendance Register'!$D$8:$NE$8,"&gt;"&amp;EOMONTH(D$24,-1),'Attendance Register'!$D22:$NE22,"L"))/D$25,"")</f>
        <v>0.75</v>
      </c>
      <c r="E45" s="232" t="str">
        <f ca="1">IF(AND(ISNUMBER(E$24),(LEN($C45)&gt;0)),(COUNTIFS('Attendance Register'!$D$8:$NE$8,"&lt;="&amp;MIN(TODAY(),E$24),'Attendance Register'!$D$8:$NE$8,"&gt;"&amp;EOMONTH(E$24,-1),'Attendance Register'!$D22:$NE22,"P")+COUNTIFS('Attendance Register'!$D$8:$NE$8,"&lt;="&amp;MIN(TODAY(),E$24),'Attendance Register'!$D$8:$NE$8,"&gt;"&amp;EOMONTH(E$24,-1),'Attendance Register'!$D22:$NE22,"L"))/E$25,"")</f>
        <v/>
      </c>
      <c r="F45" s="232" t="str">
        <f ca="1">IF(AND(ISNUMBER(F$24),(LEN($C45)&gt;0)),(COUNTIFS('Attendance Register'!$D$8:$NE$8,"&lt;="&amp;MIN(TODAY(),F$24),'Attendance Register'!$D$8:$NE$8,"&gt;"&amp;EOMONTH(F$24,-1),'Attendance Register'!$D22:$NE22,"P")+COUNTIFS('Attendance Register'!$D$8:$NE$8,"&lt;="&amp;MIN(TODAY(),F$24),'Attendance Register'!$D$8:$NE$8,"&gt;"&amp;EOMONTH(F$24,-1),'Attendance Register'!$D22:$NE22,"L"))/F$25,"")</f>
        <v/>
      </c>
      <c r="G45" s="232" t="str">
        <f ca="1">IF(AND(ISNUMBER(G$24),(LEN($C45)&gt;0)),(COUNTIFS('Attendance Register'!$D$8:$NE$8,"&lt;="&amp;MIN(TODAY(),G$24),'Attendance Register'!$D$8:$NE$8,"&gt;"&amp;EOMONTH(G$24,-1),'Attendance Register'!$D22:$NE22,"P")+COUNTIFS('Attendance Register'!$D$8:$NE$8,"&lt;="&amp;MIN(TODAY(),G$24),'Attendance Register'!$D$8:$NE$8,"&gt;"&amp;EOMONTH(G$24,-1),'Attendance Register'!$D22:$NE22,"L"))/G$25,"")</f>
        <v/>
      </c>
      <c r="H45" s="232" t="str">
        <f ca="1">IF(AND(ISNUMBER(H$24),(LEN($C45)&gt;0)),(COUNTIFS('Attendance Register'!$D$8:$NE$8,"&lt;="&amp;MIN(TODAY(),H$24),'Attendance Register'!$D$8:$NE$8,"&gt;"&amp;EOMONTH(H$24,-1),'Attendance Register'!$D22:$NE22,"P")+COUNTIFS('Attendance Register'!$D$8:$NE$8,"&lt;="&amp;MIN(TODAY(),H$24),'Attendance Register'!$D$8:$NE$8,"&gt;"&amp;EOMONTH(H$24,-1),'Attendance Register'!$D22:$NE22,"L"))/H$25,"")</f>
        <v/>
      </c>
      <c r="I45" s="232" t="str">
        <f ca="1">IF(AND(ISNUMBER(I$24),(LEN($C45)&gt;0)),(COUNTIFS('Attendance Register'!$D$8:$NE$8,"&lt;="&amp;MIN(TODAY(),I$24),'Attendance Register'!$D$8:$NE$8,"&gt;"&amp;EOMONTH(I$24,-1),'Attendance Register'!$D22:$NE22,"P")+COUNTIFS('Attendance Register'!$D$8:$NE$8,"&lt;="&amp;MIN(TODAY(),I$24),'Attendance Register'!$D$8:$NE$8,"&gt;"&amp;EOMONTH(I$24,-1),'Attendance Register'!$D22:$NE22,"L"))/I$25,"")</f>
        <v/>
      </c>
      <c r="J45" s="232" t="str">
        <f ca="1">IF(AND(ISNUMBER(J$24),(LEN($C45)&gt;0)),(COUNTIFS('Attendance Register'!$D$8:$NE$8,"&lt;="&amp;MIN(TODAY(),J$24),'Attendance Register'!$D$8:$NE$8,"&gt;"&amp;EOMONTH(J$24,-1),'Attendance Register'!$D22:$NE22,"P")+COUNTIFS('Attendance Register'!$D$8:$NE$8,"&lt;="&amp;MIN(TODAY(),J$24),'Attendance Register'!$D$8:$NE$8,"&gt;"&amp;EOMONTH(J$24,-1),'Attendance Register'!$D22:$NE22,"L"))/J$25,"")</f>
        <v/>
      </c>
      <c r="K45" s="232" t="str">
        <f ca="1">IF(AND(ISNUMBER(K$24),(LEN($C45)&gt;0)),(COUNTIFS('Attendance Register'!$D$8:$NE$8,"&lt;="&amp;MIN(TODAY(),K$24),'Attendance Register'!$D$8:$NE$8,"&gt;"&amp;EOMONTH(K$24,-1),'Attendance Register'!$D22:$NE22,"P")+COUNTIFS('Attendance Register'!$D$8:$NE$8,"&lt;="&amp;MIN(TODAY(),K$24),'Attendance Register'!$D$8:$NE$8,"&gt;"&amp;EOMONTH(K$24,-1),'Attendance Register'!$D22:$NE22,"L"))/K$25,"")</f>
        <v/>
      </c>
      <c r="L45" s="232" t="str">
        <f ca="1">IF(AND(ISNUMBER(L$24),(LEN($C45)&gt;0)),(COUNTIFS('Attendance Register'!$D$8:$NE$8,"&lt;="&amp;MIN(TODAY(),L$24),'Attendance Register'!$D$8:$NE$8,"&gt;"&amp;EOMONTH(L$24,-1),'Attendance Register'!$D22:$NE22,"P")+COUNTIFS('Attendance Register'!$D$8:$NE$8,"&lt;="&amp;MIN(TODAY(),L$24),'Attendance Register'!$D$8:$NE$8,"&gt;"&amp;EOMONTH(L$24,-1),'Attendance Register'!$D22:$NE22,"L"))/L$25,"")</f>
        <v/>
      </c>
      <c r="M45" s="232" t="str">
        <f ca="1">IF(AND(ISNUMBER(M$24),(LEN($C45)&gt;0)),(COUNTIFS('Attendance Register'!$D$8:$NE$8,"&lt;="&amp;MIN(TODAY(),M$24),'Attendance Register'!$D$8:$NE$8,"&gt;"&amp;EOMONTH(M$24,-1),'Attendance Register'!$D22:$NE22,"P")+COUNTIFS('Attendance Register'!$D$8:$NE$8,"&lt;="&amp;MIN(TODAY(),M$24),'Attendance Register'!$D$8:$NE$8,"&gt;"&amp;EOMONTH(M$24,-1),'Attendance Register'!$D22:$NE22,"L"))/M$25,"")</f>
        <v/>
      </c>
      <c r="N45" s="232" t="str">
        <f ca="1">IF(AND(ISNUMBER(N$24),(LEN($C45)&gt;0)),(COUNTIFS('Attendance Register'!$D$8:$NE$8,"&lt;="&amp;MIN(TODAY(),N$24),'Attendance Register'!$D$8:$NE$8,"&gt;"&amp;EOMONTH(N$24,-1),'Attendance Register'!$D22:$NE22,"P")+COUNTIFS('Attendance Register'!$D$8:$NE$8,"&lt;="&amp;MIN(TODAY(),N$24),'Attendance Register'!$D$8:$NE$8,"&gt;"&amp;EOMONTH(N$24,-1),'Attendance Register'!$D22:$NE22,"L"))/N$25,"")</f>
        <v/>
      </c>
      <c r="O45" s="232" t="str">
        <f ca="1">IF(AND(ISNUMBER(O$24),(LEN($C45)&gt;0)),(COUNTIFS('Attendance Register'!$D$8:$NE$8,"&lt;="&amp;MIN(TODAY(),O$24),'Attendance Register'!$D$8:$NE$8,"&gt;"&amp;EOMONTH(O$24,-1),'Attendance Register'!$D22:$NE22,"P")+COUNTIFS('Attendance Register'!$D$8:$NE$8,"&lt;="&amp;MIN(TODAY(),O$24),'Attendance Register'!$D$8:$NE$8,"&gt;"&amp;EOMONTH(O$24,-1),'Attendance Register'!$D22:$NE22,"L"))/O$25,"")</f>
        <v/>
      </c>
      <c r="P45" s="233">
        <f ca="1">IF(ISBLANK(I_BegnDate),"",IF(LEN($C45)&gt;0,(COUNTIFS('Attendance Register'!$D22:$NE22,"P",'Attendance Register'!$D$8:$NE$8,"&lt;="&amp;MIN(TODAY(),I_EndDate))+COUNTIFS('Attendance Register'!$D22:$NE22,"L",'Attendance Register'!$D$8:$NE$8,"&lt;="&amp;MIN(TODAY(),I_EndDate)))/P$25,""))</f>
        <v>0.75</v>
      </c>
      <c r="Q45" s="197"/>
      <c r="R45" s="158"/>
    </row>
    <row r="46" spans="1:18" ht="20.100000000000001" customHeight="1">
      <c r="A46" s="158"/>
      <c r="B46" s="194"/>
      <c r="C46" s="175" t="str">
        <f>IF(LEN('Attendance Register'!B23)&gt;0,'Attendance Register'!B23,"")</f>
        <v>Joshua Kasham Esther</v>
      </c>
      <c r="D46" s="232">
        <f ca="1">IF(AND(ISNUMBER(D$24),(LEN($C46)&gt;0)),(COUNTIFS('Attendance Register'!$D$8:$NE$8,"&lt;="&amp;MIN(TODAY(),D$24),'Attendance Register'!$D$8:$NE$8,"&gt;"&amp;EOMONTH(D$24,-1),'Attendance Register'!$D23:$NE23,"P")+COUNTIFS('Attendance Register'!$D$8:$NE$8,"&lt;="&amp;MIN(TODAY(),D$24),'Attendance Register'!$D$8:$NE$8,"&gt;"&amp;EOMONTH(D$24,-1),'Attendance Register'!$D23:$NE23,"L"))/D$25,"")</f>
        <v>1</v>
      </c>
      <c r="E46" s="232" t="str">
        <f ca="1">IF(AND(ISNUMBER(E$24),(LEN($C46)&gt;0)),(COUNTIFS('Attendance Register'!$D$8:$NE$8,"&lt;="&amp;MIN(TODAY(),E$24),'Attendance Register'!$D$8:$NE$8,"&gt;"&amp;EOMONTH(E$24,-1),'Attendance Register'!$D23:$NE23,"P")+COUNTIFS('Attendance Register'!$D$8:$NE$8,"&lt;="&amp;MIN(TODAY(),E$24),'Attendance Register'!$D$8:$NE$8,"&gt;"&amp;EOMONTH(E$24,-1),'Attendance Register'!$D23:$NE23,"L"))/E$25,"")</f>
        <v/>
      </c>
      <c r="F46" s="232" t="str">
        <f ca="1">IF(AND(ISNUMBER(F$24),(LEN($C46)&gt;0)),(COUNTIFS('Attendance Register'!$D$8:$NE$8,"&lt;="&amp;MIN(TODAY(),F$24),'Attendance Register'!$D$8:$NE$8,"&gt;"&amp;EOMONTH(F$24,-1),'Attendance Register'!$D23:$NE23,"P")+COUNTIFS('Attendance Register'!$D$8:$NE$8,"&lt;="&amp;MIN(TODAY(),F$24),'Attendance Register'!$D$8:$NE$8,"&gt;"&amp;EOMONTH(F$24,-1),'Attendance Register'!$D23:$NE23,"L"))/F$25,"")</f>
        <v/>
      </c>
      <c r="G46" s="232" t="str">
        <f ca="1">IF(AND(ISNUMBER(G$24),(LEN($C46)&gt;0)),(COUNTIFS('Attendance Register'!$D$8:$NE$8,"&lt;="&amp;MIN(TODAY(),G$24),'Attendance Register'!$D$8:$NE$8,"&gt;"&amp;EOMONTH(G$24,-1),'Attendance Register'!$D23:$NE23,"P")+COUNTIFS('Attendance Register'!$D$8:$NE$8,"&lt;="&amp;MIN(TODAY(),G$24),'Attendance Register'!$D$8:$NE$8,"&gt;"&amp;EOMONTH(G$24,-1),'Attendance Register'!$D23:$NE23,"L"))/G$25,"")</f>
        <v/>
      </c>
      <c r="H46" s="232" t="str">
        <f ca="1">IF(AND(ISNUMBER(H$24),(LEN($C46)&gt;0)),(COUNTIFS('Attendance Register'!$D$8:$NE$8,"&lt;="&amp;MIN(TODAY(),H$24),'Attendance Register'!$D$8:$NE$8,"&gt;"&amp;EOMONTH(H$24,-1),'Attendance Register'!$D23:$NE23,"P")+COUNTIFS('Attendance Register'!$D$8:$NE$8,"&lt;="&amp;MIN(TODAY(),H$24),'Attendance Register'!$D$8:$NE$8,"&gt;"&amp;EOMONTH(H$24,-1),'Attendance Register'!$D23:$NE23,"L"))/H$25,"")</f>
        <v/>
      </c>
      <c r="I46" s="232" t="str">
        <f ca="1">IF(AND(ISNUMBER(I$24),(LEN($C46)&gt;0)),(COUNTIFS('Attendance Register'!$D$8:$NE$8,"&lt;="&amp;MIN(TODAY(),I$24),'Attendance Register'!$D$8:$NE$8,"&gt;"&amp;EOMONTH(I$24,-1),'Attendance Register'!$D23:$NE23,"P")+COUNTIFS('Attendance Register'!$D$8:$NE$8,"&lt;="&amp;MIN(TODAY(),I$24),'Attendance Register'!$D$8:$NE$8,"&gt;"&amp;EOMONTH(I$24,-1),'Attendance Register'!$D23:$NE23,"L"))/I$25,"")</f>
        <v/>
      </c>
      <c r="J46" s="232" t="str">
        <f ca="1">IF(AND(ISNUMBER(J$24),(LEN($C46)&gt;0)),(COUNTIFS('Attendance Register'!$D$8:$NE$8,"&lt;="&amp;MIN(TODAY(),J$24),'Attendance Register'!$D$8:$NE$8,"&gt;"&amp;EOMONTH(J$24,-1),'Attendance Register'!$D23:$NE23,"P")+COUNTIFS('Attendance Register'!$D$8:$NE$8,"&lt;="&amp;MIN(TODAY(),J$24),'Attendance Register'!$D$8:$NE$8,"&gt;"&amp;EOMONTH(J$24,-1),'Attendance Register'!$D23:$NE23,"L"))/J$25,"")</f>
        <v/>
      </c>
      <c r="K46" s="232" t="str">
        <f ca="1">IF(AND(ISNUMBER(K$24),(LEN($C46)&gt;0)),(COUNTIFS('Attendance Register'!$D$8:$NE$8,"&lt;="&amp;MIN(TODAY(),K$24),'Attendance Register'!$D$8:$NE$8,"&gt;"&amp;EOMONTH(K$24,-1),'Attendance Register'!$D23:$NE23,"P")+COUNTIFS('Attendance Register'!$D$8:$NE$8,"&lt;="&amp;MIN(TODAY(),K$24),'Attendance Register'!$D$8:$NE$8,"&gt;"&amp;EOMONTH(K$24,-1),'Attendance Register'!$D23:$NE23,"L"))/K$25,"")</f>
        <v/>
      </c>
      <c r="L46" s="232" t="str">
        <f ca="1">IF(AND(ISNUMBER(L$24),(LEN($C46)&gt;0)),(COUNTIFS('Attendance Register'!$D$8:$NE$8,"&lt;="&amp;MIN(TODAY(),L$24),'Attendance Register'!$D$8:$NE$8,"&gt;"&amp;EOMONTH(L$24,-1),'Attendance Register'!$D23:$NE23,"P")+COUNTIFS('Attendance Register'!$D$8:$NE$8,"&lt;="&amp;MIN(TODAY(),L$24),'Attendance Register'!$D$8:$NE$8,"&gt;"&amp;EOMONTH(L$24,-1),'Attendance Register'!$D23:$NE23,"L"))/L$25,"")</f>
        <v/>
      </c>
      <c r="M46" s="232" t="str">
        <f ca="1">IF(AND(ISNUMBER(M$24),(LEN($C46)&gt;0)),(COUNTIFS('Attendance Register'!$D$8:$NE$8,"&lt;="&amp;MIN(TODAY(),M$24),'Attendance Register'!$D$8:$NE$8,"&gt;"&amp;EOMONTH(M$24,-1),'Attendance Register'!$D23:$NE23,"P")+COUNTIFS('Attendance Register'!$D$8:$NE$8,"&lt;="&amp;MIN(TODAY(),M$24),'Attendance Register'!$D$8:$NE$8,"&gt;"&amp;EOMONTH(M$24,-1),'Attendance Register'!$D23:$NE23,"L"))/M$25,"")</f>
        <v/>
      </c>
      <c r="N46" s="232" t="str">
        <f ca="1">IF(AND(ISNUMBER(N$24),(LEN($C46)&gt;0)),(COUNTIFS('Attendance Register'!$D$8:$NE$8,"&lt;="&amp;MIN(TODAY(),N$24),'Attendance Register'!$D$8:$NE$8,"&gt;"&amp;EOMONTH(N$24,-1),'Attendance Register'!$D23:$NE23,"P")+COUNTIFS('Attendance Register'!$D$8:$NE$8,"&lt;="&amp;MIN(TODAY(),N$24),'Attendance Register'!$D$8:$NE$8,"&gt;"&amp;EOMONTH(N$24,-1),'Attendance Register'!$D23:$NE23,"L"))/N$25,"")</f>
        <v/>
      </c>
      <c r="O46" s="232" t="str">
        <f ca="1">IF(AND(ISNUMBER(O$24),(LEN($C46)&gt;0)),(COUNTIFS('Attendance Register'!$D$8:$NE$8,"&lt;="&amp;MIN(TODAY(),O$24),'Attendance Register'!$D$8:$NE$8,"&gt;"&amp;EOMONTH(O$24,-1),'Attendance Register'!$D23:$NE23,"P")+COUNTIFS('Attendance Register'!$D$8:$NE$8,"&lt;="&amp;MIN(TODAY(),O$24),'Attendance Register'!$D$8:$NE$8,"&gt;"&amp;EOMONTH(O$24,-1),'Attendance Register'!$D23:$NE23,"L"))/O$25,"")</f>
        <v/>
      </c>
      <c r="P46" s="233">
        <f ca="1">IF(ISBLANK(I_BegnDate),"",IF(LEN($C46)&gt;0,(COUNTIFS('Attendance Register'!$D23:$NE23,"P",'Attendance Register'!$D$8:$NE$8,"&lt;="&amp;MIN(TODAY(),I_EndDate))+COUNTIFS('Attendance Register'!$D23:$NE23,"L",'Attendance Register'!$D$8:$NE$8,"&lt;="&amp;MIN(TODAY(),I_EndDate)))/P$25,""))</f>
        <v>1</v>
      </c>
      <c r="Q46" s="197"/>
      <c r="R46" s="158"/>
    </row>
    <row r="47" spans="1:18" ht="20.100000000000001" customHeight="1">
      <c r="A47" s="158"/>
      <c r="B47" s="194"/>
      <c r="C47" s="175" t="str">
        <f>IF(LEN('Attendance Register'!B24)&gt;0,'Attendance Register'!B24,"")</f>
        <v>Mohammed Hashimu</v>
      </c>
      <c r="D47" s="232">
        <f ca="1">IF(AND(ISNUMBER(D$24),(LEN($C47)&gt;0)),(COUNTIFS('Attendance Register'!$D$8:$NE$8,"&lt;="&amp;MIN(TODAY(),D$24),'Attendance Register'!$D$8:$NE$8,"&gt;"&amp;EOMONTH(D$24,-1),'Attendance Register'!$D24:$NE24,"P")+COUNTIFS('Attendance Register'!$D$8:$NE$8,"&lt;="&amp;MIN(TODAY(),D$24),'Attendance Register'!$D$8:$NE$8,"&gt;"&amp;EOMONTH(D$24,-1),'Attendance Register'!$D24:$NE24,"L"))/D$25,"")</f>
        <v>0.75</v>
      </c>
      <c r="E47" s="232" t="str">
        <f ca="1">IF(AND(ISNUMBER(E$24),(LEN($C47)&gt;0)),(COUNTIFS('Attendance Register'!$D$8:$NE$8,"&lt;="&amp;MIN(TODAY(),E$24),'Attendance Register'!$D$8:$NE$8,"&gt;"&amp;EOMONTH(E$24,-1),'Attendance Register'!$D24:$NE24,"P")+COUNTIFS('Attendance Register'!$D$8:$NE$8,"&lt;="&amp;MIN(TODAY(),E$24),'Attendance Register'!$D$8:$NE$8,"&gt;"&amp;EOMONTH(E$24,-1),'Attendance Register'!$D24:$NE24,"L"))/E$25,"")</f>
        <v/>
      </c>
      <c r="F47" s="232" t="str">
        <f ca="1">IF(AND(ISNUMBER(F$24),(LEN($C47)&gt;0)),(COUNTIFS('Attendance Register'!$D$8:$NE$8,"&lt;="&amp;MIN(TODAY(),F$24),'Attendance Register'!$D$8:$NE$8,"&gt;"&amp;EOMONTH(F$24,-1),'Attendance Register'!$D24:$NE24,"P")+COUNTIFS('Attendance Register'!$D$8:$NE$8,"&lt;="&amp;MIN(TODAY(),F$24),'Attendance Register'!$D$8:$NE$8,"&gt;"&amp;EOMONTH(F$24,-1),'Attendance Register'!$D24:$NE24,"L"))/F$25,"")</f>
        <v/>
      </c>
      <c r="G47" s="232" t="str">
        <f ca="1">IF(AND(ISNUMBER(G$24),(LEN($C47)&gt;0)),(COUNTIFS('Attendance Register'!$D$8:$NE$8,"&lt;="&amp;MIN(TODAY(),G$24),'Attendance Register'!$D$8:$NE$8,"&gt;"&amp;EOMONTH(G$24,-1),'Attendance Register'!$D24:$NE24,"P")+COUNTIFS('Attendance Register'!$D$8:$NE$8,"&lt;="&amp;MIN(TODAY(),G$24),'Attendance Register'!$D$8:$NE$8,"&gt;"&amp;EOMONTH(G$24,-1),'Attendance Register'!$D24:$NE24,"L"))/G$25,"")</f>
        <v/>
      </c>
      <c r="H47" s="232" t="str">
        <f ca="1">IF(AND(ISNUMBER(H$24),(LEN($C47)&gt;0)),(COUNTIFS('Attendance Register'!$D$8:$NE$8,"&lt;="&amp;MIN(TODAY(),H$24),'Attendance Register'!$D$8:$NE$8,"&gt;"&amp;EOMONTH(H$24,-1),'Attendance Register'!$D24:$NE24,"P")+COUNTIFS('Attendance Register'!$D$8:$NE$8,"&lt;="&amp;MIN(TODAY(),H$24),'Attendance Register'!$D$8:$NE$8,"&gt;"&amp;EOMONTH(H$24,-1),'Attendance Register'!$D24:$NE24,"L"))/H$25,"")</f>
        <v/>
      </c>
      <c r="I47" s="232" t="str">
        <f ca="1">IF(AND(ISNUMBER(I$24),(LEN($C47)&gt;0)),(COUNTIFS('Attendance Register'!$D$8:$NE$8,"&lt;="&amp;MIN(TODAY(),I$24),'Attendance Register'!$D$8:$NE$8,"&gt;"&amp;EOMONTH(I$24,-1),'Attendance Register'!$D24:$NE24,"P")+COUNTIFS('Attendance Register'!$D$8:$NE$8,"&lt;="&amp;MIN(TODAY(),I$24),'Attendance Register'!$D$8:$NE$8,"&gt;"&amp;EOMONTH(I$24,-1),'Attendance Register'!$D24:$NE24,"L"))/I$25,"")</f>
        <v/>
      </c>
      <c r="J47" s="232" t="str">
        <f ca="1">IF(AND(ISNUMBER(J$24),(LEN($C47)&gt;0)),(COUNTIFS('Attendance Register'!$D$8:$NE$8,"&lt;="&amp;MIN(TODAY(),J$24),'Attendance Register'!$D$8:$NE$8,"&gt;"&amp;EOMONTH(J$24,-1),'Attendance Register'!$D24:$NE24,"P")+COUNTIFS('Attendance Register'!$D$8:$NE$8,"&lt;="&amp;MIN(TODAY(),J$24),'Attendance Register'!$D$8:$NE$8,"&gt;"&amp;EOMONTH(J$24,-1),'Attendance Register'!$D24:$NE24,"L"))/J$25,"")</f>
        <v/>
      </c>
      <c r="K47" s="232" t="str">
        <f ca="1">IF(AND(ISNUMBER(K$24),(LEN($C47)&gt;0)),(COUNTIFS('Attendance Register'!$D$8:$NE$8,"&lt;="&amp;MIN(TODAY(),K$24),'Attendance Register'!$D$8:$NE$8,"&gt;"&amp;EOMONTH(K$24,-1),'Attendance Register'!$D24:$NE24,"P")+COUNTIFS('Attendance Register'!$D$8:$NE$8,"&lt;="&amp;MIN(TODAY(),K$24),'Attendance Register'!$D$8:$NE$8,"&gt;"&amp;EOMONTH(K$24,-1),'Attendance Register'!$D24:$NE24,"L"))/K$25,"")</f>
        <v/>
      </c>
      <c r="L47" s="232" t="str">
        <f ca="1">IF(AND(ISNUMBER(L$24),(LEN($C47)&gt;0)),(COUNTIFS('Attendance Register'!$D$8:$NE$8,"&lt;="&amp;MIN(TODAY(),L$24),'Attendance Register'!$D$8:$NE$8,"&gt;"&amp;EOMONTH(L$24,-1),'Attendance Register'!$D24:$NE24,"P")+COUNTIFS('Attendance Register'!$D$8:$NE$8,"&lt;="&amp;MIN(TODAY(),L$24),'Attendance Register'!$D$8:$NE$8,"&gt;"&amp;EOMONTH(L$24,-1),'Attendance Register'!$D24:$NE24,"L"))/L$25,"")</f>
        <v/>
      </c>
      <c r="M47" s="232" t="str">
        <f ca="1">IF(AND(ISNUMBER(M$24),(LEN($C47)&gt;0)),(COUNTIFS('Attendance Register'!$D$8:$NE$8,"&lt;="&amp;MIN(TODAY(),M$24),'Attendance Register'!$D$8:$NE$8,"&gt;"&amp;EOMONTH(M$24,-1),'Attendance Register'!$D24:$NE24,"P")+COUNTIFS('Attendance Register'!$D$8:$NE$8,"&lt;="&amp;MIN(TODAY(),M$24),'Attendance Register'!$D$8:$NE$8,"&gt;"&amp;EOMONTH(M$24,-1),'Attendance Register'!$D24:$NE24,"L"))/M$25,"")</f>
        <v/>
      </c>
      <c r="N47" s="232" t="str">
        <f ca="1">IF(AND(ISNUMBER(N$24),(LEN($C47)&gt;0)),(COUNTIFS('Attendance Register'!$D$8:$NE$8,"&lt;="&amp;MIN(TODAY(),N$24),'Attendance Register'!$D$8:$NE$8,"&gt;"&amp;EOMONTH(N$24,-1),'Attendance Register'!$D24:$NE24,"P")+COUNTIFS('Attendance Register'!$D$8:$NE$8,"&lt;="&amp;MIN(TODAY(),N$24),'Attendance Register'!$D$8:$NE$8,"&gt;"&amp;EOMONTH(N$24,-1),'Attendance Register'!$D24:$NE24,"L"))/N$25,"")</f>
        <v/>
      </c>
      <c r="O47" s="232" t="str">
        <f ca="1">IF(AND(ISNUMBER(O$24),(LEN($C47)&gt;0)),(COUNTIFS('Attendance Register'!$D$8:$NE$8,"&lt;="&amp;MIN(TODAY(),O$24),'Attendance Register'!$D$8:$NE$8,"&gt;"&amp;EOMONTH(O$24,-1),'Attendance Register'!$D24:$NE24,"P")+COUNTIFS('Attendance Register'!$D$8:$NE$8,"&lt;="&amp;MIN(TODAY(),O$24),'Attendance Register'!$D$8:$NE$8,"&gt;"&amp;EOMONTH(O$24,-1),'Attendance Register'!$D24:$NE24,"L"))/O$25,"")</f>
        <v/>
      </c>
      <c r="P47" s="233">
        <f ca="1">IF(ISBLANK(I_BegnDate),"",IF(LEN($C47)&gt;0,(COUNTIFS('Attendance Register'!$D24:$NE24,"P",'Attendance Register'!$D$8:$NE$8,"&lt;="&amp;MIN(TODAY(),I_EndDate))+COUNTIFS('Attendance Register'!$D24:$NE24,"L",'Attendance Register'!$D$8:$NE$8,"&lt;="&amp;MIN(TODAY(),I_EndDate)))/P$25,""))</f>
        <v>0.75</v>
      </c>
      <c r="Q47" s="197"/>
      <c r="R47" s="158"/>
    </row>
    <row r="48" spans="1:18" ht="20.100000000000001" customHeight="1">
      <c r="A48" s="158"/>
      <c r="B48" s="194"/>
      <c r="C48" s="175" t="str">
        <f>IF(LEN('Attendance Register'!B25)&gt;0,'Attendance Register'!B25,"")</f>
        <v>Okonkwo Onyinye Felicitas</v>
      </c>
      <c r="D48" s="232">
        <f ca="1">IF(AND(ISNUMBER(D$24),(LEN($C48)&gt;0)),(COUNTIFS('Attendance Register'!$D$8:$NE$8,"&lt;="&amp;MIN(TODAY(),D$24),'Attendance Register'!$D$8:$NE$8,"&gt;"&amp;EOMONTH(D$24,-1),'Attendance Register'!$D25:$NE25,"P")+COUNTIFS('Attendance Register'!$D$8:$NE$8,"&lt;="&amp;MIN(TODAY(),D$24),'Attendance Register'!$D$8:$NE$8,"&gt;"&amp;EOMONTH(D$24,-1),'Attendance Register'!$D25:$NE25,"L"))/D$25,"")</f>
        <v>1</v>
      </c>
      <c r="E48" s="232" t="str">
        <f ca="1">IF(AND(ISNUMBER(E$24),(LEN($C48)&gt;0)),(COUNTIFS('Attendance Register'!$D$8:$NE$8,"&lt;="&amp;MIN(TODAY(),E$24),'Attendance Register'!$D$8:$NE$8,"&gt;"&amp;EOMONTH(E$24,-1),'Attendance Register'!$D25:$NE25,"P")+COUNTIFS('Attendance Register'!$D$8:$NE$8,"&lt;="&amp;MIN(TODAY(),E$24),'Attendance Register'!$D$8:$NE$8,"&gt;"&amp;EOMONTH(E$24,-1),'Attendance Register'!$D25:$NE25,"L"))/E$25,"")</f>
        <v/>
      </c>
      <c r="F48" s="232" t="str">
        <f ca="1">IF(AND(ISNUMBER(F$24),(LEN($C48)&gt;0)),(COUNTIFS('Attendance Register'!$D$8:$NE$8,"&lt;="&amp;MIN(TODAY(),F$24),'Attendance Register'!$D$8:$NE$8,"&gt;"&amp;EOMONTH(F$24,-1),'Attendance Register'!$D25:$NE25,"P")+COUNTIFS('Attendance Register'!$D$8:$NE$8,"&lt;="&amp;MIN(TODAY(),F$24),'Attendance Register'!$D$8:$NE$8,"&gt;"&amp;EOMONTH(F$24,-1),'Attendance Register'!$D25:$NE25,"L"))/F$25,"")</f>
        <v/>
      </c>
      <c r="G48" s="232" t="str">
        <f ca="1">IF(AND(ISNUMBER(G$24),(LEN($C48)&gt;0)),(COUNTIFS('Attendance Register'!$D$8:$NE$8,"&lt;="&amp;MIN(TODAY(),G$24),'Attendance Register'!$D$8:$NE$8,"&gt;"&amp;EOMONTH(G$24,-1),'Attendance Register'!$D25:$NE25,"P")+COUNTIFS('Attendance Register'!$D$8:$NE$8,"&lt;="&amp;MIN(TODAY(),G$24),'Attendance Register'!$D$8:$NE$8,"&gt;"&amp;EOMONTH(G$24,-1),'Attendance Register'!$D25:$NE25,"L"))/G$25,"")</f>
        <v/>
      </c>
      <c r="H48" s="232" t="str">
        <f ca="1">IF(AND(ISNUMBER(H$24),(LEN($C48)&gt;0)),(COUNTIFS('Attendance Register'!$D$8:$NE$8,"&lt;="&amp;MIN(TODAY(),H$24),'Attendance Register'!$D$8:$NE$8,"&gt;"&amp;EOMONTH(H$24,-1),'Attendance Register'!$D25:$NE25,"P")+COUNTIFS('Attendance Register'!$D$8:$NE$8,"&lt;="&amp;MIN(TODAY(),H$24),'Attendance Register'!$D$8:$NE$8,"&gt;"&amp;EOMONTH(H$24,-1),'Attendance Register'!$D25:$NE25,"L"))/H$25,"")</f>
        <v/>
      </c>
      <c r="I48" s="232" t="str">
        <f ca="1">IF(AND(ISNUMBER(I$24),(LEN($C48)&gt;0)),(COUNTIFS('Attendance Register'!$D$8:$NE$8,"&lt;="&amp;MIN(TODAY(),I$24),'Attendance Register'!$D$8:$NE$8,"&gt;"&amp;EOMONTH(I$24,-1),'Attendance Register'!$D25:$NE25,"P")+COUNTIFS('Attendance Register'!$D$8:$NE$8,"&lt;="&amp;MIN(TODAY(),I$24),'Attendance Register'!$D$8:$NE$8,"&gt;"&amp;EOMONTH(I$24,-1),'Attendance Register'!$D25:$NE25,"L"))/I$25,"")</f>
        <v/>
      </c>
      <c r="J48" s="232" t="str">
        <f ca="1">IF(AND(ISNUMBER(J$24),(LEN($C48)&gt;0)),(COUNTIFS('Attendance Register'!$D$8:$NE$8,"&lt;="&amp;MIN(TODAY(),J$24),'Attendance Register'!$D$8:$NE$8,"&gt;"&amp;EOMONTH(J$24,-1),'Attendance Register'!$D25:$NE25,"P")+COUNTIFS('Attendance Register'!$D$8:$NE$8,"&lt;="&amp;MIN(TODAY(),J$24),'Attendance Register'!$D$8:$NE$8,"&gt;"&amp;EOMONTH(J$24,-1),'Attendance Register'!$D25:$NE25,"L"))/J$25,"")</f>
        <v/>
      </c>
      <c r="K48" s="232" t="str">
        <f ca="1">IF(AND(ISNUMBER(K$24),(LEN($C48)&gt;0)),(COUNTIFS('Attendance Register'!$D$8:$NE$8,"&lt;="&amp;MIN(TODAY(),K$24),'Attendance Register'!$D$8:$NE$8,"&gt;"&amp;EOMONTH(K$24,-1),'Attendance Register'!$D25:$NE25,"P")+COUNTIFS('Attendance Register'!$D$8:$NE$8,"&lt;="&amp;MIN(TODAY(),K$24),'Attendance Register'!$D$8:$NE$8,"&gt;"&amp;EOMONTH(K$24,-1),'Attendance Register'!$D25:$NE25,"L"))/K$25,"")</f>
        <v/>
      </c>
      <c r="L48" s="232" t="str">
        <f ca="1">IF(AND(ISNUMBER(L$24),(LEN($C48)&gt;0)),(COUNTIFS('Attendance Register'!$D$8:$NE$8,"&lt;="&amp;MIN(TODAY(),L$24),'Attendance Register'!$D$8:$NE$8,"&gt;"&amp;EOMONTH(L$24,-1),'Attendance Register'!$D25:$NE25,"P")+COUNTIFS('Attendance Register'!$D$8:$NE$8,"&lt;="&amp;MIN(TODAY(),L$24),'Attendance Register'!$D$8:$NE$8,"&gt;"&amp;EOMONTH(L$24,-1),'Attendance Register'!$D25:$NE25,"L"))/L$25,"")</f>
        <v/>
      </c>
      <c r="M48" s="232" t="str">
        <f ca="1">IF(AND(ISNUMBER(M$24),(LEN($C48)&gt;0)),(COUNTIFS('Attendance Register'!$D$8:$NE$8,"&lt;="&amp;MIN(TODAY(),M$24),'Attendance Register'!$D$8:$NE$8,"&gt;"&amp;EOMONTH(M$24,-1),'Attendance Register'!$D25:$NE25,"P")+COUNTIFS('Attendance Register'!$D$8:$NE$8,"&lt;="&amp;MIN(TODAY(),M$24),'Attendance Register'!$D$8:$NE$8,"&gt;"&amp;EOMONTH(M$24,-1),'Attendance Register'!$D25:$NE25,"L"))/M$25,"")</f>
        <v/>
      </c>
      <c r="N48" s="232" t="str">
        <f ca="1">IF(AND(ISNUMBER(N$24),(LEN($C48)&gt;0)),(COUNTIFS('Attendance Register'!$D$8:$NE$8,"&lt;="&amp;MIN(TODAY(),N$24),'Attendance Register'!$D$8:$NE$8,"&gt;"&amp;EOMONTH(N$24,-1),'Attendance Register'!$D25:$NE25,"P")+COUNTIFS('Attendance Register'!$D$8:$NE$8,"&lt;="&amp;MIN(TODAY(),N$24),'Attendance Register'!$D$8:$NE$8,"&gt;"&amp;EOMONTH(N$24,-1),'Attendance Register'!$D25:$NE25,"L"))/N$25,"")</f>
        <v/>
      </c>
      <c r="O48" s="232" t="str">
        <f ca="1">IF(AND(ISNUMBER(O$24),(LEN($C48)&gt;0)),(COUNTIFS('Attendance Register'!$D$8:$NE$8,"&lt;="&amp;MIN(TODAY(),O$24),'Attendance Register'!$D$8:$NE$8,"&gt;"&amp;EOMONTH(O$24,-1),'Attendance Register'!$D25:$NE25,"P")+COUNTIFS('Attendance Register'!$D$8:$NE$8,"&lt;="&amp;MIN(TODAY(),O$24),'Attendance Register'!$D$8:$NE$8,"&gt;"&amp;EOMONTH(O$24,-1),'Attendance Register'!$D25:$NE25,"L"))/O$25,"")</f>
        <v/>
      </c>
      <c r="P48" s="233">
        <f ca="1">IF(ISBLANK(I_BegnDate),"",IF(LEN($C48)&gt;0,(COUNTIFS('Attendance Register'!$D25:$NE25,"P",'Attendance Register'!$D$8:$NE$8,"&lt;="&amp;MIN(TODAY(),I_EndDate))+COUNTIFS('Attendance Register'!$D25:$NE25,"L",'Attendance Register'!$D$8:$NE$8,"&lt;="&amp;MIN(TODAY(),I_EndDate)))/P$25,""))</f>
        <v>1</v>
      </c>
      <c r="Q48" s="197"/>
      <c r="R48" s="158"/>
    </row>
    <row r="49" spans="1:18" ht="20.100000000000001" customHeight="1">
      <c r="A49" s="158"/>
      <c r="B49" s="194"/>
      <c r="C49" s="175" t="str">
        <f>IF(LEN('Attendance Register'!B26)&gt;0,'Attendance Register'!B26,"")</f>
        <v>Yusuf Rabiu Dauran</v>
      </c>
      <c r="D49" s="232">
        <f ca="1">IF(AND(ISNUMBER(D$24),(LEN($C49)&gt;0)),(COUNTIFS('Attendance Register'!$D$8:$NE$8,"&lt;="&amp;MIN(TODAY(),D$24),'Attendance Register'!$D$8:$NE$8,"&gt;"&amp;EOMONTH(D$24,-1),'Attendance Register'!$D26:$NE26,"P")+COUNTIFS('Attendance Register'!$D$8:$NE$8,"&lt;="&amp;MIN(TODAY(),D$24),'Attendance Register'!$D$8:$NE$8,"&gt;"&amp;EOMONTH(D$24,-1),'Attendance Register'!$D26:$NE26,"L"))/D$25,"")</f>
        <v>1</v>
      </c>
      <c r="E49" s="232" t="str">
        <f ca="1">IF(AND(ISNUMBER(E$24),(LEN($C49)&gt;0)),(COUNTIFS('Attendance Register'!$D$8:$NE$8,"&lt;="&amp;MIN(TODAY(),E$24),'Attendance Register'!$D$8:$NE$8,"&gt;"&amp;EOMONTH(E$24,-1),'Attendance Register'!$D26:$NE26,"P")+COUNTIFS('Attendance Register'!$D$8:$NE$8,"&lt;="&amp;MIN(TODAY(),E$24),'Attendance Register'!$D$8:$NE$8,"&gt;"&amp;EOMONTH(E$24,-1),'Attendance Register'!$D26:$NE26,"L"))/E$25,"")</f>
        <v/>
      </c>
      <c r="F49" s="232" t="str">
        <f ca="1">IF(AND(ISNUMBER(F$24),(LEN($C49)&gt;0)),(COUNTIFS('Attendance Register'!$D$8:$NE$8,"&lt;="&amp;MIN(TODAY(),F$24),'Attendance Register'!$D$8:$NE$8,"&gt;"&amp;EOMONTH(F$24,-1),'Attendance Register'!$D26:$NE26,"P")+COUNTIFS('Attendance Register'!$D$8:$NE$8,"&lt;="&amp;MIN(TODAY(),F$24),'Attendance Register'!$D$8:$NE$8,"&gt;"&amp;EOMONTH(F$24,-1),'Attendance Register'!$D26:$NE26,"L"))/F$25,"")</f>
        <v/>
      </c>
      <c r="G49" s="232" t="str">
        <f ca="1">IF(AND(ISNUMBER(G$24),(LEN($C49)&gt;0)),(COUNTIFS('Attendance Register'!$D$8:$NE$8,"&lt;="&amp;MIN(TODAY(),G$24),'Attendance Register'!$D$8:$NE$8,"&gt;"&amp;EOMONTH(G$24,-1),'Attendance Register'!$D26:$NE26,"P")+COUNTIFS('Attendance Register'!$D$8:$NE$8,"&lt;="&amp;MIN(TODAY(),G$24),'Attendance Register'!$D$8:$NE$8,"&gt;"&amp;EOMONTH(G$24,-1),'Attendance Register'!$D26:$NE26,"L"))/G$25,"")</f>
        <v/>
      </c>
      <c r="H49" s="232" t="str">
        <f ca="1">IF(AND(ISNUMBER(H$24),(LEN($C49)&gt;0)),(COUNTIFS('Attendance Register'!$D$8:$NE$8,"&lt;="&amp;MIN(TODAY(),H$24),'Attendance Register'!$D$8:$NE$8,"&gt;"&amp;EOMONTH(H$24,-1),'Attendance Register'!$D26:$NE26,"P")+COUNTIFS('Attendance Register'!$D$8:$NE$8,"&lt;="&amp;MIN(TODAY(),H$24),'Attendance Register'!$D$8:$NE$8,"&gt;"&amp;EOMONTH(H$24,-1),'Attendance Register'!$D26:$NE26,"L"))/H$25,"")</f>
        <v/>
      </c>
      <c r="I49" s="232" t="str">
        <f ca="1">IF(AND(ISNUMBER(I$24),(LEN($C49)&gt;0)),(COUNTIFS('Attendance Register'!$D$8:$NE$8,"&lt;="&amp;MIN(TODAY(),I$24),'Attendance Register'!$D$8:$NE$8,"&gt;"&amp;EOMONTH(I$24,-1),'Attendance Register'!$D26:$NE26,"P")+COUNTIFS('Attendance Register'!$D$8:$NE$8,"&lt;="&amp;MIN(TODAY(),I$24),'Attendance Register'!$D$8:$NE$8,"&gt;"&amp;EOMONTH(I$24,-1),'Attendance Register'!$D26:$NE26,"L"))/I$25,"")</f>
        <v/>
      </c>
      <c r="J49" s="232" t="str">
        <f ca="1">IF(AND(ISNUMBER(J$24),(LEN($C49)&gt;0)),(COUNTIFS('Attendance Register'!$D$8:$NE$8,"&lt;="&amp;MIN(TODAY(),J$24),'Attendance Register'!$D$8:$NE$8,"&gt;"&amp;EOMONTH(J$24,-1),'Attendance Register'!$D26:$NE26,"P")+COUNTIFS('Attendance Register'!$D$8:$NE$8,"&lt;="&amp;MIN(TODAY(),J$24),'Attendance Register'!$D$8:$NE$8,"&gt;"&amp;EOMONTH(J$24,-1),'Attendance Register'!$D26:$NE26,"L"))/J$25,"")</f>
        <v/>
      </c>
      <c r="K49" s="232" t="str">
        <f ca="1">IF(AND(ISNUMBER(K$24),(LEN($C49)&gt;0)),(COUNTIFS('Attendance Register'!$D$8:$NE$8,"&lt;="&amp;MIN(TODAY(),K$24),'Attendance Register'!$D$8:$NE$8,"&gt;"&amp;EOMONTH(K$24,-1),'Attendance Register'!$D26:$NE26,"P")+COUNTIFS('Attendance Register'!$D$8:$NE$8,"&lt;="&amp;MIN(TODAY(),K$24),'Attendance Register'!$D$8:$NE$8,"&gt;"&amp;EOMONTH(K$24,-1),'Attendance Register'!$D26:$NE26,"L"))/K$25,"")</f>
        <v/>
      </c>
      <c r="L49" s="232" t="str">
        <f ca="1">IF(AND(ISNUMBER(L$24),(LEN($C49)&gt;0)),(COUNTIFS('Attendance Register'!$D$8:$NE$8,"&lt;="&amp;MIN(TODAY(),L$24),'Attendance Register'!$D$8:$NE$8,"&gt;"&amp;EOMONTH(L$24,-1),'Attendance Register'!$D26:$NE26,"P")+COUNTIFS('Attendance Register'!$D$8:$NE$8,"&lt;="&amp;MIN(TODAY(),L$24),'Attendance Register'!$D$8:$NE$8,"&gt;"&amp;EOMONTH(L$24,-1),'Attendance Register'!$D26:$NE26,"L"))/L$25,"")</f>
        <v/>
      </c>
      <c r="M49" s="232" t="str">
        <f ca="1">IF(AND(ISNUMBER(M$24),(LEN($C49)&gt;0)),(COUNTIFS('Attendance Register'!$D$8:$NE$8,"&lt;="&amp;MIN(TODAY(),M$24),'Attendance Register'!$D$8:$NE$8,"&gt;"&amp;EOMONTH(M$24,-1),'Attendance Register'!$D26:$NE26,"P")+COUNTIFS('Attendance Register'!$D$8:$NE$8,"&lt;="&amp;MIN(TODAY(),M$24),'Attendance Register'!$D$8:$NE$8,"&gt;"&amp;EOMONTH(M$24,-1),'Attendance Register'!$D26:$NE26,"L"))/M$25,"")</f>
        <v/>
      </c>
      <c r="N49" s="232" t="str">
        <f ca="1">IF(AND(ISNUMBER(N$24),(LEN($C49)&gt;0)),(COUNTIFS('Attendance Register'!$D$8:$NE$8,"&lt;="&amp;MIN(TODAY(),N$24),'Attendance Register'!$D$8:$NE$8,"&gt;"&amp;EOMONTH(N$24,-1),'Attendance Register'!$D26:$NE26,"P")+COUNTIFS('Attendance Register'!$D$8:$NE$8,"&lt;="&amp;MIN(TODAY(),N$24),'Attendance Register'!$D$8:$NE$8,"&gt;"&amp;EOMONTH(N$24,-1),'Attendance Register'!$D26:$NE26,"L"))/N$25,"")</f>
        <v/>
      </c>
      <c r="O49" s="232" t="str">
        <f ca="1">IF(AND(ISNUMBER(O$24),(LEN($C49)&gt;0)),(COUNTIFS('Attendance Register'!$D$8:$NE$8,"&lt;="&amp;MIN(TODAY(),O$24),'Attendance Register'!$D$8:$NE$8,"&gt;"&amp;EOMONTH(O$24,-1),'Attendance Register'!$D26:$NE26,"P")+COUNTIFS('Attendance Register'!$D$8:$NE$8,"&lt;="&amp;MIN(TODAY(),O$24),'Attendance Register'!$D$8:$NE$8,"&gt;"&amp;EOMONTH(O$24,-1),'Attendance Register'!$D26:$NE26,"L"))/O$25,"")</f>
        <v/>
      </c>
      <c r="P49" s="233">
        <f ca="1">IF(ISBLANK(I_BegnDate),"",IF(LEN($C49)&gt;0,(COUNTIFS('Attendance Register'!$D26:$NE26,"P",'Attendance Register'!$D$8:$NE$8,"&lt;="&amp;MIN(TODAY(),I_EndDate))+COUNTIFS('Attendance Register'!$D26:$NE26,"L",'Attendance Register'!$D$8:$NE$8,"&lt;="&amp;MIN(TODAY(),I_EndDate)))/P$25,""))</f>
        <v>1</v>
      </c>
      <c r="Q49" s="197"/>
      <c r="R49" s="158"/>
    </row>
    <row r="50" spans="1:18" ht="20.100000000000001" customHeight="1">
      <c r="A50" s="158"/>
      <c r="B50" s="194"/>
      <c r="C50" s="175" t="str">
        <f>IF(LEN('Attendance Register'!B27)&gt;0,'Attendance Register'!B27,"")</f>
        <v>Ibrahim Bala Mohammed</v>
      </c>
      <c r="D50" s="232">
        <f ca="1">IF(AND(ISNUMBER(D$24),(LEN($C50)&gt;0)),(COUNTIFS('Attendance Register'!$D$8:$NE$8,"&lt;="&amp;MIN(TODAY(),D$24),'Attendance Register'!$D$8:$NE$8,"&gt;"&amp;EOMONTH(D$24,-1),'Attendance Register'!$D27:$NE27,"P")+COUNTIFS('Attendance Register'!$D$8:$NE$8,"&lt;="&amp;MIN(TODAY(),D$24),'Attendance Register'!$D$8:$NE$8,"&gt;"&amp;EOMONTH(D$24,-1),'Attendance Register'!$D27:$NE27,"L"))/D$25,"")</f>
        <v>0.5</v>
      </c>
      <c r="E50" s="232" t="str">
        <f ca="1">IF(AND(ISNUMBER(E$24),(LEN($C50)&gt;0)),(COUNTIFS('Attendance Register'!$D$8:$NE$8,"&lt;="&amp;MIN(TODAY(),E$24),'Attendance Register'!$D$8:$NE$8,"&gt;"&amp;EOMONTH(E$24,-1),'Attendance Register'!$D27:$NE27,"P")+COUNTIFS('Attendance Register'!$D$8:$NE$8,"&lt;="&amp;MIN(TODAY(),E$24),'Attendance Register'!$D$8:$NE$8,"&gt;"&amp;EOMONTH(E$24,-1),'Attendance Register'!$D27:$NE27,"L"))/E$25,"")</f>
        <v/>
      </c>
      <c r="F50" s="232" t="str">
        <f ca="1">IF(AND(ISNUMBER(F$24),(LEN($C50)&gt;0)),(COUNTIFS('Attendance Register'!$D$8:$NE$8,"&lt;="&amp;MIN(TODAY(),F$24),'Attendance Register'!$D$8:$NE$8,"&gt;"&amp;EOMONTH(F$24,-1),'Attendance Register'!$D27:$NE27,"P")+COUNTIFS('Attendance Register'!$D$8:$NE$8,"&lt;="&amp;MIN(TODAY(),F$24),'Attendance Register'!$D$8:$NE$8,"&gt;"&amp;EOMONTH(F$24,-1),'Attendance Register'!$D27:$NE27,"L"))/F$25,"")</f>
        <v/>
      </c>
      <c r="G50" s="232" t="str">
        <f ca="1">IF(AND(ISNUMBER(G$24),(LEN($C50)&gt;0)),(COUNTIFS('Attendance Register'!$D$8:$NE$8,"&lt;="&amp;MIN(TODAY(),G$24),'Attendance Register'!$D$8:$NE$8,"&gt;"&amp;EOMONTH(G$24,-1),'Attendance Register'!$D27:$NE27,"P")+COUNTIFS('Attendance Register'!$D$8:$NE$8,"&lt;="&amp;MIN(TODAY(),G$24),'Attendance Register'!$D$8:$NE$8,"&gt;"&amp;EOMONTH(G$24,-1),'Attendance Register'!$D27:$NE27,"L"))/G$25,"")</f>
        <v/>
      </c>
      <c r="H50" s="232" t="str">
        <f ca="1">IF(AND(ISNUMBER(H$24),(LEN($C50)&gt;0)),(COUNTIFS('Attendance Register'!$D$8:$NE$8,"&lt;="&amp;MIN(TODAY(),H$24),'Attendance Register'!$D$8:$NE$8,"&gt;"&amp;EOMONTH(H$24,-1),'Attendance Register'!$D27:$NE27,"P")+COUNTIFS('Attendance Register'!$D$8:$NE$8,"&lt;="&amp;MIN(TODAY(),H$24),'Attendance Register'!$D$8:$NE$8,"&gt;"&amp;EOMONTH(H$24,-1),'Attendance Register'!$D27:$NE27,"L"))/H$25,"")</f>
        <v/>
      </c>
      <c r="I50" s="232" t="str">
        <f ca="1">IF(AND(ISNUMBER(I$24),(LEN($C50)&gt;0)),(COUNTIFS('Attendance Register'!$D$8:$NE$8,"&lt;="&amp;MIN(TODAY(),I$24),'Attendance Register'!$D$8:$NE$8,"&gt;"&amp;EOMONTH(I$24,-1),'Attendance Register'!$D27:$NE27,"P")+COUNTIFS('Attendance Register'!$D$8:$NE$8,"&lt;="&amp;MIN(TODAY(),I$24),'Attendance Register'!$D$8:$NE$8,"&gt;"&amp;EOMONTH(I$24,-1),'Attendance Register'!$D27:$NE27,"L"))/I$25,"")</f>
        <v/>
      </c>
      <c r="J50" s="232" t="str">
        <f ca="1">IF(AND(ISNUMBER(J$24),(LEN($C50)&gt;0)),(COUNTIFS('Attendance Register'!$D$8:$NE$8,"&lt;="&amp;MIN(TODAY(),J$24),'Attendance Register'!$D$8:$NE$8,"&gt;"&amp;EOMONTH(J$24,-1),'Attendance Register'!$D27:$NE27,"P")+COUNTIFS('Attendance Register'!$D$8:$NE$8,"&lt;="&amp;MIN(TODAY(),J$24),'Attendance Register'!$D$8:$NE$8,"&gt;"&amp;EOMONTH(J$24,-1),'Attendance Register'!$D27:$NE27,"L"))/J$25,"")</f>
        <v/>
      </c>
      <c r="K50" s="232" t="str">
        <f ca="1">IF(AND(ISNUMBER(K$24),(LEN($C50)&gt;0)),(COUNTIFS('Attendance Register'!$D$8:$NE$8,"&lt;="&amp;MIN(TODAY(),K$24),'Attendance Register'!$D$8:$NE$8,"&gt;"&amp;EOMONTH(K$24,-1),'Attendance Register'!$D27:$NE27,"P")+COUNTIFS('Attendance Register'!$D$8:$NE$8,"&lt;="&amp;MIN(TODAY(),K$24),'Attendance Register'!$D$8:$NE$8,"&gt;"&amp;EOMONTH(K$24,-1),'Attendance Register'!$D27:$NE27,"L"))/K$25,"")</f>
        <v/>
      </c>
      <c r="L50" s="232" t="str">
        <f ca="1">IF(AND(ISNUMBER(L$24),(LEN($C50)&gt;0)),(COUNTIFS('Attendance Register'!$D$8:$NE$8,"&lt;="&amp;MIN(TODAY(),L$24),'Attendance Register'!$D$8:$NE$8,"&gt;"&amp;EOMONTH(L$24,-1),'Attendance Register'!$D27:$NE27,"P")+COUNTIFS('Attendance Register'!$D$8:$NE$8,"&lt;="&amp;MIN(TODAY(),L$24),'Attendance Register'!$D$8:$NE$8,"&gt;"&amp;EOMONTH(L$24,-1),'Attendance Register'!$D27:$NE27,"L"))/L$25,"")</f>
        <v/>
      </c>
      <c r="M50" s="232" t="str">
        <f ca="1">IF(AND(ISNUMBER(M$24),(LEN($C50)&gt;0)),(COUNTIFS('Attendance Register'!$D$8:$NE$8,"&lt;="&amp;MIN(TODAY(),M$24),'Attendance Register'!$D$8:$NE$8,"&gt;"&amp;EOMONTH(M$24,-1),'Attendance Register'!$D27:$NE27,"P")+COUNTIFS('Attendance Register'!$D$8:$NE$8,"&lt;="&amp;MIN(TODAY(),M$24),'Attendance Register'!$D$8:$NE$8,"&gt;"&amp;EOMONTH(M$24,-1),'Attendance Register'!$D27:$NE27,"L"))/M$25,"")</f>
        <v/>
      </c>
      <c r="N50" s="232" t="str">
        <f ca="1">IF(AND(ISNUMBER(N$24),(LEN($C50)&gt;0)),(COUNTIFS('Attendance Register'!$D$8:$NE$8,"&lt;="&amp;MIN(TODAY(),N$24),'Attendance Register'!$D$8:$NE$8,"&gt;"&amp;EOMONTH(N$24,-1),'Attendance Register'!$D27:$NE27,"P")+COUNTIFS('Attendance Register'!$D$8:$NE$8,"&lt;="&amp;MIN(TODAY(),N$24),'Attendance Register'!$D$8:$NE$8,"&gt;"&amp;EOMONTH(N$24,-1),'Attendance Register'!$D27:$NE27,"L"))/N$25,"")</f>
        <v/>
      </c>
      <c r="O50" s="232" t="str">
        <f ca="1">IF(AND(ISNUMBER(O$24),(LEN($C50)&gt;0)),(COUNTIFS('Attendance Register'!$D$8:$NE$8,"&lt;="&amp;MIN(TODAY(),O$24),'Attendance Register'!$D$8:$NE$8,"&gt;"&amp;EOMONTH(O$24,-1),'Attendance Register'!$D27:$NE27,"P")+COUNTIFS('Attendance Register'!$D$8:$NE$8,"&lt;="&amp;MIN(TODAY(),O$24),'Attendance Register'!$D$8:$NE$8,"&gt;"&amp;EOMONTH(O$24,-1),'Attendance Register'!$D27:$NE27,"L"))/O$25,"")</f>
        <v/>
      </c>
      <c r="P50" s="233">
        <f ca="1">IF(ISBLANK(I_BegnDate),"",IF(LEN($C50)&gt;0,(COUNTIFS('Attendance Register'!$D27:$NE27,"P",'Attendance Register'!$D$8:$NE$8,"&lt;="&amp;MIN(TODAY(),I_EndDate))+COUNTIFS('Attendance Register'!$D27:$NE27,"L",'Attendance Register'!$D$8:$NE$8,"&lt;="&amp;MIN(TODAY(),I_EndDate)))/P$25,""))</f>
        <v>0.5</v>
      </c>
      <c r="Q50" s="197"/>
      <c r="R50" s="158"/>
    </row>
    <row r="51" spans="1:18" ht="20.100000000000001" customHeight="1">
      <c r="A51" s="158"/>
      <c r="B51" s="194"/>
      <c r="C51" s="175" t="str">
        <f>IF(LEN('Attendance Register'!B28)&gt;0,'Attendance Register'!B28,"")</f>
        <v/>
      </c>
      <c r="D51" s="232" t="str">
        <f ca="1">IF(AND(ISNUMBER(D$24),(LEN($C51)&gt;0)),(COUNTIFS('Attendance Register'!$D$8:$NE$8,"&lt;="&amp;MIN(TODAY(),D$24),'Attendance Register'!$D$8:$NE$8,"&gt;"&amp;EOMONTH(D$24,-1),'Attendance Register'!$D28:$NE28,"P")+COUNTIFS('Attendance Register'!$D$8:$NE$8,"&lt;="&amp;MIN(TODAY(),D$24),'Attendance Register'!$D$8:$NE$8,"&gt;"&amp;EOMONTH(D$24,-1),'Attendance Register'!$D28:$NE28,"L"))/D$25,"")</f>
        <v/>
      </c>
      <c r="E51" s="232" t="str">
        <f ca="1">IF(AND(ISNUMBER(E$24),(LEN($C51)&gt;0)),(COUNTIFS('Attendance Register'!$D$8:$NE$8,"&lt;="&amp;MIN(TODAY(),E$24),'Attendance Register'!$D$8:$NE$8,"&gt;"&amp;EOMONTH(E$24,-1),'Attendance Register'!$D28:$NE28,"P")+COUNTIFS('Attendance Register'!$D$8:$NE$8,"&lt;="&amp;MIN(TODAY(),E$24),'Attendance Register'!$D$8:$NE$8,"&gt;"&amp;EOMONTH(E$24,-1),'Attendance Register'!$D28:$NE28,"L"))/E$25,"")</f>
        <v/>
      </c>
      <c r="F51" s="232" t="str">
        <f ca="1">IF(AND(ISNUMBER(F$24),(LEN($C51)&gt;0)),(COUNTIFS('Attendance Register'!$D$8:$NE$8,"&lt;="&amp;MIN(TODAY(),F$24),'Attendance Register'!$D$8:$NE$8,"&gt;"&amp;EOMONTH(F$24,-1),'Attendance Register'!$D28:$NE28,"P")+COUNTIFS('Attendance Register'!$D$8:$NE$8,"&lt;="&amp;MIN(TODAY(),F$24),'Attendance Register'!$D$8:$NE$8,"&gt;"&amp;EOMONTH(F$24,-1),'Attendance Register'!$D28:$NE28,"L"))/F$25,"")</f>
        <v/>
      </c>
      <c r="G51" s="232" t="str">
        <f ca="1">IF(AND(ISNUMBER(G$24),(LEN($C51)&gt;0)),(COUNTIFS('Attendance Register'!$D$8:$NE$8,"&lt;="&amp;MIN(TODAY(),G$24),'Attendance Register'!$D$8:$NE$8,"&gt;"&amp;EOMONTH(G$24,-1),'Attendance Register'!$D28:$NE28,"P")+COUNTIFS('Attendance Register'!$D$8:$NE$8,"&lt;="&amp;MIN(TODAY(),G$24),'Attendance Register'!$D$8:$NE$8,"&gt;"&amp;EOMONTH(G$24,-1),'Attendance Register'!$D28:$NE28,"L"))/G$25,"")</f>
        <v/>
      </c>
      <c r="H51" s="232" t="str">
        <f ca="1">IF(AND(ISNUMBER(H$24),(LEN($C51)&gt;0)),(COUNTIFS('Attendance Register'!$D$8:$NE$8,"&lt;="&amp;MIN(TODAY(),H$24),'Attendance Register'!$D$8:$NE$8,"&gt;"&amp;EOMONTH(H$24,-1),'Attendance Register'!$D28:$NE28,"P")+COUNTIFS('Attendance Register'!$D$8:$NE$8,"&lt;="&amp;MIN(TODAY(),H$24),'Attendance Register'!$D$8:$NE$8,"&gt;"&amp;EOMONTH(H$24,-1),'Attendance Register'!$D28:$NE28,"L"))/H$25,"")</f>
        <v/>
      </c>
      <c r="I51" s="232" t="str">
        <f ca="1">IF(AND(ISNUMBER(I$24),(LEN($C51)&gt;0)),(COUNTIFS('Attendance Register'!$D$8:$NE$8,"&lt;="&amp;MIN(TODAY(),I$24),'Attendance Register'!$D$8:$NE$8,"&gt;"&amp;EOMONTH(I$24,-1),'Attendance Register'!$D28:$NE28,"P")+COUNTIFS('Attendance Register'!$D$8:$NE$8,"&lt;="&amp;MIN(TODAY(),I$24),'Attendance Register'!$D$8:$NE$8,"&gt;"&amp;EOMONTH(I$24,-1),'Attendance Register'!$D28:$NE28,"L"))/I$25,"")</f>
        <v/>
      </c>
      <c r="J51" s="232" t="str">
        <f ca="1">IF(AND(ISNUMBER(J$24),(LEN($C51)&gt;0)),(COUNTIFS('Attendance Register'!$D$8:$NE$8,"&lt;="&amp;MIN(TODAY(),J$24),'Attendance Register'!$D$8:$NE$8,"&gt;"&amp;EOMONTH(J$24,-1),'Attendance Register'!$D28:$NE28,"P")+COUNTIFS('Attendance Register'!$D$8:$NE$8,"&lt;="&amp;MIN(TODAY(),J$24),'Attendance Register'!$D$8:$NE$8,"&gt;"&amp;EOMONTH(J$24,-1),'Attendance Register'!$D28:$NE28,"L"))/J$25,"")</f>
        <v/>
      </c>
      <c r="K51" s="232" t="str">
        <f ca="1">IF(AND(ISNUMBER(K$24),(LEN($C51)&gt;0)),(COUNTIFS('Attendance Register'!$D$8:$NE$8,"&lt;="&amp;MIN(TODAY(),K$24),'Attendance Register'!$D$8:$NE$8,"&gt;"&amp;EOMONTH(K$24,-1),'Attendance Register'!$D28:$NE28,"P")+COUNTIFS('Attendance Register'!$D$8:$NE$8,"&lt;="&amp;MIN(TODAY(),K$24),'Attendance Register'!$D$8:$NE$8,"&gt;"&amp;EOMONTH(K$24,-1),'Attendance Register'!$D28:$NE28,"L"))/K$25,"")</f>
        <v/>
      </c>
      <c r="L51" s="232" t="str">
        <f ca="1">IF(AND(ISNUMBER(L$24),(LEN($C51)&gt;0)),(COUNTIFS('Attendance Register'!$D$8:$NE$8,"&lt;="&amp;MIN(TODAY(),L$24),'Attendance Register'!$D$8:$NE$8,"&gt;"&amp;EOMONTH(L$24,-1),'Attendance Register'!$D28:$NE28,"P")+COUNTIFS('Attendance Register'!$D$8:$NE$8,"&lt;="&amp;MIN(TODAY(),L$24),'Attendance Register'!$D$8:$NE$8,"&gt;"&amp;EOMONTH(L$24,-1),'Attendance Register'!$D28:$NE28,"L"))/L$25,"")</f>
        <v/>
      </c>
      <c r="M51" s="232" t="str">
        <f ca="1">IF(AND(ISNUMBER(M$24),(LEN($C51)&gt;0)),(COUNTIFS('Attendance Register'!$D$8:$NE$8,"&lt;="&amp;MIN(TODAY(),M$24),'Attendance Register'!$D$8:$NE$8,"&gt;"&amp;EOMONTH(M$24,-1),'Attendance Register'!$D28:$NE28,"P")+COUNTIFS('Attendance Register'!$D$8:$NE$8,"&lt;="&amp;MIN(TODAY(),M$24),'Attendance Register'!$D$8:$NE$8,"&gt;"&amp;EOMONTH(M$24,-1),'Attendance Register'!$D28:$NE28,"L"))/M$25,"")</f>
        <v/>
      </c>
      <c r="N51" s="232" t="str">
        <f ca="1">IF(AND(ISNUMBER(N$24),(LEN($C51)&gt;0)),(COUNTIFS('Attendance Register'!$D$8:$NE$8,"&lt;="&amp;MIN(TODAY(),N$24),'Attendance Register'!$D$8:$NE$8,"&gt;"&amp;EOMONTH(N$24,-1),'Attendance Register'!$D28:$NE28,"P")+COUNTIFS('Attendance Register'!$D$8:$NE$8,"&lt;="&amp;MIN(TODAY(),N$24),'Attendance Register'!$D$8:$NE$8,"&gt;"&amp;EOMONTH(N$24,-1),'Attendance Register'!$D28:$NE28,"L"))/N$25,"")</f>
        <v/>
      </c>
      <c r="O51" s="232" t="str">
        <f ca="1">IF(AND(ISNUMBER(O$24),(LEN($C51)&gt;0)),(COUNTIFS('Attendance Register'!$D$8:$NE$8,"&lt;="&amp;MIN(TODAY(),O$24),'Attendance Register'!$D$8:$NE$8,"&gt;"&amp;EOMONTH(O$24,-1),'Attendance Register'!$D28:$NE28,"P")+COUNTIFS('Attendance Register'!$D$8:$NE$8,"&lt;="&amp;MIN(TODAY(),O$24),'Attendance Register'!$D$8:$NE$8,"&gt;"&amp;EOMONTH(O$24,-1),'Attendance Register'!$D28:$NE28,"L"))/O$25,"")</f>
        <v/>
      </c>
      <c r="P51" s="233" t="str">
        <f ca="1">IF(ISBLANK(I_BegnDate),"",IF(LEN($C51)&gt;0,(COUNTIFS('Attendance Register'!$D28:$NE28,"P",'Attendance Register'!$D$8:$NE$8,"&lt;="&amp;MIN(TODAY(),I_EndDate))+COUNTIFS('Attendance Register'!$D28:$NE28,"L",'Attendance Register'!$D$8:$NE$8,"&lt;="&amp;MIN(TODAY(),I_EndDate)))/P$25,""))</f>
        <v/>
      </c>
      <c r="Q51" s="197"/>
      <c r="R51" s="158"/>
    </row>
    <row r="52" spans="1:18" ht="20.100000000000001" customHeight="1">
      <c r="A52" s="158"/>
      <c r="B52" s="194"/>
      <c r="C52" s="175" t="str">
        <f>IF(LEN('Attendance Register'!B29)&gt;0,'Attendance Register'!B29,"")</f>
        <v/>
      </c>
      <c r="D52" s="232" t="str">
        <f ca="1">IF(AND(ISNUMBER(D$24),(LEN($C52)&gt;0)),(COUNTIFS('Attendance Register'!$D$8:$NE$8,"&lt;="&amp;MIN(TODAY(),D$24),'Attendance Register'!$D$8:$NE$8,"&gt;"&amp;EOMONTH(D$24,-1),'Attendance Register'!$D29:$NE29,"P")+COUNTIFS('Attendance Register'!$D$8:$NE$8,"&lt;="&amp;MIN(TODAY(),D$24),'Attendance Register'!$D$8:$NE$8,"&gt;"&amp;EOMONTH(D$24,-1),'Attendance Register'!$D29:$NE29,"L"))/D$25,"")</f>
        <v/>
      </c>
      <c r="E52" s="232" t="str">
        <f ca="1">IF(AND(ISNUMBER(E$24),(LEN($C52)&gt;0)),(COUNTIFS('Attendance Register'!$D$8:$NE$8,"&lt;="&amp;MIN(TODAY(),E$24),'Attendance Register'!$D$8:$NE$8,"&gt;"&amp;EOMONTH(E$24,-1),'Attendance Register'!$D29:$NE29,"P")+COUNTIFS('Attendance Register'!$D$8:$NE$8,"&lt;="&amp;MIN(TODAY(),E$24),'Attendance Register'!$D$8:$NE$8,"&gt;"&amp;EOMONTH(E$24,-1),'Attendance Register'!$D29:$NE29,"L"))/E$25,"")</f>
        <v/>
      </c>
      <c r="F52" s="232" t="str">
        <f ca="1">IF(AND(ISNUMBER(F$24),(LEN($C52)&gt;0)),(COUNTIFS('Attendance Register'!$D$8:$NE$8,"&lt;="&amp;MIN(TODAY(),F$24),'Attendance Register'!$D$8:$NE$8,"&gt;"&amp;EOMONTH(F$24,-1),'Attendance Register'!$D29:$NE29,"P")+COUNTIFS('Attendance Register'!$D$8:$NE$8,"&lt;="&amp;MIN(TODAY(),F$24),'Attendance Register'!$D$8:$NE$8,"&gt;"&amp;EOMONTH(F$24,-1),'Attendance Register'!$D29:$NE29,"L"))/F$25,"")</f>
        <v/>
      </c>
      <c r="G52" s="232" t="str">
        <f ca="1">IF(AND(ISNUMBER(G$24),(LEN($C52)&gt;0)),(COUNTIFS('Attendance Register'!$D$8:$NE$8,"&lt;="&amp;MIN(TODAY(),G$24),'Attendance Register'!$D$8:$NE$8,"&gt;"&amp;EOMONTH(G$24,-1),'Attendance Register'!$D29:$NE29,"P")+COUNTIFS('Attendance Register'!$D$8:$NE$8,"&lt;="&amp;MIN(TODAY(),G$24),'Attendance Register'!$D$8:$NE$8,"&gt;"&amp;EOMONTH(G$24,-1),'Attendance Register'!$D29:$NE29,"L"))/G$25,"")</f>
        <v/>
      </c>
      <c r="H52" s="232" t="str">
        <f ca="1">IF(AND(ISNUMBER(H$24),(LEN($C52)&gt;0)),(COUNTIFS('Attendance Register'!$D$8:$NE$8,"&lt;="&amp;MIN(TODAY(),H$24),'Attendance Register'!$D$8:$NE$8,"&gt;"&amp;EOMONTH(H$24,-1),'Attendance Register'!$D29:$NE29,"P")+COUNTIFS('Attendance Register'!$D$8:$NE$8,"&lt;="&amp;MIN(TODAY(),H$24),'Attendance Register'!$D$8:$NE$8,"&gt;"&amp;EOMONTH(H$24,-1),'Attendance Register'!$D29:$NE29,"L"))/H$25,"")</f>
        <v/>
      </c>
      <c r="I52" s="232" t="str">
        <f ca="1">IF(AND(ISNUMBER(I$24),(LEN($C52)&gt;0)),(COUNTIFS('Attendance Register'!$D$8:$NE$8,"&lt;="&amp;MIN(TODAY(),I$24),'Attendance Register'!$D$8:$NE$8,"&gt;"&amp;EOMONTH(I$24,-1),'Attendance Register'!$D29:$NE29,"P")+COUNTIFS('Attendance Register'!$D$8:$NE$8,"&lt;="&amp;MIN(TODAY(),I$24),'Attendance Register'!$D$8:$NE$8,"&gt;"&amp;EOMONTH(I$24,-1),'Attendance Register'!$D29:$NE29,"L"))/I$25,"")</f>
        <v/>
      </c>
      <c r="J52" s="232" t="str">
        <f ca="1">IF(AND(ISNUMBER(J$24),(LEN($C52)&gt;0)),(COUNTIFS('Attendance Register'!$D$8:$NE$8,"&lt;="&amp;MIN(TODAY(),J$24),'Attendance Register'!$D$8:$NE$8,"&gt;"&amp;EOMONTH(J$24,-1),'Attendance Register'!$D29:$NE29,"P")+COUNTIFS('Attendance Register'!$D$8:$NE$8,"&lt;="&amp;MIN(TODAY(),J$24),'Attendance Register'!$D$8:$NE$8,"&gt;"&amp;EOMONTH(J$24,-1),'Attendance Register'!$D29:$NE29,"L"))/J$25,"")</f>
        <v/>
      </c>
      <c r="K52" s="232" t="str">
        <f ca="1">IF(AND(ISNUMBER(K$24),(LEN($C52)&gt;0)),(COUNTIFS('Attendance Register'!$D$8:$NE$8,"&lt;="&amp;MIN(TODAY(),K$24),'Attendance Register'!$D$8:$NE$8,"&gt;"&amp;EOMONTH(K$24,-1),'Attendance Register'!$D29:$NE29,"P")+COUNTIFS('Attendance Register'!$D$8:$NE$8,"&lt;="&amp;MIN(TODAY(),K$24),'Attendance Register'!$D$8:$NE$8,"&gt;"&amp;EOMONTH(K$24,-1),'Attendance Register'!$D29:$NE29,"L"))/K$25,"")</f>
        <v/>
      </c>
      <c r="L52" s="232" t="str">
        <f ca="1">IF(AND(ISNUMBER(L$24),(LEN($C52)&gt;0)),(COUNTIFS('Attendance Register'!$D$8:$NE$8,"&lt;="&amp;MIN(TODAY(),L$24),'Attendance Register'!$D$8:$NE$8,"&gt;"&amp;EOMONTH(L$24,-1),'Attendance Register'!$D29:$NE29,"P")+COUNTIFS('Attendance Register'!$D$8:$NE$8,"&lt;="&amp;MIN(TODAY(),L$24),'Attendance Register'!$D$8:$NE$8,"&gt;"&amp;EOMONTH(L$24,-1),'Attendance Register'!$D29:$NE29,"L"))/L$25,"")</f>
        <v/>
      </c>
      <c r="M52" s="232" t="str">
        <f ca="1">IF(AND(ISNUMBER(M$24),(LEN($C52)&gt;0)),(COUNTIFS('Attendance Register'!$D$8:$NE$8,"&lt;="&amp;MIN(TODAY(),M$24),'Attendance Register'!$D$8:$NE$8,"&gt;"&amp;EOMONTH(M$24,-1),'Attendance Register'!$D29:$NE29,"P")+COUNTIFS('Attendance Register'!$D$8:$NE$8,"&lt;="&amp;MIN(TODAY(),M$24),'Attendance Register'!$D$8:$NE$8,"&gt;"&amp;EOMONTH(M$24,-1),'Attendance Register'!$D29:$NE29,"L"))/M$25,"")</f>
        <v/>
      </c>
      <c r="N52" s="232" t="str">
        <f ca="1">IF(AND(ISNUMBER(N$24),(LEN($C52)&gt;0)),(COUNTIFS('Attendance Register'!$D$8:$NE$8,"&lt;="&amp;MIN(TODAY(),N$24),'Attendance Register'!$D$8:$NE$8,"&gt;"&amp;EOMONTH(N$24,-1),'Attendance Register'!$D29:$NE29,"P")+COUNTIFS('Attendance Register'!$D$8:$NE$8,"&lt;="&amp;MIN(TODAY(),N$24),'Attendance Register'!$D$8:$NE$8,"&gt;"&amp;EOMONTH(N$24,-1),'Attendance Register'!$D29:$NE29,"L"))/N$25,"")</f>
        <v/>
      </c>
      <c r="O52" s="232" t="str">
        <f ca="1">IF(AND(ISNUMBER(O$24),(LEN($C52)&gt;0)),(COUNTIFS('Attendance Register'!$D$8:$NE$8,"&lt;="&amp;MIN(TODAY(),O$24),'Attendance Register'!$D$8:$NE$8,"&gt;"&amp;EOMONTH(O$24,-1),'Attendance Register'!$D29:$NE29,"P")+COUNTIFS('Attendance Register'!$D$8:$NE$8,"&lt;="&amp;MIN(TODAY(),O$24),'Attendance Register'!$D$8:$NE$8,"&gt;"&amp;EOMONTH(O$24,-1),'Attendance Register'!$D29:$NE29,"L"))/O$25,"")</f>
        <v/>
      </c>
      <c r="P52" s="233" t="str">
        <f ca="1">IF(ISBLANK(I_BegnDate),"",IF(LEN($C52)&gt;0,(COUNTIFS('Attendance Register'!$D29:$NE29,"P",'Attendance Register'!$D$8:$NE$8,"&lt;="&amp;MIN(TODAY(),I_EndDate))+COUNTIFS('Attendance Register'!$D29:$NE29,"L",'Attendance Register'!$D$8:$NE$8,"&lt;="&amp;MIN(TODAY(),I_EndDate)))/P$25,""))</f>
        <v/>
      </c>
      <c r="Q52" s="197"/>
      <c r="R52" s="158"/>
    </row>
    <row r="53" spans="1:18" ht="20.100000000000001" customHeight="1">
      <c r="A53" s="158"/>
      <c r="B53" s="194"/>
      <c r="C53" s="175" t="str">
        <f>IF(LEN('Attendance Register'!B30)&gt;0,'Attendance Register'!B30,"")</f>
        <v/>
      </c>
      <c r="D53" s="232" t="str">
        <f ca="1">IF(AND(ISNUMBER(D$24),(LEN($C53)&gt;0)),(COUNTIFS('Attendance Register'!$D$8:$NE$8,"&lt;="&amp;MIN(TODAY(),D$24),'Attendance Register'!$D$8:$NE$8,"&gt;"&amp;EOMONTH(D$24,-1),'Attendance Register'!$D30:$NE30,"P")+COUNTIFS('Attendance Register'!$D$8:$NE$8,"&lt;="&amp;MIN(TODAY(),D$24),'Attendance Register'!$D$8:$NE$8,"&gt;"&amp;EOMONTH(D$24,-1),'Attendance Register'!$D30:$NE30,"L"))/D$25,"")</f>
        <v/>
      </c>
      <c r="E53" s="232" t="str">
        <f ca="1">IF(AND(ISNUMBER(E$24),(LEN($C53)&gt;0)),(COUNTIFS('Attendance Register'!$D$8:$NE$8,"&lt;="&amp;MIN(TODAY(),E$24),'Attendance Register'!$D$8:$NE$8,"&gt;"&amp;EOMONTH(E$24,-1),'Attendance Register'!$D30:$NE30,"P")+COUNTIFS('Attendance Register'!$D$8:$NE$8,"&lt;="&amp;MIN(TODAY(),E$24),'Attendance Register'!$D$8:$NE$8,"&gt;"&amp;EOMONTH(E$24,-1),'Attendance Register'!$D30:$NE30,"L"))/E$25,"")</f>
        <v/>
      </c>
      <c r="F53" s="232" t="str">
        <f ca="1">IF(AND(ISNUMBER(F$24),(LEN($C53)&gt;0)),(COUNTIFS('Attendance Register'!$D$8:$NE$8,"&lt;="&amp;MIN(TODAY(),F$24),'Attendance Register'!$D$8:$NE$8,"&gt;"&amp;EOMONTH(F$24,-1),'Attendance Register'!$D30:$NE30,"P")+COUNTIFS('Attendance Register'!$D$8:$NE$8,"&lt;="&amp;MIN(TODAY(),F$24),'Attendance Register'!$D$8:$NE$8,"&gt;"&amp;EOMONTH(F$24,-1),'Attendance Register'!$D30:$NE30,"L"))/F$25,"")</f>
        <v/>
      </c>
      <c r="G53" s="232" t="str">
        <f ca="1">IF(AND(ISNUMBER(G$24),(LEN($C53)&gt;0)),(COUNTIFS('Attendance Register'!$D$8:$NE$8,"&lt;="&amp;MIN(TODAY(),G$24),'Attendance Register'!$D$8:$NE$8,"&gt;"&amp;EOMONTH(G$24,-1),'Attendance Register'!$D30:$NE30,"P")+COUNTIFS('Attendance Register'!$D$8:$NE$8,"&lt;="&amp;MIN(TODAY(),G$24),'Attendance Register'!$D$8:$NE$8,"&gt;"&amp;EOMONTH(G$24,-1),'Attendance Register'!$D30:$NE30,"L"))/G$25,"")</f>
        <v/>
      </c>
      <c r="H53" s="232" t="str">
        <f ca="1">IF(AND(ISNUMBER(H$24),(LEN($C53)&gt;0)),(COUNTIFS('Attendance Register'!$D$8:$NE$8,"&lt;="&amp;MIN(TODAY(),H$24),'Attendance Register'!$D$8:$NE$8,"&gt;"&amp;EOMONTH(H$24,-1),'Attendance Register'!$D30:$NE30,"P")+COUNTIFS('Attendance Register'!$D$8:$NE$8,"&lt;="&amp;MIN(TODAY(),H$24),'Attendance Register'!$D$8:$NE$8,"&gt;"&amp;EOMONTH(H$24,-1),'Attendance Register'!$D30:$NE30,"L"))/H$25,"")</f>
        <v/>
      </c>
      <c r="I53" s="232" t="str">
        <f ca="1">IF(AND(ISNUMBER(I$24),(LEN($C53)&gt;0)),(COUNTIFS('Attendance Register'!$D$8:$NE$8,"&lt;="&amp;MIN(TODAY(),I$24),'Attendance Register'!$D$8:$NE$8,"&gt;"&amp;EOMONTH(I$24,-1),'Attendance Register'!$D30:$NE30,"P")+COUNTIFS('Attendance Register'!$D$8:$NE$8,"&lt;="&amp;MIN(TODAY(),I$24),'Attendance Register'!$D$8:$NE$8,"&gt;"&amp;EOMONTH(I$24,-1),'Attendance Register'!$D30:$NE30,"L"))/I$25,"")</f>
        <v/>
      </c>
      <c r="J53" s="232" t="str">
        <f ca="1">IF(AND(ISNUMBER(J$24),(LEN($C53)&gt;0)),(COUNTIFS('Attendance Register'!$D$8:$NE$8,"&lt;="&amp;MIN(TODAY(),J$24),'Attendance Register'!$D$8:$NE$8,"&gt;"&amp;EOMONTH(J$24,-1),'Attendance Register'!$D30:$NE30,"P")+COUNTIFS('Attendance Register'!$D$8:$NE$8,"&lt;="&amp;MIN(TODAY(),J$24),'Attendance Register'!$D$8:$NE$8,"&gt;"&amp;EOMONTH(J$24,-1),'Attendance Register'!$D30:$NE30,"L"))/J$25,"")</f>
        <v/>
      </c>
      <c r="K53" s="232" t="str">
        <f ca="1">IF(AND(ISNUMBER(K$24),(LEN($C53)&gt;0)),(COUNTIFS('Attendance Register'!$D$8:$NE$8,"&lt;="&amp;MIN(TODAY(),K$24),'Attendance Register'!$D$8:$NE$8,"&gt;"&amp;EOMONTH(K$24,-1),'Attendance Register'!$D30:$NE30,"P")+COUNTIFS('Attendance Register'!$D$8:$NE$8,"&lt;="&amp;MIN(TODAY(),K$24),'Attendance Register'!$D$8:$NE$8,"&gt;"&amp;EOMONTH(K$24,-1),'Attendance Register'!$D30:$NE30,"L"))/K$25,"")</f>
        <v/>
      </c>
      <c r="L53" s="232" t="str">
        <f ca="1">IF(AND(ISNUMBER(L$24),(LEN($C53)&gt;0)),(COUNTIFS('Attendance Register'!$D$8:$NE$8,"&lt;="&amp;MIN(TODAY(),L$24),'Attendance Register'!$D$8:$NE$8,"&gt;"&amp;EOMONTH(L$24,-1),'Attendance Register'!$D30:$NE30,"P")+COUNTIFS('Attendance Register'!$D$8:$NE$8,"&lt;="&amp;MIN(TODAY(),L$24),'Attendance Register'!$D$8:$NE$8,"&gt;"&amp;EOMONTH(L$24,-1),'Attendance Register'!$D30:$NE30,"L"))/L$25,"")</f>
        <v/>
      </c>
      <c r="M53" s="232" t="str">
        <f ca="1">IF(AND(ISNUMBER(M$24),(LEN($C53)&gt;0)),(COUNTIFS('Attendance Register'!$D$8:$NE$8,"&lt;="&amp;MIN(TODAY(),M$24),'Attendance Register'!$D$8:$NE$8,"&gt;"&amp;EOMONTH(M$24,-1),'Attendance Register'!$D30:$NE30,"P")+COUNTIFS('Attendance Register'!$D$8:$NE$8,"&lt;="&amp;MIN(TODAY(),M$24),'Attendance Register'!$D$8:$NE$8,"&gt;"&amp;EOMONTH(M$24,-1),'Attendance Register'!$D30:$NE30,"L"))/M$25,"")</f>
        <v/>
      </c>
      <c r="N53" s="232" t="str">
        <f ca="1">IF(AND(ISNUMBER(N$24),(LEN($C53)&gt;0)),(COUNTIFS('Attendance Register'!$D$8:$NE$8,"&lt;="&amp;MIN(TODAY(),N$24),'Attendance Register'!$D$8:$NE$8,"&gt;"&amp;EOMONTH(N$24,-1),'Attendance Register'!$D30:$NE30,"P")+COUNTIFS('Attendance Register'!$D$8:$NE$8,"&lt;="&amp;MIN(TODAY(),N$24),'Attendance Register'!$D$8:$NE$8,"&gt;"&amp;EOMONTH(N$24,-1),'Attendance Register'!$D30:$NE30,"L"))/N$25,"")</f>
        <v/>
      </c>
      <c r="O53" s="232" t="str">
        <f ca="1">IF(AND(ISNUMBER(O$24),(LEN($C53)&gt;0)),(COUNTIFS('Attendance Register'!$D$8:$NE$8,"&lt;="&amp;MIN(TODAY(),O$24),'Attendance Register'!$D$8:$NE$8,"&gt;"&amp;EOMONTH(O$24,-1),'Attendance Register'!$D30:$NE30,"P")+COUNTIFS('Attendance Register'!$D$8:$NE$8,"&lt;="&amp;MIN(TODAY(),O$24),'Attendance Register'!$D$8:$NE$8,"&gt;"&amp;EOMONTH(O$24,-1),'Attendance Register'!$D30:$NE30,"L"))/O$25,"")</f>
        <v/>
      </c>
      <c r="P53" s="233" t="str">
        <f ca="1">IF(ISBLANK(I_BegnDate),"",IF(LEN($C53)&gt;0,(COUNTIFS('Attendance Register'!$D30:$NE30,"P",'Attendance Register'!$D$8:$NE$8,"&lt;="&amp;MIN(TODAY(),I_EndDate))+COUNTIFS('Attendance Register'!$D30:$NE30,"L",'Attendance Register'!$D$8:$NE$8,"&lt;="&amp;MIN(TODAY(),I_EndDate)))/P$25,""))</f>
        <v/>
      </c>
      <c r="Q53" s="197"/>
      <c r="R53" s="158"/>
    </row>
    <row r="54" spans="1:18" ht="20.100000000000001" customHeight="1">
      <c r="A54" s="158"/>
      <c r="B54" s="194"/>
      <c r="C54" s="175" t="str">
        <f>IF(LEN('Attendance Register'!B31)&gt;0,'Attendance Register'!B31,"")</f>
        <v/>
      </c>
      <c r="D54" s="232" t="str">
        <f ca="1">IF(AND(ISNUMBER(D$24),(LEN($C54)&gt;0)),(COUNTIFS('Attendance Register'!$D$8:$NE$8,"&lt;="&amp;MIN(TODAY(),D$24),'Attendance Register'!$D$8:$NE$8,"&gt;"&amp;EOMONTH(D$24,-1),'Attendance Register'!$D31:$NE31,"P")+COUNTIFS('Attendance Register'!$D$8:$NE$8,"&lt;="&amp;MIN(TODAY(),D$24),'Attendance Register'!$D$8:$NE$8,"&gt;"&amp;EOMONTH(D$24,-1),'Attendance Register'!$D31:$NE31,"L"))/D$25,"")</f>
        <v/>
      </c>
      <c r="E54" s="232" t="str">
        <f ca="1">IF(AND(ISNUMBER(E$24),(LEN($C54)&gt;0)),(COUNTIFS('Attendance Register'!$D$8:$NE$8,"&lt;="&amp;MIN(TODAY(),E$24),'Attendance Register'!$D$8:$NE$8,"&gt;"&amp;EOMONTH(E$24,-1),'Attendance Register'!$D31:$NE31,"P")+COUNTIFS('Attendance Register'!$D$8:$NE$8,"&lt;="&amp;MIN(TODAY(),E$24),'Attendance Register'!$D$8:$NE$8,"&gt;"&amp;EOMONTH(E$24,-1),'Attendance Register'!$D31:$NE31,"L"))/E$25,"")</f>
        <v/>
      </c>
      <c r="F54" s="232" t="str">
        <f ca="1">IF(AND(ISNUMBER(F$24),(LEN($C54)&gt;0)),(COUNTIFS('Attendance Register'!$D$8:$NE$8,"&lt;="&amp;MIN(TODAY(),F$24),'Attendance Register'!$D$8:$NE$8,"&gt;"&amp;EOMONTH(F$24,-1),'Attendance Register'!$D31:$NE31,"P")+COUNTIFS('Attendance Register'!$D$8:$NE$8,"&lt;="&amp;MIN(TODAY(),F$24),'Attendance Register'!$D$8:$NE$8,"&gt;"&amp;EOMONTH(F$24,-1),'Attendance Register'!$D31:$NE31,"L"))/F$25,"")</f>
        <v/>
      </c>
      <c r="G54" s="232" t="str">
        <f ca="1">IF(AND(ISNUMBER(G$24),(LEN($C54)&gt;0)),(COUNTIFS('Attendance Register'!$D$8:$NE$8,"&lt;="&amp;MIN(TODAY(),G$24),'Attendance Register'!$D$8:$NE$8,"&gt;"&amp;EOMONTH(G$24,-1),'Attendance Register'!$D31:$NE31,"P")+COUNTIFS('Attendance Register'!$D$8:$NE$8,"&lt;="&amp;MIN(TODAY(),G$24),'Attendance Register'!$D$8:$NE$8,"&gt;"&amp;EOMONTH(G$24,-1),'Attendance Register'!$D31:$NE31,"L"))/G$25,"")</f>
        <v/>
      </c>
      <c r="H54" s="232" t="str">
        <f ca="1">IF(AND(ISNUMBER(H$24),(LEN($C54)&gt;0)),(COUNTIFS('Attendance Register'!$D$8:$NE$8,"&lt;="&amp;MIN(TODAY(),H$24),'Attendance Register'!$D$8:$NE$8,"&gt;"&amp;EOMONTH(H$24,-1),'Attendance Register'!$D31:$NE31,"P")+COUNTIFS('Attendance Register'!$D$8:$NE$8,"&lt;="&amp;MIN(TODAY(),H$24),'Attendance Register'!$D$8:$NE$8,"&gt;"&amp;EOMONTH(H$24,-1),'Attendance Register'!$D31:$NE31,"L"))/H$25,"")</f>
        <v/>
      </c>
      <c r="I54" s="232" t="str">
        <f ca="1">IF(AND(ISNUMBER(I$24),(LEN($C54)&gt;0)),(COUNTIFS('Attendance Register'!$D$8:$NE$8,"&lt;="&amp;MIN(TODAY(),I$24),'Attendance Register'!$D$8:$NE$8,"&gt;"&amp;EOMONTH(I$24,-1),'Attendance Register'!$D31:$NE31,"P")+COUNTIFS('Attendance Register'!$D$8:$NE$8,"&lt;="&amp;MIN(TODAY(),I$24),'Attendance Register'!$D$8:$NE$8,"&gt;"&amp;EOMONTH(I$24,-1),'Attendance Register'!$D31:$NE31,"L"))/I$25,"")</f>
        <v/>
      </c>
      <c r="J54" s="232" t="str">
        <f ca="1">IF(AND(ISNUMBER(J$24),(LEN($C54)&gt;0)),(COUNTIFS('Attendance Register'!$D$8:$NE$8,"&lt;="&amp;MIN(TODAY(),J$24),'Attendance Register'!$D$8:$NE$8,"&gt;"&amp;EOMONTH(J$24,-1),'Attendance Register'!$D31:$NE31,"P")+COUNTIFS('Attendance Register'!$D$8:$NE$8,"&lt;="&amp;MIN(TODAY(),J$24),'Attendance Register'!$D$8:$NE$8,"&gt;"&amp;EOMONTH(J$24,-1),'Attendance Register'!$D31:$NE31,"L"))/J$25,"")</f>
        <v/>
      </c>
      <c r="K54" s="232" t="str">
        <f ca="1">IF(AND(ISNUMBER(K$24),(LEN($C54)&gt;0)),(COUNTIFS('Attendance Register'!$D$8:$NE$8,"&lt;="&amp;MIN(TODAY(),K$24),'Attendance Register'!$D$8:$NE$8,"&gt;"&amp;EOMONTH(K$24,-1),'Attendance Register'!$D31:$NE31,"P")+COUNTIFS('Attendance Register'!$D$8:$NE$8,"&lt;="&amp;MIN(TODAY(),K$24),'Attendance Register'!$D$8:$NE$8,"&gt;"&amp;EOMONTH(K$24,-1),'Attendance Register'!$D31:$NE31,"L"))/K$25,"")</f>
        <v/>
      </c>
      <c r="L54" s="232" t="str">
        <f ca="1">IF(AND(ISNUMBER(L$24),(LEN($C54)&gt;0)),(COUNTIFS('Attendance Register'!$D$8:$NE$8,"&lt;="&amp;MIN(TODAY(),L$24),'Attendance Register'!$D$8:$NE$8,"&gt;"&amp;EOMONTH(L$24,-1),'Attendance Register'!$D31:$NE31,"P")+COUNTIFS('Attendance Register'!$D$8:$NE$8,"&lt;="&amp;MIN(TODAY(),L$24),'Attendance Register'!$D$8:$NE$8,"&gt;"&amp;EOMONTH(L$24,-1),'Attendance Register'!$D31:$NE31,"L"))/L$25,"")</f>
        <v/>
      </c>
      <c r="M54" s="232" t="str">
        <f ca="1">IF(AND(ISNUMBER(M$24),(LEN($C54)&gt;0)),(COUNTIFS('Attendance Register'!$D$8:$NE$8,"&lt;="&amp;MIN(TODAY(),M$24),'Attendance Register'!$D$8:$NE$8,"&gt;"&amp;EOMONTH(M$24,-1),'Attendance Register'!$D31:$NE31,"P")+COUNTIFS('Attendance Register'!$D$8:$NE$8,"&lt;="&amp;MIN(TODAY(),M$24),'Attendance Register'!$D$8:$NE$8,"&gt;"&amp;EOMONTH(M$24,-1),'Attendance Register'!$D31:$NE31,"L"))/M$25,"")</f>
        <v/>
      </c>
      <c r="N54" s="232" t="str">
        <f ca="1">IF(AND(ISNUMBER(N$24),(LEN($C54)&gt;0)),(COUNTIFS('Attendance Register'!$D$8:$NE$8,"&lt;="&amp;MIN(TODAY(),N$24),'Attendance Register'!$D$8:$NE$8,"&gt;"&amp;EOMONTH(N$24,-1),'Attendance Register'!$D31:$NE31,"P")+COUNTIFS('Attendance Register'!$D$8:$NE$8,"&lt;="&amp;MIN(TODAY(),N$24),'Attendance Register'!$D$8:$NE$8,"&gt;"&amp;EOMONTH(N$24,-1),'Attendance Register'!$D31:$NE31,"L"))/N$25,"")</f>
        <v/>
      </c>
      <c r="O54" s="232" t="str">
        <f ca="1">IF(AND(ISNUMBER(O$24),(LEN($C54)&gt;0)),(COUNTIFS('Attendance Register'!$D$8:$NE$8,"&lt;="&amp;MIN(TODAY(),O$24),'Attendance Register'!$D$8:$NE$8,"&gt;"&amp;EOMONTH(O$24,-1),'Attendance Register'!$D31:$NE31,"P")+COUNTIFS('Attendance Register'!$D$8:$NE$8,"&lt;="&amp;MIN(TODAY(),O$24),'Attendance Register'!$D$8:$NE$8,"&gt;"&amp;EOMONTH(O$24,-1),'Attendance Register'!$D31:$NE31,"L"))/O$25,"")</f>
        <v/>
      </c>
      <c r="P54" s="233" t="str">
        <f ca="1">IF(ISBLANK(I_BegnDate),"",IF(LEN($C54)&gt;0,(COUNTIFS('Attendance Register'!$D31:$NE31,"P",'Attendance Register'!$D$8:$NE$8,"&lt;="&amp;MIN(TODAY(),I_EndDate))+COUNTIFS('Attendance Register'!$D31:$NE31,"L",'Attendance Register'!$D$8:$NE$8,"&lt;="&amp;MIN(TODAY(),I_EndDate)))/P$25,""))</f>
        <v/>
      </c>
      <c r="Q54" s="197"/>
      <c r="R54" s="158"/>
    </row>
    <row r="55" spans="1:18" ht="20.100000000000001" customHeight="1">
      <c r="A55" s="158"/>
      <c r="B55" s="194"/>
      <c r="C55" s="175" t="str">
        <f>IF(LEN('Attendance Register'!B32)&gt;0,'Attendance Register'!B32,"")</f>
        <v/>
      </c>
      <c r="D55" s="232" t="str">
        <f ca="1">IF(AND(ISNUMBER(D$24),(LEN($C55)&gt;0)),(COUNTIFS('Attendance Register'!$D$8:$NE$8,"&lt;="&amp;MIN(TODAY(),D$24),'Attendance Register'!$D$8:$NE$8,"&gt;"&amp;EOMONTH(D$24,-1),'Attendance Register'!$D32:$NE32,"P")+COUNTIFS('Attendance Register'!$D$8:$NE$8,"&lt;="&amp;MIN(TODAY(),D$24),'Attendance Register'!$D$8:$NE$8,"&gt;"&amp;EOMONTH(D$24,-1),'Attendance Register'!$D32:$NE32,"L"))/D$25,"")</f>
        <v/>
      </c>
      <c r="E55" s="232" t="str">
        <f ca="1">IF(AND(ISNUMBER(E$24),(LEN($C55)&gt;0)),(COUNTIFS('Attendance Register'!$D$8:$NE$8,"&lt;="&amp;MIN(TODAY(),E$24),'Attendance Register'!$D$8:$NE$8,"&gt;"&amp;EOMONTH(E$24,-1),'Attendance Register'!$D32:$NE32,"P")+COUNTIFS('Attendance Register'!$D$8:$NE$8,"&lt;="&amp;MIN(TODAY(),E$24),'Attendance Register'!$D$8:$NE$8,"&gt;"&amp;EOMONTH(E$24,-1),'Attendance Register'!$D32:$NE32,"L"))/E$25,"")</f>
        <v/>
      </c>
      <c r="F55" s="232" t="str">
        <f ca="1">IF(AND(ISNUMBER(F$24),(LEN($C55)&gt;0)),(COUNTIFS('Attendance Register'!$D$8:$NE$8,"&lt;="&amp;MIN(TODAY(),F$24),'Attendance Register'!$D$8:$NE$8,"&gt;"&amp;EOMONTH(F$24,-1),'Attendance Register'!$D32:$NE32,"P")+COUNTIFS('Attendance Register'!$D$8:$NE$8,"&lt;="&amp;MIN(TODAY(),F$24),'Attendance Register'!$D$8:$NE$8,"&gt;"&amp;EOMONTH(F$24,-1),'Attendance Register'!$D32:$NE32,"L"))/F$25,"")</f>
        <v/>
      </c>
      <c r="G55" s="232" t="str">
        <f ca="1">IF(AND(ISNUMBER(G$24),(LEN($C55)&gt;0)),(COUNTIFS('Attendance Register'!$D$8:$NE$8,"&lt;="&amp;MIN(TODAY(),G$24),'Attendance Register'!$D$8:$NE$8,"&gt;"&amp;EOMONTH(G$24,-1),'Attendance Register'!$D32:$NE32,"P")+COUNTIFS('Attendance Register'!$D$8:$NE$8,"&lt;="&amp;MIN(TODAY(),G$24),'Attendance Register'!$D$8:$NE$8,"&gt;"&amp;EOMONTH(G$24,-1),'Attendance Register'!$D32:$NE32,"L"))/G$25,"")</f>
        <v/>
      </c>
      <c r="H55" s="232" t="str">
        <f ca="1">IF(AND(ISNUMBER(H$24),(LEN($C55)&gt;0)),(COUNTIFS('Attendance Register'!$D$8:$NE$8,"&lt;="&amp;MIN(TODAY(),H$24),'Attendance Register'!$D$8:$NE$8,"&gt;"&amp;EOMONTH(H$24,-1),'Attendance Register'!$D32:$NE32,"P")+COUNTIFS('Attendance Register'!$D$8:$NE$8,"&lt;="&amp;MIN(TODAY(),H$24),'Attendance Register'!$D$8:$NE$8,"&gt;"&amp;EOMONTH(H$24,-1),'Attendance Register'!$D32:$NE32,"L"))/H$25,"")</f>
        <v/>
      </c>
      <c r="I55" s="232" t="str">
        <f ca="1">IF(AND(ISNUMBER(I$24),(LEN($C55)&gt;0)),(COUNTIFS('Attendance Register'!$D$8:$NE$8,"&lt;="&amp;MIN(TODAY(),I$24),'Attendance Register'!$D$8:$NE$8,"&gt;"&amp;EOMONTH(I$24,-1),'Attendance Register'!$D32:$NE32,"P")+COUNTIFS('Attendance Register'!$D$8:$NE$8,"&lt;="&amp;MIN(TODAY(),I$24),'Attendance Register'!$D$8:$NE$8,"&gt;"&amp;EOMONTH(I$24,-1),'Attendance Register'!$D32:$NE32,"L"))/I$25,"")</f>
        <v/>
      </c>
      <c r="J55" s="232" t="str">
        <f ca="1">IF(AND(ISNUMBER(J$24),(LEN($C55)&gt;0)),(COUNTIFS('Attendance Register'!$D$8:$NE$8,"&lt;="&amp;MIN(TODAY(),J$24),'Attendance Register'!$D$8:$NE$8,"&gt;"&amp;EOMONTH(J$24,-1),'Attendance Register'!$D32:$NE32,"P")+COUNTIFS('Attendance Register'!$D$8:$NE$8,"&lt;="&amp;MIN(TODAY(),J$24),'Attendance Register'!$D$8:$NE$8,"&gt;"&amp;EOMONTH(J$24,-1),'Attendance Register'!$D32:$NE32,"L"))/J$25,"")</f>
        <v/>
      </c>
      <c r="K55" s="232" t="str">
        <f ca="1">IF(AND(ISNUMBER(K$24),(LEN($C55)&gt;0)),(COUNTIFS('Attendance Register'!$D$8:$NE$8,"&lt;="&amp;MIN(TODAY(),K$24),'Attendance Register'!$D$8:$NE$8,"&gt;"&amp;EOMONTH(K$24,-1),'Attendance Register'!$D32:$NE32,"P")+COUNTIFS('Attendance Register'!$D$8:$NE$8,"&lt;="&amp;MIN(TODAY(),K$24),'Attendance Register'!$D$8:$NE$8,"&gt;"&amp;EOMONTH(K$24,-1),'Attendance Register'!$D32:$NE32,"L"))/K$25,"")</f>
        <v/>
      </c>
      <c r="L55" s="232" t="str">
        <f ca="1">IF(AND(ISNUMBER(L$24),(LEN($C55)&gt;0)),(COUNTIFS('Attendance Register'!$D$8:$NE$8,"&lt;="&amp;MIN(TODAY(),L$24),'Attendance Register'!$D$8:$NE$8,"&gt;"&amp;EOMONTH(L$24,-1),'Attendance Register'!$D32:$NE32,"P")+COUNTIFS('Attendance Register'!$D$8:$NE$8,"&lt;="&amp;MIN(TODAY(),L$24),'Attendance Register'!$D$8:$NE$8,"&gt;"&amp;EOMONTH(L$24,-1),'Attendance Register'!$D32:$NE32,"L"))/L$25,"")</f>
        <v/>
      </c>
      <c r="M55" s="232" t="str">
        <f ca="1">IF(AND(ISNUMBER(M$24),(LEN($C55)&gt;0)),(COUNTIFS('Attendance Register'!$D$8:$NE$8,"&lt;="&amp;MIN(TODAY(),M$24),'Attendance Register'!$D$8:$NE$8,"&gt;"&amp;EOMONTH(M$24,-1),'Attendance Register'!$D32:$NE32,"P")+COUNTIFS('Attendance Register'!$D$8:$NE$8,"&lt;="&amp;MIN(TODAY(),M$24),'Attendance Register'!$D$8:$NE$8,"&gt;"&amp;EOMONTH(M$24,-1),'Attendance Register'!$D32:$NE32,"L"))/M$25,"")</f>
        <v/>
      </c>
      <c r="N55" s="232" t="str">
        <f ca="1">IF(AND(ISNUMBER(N$24),(LEN($C55)&gt;0)),(COUNTIFS('Attendance Register'!$D$8:$NE$8,"&lt;="&amp;MIN(TODAY(),N$24),'Attendance Register'!$D$8:$NE$8,"&gt;"&amp;EOMONTH(N$24,-1),'Attendance Register'!$D32:$NE32,"P")+COUNTIFS('Attendance Register'!$D$8:$NE$8,"&lt;="&amp;MIN(TODAY(),N$24),'Attendance Register'!$D$8:$NE$8,"&gt;"&amp;EOMONTH(N$24,-1),'Attendance Register'!$D32:$NE32,"L"))/N$25,"")</f>
        <v/>
      </c>
      <c r="O55" s="232" t="str">
        <f ca="1">IF(AND(ISNUMBER(O$24),(LEN($C55)&gt;0)),(COUNTIFS('Attendance Register'!$D$8:$NE$8,"&lt;="&amp;MIN(TODAY(),O$24),'Attendance Register'!$D$8:$NE$8,"&gt;"&amp;EOMONTH(O$24,-1),'Attendance Register'!$D32:$NE32,"P")+COUNTIFS('Attendance Register'!$D$8:$NE$8,"&lt;="&amp;MIN(TODAY(),O$24),'Attendance Register'!$D$8:$NE$8,"&gt;"&amp;EOMONTH(O$24,-1),'Attendance Register'!$D32:$NE32,"L"))/O$25,"")</f>
        <v/>
      </c>
      <c r="P55" s="233" t="str">
        <f ca="1">IF(ISBLANK(I_BegnDate),"",IF(LEN($C55)&gt;0,(COUNTIFS('Attendance Register'!$D32:$NE32,"P",'Attendance Register'!$D$8:$NE$8,"&lt;="&amp;MIN(TODAY(),I_EndDate))+COUNTIFS('Attendance Register'!$D32:$NE32,"L",'Attendance Register'!$D$8:$NE$8,"&lt;="&amp;MIN(TODAY(),I_EndDate)))/P$25,""))</f>
        <v/>
      </c>
      <c r="Q55" s="197"/>
      <c r="R55" s="158"/>
    </row>
    <row r="56" spans="1:18" ht="20.100000000000001" customHeight="1">
      <c r="A56" s="158"/>
      <c r="B56" s="194"/>
      <c r="C56" s="175" t="str">
        <f>IF(LEN('Attendance Register'!B33)&gt;0,'Attendance Register'!B33,"")</f>
        <v>Danlami Maikasuwa</v>
      </c>
      <c r="D56" s="232">
        <f ca="1">IF(AND(ISNUMBER(D$24),(LEN($C56)&gt;0)),(COUNTIFS('Attendance Register'!$D$8:$NE$8,"&lt;="&amp;MIN(TODAY(),D$24),'Attendance Register'!$D$8:$NE$8,"&gt;"&amp;EOMONTH(D$24,-1),'Attendance Register'!$D33:$NE33,"P")+COUNTIFS('Attendance Register'!$D$8:$NE$8,"&lt;="&amp;MIN(TODAY(),D$24),'Attendance Register'!$D$8:$NE$8,"&gt;"&amp;EOMONTH(D$24,-1),'Attendance Register'!$D33:$NE33,"L"))/D$25,"")</f>
        <v>0.75</v>
      </c>
      <c r="E56" s="232" t="str">
        <f ca="1">IF(AND(ISNUMBER(E$24),(LEN($C56)&gt;0)),(COUNTIFS('Attendance Register'!$D$8:$NE$8,"&lt;="&amp;MIN(TODAY(),E$24),'Attendance Register'!$D$8:$NE$8,"&gt;"&amp;EOMONTH(E$24,-1),'Attendance Register'!$D33:$NE33,"P")+COUNTIFS('Attendance Register'!$D$8:$NE$8,"&lt;="&amp;MIN(TODAY(),E$24),'Attendance Register'!$D$8:$NE$8,"&gt;"&amp;EOMONTH(E$24,-1),'Attendance Register'!$D33:$NE33,"L"))/E$25,"")</f>
        <v/>
      </c>
      <c r="F56" s="232" t="str">
        <f ca="1">IF(AND(ISNUMBER(F$24),(LEN($C56)&gt;0)),(COUNTIFS('Attendance Register'!$D$8:$NE$8,"&lt;="&amp;MIN(TODAY(),F$24),'Attendance Register'!$D$8:$NE$8,"&gt;"&amp;EOMONTH(F$24,-1),'Attendance Register'!$D33:$NE33,"P")+COUNTIFS('Attendance Register'!$D$8:$NE$8,"&lt;="&amp;MIN(TODAY(),F$24),'Attendance Register'!$D$8:$NE$8,"&gt;"&amp;EOMONTH(F$24,-1),'Attendance Register'!$D33:$NE33,"L"))/F$25,"")</f>
        <v/>
      </c>
      <c r="G56" s="232" t="str">
        <f ca="1">IF(AND(ISNUMBER(G$24),(LEN($C56)&gt;0)),(COUNTIFS('Attendance Register'!$D$8:$NE$8,"&lt;="&amp;MIN(TODAY(),G$24),'Attendance Register'!$D$8:$NE$8,"&gt;"&amp;EOMONTH(G$24,-1),'Attendance Register'!$D33:$NE33,"P")+COUNTIFS('Attendance Register'!$D$8:$NE$8,"&lt;="&amp;MIN(TODAY(),G$24),'Attendance Register'!$D$8:$NE$8,"&gt;"&amp;EOMONTH(G$24,-1),'Attendance Register'!$D33:$NE33,"L"))/G$25,"")</f>
        <v/>
      </c>
      <c r="H56" s="232" t="str">
        <f ca="1">IF(AND(ISNUMBER(H$24),(LEN($C56)&gt;0)),(COUNTIFS('Attendance Register'!$D$8:$NE$8,"&lt;="&amp;MIN(TODAY(),H$24),'Attendance Register'!$D$8:$NE$8,"&gt;"&amp;EOMONTH(H$24,-1),'Attendance Register'!$D33:$NE33,"P")+COUNTIFS('Attendance Register'!$D$8:$NE$8,"&lt;="&amp;MIN(TODAY(),H$24),'Attendance Register'!$D$8:$NE$8,"&gt;"&amp;EOMONTH(H$24,-1),'Attendance Register'!$D33:$NE33,"L"))/H$25,"")</f>
        <v/>
      </c>
      <c r="I56" s="232" t="str">
        <f ca="1">IF(AND(ISNUMBER(I$24),(LEN($C56)&gt;0)),(COUNTIFS('Attendance Register'!$D$8:$NE$8,"&lt;="&amp;MIN(TODAY(),I$24),'Attendance Register'!$D$8:$NE$8,"&gt;"&amp;EOMONTH(I$24,-1),'Attendance Register'!$D33:$NE33,"P")+COUNTIFS('Attendance Register'!$D$8:$NE$8,"&lt;="&amp;MIN(TODAY(),I$24),'Attendance Register'!$D$8:$NE$8,"&gt;"&amp;EOMONTH(I$24,-1),'Attendance Register'!$D33:$NE33,"L"))/I$25,"")</f>
        <v/>
      </c>
      <c r="J56" s="232" t="str">
        <f ca="1">IF(AND(ISNUMBER(J$24),(LEN($C56)&gt;0)),(COUNTIFS('Attendance Register'!$D$8:$NE$8,"&lt;="&amp;MIN(TODAY(),J$24),'Attendance Register'!$D$8:$NE$8,"&gt;"&amp;EOMONTH(J$24,-1),'Attendance Register'!$D33:$NE33,"P")+COUNTIFS('Attendance Register'!$D$8:$NE$8,"&lt;="&amp;MIN(TODAY(),J$24),'Attendance Register'!$D$8:$NE$8,"&gt;"&amp;EOMONTH(J$24,-1),'Attendance Register'!$D33:$NE33,"L"))/J$25,"")</f>
        <v/>
      </c>
      <c r="K56" s="232" t="str">
        <f ca="1">IF(AND(ISNUMBER(K$24),(LEN($C56)&gt;0)),(COUNTIFS('Attendance Register'!$D$8:$NE$8,"&lt;="&amp;MIN(TODAY(),K$24),'Attendance Register'!$D$8:$NE$8,"&gt;"&amp;EOMONTH(K$24,-1),'Attendance Register'!$D33:$NE33,"P")+COUNTIFS('Attendance Register'!$D$8:$NE$8,"&lt;="&amp;MIN(TODAY(),K$24),'Attendance Register'!$D$8:$NE$8,"&gt;"&amp;EOMONTH(K$24,-1),'Attendance Register'!$D33:$NE33,"L"))/K$25,"")</f>
        <v/>
      </c>
      <c r="L56" s="232" t="str">
        <f ca="1">IF(AND(ISNUMBER(L$24),(LEN($C56)&gt;0)),(COUNTIFS('Attendance Register'!$D$8:$NE$8,"&lt;="&amp;MIN(TODAY(),L$24),'Attendance Register'!$D$8:$NE$8,"&gt;"&amp;EOMONTH(L$24,-1),'Attendance Register'!$D33:$NE33,"P")+COUNTIFS('Attendance Register'!$D$8:$NE$8,"&lt;="&amp;MIN(TODAY(),L$24),'Attendance Register'!$D$8:$NE$8,"&gt;"&amp;EOMONTH(L$24,-1),'Attendance Register'!$D33:$NE33,"L"))/L$25,"")</f>
        <v/>
      </c>
      <c r="M56" s="232" t="str">
        <f ca="1">IF(AND(ISNUMBER(M$24),(LEN($C56)&gt;0)),(COUNTIFS('Attendance Register'!$D$8:$NE$8,"&lt;="&amp;MIN(TODAY(),M$24),'Attendance Register'!$D$8:$NE$8,"&gt;"&amp;EOMONTH(M$24,-1),'Attendance Register'!$D33:$NE33,"P")+COUNTIFS('Attendance Register'!$D$8:$NE$8,"&lt;="&amp;MIN(TODAY(),M$24),'Attendance Register'!$D$8:$NE$8,"&gt;"&amp;EOMONTH(M$24,-1),'Attendance Register'!$D33:$NE33,"L"))/M$25,"")</f>
        <v/>
      </c>
      <c r="N56" s="232" t="str">
        <f ca="1">IF(AND(ISNUMBER(N$24),(LEN($C56)&gt;0)),(COUNTIFS('Attendance Register'!$D$8:$NE$8,"&lt;="&amp;MIN(TODAY(),N$24),'Attendance Register'!$D$8:$NE$8,"&gt;"&amp;EOMONTH(N$24,-1),'Attendance Register'!$D33:$NE33,"P")+COUNTIFS('Attendance Register'!$D$8:$NE$8,"&lt;="&amp;MIN(TODAY(),N$24),'Attendance Register'!$D$8:$NE$8,"&gt;"&amp;EOMONTH(N$24,-1),'Attendance Register'!$D33:$NE33,"L"))/N$25,"")</f>
        <v/>
      </c>
      <c r="O56" s="232" t="str">
        <f ca="1">IF(AND(ISNUMBER(O$24),(LEN($C56)&gt;0)),(COUNTIFS('Attendance Register'!$D$8:$NE$8,"&lt;="&amp;MIN(TODAY(),O$24),'Attendance Register'!$D$8:$NE$8,"&gt;"&amp;EOMONTH(O$24,-1),'Attendance Register'!$D33:$NE33,"P")+COUNTIFS('Attendance Register'!$D$8:$NE$8,"&lt;="&amp;MIN(TODAY(),O$24),'Attendance Register'!$D$8:$NE$8,"&gt;"&amp;EOMONTH(O$24,-1),'Attendance Register'!$D33:$NE33,"L"))/O$25,"")</f>
        <v/>
      </c>
      <c r="P56" s="233">
        <f ca="1">IF(ISBLANK(I_BegnDate),"",IF(LEN($C56)&gt;0,(COUNTIFS('Attendance Register'!$D33:$NE33,"P",'Attendance Register'!$D$8:$NE$8,"&lt;="&amp;MIN(TODAY(),I_EndDate))+COUNTIFS('Attendance Register'!$D33:$NE33,"L",'Attendance Register'!$D$8:$NE$8,"&lt;="&amp;MIN(TODAY(),I_EndDate)))/P$25,""))</f>
        <v>0.75</v>
      </c>
      <c r="Q56" s="197"/>
      <c r="R56" s="158"/>
    </row>
    <row r="57" spans="1:18" ht="20.100000000000001" customHeight="1">
      <c r="A57" s="158"/>
      <c r="B57" s="194"/>
      <c r="C57" s="175" t="str">
        <f>IF(LEN('Attendance Register'!B34)&gt;0,'Attendance Register'!B34,"")</f>
        <v>Ishaya Gbashe Jonathan</v>
      </c>
      <c r="D57" s="232">
        <f ca="1">IF(AND(ISNUMBER(D$24),(LEN($C57)&gt;0)),(COUNTIFS('Attendance Register'!$D$8:$NE$8,"&lt;="&amp;MIN(TODAY(),D$24),'Attendance Register'!$D$8:$NE$8,"&gt;"&amp;EOMONTH(D$24,-1),'Attendance Register'!$D34:$NE34,"P")+COUNTIFS('Attendance Register'!$D$8:$NE$8,"&lt;="&amp;MIN(TODAY(),D$24),'Attendance Register'!$D$8:$NE$8,"&gt;"&amp;EOMONTH(D$24,-1),'Attendance Register'!$D34:$NE34,"L"))/D$25,"")</f>
        <v>0.75</v>
      </c>
      <c r="E57" s="232" t="str">
        <f ca="1">IF(AND(ISNUMBER(E$24),(LEN($C57)&gt;0)),(COUNTIFS('Attendance Register'!$D$8:$NE$8,"&lt;="&amp;MIN(TODAY(),E$24),'Attendance Register'!$D$8:$NE$8,"&gt;"&amp;EOMONTH(E$24,-1),'Attendance Register'!$D34:$NE34,"P")+COUNTIFS('Attendance Register'!$D$8:$NE$8,"&lt;="&amp;MIN(TODAY(),E$24),'Attendance Register'!$D$8:$NE$8,"&gt;"&amp;EOMONTH(E$24,-1),'Attendance Register'!$D34:$NE34,"L"))/E$25,"")</f>
        <v/>
      </c>
      <c r="F57" s="232" t="str">
        <f ca="1">IF(AND(ISNUMBER(F$24),(LEN($C57)&gt;0)),(COUNTIFS('Attendance Register'!$D$8:$NE$8,"&lt;="&amp;MIN(TODAY(),F$24),'Attendance Register'!$D$8:$NE$8,"&gt;"&amp;EOMONTH(F$24,-1),'Attendance Register'!$D34:$NE34,"P")+COUNTIFS('Attendance Register'!$D$8:$NE$8,"&lt;="&amp;MIN(TODAY(),F$24),'Attendance Register'!$D$8:$NE$8,"&gt;"&amp;EOMONTH(F$24,-1),'Attendance Register'!$D34:$NE34,"L"))/F$25,"")</f>
        <v/>
      </c>
      <c r="G57" s="232" t="str">
        <f ca="1">IF(AND(ISNUMBER(G$24),(LEN($C57)&gt;0)),(COUNTIFS('Attendance Register'!$D$8:$NE$8,"&lt;="&amp;MIN(TODAY(),G$24),'Attendance Register'!$D$8:$NE$8,"&gt;"&amp;EOMONTH(G$24,-1),'Attendance Register'!$D34:$NE34,"P")+COUNTIFS('Attendance Register'!$D$8:$NE$8,"&lt;="&amp;MIN(TODAY(),G$24),'Attendance Register'!$D$8:$NE$8,"&gt;"&amp;EOMONTH(G$24,-1),'Attendance Register'!$D34:$NE34,"L"))/G$25,"")</f>
        <v/>
      </c>
      <c r="H57" s="232" t="str">
        <f ca="1">IF(AND(ISNUMBER(H$24),(LEN($C57)&gt;0)),(COUNTIFS('Attendance Register'!$D$8:$NE$8,"&lt;="&amp;MIN(TODAY(),H$24),'Attendance Register'!$D$8:$NE$8,"&gt;"&amp;EOMONTH(H$24,-1),'Attendance Register'!$D34:$NE34,"P")+COUNTIFS('Attendance Register'!$D$8:$NE$8,"&lt;="&amp;MIN(TODAY(),H$24),'Attendance Register'!$D$8:$NE$8,"&gt;"&amp;EOMONTH(H$24,-1),'Attendance Register'!$D34:$NE34,"L"))/H$25,"")</f>
        <v/>
      </c>
      <c r="I57" s="232" t="str">
        <f ca="1">IF(AND(ISNUMBER(I$24),(LEN($C57)&gt;0)),(COUNTIFS('Attendance Register'!$D$8:$NE$8,"&lt;="&amp;MIN(TODAY(),I$24),'Attendance Register'!$D$8:$NE$8,"&gt;"&amp;EOMONTH(I$24,-1),'Attendance Register'!$D34:$NE34,"P")+COUNTIFS('Attendance Register'!$D$8:$NE$8,"&lt;="&amp;MIN(TODAY(),I$24),'Attendance Register'!$D$8:$NE$8,"&gt;"&amp;EOMONTH(I$24,-1),'Attendance Register'!$D34:$NE34,"L"))/I$25,"")</f>
        <v/>
      </c>
      <c r="J57" s="232" t="str">
        <f ca="1">IF(AND(ISNUMBER(J$24),(LEN($C57)&gt;0)),(COUNTIFS('Attendance Register'!$D$8:$NE$8,"&lt;="&amp;MIN(TODAY(),J$24),'Attendance Register'!$D$8:$NE$8,"&gt;"&amp;EOMONTH(J$24,-1),'Attendance Register'!$D34:$NE34,"P")+COUNTIFS('Attendance Register'!$D$8:$NE$8,"&lt;="&amp;MIN(TODAY(),J$24),'Attendance Register'!$D$8:$NE$8,"&gt;"&amp;EOMONTH(J$24,-1),'Attendance Register'!$D34:$NE34,"L"))/J$25,"")</f>
        <v/>
      </c>
      <c r="K57" s="232" t="str">
        <f ca="1">IF(AND(ISNUMBER(K$24),(LEN($C57)&gt;0)),(COUNTIFS('Attendance Register'!$D$8:$NE$8,"&lt;="&amp;MIN(TODAY(),K$24),'Attendance Register'!$D$8:$NE$8,"&gt;"&amp;EOMONTH(K$24,-1),'Attendance Register'!$D34:$NE34,"P")+COUNTIFS('Attendance Register'!$D$8:$NE$8,"&lt;="&amp;MIN(TODAY(),K$24),'Attendance Register'!$D$8:$NE$8,"&gt;"&amp;EOMONTH(K$24,-1),'Attendance Register'!$D34:$NE34,"L"))/K$25,"")</f>
        <v/>
      </c>
      <c r="L57" s="232" t="str">
        <f ca="1">IF(AND(ISNUMBER(L$24),(LEN($C57)&gt;0)),(COUNTIFS('Attendance Register'!$D$8:$NE$8,"&lt;="&amp;MIN(TODAY(),L$24),'Attendance Register'!$D$8:$NE$8,"&gt;"&amp;EOMONTH(L$24,-1),'Attendance Register'!$D34:$NE34,"P")+COUNTIFS('Attendance Register'!$D$8:$NE$8,"&lt;="&amp;MIN(TODAY(),L$24),'Attendance Register'!$D$8:$NE$8,"&gt;"&amp;EOMONTH(L$24,-1),'Attendance Register'!$D34:$NE34,"L"))/L$25,"")</f>
        <v/>
      </c>
      <c r="M57" s="232" t="str">
        <f ca="1">IF(AND(ISNUMBER(M$24),(LEN($C57)&gt;0)),(COUNTIFS('Attendance Register'!$D$8:$NE$8,"&lt;="&amp;MIN(TODAY(),M$24),'Attendance Register'!$D$8:$NE$8,"&gt;"&amp;EOMONTH(M$24,-1),'Attendance Register'!$D34:$NE34,"P")+COUNTIFS('Attendance Register'!$D$8:$NE$8,"&lt;="&amp;MIN(TODAY(),M$24),'Attendance Register'!$D$8:$NE$8,"&gt;"&amp;EOMONTH(M$24,-1),'Attendance Register'!$D34:$NE34,"L"))/M$25,"")</f>
        <v/>
      </c>
      <c r="N57" s="232" t="str">
        <f ca="1">IF(AND(ISNUMBER(N$24),(LEN($C57)&gt;0)),(COUNTIFS('Attendance Register'!$D$8:$NE$8,"&lt;="&amp;MIN(TODAY(),N$24),'Attendance Register'!$D$8:$NE$8,"&gt;"&amp;EOMONTH(N$24,-1),'Attendance Register'!$D34:$NE34,"P")+COUNTIFS('Attendance Register'!$D$8:$NE$8,"&lt;="&amp;MIN(TODAY(),N$24),'Attendance Register'!$D$8:$NE$8,"&gt;"&amp;EOMONTH(N$24,-1),'Attendance Register'!$D34:$NE34,"L"))/N$25,"")</f>
        <v/>
      </c>
      <c r="O57" s="232" t="str">
        <f ca="1">IF(AND(ISNUMBER(O$24),(LEN($C57)&gt;0)),(COUNTIFS('Attendance Register'!$D$8:$NE$8,"&lt;="&amp;MIN(TODAY(),O$24),'Attendance Register'!$D$8:$NE$8,"&gt;"&amp;EOMONTH(O$24,-1),'Attendance Register'!$D34:$NE34,"P")+COUNTIFS('Attendance Register'!$D$8:$NE$8,"&lt;="&amp;MIN(TODAY(),O$24),'Attendance Register'!$D$8:$NE$8,"&gt;"&amp;EOMONTH(O$24,-1),'Attendance Register'!$D34:$NE34,"L"))/O$25,"")</f>
        <v/>
      </c>
      <c r="P57" s="233">
        <f ca="1">IF(ISBLANK(I_BegnDate),"",IF(LEN($C57)&gt;0,(COUNTIFS('Attendance Register'!$D34:$NE34,"P",'Attendance Register'!$D$8:$NE$8,"&lt;="&amp;MIN(TODAY(),I_EndDate))+COUNTIFS('Attendance Register'!$D34:$NE34,"L",'Attendance Register'!$D$8:$NE$8,"&lt;="&amp;MIN(TODAY(),I_EndDate)))/P$25,""))</f>
        <v>0.75</v>
      </c>
      <c r="Q57" s="197"/>
      <c r="R57" s="158"/>
    </row>
    <row r="58" spans="1:18" ht="20.100000000000001" customHeight="1">
      <c r="A58" s="158"/>
      <c r="B58" s="194"/>
      <c r="C58" s="175" t="str">
        <f>IF(LEN('Attendance Register'!B35)&gt;0,'Attendance Register'!B35,"")</f>
        <v>Samson Owoyele</v>
      </c>
      <c r="D58" s="232">
        <f ca="1">IF(AND(ISNUMBER(D$24),(LEN($C58)&gt;0)),(COUNTIFS('Attendance Register'!$D$8:$NE$8,"&lt;="&amp;MIN(TODAY(),D$24),'Attendance Register'!$D$8:$NE$8,"&gt;"&amp;EOMONTH(D$24,-1),'Attendance Register'!$D35:$NE35,"P")+COUNTIFS('Attendance Register'!$D$8:$NE$8,"&lt;="&amp;MIN(TODAY(),D$24),'Attendance Register'!$D$8:$NE$8,"&gt;"&amp;EOMONTH(D$24,-1),'Attendance Register'!$D35:$NE35,"L"))/D$25,"")</f>
        <v>0.75</v>
      </c>
      <c r="E58" s="232" t="str">
        <f ca="1">IF(AND(ISNUMBER(E$24),(LEN($C58)&gt;0)),(COUNTIFS('Attendance Register'!$D$8:$NE$8,"&lt;="&amp;MIN(TODAY(),E$24),'Attendance Register'!$D$8:$NE$8,"&gt;"&amp;EOMONTH(E$24,-1),'Attendance Register'!$D35:$NE35,"P")+COUNTIFS('Attendance Register'!$D$8:$NE$8,"&lt;="&amp;MIN(TODAY(),E$24),'Attendance Register'!$D$8:$NE$8,"&gt;"&amp;EOMONTH(E$24,-1),'Attendance Register'!$D35:$NE35,"L"))/E$25,"")</f>
        <v/>
      </c>
      <c r="F58" s="232" t="str">
        <f ca="1">IF(AND(ISNUMBER(F$24),(LEN($C58)&gt;0)),(COUNTIFS('Attendance Register'!$D$8:$NE$8,"&lt;="&amp;MIN(TODAY(),F$24),'Attendance Register'!$D$8:$NE$8,"&gt;"&amp;EOMONTH(F$24,-1),'Attendance Register'!$D35:$NE35,"P")+COUNTIFS('Attendance Register'!$D$8:$NE$8,"&lt;="&amp;MIN(TODAY(),F$24),'Attendance Register'!$D$8:$NE$8,"&gt;"&amp;EOMONTH(F$24,-1),'Attendance Register'!$D35:$NE35,"L"))/F$25,"")</f>
        <v/>
      </c>
      <c r="G58" s="232" t="str">
        <f ca="1">IF(AND(ISNUMBER(G$24),(LEN($C58)&gt;0)),(COUNTIFS('Attendance Register'!$D$8:$NE$8,"&lt;="&amp;MIN(TODAY(),G$24),'Attendance Register'!$D$8:$NE$8,"&gt;"&amp;EOMONTH(G$24,-1),'Attendance Register'!$D35:$NE35,"P")+COUNTIFS('Attendance Register'!$D$8:$NE$8,"&lt;="&amp;MIN(TODAY(),G$24),'Attendance Register'!$D$8:$NE$8,"&gt;"&amp;EOMONTH(G$24,-1),'Attendance Register'!$D35:$NE35,"L"))/G$25,"")</f>
        <v/>
      </c>
      <c r="H58" s="232" t="str">
        <f ca="1">IF(AND(ISNUMBER(H$24),(LEN($C58)&gt;0)),(COUNTIFS('Attendance Register'!$D$8:$NE$8,"&lt;="&amp;MIN(TODAY(),H$24),'Attendance Register'!$D$8:$NE$8,"&gt;"&amp;EOMONTH(H$24,-1),'Attendance Register'!$D35:$NE35,"P")+COUNTIFS('Attendance Register'!$D$8:$NE$8,"&lt;="&amp;MIN(TODAY(),H$24),'Attendance Register'!$D$8:$NE$8,"&gt;"&amp;EOMONTH(H$24,-1),'Attendance Register'!$D35:$NE35,"L"))/H$25,"")</f>
        <v/>
      </c>
      <c r="I58" s="232" t="str">
        <f ca="1">IF(AND(ISNUMBER(I$24),(LEN($C58)&gt;0)),(COUNTIFS('Attendance Register'!$D$8:$NE$8,"&lt;="&amp;MIN(TODAY(),I$24),'Attendance Register'!$D$8:$NE$8,"&gt;"&amp;EOMONTH(I$24,-1),'Attendance Register'!$D35:$NE35,"P")+COUNTIFS('Attendance Register'!$D$8:$NE$8,"&lt;="&amp;MIN(TODAY(),I$24),'Attendance Register'!$D$8:$NE$8,"&gt;"&amp;EOMONTH(I$24,-1),'Attendance Register'!$D35:$NE35,"L"))/I$25,"")</f>
        <v/>
      </c>
      <c r="J58" s="232" t="str">
        <f ca="1">IF(AND(ISNUMBER(J$24),(LEN($C58)&gt;0)),(COUNTIFS('Attendance Register'!$D$8:$NE$8,"&lt;="&amp;MIN(TODAY(),J$24),'Attendance Register'!$D$8:$NE$8,"&gt;"&amp;EOMONTH(J$24,-1),'Attendance Register'!$D35:$NE35,"P")+COUNTIFS('Attendance Register'!$D$8:$NE$8,"&lt;="&amp;MIN(TODAY(),J$24),'Attendance Register'!$D$8:$NE$8,"&gt;"&amp;EOMONTH(J$24,-1),'Attendance Register'!$D35:$NE35,"L"))/J$25,"")</f>
        <v/>
      </c>
      <c r="K58" s="232" t="str">
        <f ca="1">IF(AND(ISNUMBER(K$24),(LEN($C58)&gt;0)),(COUNTIFS('Attendance Register'!$D$8:$NE$8,"&lt;="&amp;MIN(TODAY(),K$24),'Attendance Register'!$D$8:$NE$8,"&gt;"&amp;EOMONTH(K$24,-1),'Attendance Register'!$D35:$NE35,"P")+COUNTIFS('Attendance Register'!$D$8:$NE$8,"&lt;="&amp;MIN(TODAY(),K$24),'Attendance Register'!$D$8:$NE$8,"&gt;"&amp;EOMONTH(K$24,-1),'Attendance Register'!$D35:$NE35,"L"))/K$25,"")</f>
        <v/>
      </c>
      <c r="L58" s="232" t="str">
        <f ca="1">IF(AND(ISNUMBER(L$24),(LEN($C58)&gt;0)),(COUNTIFS('Attendance Register'!$D$8:$NE$8,"&lt;="&amp;MIN(TODAY(),L$24),'Attendance Register'!$D$8:$NE$8,"&gt;"&amp;EOMONTH(L$24,-1),'Attendance Register'!$D35:$NE35,"P")+COUNTIFS('Attendance Register'!$D$8:$NE$8,"&lt;="&amp;MIN(TODAY(),L$24),'Attendance Register'!$D$8:$NE$8,"&gt;"&amp;EOMONTH(L$24,-1),'Attendance Register'!$D35:$NE35,"L"))/L$25,"")</f>
        <v/>
      </c>
      <c r="M58" s="232" t="str">
        <f ca="1">IF(AND(ISNUMBER(M$24),(LEN($C58)&gt;0)),(COUNTIFS('Attendance Register'!$D$8:$NE$8,"&lt;="&amp;MIN(TODAY(),M$24),'Attendance Register'!$D$8:$NE$8,"&gt;"&amp;EOMONTH(M$24,-1),'Attendance Register'!$D35:$NE35,"P")+COUNTIFS('Attendance Register'!$D$8:$NE$8,"&lt;="&amp;MIN(TODAY(),M$24),'Attendance Register'!$D$8:$NE$8,"&gt;"&amp;EOMONTH(M$24,-1),'Attendance Register'!$D35:$NE35,"L"))/M$25,"")</f>
        <v/>
      </c>
      <c r="N58" s="232" t="str">
        <f ca="1">IF(AND(ISNUMBER(N$24),(LEN($C58)&gt;0)),(COUNTIFS('Attendance Register'!$D$8:$NE$8,"&lt;="&amp;MIN(TODAY(),N$24),'Attendance Register'!$D$8:$NE$8,"&gt;"&amp;EOMONTH(N$24,-1),'Attendance Register'!$D35:$NE35,"P")+COUNTIFS('Attendance Register'!$D$8:$NE$8,"&lt;="&amp;MIN(TODAY(),N$24),'Attendance Register'!$D$8:$NE$8,"&gt;"&amp;EOMONTH(N$24,-1),'Attendance Register'!$D35:$NE35,"L"))/N$25,"")</f>
        <v/>
      </c>
      <c r="O58" s="232" t="str">
        <f ca="1">IF(AND(ISNUMBER(O$24),(LEN($C58)&gt;0)),(COUNTIFS('Attendance Register'!$D$8:$NE$8,"&lt;="&amp;MIN(TODAY(),O$24),'Attendance Register'!$D$8:$NE$8,"&gt;"&amp;EOMONTH(O$24,-1),'Attendance Register'!$D35:$NE35,"P")+COUNTIFS('Attendance Register'!$D$8:$NE$8,"&lt;="&amp;MIN(TODAY(),O$24),'Attendance Register'!$D$8:$NE$8,"&gt;"&amp;EOMONTH(O$24,-1),'Attendance Register'!$D35:$NE35,"L"))/O$25,"")</f>
        <v/>
      </c>
      <c r="P58" s="233">
        <f ca="1">IF(ISBLANK(I_BegnDate),"",IF(LEN($C58)&gt;0,(COUNTIFS('Attendance Register'!$D35:$NE35,"P",'Attendance Register'!$D$8:$NE$8,"&lt;="&amp;MIN(TODAY(),I_EndDate))+COUNTIFS('Attendance Register'!$D35:$NE35,"L",'Attendance Register'!$D$8:$NE$8,"&lt;="&amp;MIN(TODAY(),I_EndDate)))/P$25,""))</f>
        <v>0.75</v>
      </c>
      <c r="Q58" s="197"/>
      <c r="R58" s="158"/>
    </row>
    <row r="59" spans="1:18" ht="20.100000000000001" customHeight="1">
      <c r="A59" s="158"/>
      <c r="B59" s="194"/>
      <c r="C59" s="175" t="str">
        <f>IF(LEN('Attendance Register'!B36)&gt;0,'Attendance Register'!B36,"")</f>
        <v>Nwigwe Uloma Catherine</v>
      </c>
      <c r="D59" s="232">
        <f ca="1">IF(AND(ISNUMBER(D$24),(LEN($C59)&gt;0)),(COUNTIFS('Attendance Register'!$D$8:$NE$8,"&lt;="&amp;MIN(TODAY(),D$24),'Attendance Register'!$D$8:$NE$8,"&gt;"&amp;EOMONTH(D$24,-1),'Attendance Register'!$D36:$NE36,"P")+COUNTIFS('Attendance Register'!$D$8:$NE$8,"&lt;="&amp;MIN(TODAY(),D$24),'Attendance Register'!$D$8:$NE$8,"&gt;"&amp;EOMONTH(D$24,-1),'Attendance Register'!$D36:$NE36,"L"))/D$25,"")</f>
        <v>0.75</v>
      </c>
      <c r="E59" s="232" t="str">
        <f ca="1">IF(AND(ISNUMBER(E$24),(LEN($C59)&gt;0)),(COUNTIFS('Attendance Register'!$D$8:$NE$8,"&lt;="&amp;MIN(TODAY(),E$24),'Attendance Register'!$D$8:$NE$8,"&gt;"&amp;EOMONTH(E$24,-1),'Attendance Register'!$D36:$NE36,"P")+COUNTIFS('Attendance Register'!$D$8:$NE$8,"&lt;="&amp;MIN(TODAY(),E$24),'Attendance Register'!$D$8:$NE$8,"&gt;"&amp;EOMONTH(E$24,-1),'Attendance Register'!$D36:$NE36,"L"))/E$25,"")</f>
        <v/>
      </c>
      <c r="F59" s="232" t="str">
        <f ca="1">IF(AND(ISNUMBER(F$24),(LEN($C59)&gt;0)),(COUNTIFS('Attendance Register'!$D$8:$NE$8,"&lt;="&amp;MIN(TODAY(),F$24),'Attendance Register'!$D$8:$NE$8,"&gt;"&amp;EOMONTH(F$24,-1),'Attendance Register'!$D36:$NE36,"P")+COUNTIFS('Attendance Register'!$D$8:$NE$8,"&lt;="&amp;MIN(TODAY(),F$24),'Attendance Register'!$D$8:$NE$8,"&gt;"&amp;EOMONTH(F$24,-1),'Attendance Register'!$D36:$NE36,"L"))/F$25,"")</f>
        <v/>
      </c>
      <c r="G59" s="232" t="str">
        <f ca="1">IF(AND(ISNUMBER(G$24),(LEN($C59)&gt;0)),(COUNTIFS('Attendance Register'!$D$8:$NE$8,"&lt;="&amp;MIN(TODAY(),G$24),'Attendance Register'!$D$8:$NE$8,"&gt;"&amp;EOMONTH(G$24,-1),'Attendance Register'!$D36:$NE36,"P")+COUNTIFS('Attendance Register'!$D$8:$NE$8,"&lt;="&amp;MIN(TODAY(),G$24),'Attendance Register'!$D$8:$NE$8,"&gt;"&amp;EOMONTH(G$24,-1),'Attendance Register'!$D36:$NE36,"L"))/G$25,"")</f>
        <v/>
      </c>
      <c r="H59" s="232" t="str">
        <f ca="1">IF(AND(ISNUMBER(H$24),(LEN($C59)&gt;0)),(COUNTIFS('Attendance Register'!$D$8:$NE$8,"&lt;="&amp;MIN(TODAY(),H$24),'Attendance Register'!$D$8:$NE$8,"&gt;"&amp;EOMONTH(H$24,-1),'Attendance Register'!$D36:$NE36,"P")+COUNTIFS('Attendance Register'!$D$8:$NE$8,"&lt;="&amp;MIN(TODAY(),H$24),'Attendance Register'!$D$8:$NE$8,"&gt;"&amp;EOMONTH(H$24,-1),'Attendance Register'!$D36:$NE36,"L"))/H$25,"")</f>
        <v/>
      </c>
      <c r="I59" s="232" t="str">
        <f ca="1">IF(AND(ISNUMBER(I$24),(LEN($C59)&gt;0)),(COUNTIFS('Attendance Register'!$D$8:$NE$8,"&lt;="&amp;MIN(TODAY(),I$24),'Attendance Register'!$D$8:$NE$8,"&gt;"&amp;EOMONTH(I$24,-1),'Attendance Register'!$D36:$NE36,"P")+COUNTIFS('Attendance Register'!$D$8:$NE$8,"&lt;="&amp;MIN(TODAY(),I$24),'Attendance Register'!$D$8:$NE$8,"&gt;"&amp;EOMONTH(I$24,-1),'Attendance Register'!$D36:$NE36,"L"))/I$25,"")</f>
        <v/>
      </c>
      <c r="J59" s="232" t="str">
        <f ca="1">IF(AND(ISNUMBER(J$24),(LEN($C59)&gt;0)),(COUNTIFS('Attendance Register'!$D$8:$NE$8,"&lt;="&amp;MIN(TODAY(),J$24),'Attendance Register'!$D$8:$NE$8,"&gt;"&amp;EOMONTH(J$24,-1),'Attendance Register'!$D36:$NE36,"P")+COUNTIFS('Attendance Register'!$D$8:$NE$8,"&lt;="&amp;MIN(TODAY(),J$24),'Attendance Register'!$D$8:$NE$8,"&gt;"&amp;EOMONTH(J$24,-1),'Attendance Register'!$D36:$NE36,"L"))/J$25,"")</f>
        <v/>
      </c>
      <c r="K59" s="232" t="str">
        <f ca="1">IF(AND(ISNUMBER(K$24),(LEN($C59)&gt;0)),(COUNTIFS('Attendance Register'!$D$8:$NE$8,"&lt;="&amp;MIN(TODAY(),K$24),'Attendance Register'!$D$8:$NE$8,"&gt;"&amp;EOMONTH(K$24,-1),'Attendance Register'!$D36:$NE36,"P")+COUNTIFS('Attendance Register'!$D$8:$NE$8,"&lt;="&amp;MIN(TODAY(),K$24),'Attendance Register'!$D$8:$NE$8,"&gt;"&amp;EOMONTH(K$24,-1),'Attendance Register'!$D36:$NE36,"L"))/K$25,"")</f>
        <v/>
      </c>
      <c r="L59" s="232" t="str">
        <f ca="1">IF(AND(ISNUMBER(L$24),(LEN($C59)&gt;0)),(COUNTIFS('Attendance Register'!$D$8:$NE$8,"&lt;="&amp;MIN(TODAY(),L$24),'Attendance Register'!$D$8:$NE$8,"&gt;"&amp;EOMONTH(L$24,-1),'Attendance Register'!$D36:$NE36,"P")+COUNTIFS('Attendance Register'!$D$8:$NE$8,"&lt;="&amp;MIN(TODAY(),L$24),'Attendance Register'!$D$8:$NE$8,"&gt;"&amp;EOMONTH(L$24,-1),'Attendance Register'!$D36:$NE36,"L"))/L$25,"")</f>
        <v/>
      </c>
      <c r="M59" s="232" t="str">
        <f ca="1">IF(AND(ISNUMBER(M$24),(LEN($C59)&gt;0)),(COUNTIFS('Attendance Register'!$D$8:$NE$8,"&lt;="&amp;MIN(TODAY(),M$24),'Attendance Register'!$D$8:$NE$8,"&gt;"&amp;EOMONTH(M$24,-1),'Attendance Register'!$D36:$NE36,"P")+COUNTIFS('Attendance Register'!$D$8:$NE$8,"&lt;="&amp;MIN(TODAY(),M$24),'Attendance Register'!$D$8:$NE$8,"&gt;"&amp;EOMONTH(M$24,-1),'Attendance Register'!$D36:$NE36,"L"))/M$25,"")</f>
        <v/>
      </c>
      <c r="N59" s="232" t="str">
        <f ca="1">IF(AND(ISNUMBER(N$24),(LEN($C59)&gt;0)),(COUNTIFS('Attendance Register'!$D$8:$NE$8,"&lt;="&amp;MIN(TODAY(),N$24),'Attendance Register'!$D$8:$NE$8,"&gt;"&amp;EOMONTH(N$24,-1),'Attendance Register'!$D36:$NE36,"P")+COUNTIFS('Attendance Register'!$D$8:$NE$8,"&lt;="&amp;MIN(TODAY(),N$24),'Attendance Register'!$D$8:$NE$8,"&gt;"&amp;EOMONTH(N$24,-1),'Attendance Register'!$D36:$NE36,"L"))/N$25,"")</f>
        <v/>
      </c>
      <c r="O59" s="232" t="str">
        <f ca="1">IF(AND(ISNUMBER(O$24),(LEN($C59)&gt;0)),(COUNTIFS('Attendance Register'!$D$8:$NE$8,"&lt;="&amp;MIN(TODAY(),O$24),'Attendance Register'!$D$8:$NE$8,"&gt;"&amp;EOMONTH(O$24,-1),'Attendance Register'!$D36:$NE36,"P")+COUNTIFS('Attendance Register'!$D$8:$NE$8,"&lt;="&amp;MIN(TODAY(),O$24),'Attendance Register'!$D$8:$NE$8,"&gt;"&amp;EOMONTH(O$24,-1),'Attendance Register'!$D36:$NE36,"L"))/O$25,"")</f>
        <v/>
      </c>
      <c r="P59" s="233">
        <f ca="1">IF(ISBLANK(I_BegnDate),"",IF(LEN($C59)&gt;0,(COUNTIFS('Attendance Register'!$D36:$NE36,"P",'Attendance Register'!$D$8:$NE$8,"&lt;="&amp;MIN(TODAY(),I_EndDate))+COUNTIFS('Attendance Register'!$D36:$NE36,"L",'Attendance Register'!$D$8:$NE$8,"&lt;="&amp;MIN(TODAY(),I_EndDate)))/P$25,""))</f>
        <v>0.75</v>
      </c>
      <c r="Q59" s="197"/>
      <c r="R59" s="158"/>
    </row>
    <row r="60" spans="1:18" ht="20.100000000000001" customHeight="1">
      <c r="A60" s="158"/>
      <c r="B60" s="194"/>
      <c r="C60" s="175" t="str">
        <f>IF(LEN('Attendance Register'!B37)&gt;0,'Attendance Register'!B37,"")</f>
        <v>Yusuf Danlami</v>
      </c>
      <c r="D60" s="232">
        <f ca="1">IF(AND(ISNUMBER(D$24),(LEN($C60)&gt;0)),(COUNTIFS('Attendance Register'!$D$8:$NE$8,"&lt;="&amp;MIN(TODAY(),D$24),'Attendance Register'!$D$8:$NE$8,"&gt;"&amp;EOMONTH(D$24,-1),'Attendance Register'!$D37:$NE37,"P")+COUNTIFS('Attendance Register'!$D$8:$NE$8,"&lt;="&amp;MIN(TODAY(),D$24),'Attendance Register'!$D$8:$NE$8,"&gt;"&amp;EOMONTH(D$24,-1),'Attendance Register'!$D37:$NE37,"L"))/D$25,"")</f>
        <v>0.75</v>
      </c>
      <c r="E60" s="232" t="str">
        <f ca="1">IF(AND(ISNUMBER(E$24),(LEN($C60)&gt;0)),(COUNTIFS('Attendance Register'!$D$8:$NE$8,"&lt;="&amp;MIN(TODAY(),E$24),'Attendance Register'!$D$8:$NE$8,"&gt;"&amp;EOMONTH(E$24,-1),'Attendance Register'!$D37:$NE37,"P")+COUNTIFS('Attendance Register'!$D$8:$NE$8,"&lt;="&amp;MIN(TODAY(),E$24),'Attendance Register'!$D$8:$NE$8,"&gt;"&amp;EOMONTH(E$24,-1),'Attendance Register'!$D37:$NE37,"L"))/E$25,"")</f>
        <v/>
      </c>
      <c r="F60" s="232" t="str">
        <f ca="1">IF(AND(ISNUMBER(F$24),(LEN($C60)&gt;0)),(COUNTIFS('Attendance Register'!$D$8:$NE$8,"&lt;="&amp;MIN(TODAY(),F$24),'Attendance Register'!$D$8:$NE$8,"&gt;"&amp;EOMONTH(F$24,-1),'Attendance Register'!$D37:$NE37,"P")+COUNTIFS('Attendance Register'!$D$8:$NE$8,"&lt;="&amp;MIN(TODAY(),F$24),'Attendance Register'!$D$8:$NE$8,"&gt;"&amp;EOMONTH(F$24,-1),'Attendance Register'!$D37:$NE37,"L"))/F$25,"")</f>
        <v/>
      </c>
      <c r="G60" s="232" t="str">
        <f ca="1">IF(AND(ISNUMBER(G$24),(LEN($C60)&gt;0)),(COUNTIFS('Attendance Register'!$D$8:$NE$8,"&lt;="&amp;MIN(TODAY(),G$24),'Attendance Register'!$D$8:$NE$8,"&gt;"&amp;EOMONTH(G$24,-1),'Attendance Register'!$D37:$NE37,"P")+COUNTIFS('Attendance Register'!$D$8:$NE$8,"&lt;="&amp;MIN(TODAY(),G$24),'Attendance Register'!$D$8:$NE$8,"&gt;"&amp;EOMONTH(G$24,-1),'Attendance Register'!$D37:$NE37,"L"))/G$25,"")</f>
        <v/>
      </c>
      <c r="H60" s="232" t="str">
        <f ca="1">IF(AND(ISNUMBER(H$24),(LEN($C60)&gt;0)),(COUNTIFS('Attendance Register'!$D$8:$NE$8,"&lt;="&amp;MIN(TODAY(),H$24),'Attendance Register'!$D$8:$NE$8,"&gt;"&amp;EOMONTH(H$24,-1),'Attendance Register'!$D37:$NE37,"P")+COUNTIFS('Attendance Register'!$D$8:$NE$8,"&lt;="&amp;MIN(TODAY(),H$24),'Attendance Register'!$D$8:$NE$8,"&gt;"&amp;EOMONTH(H$24,-1),'Attendance Register'!$D37:$NE37,"L"))/H$25,"")</f>
        <v/>
      </c>
      <c r="I60" s="232" t="str">
        <f ca="1">IF(AND(ISNUMBER(I$24),(LEN($C60)&gt;0)),(COUNTIFS('Attendance Register'!$D$8:$NE$8,"&lt;="&amp;MIN(TODAY(),I$24),'Attendance Register'!$D$8:$NE$8,"&gt;"&amp;EOMONTH(I$24,-1),'Attendance Register'!$D37:$NE37,"P")+COUNTIFS('Attendance Register'!$D$8:$NE$8,"&lt;="&amp;MIN(TODAY(),I$24),'Attendance Register'!$D$8:$NE$8,"&gt;"&amp;EOMONTH(I$24,-1),'Attendance Register'!$D37:$NE37,"L"))/I$25,"")</f>
        <v/>
      </c>
      <c r="J60" s="232" t="str">
        <f ca="1">IF(AND(ISNUMBER(J$24),(LEN($C60)&gt;0)),(COUNTIFS('Attendance Register'!$D$8:$NE$8,"&lt;="&amp;MIN(TODAY(),J$24),'Attendance Register'!$D$8:$NE$8,"&gt;"&amp;EOMONTH(J$24,-1),'Attendance Register'!$D37:$NE37,"P")+COUNTIFS('Attendance Register'!$D$8:$NE$8,"&lt;="&amp;MIN(TODAY(),J$24),'Attendance Register'!$D$8:$NE$8,"&gt;"&amp;EOMONTH(J$24,-1),'Attendance Register'!$D37:$NE37,"L"))/J$25,"")</f>
        <v/>
      </c>
      <c r="K60" s="232" t="str">
        <f ca="1">IF(AND(ISNUMBER(K$24),(LEN($C60)&gt;0)),(COUNTIFS('Attendance Register'!$D$8:$NE$8,"&lt;="&amp;MIN(TODAY(),K$24),'Attendance Register'!$D$8:$NE$8,"&gt;"&amp;EOMONTH(K$24,-1),'Attendance Register'!$D37:$NE37,"P")+COUNTIFS('Attendance Register'!$D$8:$NE$8,"&lt;="&amp;MIN(TODAY(),K$24),'Attendance Register'!$D$8:$NE$8,"&gt;"&amp;EOMONTH(K$24,-1),'Attendance Register'!$D37:$NE37,"L"))/K$25,"")</f>
        <v/>
      </c>
      <c r="L60" s="232" t="str">
        <f ca="1">IF(AND(ISNUMBER(L$24),(LEN($C60)&gt;0)),(COUNTIFS('Attendance Register'!$D$8:$NE$8,"&lt;="&amp;MIN(TODAY(),L$24),'Attendance Register'!$D$8:$NE$8,"&gt;"&amp;EOMONTH(L$24,-1),'Attendance Register'!$D37:$NE37,"P")+COUNTIFS('Attendance Register'!$D$8:$NE$8,"&lt;="&amp;MIN(TODAY(),L$24),'Attendance Register'!$D$8:$NE$8,"&gt;"&amp;EOMONTH(L$24,-1),'Attendance Register'!$D37:$NE37,"L"))/L$25,"")</f>
        <v/>
      </c>
      <c r="M60" s="232" t="str">
        <f ca="1">IF(AND(ISNUMBER(M$24),(LEN($C60)&gt;0)),(COUNTIFS('Attendance Register'!$D$8:$NE$8,"&lt;="&amp;MIN(TODAY(),M$24),'Attendance Register'!$D$8:$NE$8,"&gt;"&amp;EOMONTH(M$24,-1),'Attendance Register'!$D37:$NE37,"P")+COUNTIFS('Attendance Register'!$D$8:$NE$8,"&lt;="&amp;MIN(TODAY(),M$24),'Attendance Register'!$D$8:$NE$8,"&gt;"&amp;EOMONTH(M$24,-1),'Attendance Register'!$D37:$NE37,"L"))/M$25,"")</f>
        <v/>
      </c>
      <c r="N60" s="232" t="str">
        <f ca="1">IF(AND(ISNUMBER(N$24),(LEN($C60)&gt;0)),(COUNTIFS('Attendance Register'!$D$8:$NE$8,"&lt;="&amp;MIN(TODAY(),N$24),'Attendance Register'!$D$8:$NE$8,"&gt;"&amp;EOMONTH(N$24,-1),'Attendance Register'!$D37:$NE37,"P")+COUNTIFS('Attendance Register'!$D$8:$NE$8,"&lt;="&amp;MIN(TODAY(),N$24),'Attendance Register'!$D$8:$NE$8,"&gt;"&amp;EOMONTH(N$24,-1),'Attendance Register'!$D37:$NE37,"L"))/N$25,"")</f>
        <v/>
      </c>
      <c r="O60" s="232" t="str">
        <f ca="1">IF(AND(ISNUMBER(O$24),(LEN($C60)&gt;0)),(COUNTIFS('Attendance Register'!$D$8:$NE$8,"&lt;="&amp;MIN(TODAY(),O$24),'Attendance Register'!$D$8:$NE$8,"&gt;"&amp;EOMONTH(O$24,-1),'Attendance Register'!$D37:$NE37,"P")+COUNTIFS('Attendance Register'!$D$8:$NE$8,"&lt;="&amp;MIN(TODAY(),O$24),'Attendance Register'!$D$8:$NE$8,"&gt;"&amp;EOMONTH(O$24,-1),'Attendance Register'!$D37:$NE37,"L"))/O$25,"")</f>
        <v/>
      </c>
      <c r="P60" s="233">
        <f ca="1">IF(ISBLANK(I_BegnDate),"",IF(LEN($C60)&gt;0,(COUNTIFS('Attendance Register'!$D37:$NE37,"P",'Attendance Register'!$D$8:$NE$8,"&lt;="&amp;MIN(TODAY(),I_EndDate))+COUNTIFS('Attendance Register'!$D37:$NE37,"L",'Attendance Register'!$D$8:$NE$8,"&lt;="&amp;MIN(TODAY(),I_EndDate)))/P$25,""))</f>
        <v>0.75</v>
      </c>
      <c r="Q60" s="197"/>
      <c r="R60" s="158"/>
    </row>
    <row r="61" spans="1:18" ht="20.100000000000001" customHeight="1">
      <c r="A61" s="158"/>
      <c r="B61" s="194"/>
      <c r="C61" s="175" t="str">
        <f>IF(LEN('Attendance Register'!B38)&gt;0,'Attendance Register'!B38,"")</f>
        <v>Onoli Chukwuebuka Francis</v>
      </c>
      <c r="D61" s="232">
        <f ca="1">IF(AND(ISNUMBER(D$24),(LEN($C61)&gt;0)),(COUNTIFS('Attendance Register'!$D$8:$NE$8,"&lt;="&amp;MIN(TODAY(),D$24),'Attendance Register'!$D$8:$NE$8,"&gt;"&amp;EOMONTH(D$24,-1),'Attendance Register'!$D38:$NE38,"P")+COUNTIFS('Attendance Register'!$D$8:$NE$8,"&lt;="&amp;MIN(TODAY(),D$24),'Attendance Register'!$D$8:$NE$8,"&gt;"&amp;EOMONTH(D$24,-1),'Attendance Register'!$D38:$NE38,"L"))/D$25,"")</f>
        <v>0.75</v>
      </c>
      <c r="E61" s="232" t="str">
        <f ca="1">IF(AND(ISNUMBER(E$24),(LEN($C61)&gt;0)),(COUNTIFS('Attendance Register'!$D$8:$NE$8,"&lt;="&amp;MIN(TODAY(),E$24),'Attendance Register'!$D$8:$NE$8,"&gt;"&amp;EOMONTH(E$24,-1),'Attendance Register'!$D38:$NE38,"P")+COUNTIFS('Attendance Register'!$D$8:$NE$8,"&lt;="&amp;MIN(TODAY(),E$24),'Attendance Register'!$D$8:$NE$8,"&gt;"&amp;EOMONTH(E$24,-1),'Attendance Register'!$D38:$NE38,"L"))/E$25,"")</f>
        <v/>
      </c>
      <c r="F61" s="232" t="str">
        <f ca="1">IF(AND(ISNUMBER(F$24),(LEN($C61)&gt;0)),(COUNTIFS('Attendance Register'!$D$8:$NE$8,"&lt;="&amp;MIN(TODAY(),F$24),'Attendance Register'!$D$8:$NE$8,"&gt;"&amp;EOMONTH(F$24,-1),'Attendance Register'!$D38:$NE38,"P")+COUNTIFS('Attendance Register'!$D$8:$NE$8,"&lt;="&amp;MIN(TODAY(),F$24),'Attendance Register'!$D$8:$NE$8,"&gt;"&amp;EOMONTH(F$24,-1),'Attendance Register'!$D38:$NE38,"L"))/F$25,"")</f>
        <v/>
      </c>
      <c r="G61" s="232" t="str">
        <f ca="1">IF(AND(ISNUMBER(G$24),(LEN($C61)&gt;0)),(COUNTIFS('Attendance Register'!$D$8:$NE$8,"&lt;="&amp;MIN(TODAY(),G$24),'Attendance Register'!$D$8:$NE$8,"&gt;"&amp;EOMONTH(G$24,-1),'Attendance Register'!$D38:$NE38,"P")+COUNTIFS('Attendance Register'!$D$8:$NE$8,"&lt;="&amp;MIN(TODAY(),G$24),'Attendance Register'!$D$8:$NE$8,"&gt;"&amp;EOMONTH(G$24,-1),'Attendance Register'!$D38:$NE38,"L"))/G$25,"")</f>
        <v/>
      </c>
      <c r="H61" s="232" t="str">
        <f ca="1">IF(AND(ISNUMBER(H$24),(LEN($C61)&gt;0)),(COUNTIFS('Attendance Register'!$D$8:$NE$8,"&lt;="&amp;MIN(TODAY(),H$24),'Attendance Register'!$D$8:$NE$8,"&gt;"&amp;EOMONTH(H$24,-1),'Attendance Register'!$D38:$NE38,"P")+COUNTIFS('Attendance Register'!$D$8:$NE$8,"&lt;="&amp;MIN(TODAY(),H$24),'Attendance Register'!$D$8:$NE$8,"&gt;"&amp;EOMONTH(H$24,-1),'Attendance Register'!$D38:$NE38,"L"))/H$25,"")</f>
        <v/>
      </c>
      <c r="I61" s="232" t="str">
        <f ca="1">IF(AND(ISNUMBER(I$24),(LEN($C61)&gt;0)),(COUNTIFS('Attendance Register'!$D$8:$NE$8,"&lt;="&amp;MIN(TODAY(),I$24),'Attendance Register'!$D$8:$NE$8,"&gt;"&amp;EOMONTH(I$24,-1),'Attendance Register'!$D38:$NE38,"P")+COUNTIFS('Attendance Register'!$D$8:$NE$8,"&lt;="&amp;MIN(TODAY(),I$24),'Attendance Register'!$D$8:$NE$8,"&gt;"&amp;EOMONTH(I$24,-1),'Attendance Register'!$D38:$NE38,"L"))/I$25,"")</f>
        <v/>
      </c>
      <c r="J61" s="232" t="str">
        <f ca="1">IF(AND(ISNUMBER(J$24),(LEN($C61)&gt;0)),(COUNTIFS('Attendance Register'!$D$8:$NE$8,"&lt;="&amp;MIN(TODAY(),J$24),'Attendance Register'!$D$8:$NE$8,"&gt;"&amp;EOMONTH(J$24,-1),'Attendance Register'!$D38:$NE38,"P")+COUNTIFS('Attendance Register'!$D$8:$NE$8,"&lt;="&amp;MIN(TODAY(),J$24),'Attendance Register'!$D$8:$NE$8,"&gt;"&amp;EOMONTH(J$24,-1),'Attendance Register'!$D38:$NE38,"L"))/J$25,"")</f>
        <v/>
      </c>
      <c r="K61" s="232" t="str">
        <f ca="1">IF(AND(ISNUMBER(K$24),(LEN($C61)&gt;0)),(COUNTIFS('Attendance Register'!$D$8:$NE$8,"&lt;="&amp;MIN(TODAY(),K$24),'Attendance Register'!$D$8:$NE$8,"&gt;"&amp;EOMONTH(K$24,-1),'Attendance Register'!$D38:$NE38,"P")+COUNTIFS('Attendance Register'!$D$8:$NE$8,"&lt;="&amp;MIN(TODAY(),K$24),'Attendance Register'!$D$8:$NE$8,"&gt;"&amp;EOMONTH(K$24,-1),'Attendance Register'!$D38:$NE38,"L"))/K$25,"")</f>
        <v/>
      </c>
      <c r="L61" s="232" t="str">
        <f ca="1">IF(AND(ISNUMBER(L$24),(LEN($C61)&gt;0)),(COUNTIFS('Attendance Register'!$D$8:$NE$8,"&lt;="&amp;MIN(TODAY(),L$24),'Attendance Register'!$D$8:$NE$8,"&gt;"&amp;EOMONTH(L$24,-1),'Attendance Register'!$D38:$NE38,"P")+COUNTIFS('Attendance Register'!$D$8:$NE$8,"&lt;="&amp;MIN(TODAY(),L$24),'Attendance Register'!$D$8:$NE$8,"&gt;"&amp;EOMONTH(L$24,-1),'Attendance Register'!$D38:$NE38,"L"))/L$25,"")</f>
        <v/>
      </c>
      <c r="M61" s="232" t="str">
        <f ca="1">IF(AND(ISNUMBER(M$24),(LEN($C61)&gt;0)),(COUNTIFS('Attendance Register'!$D$8:$NE$8,"&lt;="&amp;MIN(TODAY(),M$24),'Attendance Register'!$D$8:$NE$8,"&gt;"&amp;EOMONTH(M$24,-1),'Attendance Register'!$D38:$NE38,"P")+COUNTIFS('Attendance Register'!$D$8:$NE$8,"&lt;="&amp;MIN(TODAY(),M$24),'Attendance Register'!$D$8:$NE$8,"&gt;"&amp;EOMONTH(M$24,-1),'Attendance Register'!$D38:$NE38,"L"))/M$25,"")</f>
        <v/>
      </c>
      <c r="N61" s="232" t="str">
        <f ca="1">IF(AND(ISNUMBER(N$24),(LEN($C61)&gt;0)),(COUNTIFS('Attendance Register'!$D$8:$NE$8,"&lt;="&amp;MIN(TODAY(),N$24),'Attendance Register'!$D$8:$NE$8,"&gt;"&amp;EOMONTH(N$24,-1),'Attendance Register'!$D38:$NE38,"P")+COUNTIFS('Attendance Register'!$D$8:$NE$8,"&lt;="&amp;MIN(TODAY(),N$24),'Attendance Register'!$D$8:$NE$8,"&gt;"&amp;EOMONTH(N$24,-1),'Attendance Register'!$D38:$NE38,"L"))/N$25,"")</f>
        <v/>
      </c>
      <c r="O61" s="232" t="str">
        <f ca="1">IF(AND(ISNUMBER(O$24),(LEN($C61)&gt;0)),(COUNTIFS('Attendance Register'!$D$8:$NE$8,"&lt;="&amp;MIN(TODAY(),O$24),'Attendance Register'!$D$8:$NE$8,"&gt;"&amp;EOMONTH(O$24,-1),'Attendance Register'!$D38:$NE38,"P")+COUNTIFS('Attendance Register'!$D$8:$NE$8,"&lt;="&amp;MIN(TODAY(),O$24),'Attendance Register'!$D$8:$NE$8,"&gt;"&amp;EOMONTH(O$24,-1),'Attendance Register'!$D38:$NE38,"L"))/O$25,"")</f>
        <v/>
      </c>
      <c r="P61" s="233">
        <f ca="1">IF(ISBLANK(I_BegnDate),"",IF(LEN($C61)&gt;0,(COUNTIFS('Attendance Register'!$D38:$NE38,"P",'Attendance Register'!$D$8:$NE$8,"&lt;="&amp;MIN(TODAY(),I_EndDate))+COUNTIFS('Attendance Register'!$D38:$NE38,"L",'Attendance Register'!$D$8:$NE$8,"&lt;="&amp;MIN(TODAY(),I_EndDate)))/P$25,""))</f>
        <v>0.75</v>
      </c>
      <c r="Q61" s="197"/>
      <c r="R61" s="158"/>
    </row>
    <row r="62" spans="1:18" ht="20.100000000000001" customHeight="1">
      <c r="A62" s="158"/>
      <c r="B62" s="194"/>
      <c r="C62" s="175" t="str">
        <f>IF(LEN('Attendance Register'!B39)&gt;0,'Attendance Register'!B39,"")</f>
        <v>Danlami Mohammed Sani</v>
      </c>
      <c r="D62" s="232">
        <f ca="1">IF(AND(ISNUMBER(D$24),(LEN($C62)&gt;0)),(COUNTIFS('Attendance Register'!$D$8:$NE$8,"&lt;="&amp;MIN(TODAY(),D$24),'Attendance Register'!$D$8:$NE$8,"&gt;"&amp;EOMONTH(D$24,-1),'Attendance Register'!$D39:$NE39,"P")+COUNTIFS('Attendance Register'!$D$8:$NE$8,"&lt;="&amp;MIN(TODAY(),D$24),'Attendance Register'!$D$8:$NE$8,"&gt;"&amp;EOMONTH(D$24,-1),'Attendance Register'!$D39:$NE39,"L"))/D$25,"")</f>
        <v>0.5</v>
      </c>
      <c r="E62" s="232" t="str">
        <f ca="1">IF(AND(ISNUMBER(E$24),(LEN($C62)&gt;0)),(COUNTIFS('Attendance Register'!$D$8:$NE$8,"&lt;="&amp;MIN(TODAY(),E$24),'Attendance Register'!$D$8:$NE$8,"&gt;"&amp;EOMONTH(E$24,-1),'Attendance Register'!$D39:$NE39,"P")+COUNTIFS('Attendance Register'!$D$8:$NE$8,"&lt;="&amp;MIN(TODAY(),E$24),'Attendance Register'!$D$8:$NE$8,"&gt;"&amp;EOMONTH(E$24,-1),'Attendance Register'!$D39:$NE39,"L"))/E$25,"")</f>
        <v/>
      </c>
      <c r="F62" s="232" t="str">
        <f ca="1">IF(AND(ISNUMBER(F$24),(LEN($C62)&gt;0)),(COUNTIFS('Attendance Register'!$D$8:$NE$8,"&lt;="&amp;MIN(TODAY(),F$24),'Attendance Register'!$D$8:$NE$8,"&gt;"&amp;EOMONTH(F$24,-1),'Attendance Register'!$D39:$NE39,"P")+COUNTIFS('Attendance Register'!$D$8:$NE$8,"&lt;="&amp;MIN(TODAY(),F$24),'Attendance Register'!$D$8:$NE$8,"&gt;"&amp;EOMONTH(F$24,-1),'Attendance Register'!$D39:$NE39,"L"))/F$25,"")</f>
        <v/>
      </c>
      <c r="G62" s="232" t="str">
        <f ca="1">IF(AND(ISNUMBER(G$24),(LEN($C62)&gt;0)),(COUNTIFS('Attendance Register'!$D$8:$NE$8,"&lt;="&amp;MIN(TODAY(),G$24),'Attendance Register'!$D$8:$NE$8,"&gt;"&amp;EOMONTH(G$24,-1),'Attendance Register'!$D39:$NE39,"P")+COUNTIFS('Attendance Register'!$D$8:$NE$8,"&lt;="&amp;MIN(TODAY(),G$24),'Attendance Register'!$D$8:$NE$8,"&gt;"&amp;EOMONTH(G$24,-1),'Attendance Register'!$D39:$NE39,"L"))/G$25,"")</f>
        <v/>
      </c>
      <c r="H62" s="232" t="str">
        <f ca="1">IF(AND(ISNUMBER(H$24),(LEN($C62)&gt;0)),(COUNTIFS('Attendance Register'!$D$8:$NE$8,"&lt;="&amp;MIN(TODAY(),H$24),'Attendance Register'!$D$8:$NE$8,"&gt;"&amp;EOMONTH(H$24,-1),'Attendance Register'!$D39:$NE39,"P")+COUNTIFS('Attendance Register'!$D$8:$NE$8,"&lt;="&amp;MIN(TODAY(),H$24),'Attendance Register'!$D$8:$NE$8,"&gt;"&amp;EOMONTH(H$24,-1),'Attendance Register'!$D39:$NE39,"L"))/H$25,"")</f>
        <v/>
      </c>
      <c r="I62" s="232" t="str">
        <f ca="1">IF(AND(ISNUMBER(I$24),(LEN($C62)&gt;0)),(COUNTIFS('Attendance Register'!$D$8:$NE$8,"&lt;="&amp;MIN(TODAY(),I$24),'Attendance Register'!$D$8:$NE$8,"&gt;"&amp;EOMONTH(I$24,-1),'Attendance Register'!$D39:$NE39,"P")+COUNTIFS('Attendance Register'!$D$8:$NE$8,"&lt;="&amp;MIN(TODAY(),I$24),'Attendance Register'!$D$8:$NE$8,"&gt;"&amp;EOMONTH(I$24,-1),'Attendance Register'!$D39:$NE39,"L"))/I$25,"")</f>
        <v/>
      </c>
      <c r="J62" s="232" t="str">
        <f ca="1">IF(AND(ISNUMBER(J$24),(LEN($C62)&gt;0)),(COUNTIFS('Attendance Register'!$D$8:$NE$8,"&lt;="&amp;MIN(TODAY(),J$24),'Attendance Register'!$D$8:$NE$8,"&gt;"&amp;EOMONTH(J$24,-1),'Attendance Register'!$D39:$NE39,"P")+COUNTIFS('Attendance Register'!$D$8:$NE$8,"&lt;="&amp;MIN(TODAY(),J$24),'Attendance Register'!$D$8:$NE$8,"&gt;"&amp;EOMONTH(J$24,-1),'Attendance Register'!$D39:$NE39,"L"))/J$25,"")</f>
        <v/>
      </c>
      <c r="K62" s="232" t="str">
        <f ca="1">IF(AND(ISNUMBER(K$24),(LEN($C62)&gt;0)),(COUNTIFS('Attendance Register'!$D$8:$NE$8,"&lt;="&amp;MIN(TODAY(),K$24),'Attendance Register'!$D$8:$NE$8,"&gt;"&amp;EOMONTH(K$24,-1),'Attendance Register'!$D39:$NE39,"P")+COUNTIFS('Attendance Register'!$D$8:$NE$8,"&lt;="&amp;MIN(TODAY(),K$24),'Attendance Register'!$D$8:$NE$8,"&gt;"&amp;EOMONTH(K$24,-1),'Attendance Register'!$D39:$NE39,"L"))/K$25,"")</f>
        <v/>
      </c>
      <c r="L62" s="232" t="str">
        <f ca="1">IF(AND(ISNUMBER(L$24),(LEN($C62)&gt;0)),(COUNTIFS('Attendance Register'!$D$8:$NE$8,"&lt;="&amp;MIN(TODAY(),L$24),'Attendance Register'!$D$8:$NE$8,"&gt;"&amp;EOMONTH(L$24,-1),'Attendance Register'!$D39:$NE39,"P")+COUNTIFS('Attendance Register'!$D$8:$NE$8,"&lt;="&amp;MIN(TODAY(),L$24),'Attendance Register'!$D$8:$NE$8,"&gt;"&amp;EOMONTH(L$24,-1),'Attendance Register'!$D39:$NE39,"L"))/L$25,"")</f>
        <v/>
      </c>
      <c r="M62" s="232" t="str">
        <f ca="1">IF(AND(ISNUMBER(M$24),(LEN($C62)&gt;0)),(COUNTIFS('Attendance Register'!$D$8:$NE$8,"&lt;="&amp;MIN(TODAY(),M$24),'Attendance Register'!$D$8:$NE$8,"&gt;"&amp;EOMONTH(M$24,-1),'Attendance Register'!$D39:$NE39,"P")+COUNTIFS('Attendance Register'!$D$8:$NE$8,"&lt;="&amp;MIN(TODAY(),M$24),'Attendance Register'!$D$8:$NE$8,"&gt;"&amp;EOMONTH(M$24,-1),'Attendance Register'!$D39:$NE39,"L"))/M$25,"")</f>
        <v/>
      </c>
      <c r="N62" s="232" t="str">
        <f ca="1">IF(AND(ISNUMBER(N$24),(LEN($C62)&gt;0)),(COUNTIFS('Attendance Register'!$D$8:$NE$8,"&lt;="&amp;MIN(TODAY(),N$24),'Attendance Register'!$D$8:$NE$8,"&gt;"&amp;EOMONTH(N$24,-1),'Attendance Register'!$D39:$NE39,"P")+COUNTIFS('Attendance Register'!$D$8:$NE$8,"&lt;="&amp;MIN(TODAY(),N$24),'Attendance Register'!$D$8:$NE$8,"&gt;"&amp;EOMONTH(N$24,-1),'Attendance Register'!$D39:$NE39,"L"))/N$25,"")</f>
        <v/>
      </c>
      <c r="O62" s="232" t="str">
        <f ca="1">IF(AND(ISNUMBER(O$24),(LEN($C62)&gt;0)),(COUNTIFS('Attendance Register'!$D$8:$NE$8,"&lt;="&amp;MIN(TODAY(),O$24),'Attendance Register'!$D$8:$NE$8,"&gt;"&amp;EOMONTH(O$24,-1),'Attendance Register'!$D39:$NE39,"P")+COUNTIFS('Attendance Register'!$D$8:$NE$8,"&lt;="&amp;MIN(TODAY(),O$24),'Attendance Register'!$D$8:$NE$8,"&gt;"&amp;EOMONTH(O$24,-1),'Attendance Register'!$D39:$NE39,"L"))/O$25,"")</f>
        <v/>
      </c>
      <c r="P62" s="233">
        <f ca="1">IF(ISBLANK(I_BegnDate),"",IF(LEN($C62)&gt;0,(COUNTIFS('Attendance Register'!$D39:$NE39,"P",'Attendance Register'!$D$8:$NE$8,"&lt;="&amp;MIN(TODAY(),I_EndDate))+COUNTIFS('Attendance Register'!$D39:$NE39,"L",'Attendance Register'!$D$8:$NE$8,"&lt;="&amp;MIN(TODAY(),I_EndDate)))/P$25,""))</f>
        <v>0.5</v>
      </c>
      <c r="Q62" s="197"/>
      <c r="R62" s="158"/>
    </row>
    <row r="63" spans="1:18" ht="20.100000000000001" customHeight="1">
      <c r="A63" s="158"/>
      <c r="B63" s="194"/>
      <c r="C63" s="175" t="str">
        <f>IF(LEN('Attendance Register'!B40)&gt;0,'Attendance Register'!B40,"")</f>
        <v>Umar Tanko Kapara</v>
      </c>
      <c r="D63" s="232">
        <f ca="1">IF(AND(ISNUMBER(D$24),(LEN($C63)&gt;0)),(COUNTIFS('Attendance Register'!$D$8:$NE$8,"&lt;="&amp;MIN(TODAY(),D$24),'Attendance Register'!$D$8:$NE$8,"&gt;"&amp;EOMONTH(D$24,-1),'Attendance Register'!$D40:$NE40,"P")+COUNTIFS('Attendance Register'!$D$8:$NE$8,"&lt;="&amp;MIN(TODAY(),D$24),'Attendance Register'!$D$8:$NE$8,"&gt;"&amp;EOMONTH(D$24,-1),'Attendance Register'!$D40:$NE40,"L"))/D$25,"")</f>
        <v>0.5</v>
      </c>
      <c r="E63" s="232" t="str">
        <f ca="1">IF(AND(ISNUMBER(E$24),(LEN($C63)&gt;0)),(COUNTIFS('Attendance Register'!$D$8:$NE$8,"&lt;="&amp;MIN(TODAY(),E$24),'Attendance Register'!$D$8:$NE$8,"&gt;"&amp;EOMONTH(E$24,-1),'Attendance Register'!$D40:$NE40,"P")+COUNTIFS('Attendance Register'!$D$8:$NE$8,"&lt;="&amp;MIN(TODAY(),E$24),'Attendance Register'!$D$8:$NE$8,"&gt;"&amp;EOMONTH(E$24,-1),'Attendance Register'!$D40:$NE40,"L"))/E$25,"")</f>
        <v/>
      </c>
      <c r="F63" s="232" t="str">
        <f ca="1">IF(AND(ISNUMBER(F$24),(LEN($C63)&gt;0)),(COUNTIFS('Attendance Register'!$D$8:$NE$8,"&lt;="&amp;MIN(TODAY(),F$24),'Attendance Register'!$D$8:$NE$8,"&gt;"&amp;EOMONTH(F$24,-1),'Attendance Register'!$D40:$NE40,"P")+COUNTIFS('Attendance Register'!$D$8:$NE$8,"&lt;="&amp;MIN(TODAY(),F$24),'Attendance Register'!$D$8:$NE$8,"&gt;"&amp;EOMONTH(F$24,-1),'Attendance Register'!$D40:$NE40,"L"))/F$25,"")</f>
        <v/>
      </c>
      <c r="G63" s="232" t="str">
        <f ca="1">IF(AND(ISNUMBER(G$24),(LEN($C63)&gt;0)),(COUNTIFS('Attendance Register'!$D$8:$NE$8,"&lt;="&amp;MIN(TODAY(),G$24),'Attendance Register'!$D$8:$NE$8,"&gt;"&amp;EOMONTH(G$24,-1),'Attendance Register'!$D40:$NE40,"P")+COUNTIFS('Attendance Register'!$D$8:$NE$8,"&lt;="&amp;MIN(TODAY(),G$24),'Attendance Register'!$D$8:$NE$8,"&gt;"&amp;EOMONTH(G$24,-1),'Attendance Register'!$D40:$NE40,"L"))/G$25,"")</f>
        <v/>
      </c>
      <c r="H63" s="232" t="str">
        <f ca="1">IF(AND(ISNUMBER(H$24),(LEN($C63)&gt;0)),(COUNTIFS('Attendance Register'!$D$8:$NE$8,"&lt;="&amp;MIN(TODAY(),H$24),'Attendance Register'!$D$8:$NE$8,"&gt;"&amp;EOMONTH(H$24,-1),'Attendance Register'!$D40:$NE40,"P")+COUNTIFS('Attendance Register'!$D$8:$NE$8,"&lt;="&amp;MIN(TODAY(),H$24),'Attendance Register'!$D$8:$NE$8,"&gt;"&amp;EOMONTH(H$24,-1),'Attendance Register'!$D40:$NE40,"L"))/H$25,"")</f>
        <v/>
      </c>
      <c r="I63" s="232" t="str">
        <f ca="1">IF(AND(ISNUMBER(I$24),(LEN($C63)&gt;0)),(COUNTIFS('Attendance Register'!$D$8:$NE$8,"&lt;="&amp;MIN(TODAY(),I$24),'Attendance Register'!$D$8:$NE$8,"&gt;"&amp;EOMONTH(I$24,-1),'Attendance Register'!$D40:$NE40,"P")+COUNTIFS('Attendance Register'!$D$8:$NE$8,"&lt;="&amp;MIN(TODAY(),I$24),'Attendance Register'!$D$8:$NE$8,"&gt;"&amp;EOMONTH(I$24,-1),'Attendance Register'!$D40:$NE40,"L"))/I$25,"")</f>
        <v/>
      </c>
      <c r="J63" s="232" t="str">
        <f ca="1">IF(AND(ISNUMBER(J$24),(LEN($C63)&gt;0)),(COUNTIFS('Attendance Register'!$D$8:$NE$8,"&lt;="&amp;MIN(TODAY(),J$24),'Attendance Register'!$D$8:$NE$8,"&gt;"&amp;EOMONTH(J$24,-1),'Attendance Register'!$D40:$NE40,"P")+COUNTIFS('Attendance Register'!$D$8:$NE$8,"&lt;="&amp;MIN(TODAY(),J$24),'Attendance Register'!$D$8:$NE$8,"&gt;"&amp;EOMONTH(J$24,-1),'Attendance Register'!$D40:$NE40,"L"))/J$25,"")</f>
        <v/>
      </c>
      <c r="K63" s="232" t="str">
        <f ca="1">IF(AND(ISNUMBER(K$24),(LEN($C63)&gt;0)),(COUNTIFS('Attendance Register'!$D$8:$NE$8,"&lt;="&amp;MIN(TODAY(),K$24),'Attendance Register'!$D$8:$NE$8,"&gt;"&amp;EOMONTH(K$24,-1),'Attendance Register'!$D40:$NE40,"P")+COUNTIFS('Attendance Register'!$D$8:$NE$8,"&lt;="&amp;MIN(TODAY(),K$24),'Attendance Register'!$D$8:$NE$8,"&gt;"&amp;EOMONTH(K$24,-1),'Attendance Register'!$D40:$NE40,"L"))/K$25,"")</f>
        <v/>
      </c>
      <c r="L63" s="232" t="str">
        <f ca="1">IF(AND(ISNUMBER(L$24),(LEN($C63)&gt;0)),(COUNTIFS('Attendance Register'!$D$8:$NE$8,"&lt;="&amp;MIN(TODAY(),L$24),'Attendance Register'!$D$8:$NE$8,"&gt;"&amp;EOMONTH(L$24,-1),'Attendance Register'!$D40:$NE40,"P")+COUNTIFS('Attendance Register'!$D$8:$NE$8,"&lt;="&amp;MIN(TODAY(),L$24),'Attendance Register'!$D$8:$NE$8,"&gt;"&amp;EOMONTH(L$24,-1),'Attendance Register'!$D40:$NE40,"L"))/L$25,"")</f>
        <v/>
      </c>
      <c r="M63" s="232" t="str">
        <f ca="1">IF(AND(ISNUMBER(M$24),(LEN($C63)&gt;0)),(COUNTIFS('Attendance Register'!$D$8:$NE$8,"&lt;="&amp;MIN(TODAY(),M$24),'Attendance Register'!$D$8:$NE$8,"&gt;"&amp;EOMONTH(M$24,-1),'Attendance Register'!$D40:$NE40,"P")+COUNTIFS('Attendance Register'!$D$8:$NE$8,"&lt;="&amp;MIN(TODAY(),M$24),'Attendance Register'!$D$8:$NE$8,"&gt;"&amp;EOMONTH(M$24,-1),'Attendance Register'!$D40:$NE40,"L"))/M$25,"")</f>
        <v/>
      </c>
      <c r="N63" s="232" t="str">
        <f ca="1">IF(AND(ISNUMBER(N$24),(LEN($C63)&gt;0)),(COUNTIFS('Attendance Register'!$D$8:$NE$8,"&lt;="&amp;MIN(TODAY(),N$24),'Attendance Register'!$D$8:$NE$8,"&gt;"&amp;EOMONTH(N$24,-1),'Attendance Register'!$D40:$NE40,"P")+COUNTIFS('Attendance Register'!$D$8:$NE$8,"&lt;="&amp;MIN(TODAY(),N$24),'Attendance Register'!$D$8:$NE$8,"&gt;"&amp;EOMONTH(N$24,-1),'Attendance Register'!$D40:$NE40,"L"))/N$25,"")</f>
        <v/>
      </c>
      <c r="O63" s="232" t="str">
        <f ca="1">IF(AND(ISNUMBER(O$24),(LEN($C63)&gt;0)),(COUNTIFS('Attendance Register'!$D$8:$NE$8,"&lt;="&amp;MIN(TODAY(),O$24),'Attendance Register'!$D$8:$NE$8,"&gt;"&amp;EOMONTH(O$24,-1),'Attendance Register'!$D40:$NE40,"P")+COUNTIFS('Attendance Register'!$D$8:$NE$8,"&lt;="&amp;MIN(TODAY(),O$24),'Attendance Register'!$D$8:$NE$8,"&gt;"&amp;EOMONTH(O$24,-1),'Attendance Register'!$D40:$NE40,"L"))/O$25,"")</f>
        <v/>
      </c>
      <c r="P63" s="233">
        <f ca="1">IF(ISBLANK(I_BegnDate),"",IF(LEN($C63)&gt;0,(COUNTIFS('Attendance Register'!$D40:$NE40,"P",'Attendance Register'!$D$8:$NE$8,"&lt;="&amp;MIN(TODAY(),I_EndDate))+COUNTIFS('Attendance Register'!$D40:$NE40,"L",'Attendance Register'!$D$8:$NE$8,"&lt;="&amp;MIN(TODAY(),I_EndDate)))/P$25,""))</f>
        <v>0.5</v>
      </c>
      <c r="Q63" s="197"/>
      <c r="R63" s="158"/>
    </row>
    <row r="64" spans="1:18" ht="20.100000000000001" customHeight="1">
      <c r="A64" s="158"/>
      <c r="B64" s="194"/>
      <c r="C64" s="175" t="str">
        <f>IF(LEN('Attendance Register'!B41)&gt;0,'Attendance Register'!B41,"")</f>
        <v>Isah Makka Rilwa</v>
      </c>
      <c r="D64" s="232">
        <f ca="1">IF(AND(ISNUMBER(D$24),(LEN($C64)&gt;0)),(COUNTIFS('Attendance Register'!$D$8:$NE$8,"&lt;="&amp;MIN(TODAY(),D$24),'Attendance Register'!$D$8:$NE$8,"&gt;"&amp;EOMONTH(D$24,-1),'Attendance Register'!$D41:$NE41,"P")+COUNTIFS('Attendance Register'!$D$8:$NE$8,"&lt;="&amp;MIN(TODAY(),D$24),'Attendance Register'!$D$8:$NE$8,"&gt;"&amp;EOMONTH(D$24,-1),'Attendance Register'!$D41:$NE41,"L"))/D$25,"")</f>
        <v>0.75</v>
      </c>
      <c r="E64" s="232" t="str">
        <f ca="1">IF(AND(ISNUMBER(E$24),(LEN($C64)&gt;0)),(COUNTIFS('Attendance Register'!$D$8:$NE$8,"&lt;="&amp;MIN(TODAY(),E$24),'Attendance Register'!$D$8:$NE$8,"&gt;"&amp;EOMONTH(E$24,-1),'Attendance Register'!$D41:$NE41,"P")+COUNTIFS('Attendance Register'!$D$8:$NE$8,"&lt;="&amp;MIN(TODAY(),E$24),'Attendance Register'!$D$8:$NE$8,"&gt;"&amp;EOMONTH(E$24,-1),'Attendance Register'!$D41:$NE41,"L"))/E$25,"")</f>
        <v/>
      </c>
      <c r="F64" s="232" t="str">
        <f ca="1">IF(AND(ISNUMBER(F$24),(LEN($C64)&gt;0)),(COUNTIFS('Attendance Register'!$D$8:$NE$8,"&lt;="&amp;MIN(TODAY(),F$24),'Attendance Register'!$D$8:$NE$8,"&gt;"&amp;EOMONTH(F$24,-1),'Attendance Register'!$D41:$NE41,"P")+COUNTIFS('Attendance Register'!$D$8:$NE$8,"&lt;="&amp;MIN(TODAY(),F$24),'Attendance Register'!$D$8:$NE$8,"&gt;"&amp;EOMONTH(F$24,-1),'Attendance Register'!$D41:$NE41,"L"))/F$25,"")</f>
        <v/>
      </c>
      <c r="G64" s="232" t="str">
        <f ca="1">IF(AND(ISNUMBER(G$24),(LEN($C64)&gt;0)),(COUNTIFS('Attendance Register'!$D$8:$NE$8,"&lt;="&amp;MIN(TODAY(),G$24),'Attendance Register'!$D$8:$NE$8,"&gt;"&amp;EOMONTH(G$24,-1),'Attendance Register'!$D41:$NE41,"P")+COUNTIFS('Attendance Register'!$D$8:$NE$8,"&lt;="&amp;MIN(TODAY(),G$24),'Attendance Register'!$D$8:$NE$8,"&gt;"&amp;EOMONTH(G$24,-1),'Attendance Register'!$D41:$NE41,"L"))/G$25,"")</f>
        <v/>
      </c>
      <c r="H64" s="232" t="str">
        <f ca="1">IF(AND(ISNUMBER(H$24),(LEN($C64)&gt;0)),(COUNTIFS('Attendance Register'!$D$8:$NE$8,"&lt;="&amp;MIN(TODAY(),H$24),'Attendance Register'!$D$8:$NE$8,"&gt;"&amp;EOMONTH(H$24,-1),'Attendance Register'!$D41:$NE41,"P")+COUNTIFS('Attendance Register'!$D$8:$NE$8,"&lt;="&amp;MIN(TODAY(),H$24),'Attendance Register'!$D$8:$NE$8,"&gt;"&amp;EOMONTH(H$24,-1),'Attendance Register'!$D41:$NE41,"L"))/H$25,"")</f>
        <v/>
      </c>
      <c r="I64" s="232" t="str">
        <f ca="1">IF(AND(ISNUMBER(I$24),(LEN($C64)&gt;0)),(COUNTIFS('Attendance Register'!$D$8:$NE$8,"&lt;="&amp;MIN(TODAY(),I$24),'Attendance Register'!$D$8:$NE$8,"&gt;"&amp;EOMONTH(I$24,-1),'Attendance Register'!$D41:$NE41,"P")+COUNTIFS('Attendance Register'!$D$8:$NE$8,"&lt;="&amp;MIN(TODAY(),I$24),'Attendance Register'!$D$8:$NE$8,"&gt;"&amp;EOMONTH(I$24,-1),'Attendance Register'!$D41:$NE41,"L"))/I$25,"")</f>
        <v/>
      </c>
      <c r="J64" s="232" t="str">
        <f ca="1">IF(AND(ISNUMBER(J$24),(LEN($C64)&gt;0)),(COUNTIFS('Attendance Register'!$D$8:$NE$8,"&lt;="&amp;MIN(TODAY(),J$24),'Attendance Register'!$D$8:$NE$8,"&gt;"&amp;EOMONTH(J$24,-1),'Attendance Register'!$D41:$NE41,"P")+COUNTIFS('Attendance Register'!$D$8:$NE$8,"&lt;="&amp;MIN(TODAY(),J$24),'Attendance Register'!$D$8:$NE$8,"&gt;"&amp;EOMONTH(J$24,-1),'Attendance Register'!$D41:$NE41,"L"))/J$25,"")</f>
        <v/>
      </c>
      <c r="K64" s="232" t="str">
        <f ca="1">IF(AND(ISNUMBER(K$24),(LEN($C64)&gt;0)),(COUNTIFS('Attendance Register'!$D$8:$NE$8,"&lt;="&amp;MIN(TODAY(),K$24),'Attendance Register'!$D$8:$NE$8,"&gt;"&amp;EOMONTH(K$24,-1),'Attendance Register'!$D41:$NE41,"P")+COUNTIFS('Attendance Register'!$D$8:$NE$8,"&lt;="&amp;MIN(TODAY(),K$24),'Attendance Register'!$D$8:$NE$8,"&gt;"&amp;EOMONTH(K$24,-1),'Attendance Register'!$D41:$NE41,"L"))/K$25,"")</f>
        <v/>
      </c>
      <c r="L64" s="232" t="str">
        <f ca="1">IF(AND(ISNUMBER(L$24),(LEN($C64)&gt;0)),(COUNTIFS('Attendance Register'!$D$8:$NE$8,"&lt;="&amp;MIN(TODAY(),L$24),'Attendance Register'!$D$8:$NE$8,"&gt;"&amp;EOMONTH(L$24,-1),'Attendance Register'!$D41:$NE41,"P")+COUNTIFS('Attendance Register'!$D$8:$NE$8,"&lt;="&amp;MIN(TODAY(),L$24),'Attendance Register'!$D$8:$NE$8,"&gt;"&amp;EOMONTH(L$24,-1),'Attendance Register'!$D41:$NE41,"L"))/L$25,"")</f>
        <v/>
      </c>
      <c r="M64" s="232" t="str">
        <f ca="1">IF(AND(ISNUMBER(M$24),(LEN($C64)&gt;0)),(COUNTIFS('Attendance Register'!$D$8:$NE$8,"&lt;="&amp;MIN(TODAY(),M$24),'Attendance Register'!$D$8:$NE$8,"&gt;"&amp;EOMONTH(M$24,-1),'Attendance Register'!$D41:$NE41,"P")+COUNTIFS('Attendance Register'!$D$8:$NE$8,"&lt;="&amp;MIN(TODAY(),M$24),'Attendance Register'!$D$8:$NE$8,"&gt;"&amp;EOMONTH(M$24,-1),'Attendance Register'!$D41:$NE41,"L"))/M$25,"")</f>
        <v/>
      </c>
      <c r="N64" s="232" t="str">
        <f ca="1">IF(AND(ISNUMBER(N$24),(LEN($C64)&gt;0)),(COUNTIFS('Attendance Register'!$D$8:$NE$8,"&lt;="&amp;MIN(TODAY(),N$24),'Attendance Register'!$D$8:$NE$8,"&gt;"&amp;EOMONTH(N$24,-1),'Attendance Register'!$D41:$NE41,"P")+COUNTIFS('Attendance Register'!$D$8:$NE$8,"&lt;="&amp;MIN(TODAY(),N$24),'Attendance Register'!$D$8:$NE$8,"&gt;"&amp;EOMONTH(N$24,-1),'Attendance Register'!$D41:$NE41,"L"))/N$25,"")</f>
        <v/>
      </c>
      <c r="O64" s="232" t="str">
        <f ca="1">IF(AND(ISNUMBER(O$24),(LEN($C64)&gt;0)),(COUNTIFS('Attendance Register'!$D$8:$NE$8,"&lt;="&amp;MIN(TODAY(),O$24),'Attendance Register'!$D$8:$NE$8,"&gt;"&amp;EOMONTH(O$24,-1),'Attendance Register'!$D41:$NE41,"P")+COUNTIFS('Attendance Register'!$D$8:$NE$8,"&lt;="&amp;MIN(TODAY(),O$24),'Attendance Register'!$D$8:$NE$8,"&gt;"&amp;EOMONTH(O$24,-1),'Attendance Register'!$D41:$NE41,"L"))/O$25,"")</f>
        <v/>
      </c>
      <c r="P64" s="233">
        <f ca="1">IF(ISBLANK(I_BegnDate),"",IF(LEN($C64)&gt;0,(COUNTIFS('Attendance Register'!$D41:$NE41,"P",'Attendance Register'!$D$8:$NE$8,"&lt;="&amp;MIN(TODAY(),I_EndDate))+COUNTIFS('Attendance Register'!$D41:$NE41,"L",'Attendance Register'!$D$8:$NE$8,"&lt;="&amp;MIN(TODAY(),I_EndDate)))/P$25,""))</f>
        <v>0.75</v>
      </c>
      <c r="Q64" s="197"/>
      <c r="R64" s="158"/>
    </row>
    <row r="65" spans="1:18" ht="20.100000000000001" customHeight="1">
      <c r="A65" s="158"/>
      <c r="B65" s="194"/>
      <c r="C65" s="175" t="str">
        <f>IF(LEN('Attendance Register'!B42)&gt;0,'Attendance Register'!B42,"")</f>
        <v>Shuaibu Abdullahi</v>
      </c>
      <c r="D65" s="232">
        <f ca="1">IF(AND(ISNUMBER(D$24),(LEN($C65)&gt;0)),(COUNTIFS('Attendance Register'!$D$8:$NE$8,"&lt;="&amp;MIN(TODAY(),D$24),'Attendance Register'!$D$8:$NE$8,"&gt;"&amp;EOMONTH(D$24,-1),'Attendance Register'!$D42:$NE42,"P")+COUNTIFS('Attendance Register'!$D$8:$NE$8,"&lt;="&amp;MIN(TODAY(),D$24),'Attendance Register'!$D$8:$NE$8,"&gt;"&amp;EOMONTH(D$24,-1),'Attendance Register'!$D42:$NE42,"L"))/D$25,"")</f>
        <v>0.5</v>
      </c>
      <c r="E65" s="232" t="str">
        <f ca="1">IF(AND(ISNUMBER(E$24),(LEN($C65)&gt;0)),(COUNTIFS('Attendance Register'!$D$8:$NE$8,"&lt;="&amp;MIN(TODAY(),E$24),'Attendance Register'!$D$8:$NE$8,"&gt;"&amp;EOMONTH(E$24,-1),'Attendance Register'!$D42:$NE42,"P")+COUNTIFS('Attendance Register'!$D$8:$NE$8,"&lt;="&amp;MIN(TODAY(),E$24),'Attendance Register'!$D$8:$NE$8,"&gt;"&amp;EOMONTH(E$24,-1),'Attendance Register'!$D42:$NE42,"L"))/E$25,"")</f>
        <v/>
      </c>
      <c r="F65" s="232" t="str">
        <f ca="1">IF(AND(ISNUMBER(F$24),(LEN($C65)&gt;0)),(COUNTIFS('Attendance Register'!$D$8:$NE$8,"&lt;="&amp;MIN(TODAY(),F$24),'Attendance Register'!$D$8:$NE$8,"&gt;"&amp;EOMONTH(F$24,-1),'Attendance Register'!$D42:$NE42,"P")+COUNTIFS('Attendance Register'!$D$8:$NE$8,"&lt;="&amp;MIN(TODAY(),F$24),'Attendance Register'!$D$8:$NE$8,"&gt;"&amp;EOMONTH(F$24,-1),'Attendance Register'!$D42:$NE42,"L"))/F$25,"")</f>
        <v/>
      </c>
      <c r="G65" s="232" t="str">
        <f ca="1">IF(AND(ISNUMBER(G$24),(LEN($C65)&gt;0)),(COUNTIFS('Attendance Register'!$D$8:$NE$8,"&lt;="&amp;MIN(TODAY(),G$24),'Attendance Register'!$D$8:$NE$8,"&gt;"&amp;EOMONTH(G$24,-1),'Attendance Register'!$D42:$NE42,"P")+COUNTIFS('Attendance Register'!$D$8:$NE$8,"&lt;="&amp;MIN(TODAY(),G$24),'Attendance Register'!$D$8:$NE$8,"&gt;"&amp;EOMONTH(G$24,-1),'Attendance Register'!$D42:$NE42,"L"))/G$25,"")</f>
        <v/>
      </c>
      <c r="H65" s="232" t="str">
        <f ca="1">IF(AND(ISNUMBER(H$24),(LEN($C65)&gt;0)),(COUNTIFS('Attendance Register'!$D$8:$NE$8,"&lt;="&amp;MIN(TODAY(),H$24),'Attendance Register'!$D$8:$NE$8,"&gt;"&amp;EOMONTH(H$24,-1),'Attendance Register'!$D42:$NE42,"P")+COUNTIFS('Attendance Register'!$D$8:$NE$8,"&lt;="&amp;MIN(TODAY(),H$24),'Attendance Register'!$D$8:$NE$8,"&gt;"&amp;EOMONTH(H$24,-1),'Attendance Register'!$D42:$NE42,"L"))/H$25,"")</f>
        <v/>
      </c>
      <c r="I65" s="232" t="str">
        <f ca="1">IF(AND(ISNUMBER(I$24),(LEN($C65)&gt;0)),(COUNTIFS('Attendance Register'!$D$8:$NE$8,"&lt;="&amp;MIN(TODAY(),I$24),'Attendance Register'!$D$8:$NE$8,"&gt;"&amp;EOMONTH(I$24,-1),'Attendance Register'!$D42:$NE42,"P")+COUNTIFS('Attendance Register'!$D$8:$NE$8,"&lt;="&amp;MIN(TODAY(),I$24),'Attendance Register'!$D$8:$NE$8,"&gt;"&amp;EOMONTH(I$24,-1),'Attendance Register'!$D42:$NE42,"L"))/I$25,"")</f>
        <v/>
      </c>
      <c r="J65" s="232" t="str">
        <f ca="1">IF(AND(ISNUMBER(J$24),(LEN($C65)&gt;0)),(COUNTIFS('Attendance Register'!$D$8:$NE$8,"&lt;="&amp;MIN(TODAY(),J$24),'Attendance Register'!$D$8:$NE$8,"&gt;"&amp;EOMONTH(J$24,-1),'Attendance Register'!$D42:$NE42,"P")+COUNTIFS('Attendance Register'!$D$8:$NE$8,"&lt;="&amp;MIN(TODAY(),J$24),'Attendance Register'!$D$8:$NE$8,"&gt;"&amp;EOMONTH(J$24,-1),'Attendance Register'!$D42:$NE42,"L"))/J$25,"")</f>
        <v/>
      </c>
      <c r="K65" s="232" t="str">
        <f ca="1">IF(AND(ISNUMBER(K$24),(LEN($C65)&gt;0)),(COUNTIFS('Attendance Register'!$D$8:$NE$8,"&lt;="&amp;MIN(TODAY(),K$24),'Attendance Register'!$D$8:$NE$8,"&gt;"&amp;EOMONTH(K$24,-1),'Attendance Register'!$D42:$NE42,"P")+COUNTIFS('Attendance Register'!$D$8:$NE$8,"&lt;="&amp;MIN(TODAY(),K$24),'Attendance Register'!$D$8:$NE$8,"&gt;"&amp;EOMONTH(K$24,-1),'Attendance Register'!$D42:$NE42,"L"))/K$25,"")</f>
        <v/>
      </c>
      <c r="L65" s="232" t="str">
        <f ca="1">IF(AND(ISNUMBER(L$24),(LEN($C65)&gt;0)),(COUNTIFS('Attendance Register'!$D$8:$NE$8,"&lt;="&amp;MIN(TODAY(),L$24),'Attendance Register'!$D$8:$NE$8,"&gt;"&amp;EOMONTH(L$24,-1),'Attendance Register'!$D42:$NE42,"P")+COUNTIFS('Attendance Register'!$D$8:$NE$8,"&lt;="&amp;MIN(TODAY(),L$24),'Attendance Register'!$D$8:$NE$8,"&gt;"&amp;EOMONTH(L$24,-1),'Attendance Register'!$D42:$NE42,"L"))/L$25,"")</f>
        <v/>
      </c>
      <c r="M65" s="232" t="str">
        <f ca="1">IF(AND(ISNUMBER(M$24),(LEN($C65)&gt;0)),(COUNTIFS('Attendance Register'!$D$8:$NE$8,"&lt;="&amp;MIN(TODAY(),M$24),'Attendance Register'!$D$8:$NE$8,"&gt;"&amp;EOMONTH(M$24,-1),'Attendance Register'!$D42:$NE42,"P")+COUNTIFS('Attendance Register'!$D$8:$NE$8,"&lt;="&amp;MIN(TODAY(),M$24),'Attendance Register'!$D$8:$NE$8,"&gt;"&amp;EOMONTH(M$24,-1),'Attendance Register'!$D42:$NE42,"L"))/M$25,"")</f>
        <v/>
      </c>
      <c r="N65" s="232" t="str">
        <f ca="1">IF(AND(ISNUMBER(N$24),(LEN($C65)&gt;0)),(COUNTIFS('Attendance Register'!$D$8:$NE$8,"&lt;="&amp;MIN(TODAY(),N$24),'Attendance Register'!$D$8:$NE$8,"&gt;"&amp;EOMONTH(N$24,-1),'Attendance Register'!$D42:$NE42,"P")+COUNTIFS('Attendance Register'!$D$8:$NE$8,"&lt;="&amp;MIN(TODAY(),N$24),'Attendance Register'!$D$8:$NE$8,"&gt;"&amp;EOMONTH(N$24,-1),'Attendance Register'!$D42:$NE42,"L"))/N$25,"")</f>
        <v/>
      </c>
      <c r="O65" s="232" t="str">
        <f ca="1">IF(AND(ISNUMBER(O$24),(LEN($C65)&gt;0)),(COUNTIFS('Attendance Register'!$D$8:$NE$8,"&lt;="&amp;MIN(TODAY(),O$24),'Attendance Register'!$D$8:$NE$8,"&gt;"&amp;EOMONTH(O$24,-1),'Attendance Register'!$D42:$NE42,"P")+COUNTIFS('Attendance Register'!$D$8:$NE$8,"&lt;="&amp;MIN(TODAY(),O$24),'Attendance Register'!$D$8:$NE$8,"&gt;"&amp;EOMONTH(O$24,-1),'Attendance Register'!$D42:$NE42,"L"))/O$25,"")</f>
        <v/>
      </c>
      <c r="P65" s="233">
        <f ca="1">IF(ISBLANK(I_BegnDate),"",IF(LEN($C65)&gt;0,(COUNTIFS('Attendance Register'!$D42:$NE42,"P",'Attendance Register'!$D$8:$NE$8,"&lt;="&amp;MIN(TODAY(),I_EndDate))+COUNTIFS('Attendance Register'!$D42:$NE42,"L",'Attendance Register'!$D$8:$NE$8,"&lt;="&amp;MIN(TODAY(),I_EndDate)))/P$25,""))</f>
        <v>0.5</v>
      </c>
      <c r="Q65" s="197"/>
      <c r="R65" s="158"/>
    </row>
    <row r="66" spans="1:18" ht="20.100000000000001" customHeight="1">
      <c r="A66" s="158"/>
      <c r="B66" s="194"/>
      <c r="C66" s="175" t="str">
        <f>IF(LEN('Attendance Register'!B43)&gt;0,'Attendance Register'!B43,"")</f>
        <v>Abdullahi Abdulganiyi</v>
      </c>
      <c r="D66" s="232">
        <f ca="1">IF(AND(ISNUMBER(D$24),(LEN($C66)&gt;0)),(COUNTIFS('Attendance Register'!$D$8:$NE$8,"&lt;="&amp;MIN(TODAY(),D$24),'Attendance Register'!$D$8:$NE$8,"&gt;"&amp;EOMONTH(D$24,-1),'Attendance Register'!$D43:$NE43,"P")+COUNTIFS('Attendance Register'!$D$8:$NE$8,"&lt;="&amp;MIN(TODAY(),D$24),'Attendance Register'!$D$8:$NE$8,"&gt;"&amp;EOMONTH(D$24,-1),'Attendance Register'!$D43:$NE43,"L"))/D$25,"")</f>
        <v>0.5</v>
      </c>
      <c r="E66" s="232" t="str">
        <f ca="1">IF(AND(ISNUMBER(E$24),(LEN($C66)&gt;0)),(COUNTIFS('Attendance Register'!$D$8:$NE$8,"&lt;="&amp;MIN(TODAY(),E$24),'Attendance Register'!$D$8:$NE$8,"&gt;"&amp;EOMONTH(E$24,-1),'Attendance Register'!$D43:$NE43,"P")+COUNTIFS('Attendance Register'!$D$8:$NE$8,"&lt;="&amp;MIN(TODAY(),E$24),'Attendance Register'!$D$8:$NE$8,"&gt;"&amp;EOMONTH(E$24,-1),'Attendance Register'!$D43:$NE43,"L"))/E$25,"")</f>
        <v/>
      </c>
      <c r="F66" s="232" t="str">
        <f ca="1">IF(AND(ISNUMBER(F$24),(LEN($C66)&gt;0)),(COUNTIFS('Attendance Register'!$D$8:$NE$8,"&lt;="&amp;MIN(TODAY(),F$24),'Attendance Register'!$D$8:$NE$8,"&gt;"&amp;EOMONTH(F$24,-1),'Attendance Register'!$D43:$NE43,"P")+COUNTIFS('Attendance Register'!$D$8:$NE$8,"&lt;="&amp;MIN(TODAY(),F$24),'Attendance Register'!$D$8:$NE$8,"&gt;"&amp;EOMONTH(F$24,-1),'Attendance Register'!$D43:$NE43,"L"))/F$25,"")</f>
        <v/>
      </c>
      <c r="G66" s="232" t="str">
        <f ca="1">IF(AND(ISNUMBER(G$24),(LEN($C66)&gt;0)),(COUNTIFS('Attendance Register'!$D$8:$NE$8,"&lt;="&amp;MIN(TODAY(),G$24),'Attendance Register'!$D$8:$NE$8,"&gt;"&amp;EOMONTH(G$24,-1),'Attendance Register'!$D43:$NE43,"P")+COUNTIFS('Attendance Register'!$D$8:$NE$8,"&lt;="&amp;MIN(TODAY(),G$24),'Attendance Register'!$D$8:$NE$8,"&gt;"&amp;EOMONTH(G$24,-1),'Attendance Register'!$D43:$NE43,"L"))/G$25,"")</f>
        <v/>
      </c>
      <c r="H66" s="232" t="str">
        <f ca="1">IF(AND(ISNUMBER(H$24),(LEN($C66)&gt;0)),(COUNTIFS('Attendance Register'!$D$8:$NE$8,"&lt;="&amp;MIN(TODAY(),H$24),'Attendance Register'!$D$8:$NE$8,"&gt;"&amp;EOMONTH(H$24,-1),'Attendance Register'!$D43:$NE43,"P")+COUNTIFS('Attendance Register'!$D$8:$NE$8,"&lt;="&amp;MIN(TODAY(),H$24),'Attendance Register'!$D$8:$NE$8,"&gt;"&amp;EOMONTH(H$24,-1),'Attendance Register'!$D43:$NE43,"L"))/H$25,"")</f>
        <v/>
      </c>
      <c r="I66" s="232" t="str">
        <f ca="1">IF(AND(ISNUMBER(I$24),(LEN($C66)&gt;0)),(COUNTIFS('Attendance Register'!$D$8:$NE$8,"&lt;="&amp;MIN(TODAY(),I$24),'Attendance Register'!$D$8:$NE$8,"&gt;"&amp;EOMONTH(I$24,-1),'Attendance Register'!$D43:$NE43,"P")+COUNTIFS('Attendance Register'!$D$8:$NE$8,"&lt;="&amp;MIN(TODAY(),I$24),'Attendance Register'!$D$8:$NE$8,"&gt;"&amp;EOMONTH(I$24,-1),'Attendance Register'!$D43:$NE43,"L"))/I$25,"")</f>
        <v/>
      </c>
      <c r="J66" s="232" t="str">
        <f ca="1">IF(AND(ISNUMBER(J$24),(LEN($C66)&gt;0)),(COUNTIFS('Attendance Register'!$D$8:$NE$8,"&lt;="&amp;MIN(TODAY(),J$24),'Attendance Register'!$D$8:$NE$8,"&gt;"&amp;EOMONTH(J$24,-1),'Attendance Register'!$D43:$NE43,"P")+COUNTIFS('Attendance Register'!$D$8:$NE$8,"&lt;="&amp;MIN(TODAY(),J$24),'Attendance Register'!$D$8:$NE$8,"&gt;"&amp;EOMONTH(J$24,-1),'Attendance Register'!$D43:$NE43,"L"))/J$25,"")</f>
        <v/>
      </c>
      <c r="K66" s="232" t="str">
        <f ca="1">IF(AND(ISNUMBER(K$24),(LEN($C66)&gt;0)),(COUNTIFS('Attendance Register'!$D$8:$NE$8,"&lt;="&amp;MIN(TODAY(),K$24),'Attendance Register'!$D$8:$NE$8,"&gt;"&amp;EOMONTH(K$24,-1),'Attendance Register'!$D43:$NE43,"P")+COUNTIFS('Attendance Register'!$D$8:$NE$8,"&lt;="&amp;MIN(TODAY(),K$24),'Attendance Register'!$D$8:$NE$8,"&gt;"&amp;EOMONTH(K$24,-1),'Attendance Register'!$D43:$NE43,"L"))/K$25,"")</f>
        <v/>
      </c>
      <c r="L66" s="232" t="str">
        <f ca="1">IF(AND(ISNUMBER(L$24),(LEN($C66)&gt;0)),(COUNTIFS('Attendance Register'!$D$8:$NE$8,"&lt;="&amp;MIN(TODAY(),L$24),'Attendance Register'!$D$8:$NE$8,"&gt;"&amp;EOMONTH(L$24,-1),'Attendance Register'!$D43:$NE43,"P")+COUNTIFS('Attendance Register'!$D$8:$NE$8,"&lt;="&amp;MIN(TODAY(),L$24),'Attendance Register'!$D$8:$NE$8,"&gt;"&amp;EOMONTH(L$24,-1),'Attendance Register'!$D43:$NE43,"L"))/L$25,"")</f>
        <v/>
      </c>
      <c r="M66" s="232" t="str">
        <f ca="1">IF(AND(ISNUMBER(M$24),(LEN($C66)&gt;0)),(COUNTIFS('Attendance Register'!$D$8:$NE$8,"&lt;="&amp;MIN(TODAY(),M$24),'Attendance Register'!$D$8:$NE$8,"&gt;"&amp;EOMONTH(M$24,-1),'Attendance Register'!$D43:$NE43,"P")+COUNTIFS('Attendance Register'!$D$8:$NE$8,"&lt;="&amp;MIN(TODAY(),M$24),'Attendance Register'!$D$8:$NE$8,"&gt;"&amp;EOMONTH(M$24,-1),'Attendance Register'!$D43:$NE43,"L"))/M$25,"")</f>
        <v/>
      </c>
      <c r="N66" s="232" t="str">
        <f ca="1">IF(AND(ISNUMBER(N$24),(LEN($C66)&gt;0)),(COUNTIFS('Attendance Register'!$D$8:$NE$8,"&lt;="&amp;MIN(TODAY(),N$24),'Attendance Register'!$D$8:$NE$8,"&gt;"&amp;EOMONTH(N$24,-1),'Attendance Register'!$D43:$NE43,"P")+COUNTIFS('Attendance Register'!$D$8:$NE$8,"&lt;="&amp;MIN(TODAY(),N$24),'Attendance Register'!$D$8:$NE$8,"&gt;"&amp;EOMONTH(N$24,-1),'Attendance Register'!$D43:$NE43,"L"))/N$25,"")</f>
        <v/>
      </c>
      <c r="O66" s="232" t="str">
        <f ca="1">IF(AND(ISNUMBER(O$24),(LEN($C66)&gt;0)),(COUNTIFS('Attendance Register'!$D$8:$NE$8,"&lt;="&amp;MIN(TODAY(),O$24),'Attendance Register'!$D$8:$NE$8,"&gt;"&amp;EOMONTH(O$24,-1),'Attendance Register'!$D43:$NE43,"P")+COUNTIFS('Attendance Register'!$D$8:$NE$8,"&lt;="&amp;MIN(TODAY(),O$24),'Attendance Register'!$D$8:$NE$8,"&gt;"&amp;EOMONTH(O$24,-1),'Attendance Register'!$D43:$NE43,"L"))/O$25,"")</f>
        <v/>
      </c>
      <c r="P66" s="233">
        <f ca="1">IF(ISBLANK(I_BegnDate),"",IF(LEN($C66)&gt;0,(COUNTIFS('Attendance Register'!$D43:$NE43,"P",'Attendance Register'!$D$8:$NE$8,"&lt;="&amp;MIN(TODAY(),I_EndDate))+COUNTIFS('Attendance Register'!$D43:$NE43,"L",'Attendance Register'!$D$8:$NE$8,"&lt;="&amp;MIN(TODAY(),I_EndDate)))/P$25,""))</f>
        <v>0.5</v>
      </c>
      <c r="Q66" s="197"/>
      <c r="R66" s="158"/>
    </row>
    <row r="67" spans="1:18" ht="20.100000000000001" customHeight="1">
      <c r="A67" s="158"/>
      <c r="B67" s="194"/>
      <c r="C67" s="175" t="str">
        <f>IF(LEN('Attendance Register'!B44)&gt;0,'Attendance Register'!B44,"")</f>
        <v>James Happiness</v>
      </c>
      <c r="D67" s="232">
        <f ca="1">IF(AND(ISNUMBER(D$24),(LEN($C67)&gt;0)),(COUNTIFS('Attendance Register'!$D$8:$NE$8,"&lt;="&amp;MIN(TODAY(),D$24),'Attendance Register'!$D$8:$NE$8,"&gt;"&amp;EOMONTH(D$24,-1),'Attendance Register'!$D44:$NE44,"P")+COUNTIFS('Attendance Register'!$D$8:$NE$8,"&lt;="&amp;MIN(TODAY(),D$24),'Attendance Register'!$D$8:$NE$8,"&gt;"&amp;EOMONTH(D$24,-1),'Attendance Register'!$D44:$NE44,"L"))/D$25,"")</f>
        <v>0.75</v>
      </c>
      <c r="E67" s="232" t="str">
        <f ca="1">IF(AND(ISNUMBER(E$24),(LEN($C67)&gt;0)),(COUNTIFS('Attendance Register'!$D$8:$NE$8,"&lt;="&amp;MIN(TODAY(),E$24),'Attendance Register'!$D$8:$NE$8,"&gt;"&amp;EOMONTH(E$24,-1),'Attendance Register'!$D44:$NE44,"P")+COUNTIFS('Attendance Register'!$D$8:$NE$8,"&lt;="&amp;MIN(TODAY(),E$24),'Attendance Register'!$D$8:$NE$8,"&gt;"&amp;EOMONTH(E$24,-1),'Attendance Register'!$D44:$NE44,"L"))/E$25,"")</f>
        <v/>
      </c>
      <c r="F67" s="232" t="str">
        <f ca="1">IF(AND(ISNUMBER(F$24),(LEN($C67)&gt;0)),(COUNTIFS('Attendance Register'!$D$8:$NE$8,"&lt;="&amp;MIN(TODAY(),F$24),'Attendance Register'!$D$8:$NE$8,"&gt;"&amp;EOMONTH(F$24,-1),'Attendance Register'!$D44:$NE44,"P")+COUNTIFS('Attendance Register'!$D$8:$NE$8,"&lt;="&amp;MIN(TODAY(),F$24),'Attendance Register'!$D$8:$NE$8,"&gt;"&amp;EOMONTH(F$24,-1),'Attendance Register'!$D44:$NE44,"L"))/F$25,"")</f>
        <v/>
      </c>
      <c r="G67" s="232" t="str">
        <f ca="1">IF(AND(ISNUMBER(G$24),(LEN($C67)&gt;0)),(COUNTIFS('Attendance Register'!$D$8:$NE$8,"&lt;="&amp;MIN(TODAY(),G$24),'Attendance Register'!$D$8:$NE$8,"&gt;"&amp;EOMONTH(G$24,-1),'Attendance Register'!$D44:$NE44,"P")+COUNTIFS('Attendance Register'!$D$8:$NE$8,"&lt;="&amp;MIN(TODAY(),G$24),'Attendance Register'!$D$8:$NE$8,"&gt;"&amp;EOMONTH(G$24,-1),'Attendance Register'!$D44:$NE44,"L"))/G$25,"")</f>
        <v/>
      </c>
      <c r="H67" s="232" t="str">
        <f ca="1">IF(AND(ISNUMBER(H$24),(LEN($C67)&gt;0)),(COUNTIFS('Attendance Register'!$D$8:$NE$8,"&lt;="&amp;MIN(TODAY(),H$24),'Attendance Register'!$D$8:$NE$8,"&gt;"&amp;EOMONTH(H$24,-1),'Attendance Register'!$D44:$NE44,"P")+COUNTIFS('Attendance Register'!$D$8:$NE$8,"&lt;="&amp;MIN(TODAY(),H$24),'Attendance Register'!$D$8:$NE$8,"&gt;"&amp;EOMONTH(H$24,-1),'Attendance Register'!$D44:$NE44,"L"))/H$25,"")</f>
        <v/>
      </c>
      <c r="I67" s="232" t="str">
        <f ca="1">IF(AND(ISNUMBER(I$24),(LEN($C67)&gt;0)),(COUNTIFS('Attendance Register'!$D$8:$NE$8,"&lt;="&amp;MIN(TODAY(),I$24),'Attendance Register'!$D$8:$NE$8,"&gt;"&amp;EOMONTH(I$24,-1),'Attendance Register'!$D44:$NE44,"P")+COUNTIFS('Attendance Register'!$D$8:$NE$8,"&lt;="&amp;MIN(TODAY(),I$24),'Attendance Register'!$D$8:$NE$8,"&gt;"&amp;EOMONTH(I$24,-1),'Attendance Register'!$D44:$NE44,"L"))/I$25,"")</f>
        <v/>
      </c>
      <c r="J67" s="232" t="str">
        <f ca="1">IF(AND(ISNUMBER(J$24),(LEN($C67)&gt;0)),(COUNTIFS('Attendance Register'!$D$8:$NE$8,"&lt;="&amp;MIN(TODAY(),J$24),'Attendance Register'!$D$8:$NE$8,"&gt;"&amp;EOMONTH(J$24,-1),'Attendance Register'!$D44:$NE44,"P")+COUNTIFS('Attendance Register'!$D$8:$NE$8,"&lt;="&amp;MIN(TODAY(),J$24),'Attendance Register'!$D$8:$NE$8,"&gt;"&amp;EOMONTH(J$24,-1),'Attendance Register'!$D44:$NE44,"L"))/J$25,"")</f>
        <v/>
      </c>
      <c r="K67" s="232" t="str">
        <f ca="1">IF(AND(ISNUMBER(K$24),(LEN($C67)&gt;0)),(COUNTIFS('Attendance Register'!$D$8:$NE$8,"&lt;="&amp;MIN(TODAY(),K$24),'Attendance Register'!$D$8:$NE$8,"&gt;"&amp;EOMONTH(K$24,-1),'Attendance Register'!$D44:$NE44,"P")+COUNTIFS('Attendance Register'!$D$8:$NE$8,"&lt;="&amp;MIN(TODAY(),K$24),'Attendance Register'!$D$8:$NE$8,"&gt;"&amp;EOMONTH(K$24,-1),'Attendance Register'!$D44:$NE44,"L"))/K$25,"")</f>
        <v/>
      </c>
      <c r="L67" s="232" t="str">
        <f ca="1">IF(AND(ISNUMBER(L$24),(LEN($C67)&gt;0)),(COUNTIFS('Attendance Register'!$D$8:$NE$8,"&lt;="&amp;MIN(TODAY(),L$24),'Attendance Register'!$D$8:$NE$8,"&gt;"&amp;EOMONTH(L$24,-1),'Attendance Register'!$D44:$NE44,"P")+COUNTIFS('Attendance Register'!$D$8:$NE$8,"&lt;="&amp;MIN(TODAY(),L$24),'Attendance Register'!$D$8:$NE$8,"&gt;"&amp;EOMONTH(L$24,-1),'Attendance Register'!$D44:$NE44,"L"))/L$25,"")</f>
        <v/>
      </c>
      <c r="M67" s="232" t="str">
        <f ca="1">IF(AND(ISNUMBER(M$24),(LEN($C67)&gt;0)),(COUNTIFS('Attendance Register'!$D$8:$NE$8,"&lt;="&amp;MIN(TODAY(),M$24),'Attendance Register'!$D$8:$NE$8,"&gt;"&amp;EOMONTH(M$24,-1),'Attendance Register'!$D44:$NE44,"P")+COUNTIFS('Attendance Register'!$D$8:$NE$8,"&lt;="&amp;MIN(TODAY(),M$24),'Attendance Register'!$D$8:$NE$8,"&gt;"&amp;EOMONTH(M$24,-1),'Attendance Register'!$D44:$NE44,"L"))/M$25,"")</f>
        <v/>
      </c>
      <c r="N67" s="232" t="str">
        <f ca="1">IF(AND(ISNUMBER(N$24),(LEN($C67)&gt;0)),(COUNTIFS('Attendance Register'!$D$8:$NE$8,"&lt;="&amp;MIN(TODAY(),N$24),'Attendance Register'!$D$8:$NE$8,"&gt;"&amp;EOMONTH(N$24,-1),'Attendance Register'!$D44:$NE44,"P")+COUNTIFS('Attendance Register'!$D$8:$NE$8,"&lt;="&amp;MIN(TODAY(),N$24),'Attendance Register'!$D$8:$NE$8,"&gt;"&amp;EOMONTH(N$24,-1),'Attendance Register'!$D44:$NE44,"L"))/N$25,"")</f>
        <v/>
      </c>
      <c r="O67" s="232" t="str">
        <f ca="1">IF(AND(ISNUMBER(O$24),(LEN($C67)&gt;0)),(COUNTIFS('Attendance Register'!$D$8:$NE$8,"&lt;="&amp;MIN(TODAY(),O$24),'Attendance Register'!$D$8:$NE$8,"&gt;"&amp;EOMONTH(O$24,-1),'Attendance Register'!$D44:$NE44,"P")+COUNTIFS('Attendance Register'!$D$8:$NE$8,"&lt;="&amp;MIN(TODAY(),O$24),'Attendance Register'!$D$8:$NE$8,"&gt;"&amp;EOMONTH(O$24,-1),'Attendance Register'!$D44:$NE44,"L"))/O$25,"")</f>
        <v/>
      </c>
      <c r="P67" s="233">
        <f ca="1">IF(ISBLANK(I_BegnDate),"",IF(LEN($C67)&gt;0,(COUNTIFS('Attendance Register'!$D44:$NE44,"P",'Attendance Register'!$D$8:$NE$8,"&lt;="&amp;MIN(TODAY(),I_EndDate))+COUNTIFS('Attendance Register'!$D44:$NE44,"L",'Attendance Register'!$D$8:$NE$8,"&lt;="&amp;MIN(TODAY(),I_EndDate)))/P$25,""))</f>
        <v>0.75</v>
      </c>
      <c r="Q67" s="197"/>
      <c r="R67" s="158"/>
    </row>
    <row r="68" spans="1:18" ht="20.100000000000001" customHeight="1">
      <c r="A68" s="158"/>
      <c r="B68" s="194"/>
      <c r="C68" s="175" t="str">
        <f>IF(LEN('Attendance Register'!B45)&gt;0,'Attendance Register'!B45,"")</f>
        <v>Jibrin O. James</v>
      </c>
      <c r="D68" s="232">
        <f ca="1">IF(AND(ISNUMBER(D$24),(LEN($C68)&gt;0)),(COUNTIFS('Attendance Register'!$D$8:$NE$8,"&lt;="&amp;MIN(TODAY(),D$24),'Attendance Register'!$D$8:$NE$8,"&gt;"&amp;EOMONTH(D$24,-1),'Attendance Register'!$D45:$NE45,"P")+COUNTIFS('Attendance Register'!$D$8:$NE$8,"&lt;="&amp;MIN(TODAY(),D$24),'Attendance Register'!$D$8:$NE$8,"&gt;"&amp;EOMONTH(D$24,-1),'Attendance Register'!$D45:$NE45,"L"))/D$25,"")</f>
        <v>0.75</v>
      </c>
      <c r="E68" s="232" t="str">
        <f ca="1">IF(AND(ISNUMBER(E$24),(LEN($C68)&gt;0)),(COUNTIFS('Attendance Register'!$D$8:$NE$8,"&lt;="&amp;MIN(TODAY(),E$24),'Attendance Register'!$D$8:$NE$8,"&gt;"&amp;EOMONTH(E$24,-1),'Attendance Register'!$D45:$NE45,"P")+COUNTIFS('Attendance Register'!$D$8:$NE$8,"&lt;="&amp;MIN(TODAY(),E$24),'Attendance Register'!$D$8:$NE$8,"&gt;"&amp;EOMONTH(E$24,-1),'Attendance Register'!$D45:$NE45,"L"))/E$25,"")</f>
        <v/>
      </c>
      <c r="F68" s="232" t="str">
        <f ca="1">IF(AND(ISNUMBER(F$24),(LEN($C68)&gt;0)),(COUNTIFS('Attendance Register'!$D$8:$NE$8,"&lt;="&amp;MIN(TODAY(),F$24),'Attendance Register'!$D$8:$NE$8,"&gt;"&amp;EOMONTH(F$24,-1),'Attendance Register'!$D45:$NE45,"P")+COUNTIFS('Attendance Register'!$D$8:$NE$8,"&lt;="&amp;MIN(TODAY(),F$24),'Attendance Register'!$D$8:$NE$8,"&gt;"&amp;EOMONTH(F$24,-1),'Attendance Register'!$D45:$NE45,"L"))/F$25,"")</f>
        <v/>
      </c>
      <c r="G68" s="232" t="str">
        <f ca="1">IF(AND(ISNUMBER(G$24),(LEN($C68)&gt;0)),(COUNTIFS('Attendance Register'!$D$8:$NE$8,"&lt;="&amp;MIN(TODAY(),G$24),'Attendance Register'!$D$8:$NE$8,"&gt;"&amp;EOMONTH(G$24,-1),'Attendance Register'!$D45:$NE45,"P")+COUNTIFS('Attendance Register'!$D$8:$NE$8,"&lt;="&amp;MIN(TODAY(),G$24),'Attendance Register'!$D$8:$NE$8,"&gt;"&amp;EOMONTH(G$24,-1),'Attendance Register'!$D45:$NE45,"L"))/G$25,"")</f>
        <v/>
      </c>
      <c r="H68" s="232" t="str">
        <f ca="1">IF(AND(ISNUMBER(H$24),(LEN($C68)&gt;0)),(COUNTIFS('Attendance Register'!$D$8:$NE$8,"&lt;="&amp;MIN(TODAY(),H$24),'Attendance Register'!$D$8:$NE$8,"&gt;"&amp;EOMONTH(H$24,-1),'Attendance Register'!$D45:$NE45,"P")+COUNTIFS('Attendance Register'!$D$8:$NE$8,"&lt;="&amp;MIN(TODAY(),H$24),'Attendance Register'!$D$8:$NE$8,"&gt;"&amp;EOMONTH(H$24,-1),'Attendance Register'!$D45:$NE45,"L"))/H$25,"")</f>
        <v/>
      </c>
      <c r="I68" s="232" t="str">
        <f ca="1">IF(AND(ISNUMBER(I$24),(LEN($C68)&gt;0)),(COUNTIFS('Attendance Register'!$D$8:$NE$8,"&lt;="&amp;MIN(TODAY(),I$24),'Attendance Register'!$D$8:$NE$8,"&gt;"&amp;EOMONTH(I$24,-1),'Attendance Register'!$D45:$NE45,"P")+COUNTIFS('Attendance Register'!$D$8:$NE$8,"&lt;="&amp;MIN(TODAY(),I$24),'Attendance Register'!$D$8:$NE$8,"&gt;"&amp;EOMONTH(I$24,-1),'Attendance Register'!$D45:$NE45,"L"))/I$25,"")</f>
        <v/>
      </c>
      <c r="J68" s="232" t="str">
        <f ca="1">IF(AND(ISNUMBER(J$24),(LEN($C68)&gt;0)),(COUNTIFS('Attendance Register'!$D$8:$NE$8,"&lt;="&amp;MIN(TODAY(),J$24),'Attendance Register'!$D$8:$NE$8,"&gt;"&amp;EOMONTH(J$24,-1),'Attendance Register'!$D45:$NE45,"P")+COUNTIFS('Attendance Register'!$D$8:$NE$8,"&lt;="&amp;MIN(TODAY(),J$24),'Attendance Register'!$D$8:$NE$8,"&gt;"&amp;EOMONTH(J$24,-1),'Attendance Register'!$D45:$NE45,"L"))/J$25,"")</f>
        <v/>
      </c>
      <c r="K68" s="232" t="str">
        <f ca="1">IF(AND(ISNUMBER(K$24),(LEN($C68)&gt;0)),(COUNTIFS('Attendance Register'!$D$8:$NE$8,"&lt;="&amp;MIN(TODAY(),K$24),'Attendance Register'!$D$8:$NE$8,"&gt;"&amp;EOMONTH(K$24,-1),'Attendance Register'!$D45:$NE45,"P")+COUNTIFS('Attendance Register'!$D$8:$NE$8,"&lt;="&amp;MIN(TODAY(),K$24),'Attendance Register'!$D$8:$NE$8,"&gt;"&amp;EOMONTH(K$24,-1),'Attendance Register'!$D45:$NE45,"L"))/K$25,"")</f>
        <v/>
      </c>
      <c r="L68" s="232" t="str">
        <f ca="1">IF(AND(ISNUMBER(L$24),(LEN($C68)&gt;0)),(COUNTIFS('Attendance Register'!$D$8:$NE$8,"&lt;="&amp;MIN(TODAY(),L$24),'Attendance Register'!$D$8:$NE$8,"&gt;"&amp;EOMONTH(L$24,-1),'Attendance Register'!$D45:$NE45,"P")+COUNTIFS('Attendance Register'!$D$8:$NE$8,"&lt;="&amp;MIN(TODAY(),L$24),'Attendance Register'!$D$8:$NE$8,"&gt;"&amp;EOMONTH(L$24,-1),'Attendance Register'!$D45:$NE45,"L"))/L$25,"")</f>
        <v/>
      </c>
      <c r="M68" s="232" t="str">
        <f ca="1">IF(AND(ISNUMBER(M$24),(LEN($C68)&gt;0)),(COUNTIFS('Attendance Register'!$D$8:$NE$8,"&lt;="&amp;MIN(TODAY(),M$24),'Attendance Register'!$D$8:$NE$8,"&gt;"&amp;EOMONTH(M$24,-1),'Attendance Register'!$D45:$NE45,"P")+COUNTIFS('Attendance Register'!$D$8:$NE$8,"&lt;="&amp;MIN(TODAY(),M$24),'Attendance Register'!$D$8:$NE$8,"&gt;"&amp;EOMONTH(M$24,-1),'Attendance Register'!$D45:$NE45,"L"))/M$25,"")</f>
        <v/>
      </c>
      <c r="N68" s="232" t="str">
        <f ca="1">IF(AND(ISNUMBER(N$24),(LEN($C68)&gt;0)),(COUNTIFS('Attendance Register'!$D$8:$NE$8,"&lt;="&amp;MIN(TODAY(),N$24),'Attendance Register'!$D$8:$NE$8,"&gt;"&amp;EOMONTH(N$24,-1),'Attendance Register'!$D45:$NE45,"P")+COUNTIFS('Attendance Register'!$D$8:$NE$8,"&lt;="&amp;MIN(TODAY(),N$24),'Attendance Register'!$D$8:$NE$8,"&gt;"&amp;EOMONTH(N$24,-1),'Attendance Register'!$D45:$NE45,"L"))/N$25,"")</f>
        <v/>
      </c>
      <c r="O68" s="232" t="str">
        <f ca="1">IF(AND(ISNUMBER(O$24),(LEN($C68)&gt;0)),(COUNTIFS('Attendance Register'!$D$8:$NE$8,"&lt;="&amp;MIN(TODAY(),O$24),'Attendance Register'!$D$8:$NE$8,"&gt;"&amp;EOMONTH(O$24,-1),'Attendance Register'!$D45:$NE45,"P")+COUNTIFS('Attendance Register'!$D$8:$NE$8,"&lt;="&amp;MIN(TODAY(),O$24),'Attendance Register'!$D$8:$NE$8,"&gt;"&amp;EOMONTH(O$24,-1),'Attendance Register'!$D45:$NE45,"L"))/O$25,"")</f>
        <v/>
      </c>
      <c r="P68" s="233">
        <f ca="1">IF(ISBLANK(I_BegnDate),"",IF(LEN($C68)&gt;0,(COUNTIFS('Attendance Register'!$D45:$NE45,"P",'Attendance Register'!$D$8:$NE$8,"&lt;="&amp;MIN(TODAY(),I_EndDate))+COUNTIFS('Attendance Register'!$D45:$NE45,"L",'Attendance Register'!$D$8:$NE$8,"&lt;="&amp;MIN(TODAY(),I_EndDate)))/P$25,""))</f>
        <v>0.75</v>
      </c>
      <c r="Q68" s="197"/>
      <c r="R68" s="158"/>
    </row>
    <row r="69" spans="1:18" ht="20.100000000000001" customHeight="1">
      <c r="A69" s="158"/>
      <c r="B69" s="194"/>
      <c r="C69" s="175" t="str">
        <f>IF(LEN('Attendance Register'!B46)&gt;0,'Attendance Register'!B46,"")</f>
        <v>Eze Emelda Chidinma</v>
      </c>
      <c r="D69" s="232">
        <f ca="1">IF(AND(ISNUMBER(D$24),(LEN($C69)&gt;0)),(COUNTIFS('Attendance Register'!$D$8:$NE$8,"&lt;="&amp;MIN(TODAY(),D$24),'Attendance Register'!$D$8:$NE$8,"&gt;"&amp;EOMONTH(D$24,-1),'Attendance Register'!$D46:$NE46,"P")+COUNTIFS('Attendance Register'!$D$8:$NE$8,"&lt;="&amp;MIN(TODAY(),D$24),'Attendance Register'!$D$8:$NE$8,"&gt;"&amp;EOMONTH(D$24,-1),'Attendance Register'!$D46:$NE46,"L"))/D$25,"")</f>
        <v>0.75</v>
      </c>
      <c r="E69" s="232" t="str">
        <f ca="1">IF(AND(ISNUMBER(E$24),(LEN($C69)&gt;0)),(COUNTIFS('Attendance Register'!$D$8:$NE$8,"&lt;="&amp;MIN(TODAY(),E$24),'Attendance Register'!$D$8:$NE$8,"&gt;"&amp;EOMONTH(E$24,-1),'Attendance Register'!$D46:$NE46,"P")+COUNTIFS('Attendance Register'!$D$8:$NE$8,"&lt;="&amp;MIN(TODAY(),E$24),'Attendance Register'!$D$8:$NE$8,"&gt;"&amp;EOMONTH(E$24,-1),'Attendance Register'!$D46:$NE46,"L"))/E$25,"")</f>
        <v/>
      </c>
      <c r="F69" s="232" t="str">
        <f ca="1">IF(AND(ISNUMBER(F$24),(LEN($C69)&gt;0)),(COUNTIFS('Attendance Register'!$D$8:$NE$8,"&lt;="&amp;MIN(TODAY(),F$24),'Attendance Register'!$D$8:$NE$8,"&gt;"&amp;EOMONTH(F$24,-1),'Attendance Register'!$D46:$NE46,"P")+COUNTIFS('Attendance Register'!$D$8:$NE$8,"&lt;="&amp;MIN(TODAY(),F$24),'Attendance Register'!$D$8:$NE$8,"&gt;"&amp;EOMONTH(F$24,-1),'Attendance Register'!$D46:$NE46,"L"))/F$25,"")</f>
        <v/>
      </c>
      <c r="G69" s="232" t="str">
        <f ca="1">IF(AND(ISNUMBER(G$24),(LEN($C69)&gt;0)),(COUNTIFS('Attendance Register'!$D$8:$NE$8,"&lt;="&amp;MIN(TODAY(),G$24),'Attendance Register'!$D$8:$NE$8,"&gt;"&amp;EOMONTH(G$24,-1),'Attendance Register'!$D46:$NE46,"P")+COUNTIFS('Attendance Register'!$D$8:$NE$8,"&lt;="&amp;MIN(TODAY(),G$24),'Attendance Register'!$D$8:$NE$8,"&gt;"&amp;EOMONTH(G$24,-1),'Attendance Register'!$D46:$NE46,"L"))/G$25,"")</f>
        <v/>
      </c>
      <c r="H69" s="232" t="str">
        <f ca="1">IF(AND(ISNUMBER(H$24),(LEN($C69)&gt;0)),(COUNTIFS('Attendance Register'!$D$8:$NE$8,"&lt;="&amp;MIN(TODAY(),H$24),'Attendance Register'!$D$8:$NE$8,"&gt;"&amp;EOMONTH(H$24,-1),'Attendance Register'!$D46:$NE46,"P")+COUNTIFS('Attendance Register'!$D$8:$NE$8,"&lt;="&amp;MIN(TODAY(),H$24),'Attendance Register'!$D$8:$NE$8,"&gt;"&amp;EOMONTH(H$24,-1),'Attendance Register'!$D46:$NE46,"L"))/H$25,"")</f>
        <v/>
      </c>
      <c r="I69" s="232" t="str">
        <f ca="1">IF(AND(ISNUMBER(I$24),(LEN($C69)&gt;0)),(COUNTIFS('Attendance Register'!$D$8:$NE$8,"&lt;="&amp;MIN(TODAY(),I$24),'Attendance Register'!$D$8:$NE$8,"&gt;"&amp;EOMONTH(I$24,-1),'Attendance Register'!$D46:$NE46,"P")+COUNTIFS('Attendance Register'!$D$8:$NE$8,"&lt;="&amp;MIN(TODAY(),I$24),'Attendance Register'!$D$8:$NE$8,"&gt;"&amp;EOMONTH(I$24,-1),'Attendance Register'!$D46:$NE46,"L"))/I$25,"")</f>
        <v/>
      </c>
      <c r="J69" s="232" t="str">
        <f ca="1">IF(AND(ISNUMBER(J$24),(LEN($C69)&gt;0)),(COUNTIFS('Attendance Register'!$D$8:$NE$8,"&lt;="&amp;MIN(TODAY(),J$24),'Attendance Register'!$D$8:$NE$8,"&gt;"&amp;EOMONTH(J$24,-1),'Attendance Register'!$D46:$NE46,"P")+COUNTIFS('Attendance Register'!$D$8:$NE$8,"&lt;="&amp;MIN(TODAY(),J$24),'Attendance Register'!$D$8:$NE$8,"&gt;"&amp;EOMONTH(J$24,-1),'Attendance Register'!$D46:$NE46,"L"))/J$25,"")</f>
        <v/>
      </c>
      <c r="K69" s="232" t="str">
        <f ca="1">IF(AND(ISNUMBER(K$24),(LEN($C69)&gt;0)),(COUNTIFS('Attendance Register'!$D$8:$NE$8,"&lt;="&amp;MIN(TODAY(),K$24),'Attendance Register'!$D$8:$NE$8,"&gt;"&amp;EOMONTH(K$24,-1),'Attendance Register'!$D46:$NE46,"P")+COUNTIFS('Attendance Register'!$D$8:$NE$8,"&lt;="&amp;MIN(TODAY(),K$24),'Attendance Register'!$D$8:$NE$8,"&gt;"&amp;EOMONTH(K$24,-1),'Attendance Register'!$D46:$NE46,"L"))/K$25,"")</f>
        <v/>
      </c>
      <c r="L69" s="232" t="str">
        <f ca="1">IF(AND(ISNUMBER(L$24),(LEN($C69)&gt;0)),(COUNTIFS('Attendance Register'!$D$8:$NE$8,"&lt;="&amp;MIN(TODAY(),L$24),'Attendance Register'!$D$8:$NE$8,"&gt;"&amp;EOMONTH(L$24,-1),'Attendance Register'!$D46:$NE46,"P")+COUNTIFS('Attendance Register'!$D$8:$NE$8,"&lt;="&amp;MIN(TODAY(),L$24),'Attendance Register'!$D$8:$NE$8,"&gt;"&amp;EOMONTH(L$24,-1),'Attendance Register'!$D46:$NE46,"L"))/L$25,"")</f>
        <v/>
      </c>
      <c r="M69" s="232" t="str">
        <f ca="1">IF(AND(ISNUMBER(M$24),(LEN($C69)&gt;0)),(COUNTIFS('Attendance Register'!$D$8:$NE$8,"&lt;="&amp;MIN(TODAY(),M$24),'Attendance Register'!$D$8:$NE$8,"&gt;"&amp;EOMONTH(M$24,-1),'Attendance Register'!$D46:$NE46,"P")+COUNTIFS('Attendance Register'!$D$8:$NE$8,"&lt;="&amp;MIN(TODAY(),M$24),'Attendance Register'!$D$8:$NE$8,"&gt;"&amp;EOMONTH(M$24,-1),'Attendance Register'!$D46:$NE46,"L"))/M$25,"")</f>
        <v/>
      </c>
      <c r="N69" s="232" t="str">
        <f ca="1">IF(AND(ISNUMBER(N$24),(LEN($C69)&gt;0)),(COUNTIFS('Attendance Register'!$D$8:$NE$8,"&lt;="&amp;MIN(TODAY(),N$24),'Attendance Register'!$D$8:$NE$8,"&gt;"&amp;EOMONTH(N$24,-1),'Attendance Register'!$D46:$NE46,"P")+COUNTIFS('Attendance Register'!$D$8:$NE$8,"&lt;="&amp;MIN(TODAY(),N$24),'Attendance Register'!$D$8:$NE$8,"&gt;"&amp;EOMONTH(N$24,-1),'Attendance Register'!$D46:$NE46,"L"))/N$25,"")</f>
        <v/>
      </c>
      <c r="O69" s="232" t="str">
        <f ca="1">IF(AND(ISNUMBER(O$24),(LEN($C69)&gt;0)),(COUNTIFS('Attendance Register'!$D$8:$NE$8,"&lt;="&amp;MIN(TODAY(),O$24),'Attendance Register'!$D$8:$NE$8,"&gt;"&amp;EOMONTH(O$24,-1),'Attendance Register'!$D46:$NE46,"P")+COUNTIFS('Attendance Register'!$D$8:$NE$8,"&lt;="&amp;MIN(TODAY(),O$24),'Attendance Register'!$D$8:$NE$8,"&gt;"&amp;EOMONTH(O$24,-1),'Attendance Register'!$D46:$NE46,"L"))/O$25,"")</f>
        <v/>
      </c>
      <c r="P69" s="233">
        <f ca="1">IF(ISBLANK(I_BegnDate),"",IF(LEN($C69)&gt;0,(COUNTIFS('Attendance Register'!$D46:$NE46,"P",'Attendance Register'!$D$8:$NE$8,"&lt;="&amp;MIN(TODAY(),I_EndDate))+COUNTIFS('Attendance Register'!$D46:$NE46,"L",'Attendance Register'!$D$8:$NE$8,"&lt;="&amp;MIN(TODAY(),I_EndDate)))/P$25,""))</f>
        <v>0.75</v>
      </c>
      <c r="Q69" s="197"/>
      <c r="R69" s="158"/>
    </row>
    <row r="70" spans="1:18" ht="20.100000000000001" customHeight="1">
      <c r="A70" s="158"/>
      <c r="B70" s="194"/>
      <c r="C70" s="175" t="str">
        <f>IF(LEN('Attendance Register'!B47)&gt;0,'Attendance Register'!B47,"")</f>
        <v>Philip Mary</v>
      </c>
      <c r="D70" s="232">
        <f ca="1">IF(AND(ISNUMBER(D$24),(LEN($C70)&gt;0)),(COUNTIFS('Attendance Register'!$D$8:$NE$8,"&lt;="&amp;MIN(TODAY(),D$24),'Attendance Register'!$D$8:$NE$8,"&gt;"&amp;EOMONTH(D$24,-1),'Attendance Register'!$D47:$NE47,"P")+COUNTIFS('Attendance Register'!$D$8:$NE$8,"&lt;="&amp;MIN(TODAY(),D$24),'Attendance Register'!$D$8:$NE$8,"&gt;"&amp;EOMONTH(D$24,-1),'Attendance Register'!$D47:$NE47,"L"))/D$25,"")</f>
        <v>0.5</v>
      </c>
      <c r="E70" s="232" t="str">
        <f ca="1">IF(AND(ISNUMBER(E$24),(LEN($C70)&gt;0)),(COUNTIFS('Attendance Register'!$D$8:$NE$8,"&lt;="&amp;MIN(TODAY(),E$24),'Attendance Register'!$D$8:$NE$8,"&gt;"&amp;EOMONTH(E$24,-1),'Attendance Register'!$D47:$NE47,"P")+COUNTIFS('Attendance Register'!$D$8:$NE$8,"&lt;="&amp;MIN(TODAY(),E$24),'Attendance Register'!$D$8:$NE$8,"&gt;"&amp;EOMONTH(E$24,-1),'Attendance Register'!$D47:$NE47,"L"))/E$25,"")</f>
        <v/>
      </c>
      <c r="F70" s="232" t="str">
        <f ca="1">IF(AND(ISNUMBER(F$24),(LEN($C70)&gt;0)),(COUNTIFS('Attendance Register'!$D$8:$NE$8,"&lt;="&amp;MIN(TODAY(),F$24),'Attendance Register'!$D$8:$NE$8,"&gt;"&amp;EOMONTH(F$24,-1),'Attendance Register'!$D47:$NE47,"P")+COUNTIFS('Attendance Register'!$D$8:$NE$8,"&lt;="&amp;MIN(TODAY(),F$24),'Attendance Register'!$D$8:$NE$8,"&gt;"&amp;EOMONTH(F$24,-1),'Attendance Register'!$D47:$NE47,"L"))/F$25,"")</f>
        <v/>
      </c>
      <c r="G70" s="232" t="str">
        <f ca="1">IF(AND(ISNUMBER(G$24),(LEN($C70)&gt;0)),(COUNTIFS('Attendance Register'!$D$8:$NE$8,"&lt;="&amp;MIN(TODAY(),G$24),'Attendance Register'!$D$8:$NE$8,"&gt;"&amp;EOMONTH(G$24,-1),'Attendance Register'!$D47:$NE47,"P")+COUNTIFS('Attendance Register'!$D$8:$NE$8,"&lt;="&amp;MIN(TODAY(),G$24),'Attendance Register'!$D$8:$NE$8,"&gt;"&amp;EOMONTH(G$24,-1),'Attendance Register'!$D47:$NE47,"L"))/G$25,"")</f>
        <v/>
      </c>
      <c r="H70" s="232" t="str">
        <f ca="1">IF(AND(ISNUMBER(H$24),(LEN($C70)&gt;0)),(COUNTIFS('Attendance Register'!$D$8:$NE$8,"&lt;="&amp;MIN(TODAY(),H$24),'Attendance Register'!$D$8:$NE$8,"&gt;"&amp;EOMONTH(H$24,-1),'Attendance Register'!$D47:$NE47,"P")+COUNTIFS('Attendance Register'!$D$8:$NE$8,"&lt;="&amp;MIN(TODAY(),H$24),'Attendance Register'!$D$8:$NE$8,"&gt;"&amp;EOMONTH(H$24,-1),'Attendance Register'!$D47:$NE47,"L"))/H$25,"")</f>
        <v/>
      </c>
      <c r="I70" s="232" t="str">
        <f ca="1">IF(AND(ISNUMBER(I$24),(LEN($C70)&gt;0)),(COUNTIFS('Attendance Register'!$D$8:$NE$8,"&lt;="&amp;MIN(TODAY(),I$24),'Attendance Register'!$D$8:$NE$8,"&gt;"&amp;EOMONTH(I$24,-1),'Attendance Register'!$D47:$NE47,"P")+COUNTIFS('Attendance Register'!$D$8:$NE$8,"&lt;="&amp;MIN(TODAY(),I$24),'Attendance Register'!$D$8:$NE$8,"&gt;"&amp;EOMONTH(I$24,-1),'Attendance Register'!$D47:$NE47,"L"))/I$25,"")</f>
        <v/>
      </c>
      <c r="J70" s="232" t="str">
        <f ca="1">IF(AND(ISNUMBER(J$24),(LEN($C70)&gt;0)),(COUNTIFS('Attendance Register'!$D$8:$NE$8,"&lt;="&amp;MIN(TODAY(),J$24),'Attendance Register'!$D$8:$NE$8,"&gt;"&amp;EOMONTH(J$24,-1),'Attendance Register'!$D47:$NE47,"P")+COUNTIFS('Attendance Register'!$D$8:$NE$8,"&lt;="&amp;MIN(TODAY(),J$24),'Attendance Register'!$D$8:$NE$8,"&gt;"&amp;EOMONTH(J$24,-1),'Attendance Register'!$D47:$NE47,"L"))/J$25,"")</f>
        <v/>
      </c>
      <c r="K70" s="232" t="str">
        <f ca="1">IF(AND(ISNUMBER(K$24),(LEN($C70)&gt;0)),(COUNTIFS('Attendance Register'!$D$8:$NE$8,"&lt;="&amp;MIN(TODAY(),K$24),'Attendance Register'!$D$8:$NE$8,"&gt;"&amp;EOMONTH(K$24,-1),'Attendance Register'!$D47:$NE47,"P")+COUNTIFS('Attendance Register'!$D$8:$NE$8,"&lt;="&amp;MIN(TODAY(),K$24),'Attendance Register'!$D$8:$NE$8,"&gt;"&amp;EOMONTH(K$24,-1),'Attendance Register'!$D47:$NE47,"L"))/K$25,"")</f>
        <v/>
      </c>
      <c r="L70" s="232" t="str">
        <f ca="1">IF(AND(ISNUMBER(L$24),(LEN($C70)&gt;0)),(COUNTIFS('Attendance Register'!$D$8:$NE$8,"&lt;="&amp;MIN(TODAY(),L$24),'Attendance Register'!$D$8:$NE$8,"&gt;"&amp;EOMONTH(L$24,-1),'Attendance Register'!$D47:$NE47,"P")+COUNTIFS('Attendance Register'!$D$8:$NE$8,"&lt;="&amp;MIN(TODAY(),L$24),'Attendance Register'!$D$8:$NE$8,"&gt;"&amp;EOMONTH(L$24,-1),'Attendance Register'!$D47:$NE47,"L"))/L$25,"")</f>
        <v/>
      </c>
      <c r="M70" s="232" t="str">
        <f ca="1">IF(AND(ISNUMBER(M$24),(LEN($C70)&gt;0)),(COUNTIFS('Attendance Register'!$D$8:$NE$8,"&lt;="&amp;MIN(TODAY(),M$24),'Attendance Register'!$D$8:$NE$8,"&gt;"&amp;EOMONTH(M$24,-1),'Attendance Register'!$D47:$NE47,"P")+COUNTIFS('Attendance Register'!$D$8:$NE$8,"&lt;="&amp;MIN(TODAY(),M$24),'Attendance Register'!$D$8:$NE$8,"&gt;"&amp;EOMONTH(M$24,-1),'Attendance Register'!$D47:$NE47,"L"))/M$25,"")</f>
        <v/>
      </c>
      <c r="N70" s="232" t="str">
        <f ca="1">IF(AND(ISNUMBER(N$24),(LEN($C70)&gt;0)),(COUNTIFS('Attendance Register'!$D$8:$NE$8,"&lt;="&amp;MIN(TODAY(),N$24),'Attendance Register'!$D$8:$NE$8,"&gt;"&amp;EOMONTH(N$24,-1),'Attendance Register'!$D47:$NE47,"P")+COUNTIFS('Attendance Register'!$D$8:$NE$8,"&lt;="&amp;MIN(TODAY(),N$24),'Attendance Register'!$D$8:$NE$8,"&gt;"&amp;EOMONTH(N$24,-1),'Attendance Register'!$D47:$NE47,"L"))/N$25,"")</f>
        <v/>
      </c>
      <c r="O70" s="232" t="str">
        <f ca="1">IF(AND(ISNUMBER(O$24),(LEN($C70)&gt;0)),(COUNTIFS('Attendance Register'!$D$8:$NE$8,"&lt;="&amp;MIN(TODAY(),O$24),'Attendance Register'!$D$8:$NE$8,"&gt;"&amp;EOMONTH(O$24,-1),'Attendance Register'!$D47:$NE47,"P")+COUNTIFS('Attendance Register'!$D$8:$NE$8,"&lt;="&amp;MIN(TODAY(),O$24),'Attendance Register'!$D$8:$NE$8,"&gt;"&amp;EOMONTH(O$24,-1),'Attendance Register'!$D47:$NE47,"L"))/O$25,"")</f>
        <v/>
      </c>
      <c r="P70" s="233">
        <f ca="1">IF(ISBLANK(I_BegnDate),"",IF(LEN($C70)&gt;0,(COUNTIFS('Attendance Register'!$D47:$NE47,"P",'Attendance Register'!$D$8:$NE$8,"&lt;="&amp;MIN(TODAY(),I_EndDate))+COUNTIFS('Attendance Register'!$D47:$NE47,"L",'Attendance Register'!$D$8:$NE$8,"&lt;="&amp;MIN(TODAY(),I_EndDate)))/P$25,""))</f>
        <v>0.5</v>
      </c>
      <c r="Q70" s="197"/>
      <c r="R70" s="158"/>
    </row>
    <row r="71" spans="1:18" ht="20.100000000000001" customHeight="1">
      <c r="A71" s="158"/>
      <c r="B71" s="194"/>
      <c r="C71" s="175" t="str">
        <f>IF(LEN('Attendance Register'!B48)&gt;0,'Attendance Register'!B48,"")</f>
        <v>Shuaibu Abdularaham</v>
      </c>
      <c r="D71" s="232">
        <f ca="1">IF(AND(ISNUMBER(D$24),(LEN($C71)&gt;0)),(COUNTIFS('Attendance Register'!$D$8:$NE$8,"&lt;="&amp;MIN(TODAY(),D$24),'Attendance Register'!$D$8:$NE$8,"&gt;"&amp;EOMONTH(D$24,-1),'Attendance Register'!$D48:$NE48,"P")+COUNTIFS('Attendance Register'!$D$8:$NE$8,"&lt;="&amp;MIN(TODAY(),D$24),'Attendance Register'!$D$8:$NE$8,"&gt;"&amp;EOMONTH(D$24,-1),'Attendance Register'!$D48:$NE48,"L"))/D$25,"")</f>
        <v>0.75</v>
      </c>
      <c r="E71" s="232" t="str">
        <f ca="1">IF(AND(ISNUMBER(E$24),(LEN($C71)&gt;0)),(COUNTIFS('Attendance Register'!$D$8:$NE$8,"&lt;="&amp;MIN(TODAY(),E$24),'Attendance Register'!$D$8:$NE$8,"&gt;"&amp;EOMONTH(E$24,-1),'Attendance Register'!$D48:$NE48,"P")+COUNTIFS('Attendance Register'!$D$8:$NE$8,"&lt;="&amp;MIN(TODAY(),E$24),'Attendance Register'!$D$8:$NE$8,"&gt;"&amp;EOMONTH(E$24,-1),'Attendance Register'!$D48:$NE48,"L"))/E$25,"")</f>
        <v/>
      </c>
      <c r="F71" s="232" t="str">
        <f ca="1">IF(AND(ISNUMBER(F$24),(LEN($C71)&gt;0)),(COUNTIFS('Attendance Register'!$D$8:$NE$8,"&lt;="&amp;MIN(TODAY(),F$24),'Attendance Register'!$D$8:$NE$8,"&gt;"&amp;EOMONTH(F$24,-1),'Attendance Register'!$D48:$NE48,"P")+COUNTIFS('Attendance Register'!$D$8:$NE$8,"&lt;="&amp;MIN(TODAY(),F$24),'Attendance Register'!$D$8:$NE$8,"&gt;"&amp;EOMONTH(F$24,-1),'Attendance Register'!$D48:$NE48,"L"))/F$25,"")</f>
        <v/>
      </c>
      <c r="G71" s="232" t="str">
        <f ca="1">IF(AND(ISNUMBER(G$24),(LEN($C71)&gt;0)),(COUNTIFS('Attendance Register'!$D$8:$NE$8,"&lt;="&amp;MIN(TODAY(),G$24),'Attendance Register'!$D$8:$NE$8,"&gt;"&amp;EOMONTH(G$24,-1),'Attendance Register'!$D48:$NE48,"P")+COUNTIFS('Attendance Register'!$D$8:$NE$8,"&lt;="&amp;MIN(TODAY(),G$24),'Attendance Register'!$D$8:$NE$8,"&gt;"&amp;EOMONTH(G$24,-1),'Attendance Register'!$D48:$NE48,"L"))/G$25,"")</f>
        <v/>
      </c>
      <c r="H71" s="232" t="str">
        <f ca="1">IF(AND(ISNUMBER(H$24),(LEN($C71)&gt;0)),(COUNTIFS('Attendance Register'!$D$8:$NE$8,"&lt;="&amp;MIN(TODAY(),H$24),'Attendance Register'!$D$8:$NE$8,"&gt;"&amp;EOMONTH(H$24,-1),'Attendance Register'!$D48:$NE48,"P")+COUNTIFS('Attendance Register'!$D$8:$NE$8,"&lt;="&amp;MIN(TODAY(),H$24),'Attendance Register'!$D$8:$NE$8,"&gt;"&amp;EOMONTH(H$24,-1),'Attendance Register'!$D48:$NE48,"L"))/H$25,"")</f>
        <v/>
      </c>
      <c r="I71" s="232" t="str">
        <f ca="1">IF(AND(ISNUMBER(I$24),(LEN($C71)&gt;0)),(COUNTIFS('Attendance Register'!$D$8:$NE$8,"&lt;="&amp;MIN(TODAY(),I$24),'Attendance Register'!$D$8:$NE$8,"&gt;"&amp;EOMONTH(I$24,-1),'Attendance Register'!$D48:$NE48,"P")+COUNTIFS('Attendance Register'!$D$8:$NE$8,"&lt;="&amp;MIN(TODAY(),I$24),'Attendance Register'!$D$8:$NE$8,"&gt;"&amp;EOMONTH(I$24,-1),'Attendance Register'!$D48:$NE48,"L"))/I$25,"")</f>
        <v/>
      </c>
      <c r="J71" s="232" t="str">
        <f ca="1">IF(AND(ISNUMBER(J$24),(LEN($C71)&gt;0)),(COUNTIFS('Attendance Register'!$D$8:$NE$8,"&lt;="&amp;MIN(TODAY(),J$24),'Attendance Register'!$D$8:$NE$8,"&gt;"&amp;EOMONTH(J$24,-1),'Attendance Register'!$D48:$NE48,"P")+COUNTIFS('Attendance Register'!$D$8:$NE$8,"&lt;="&amp;MIN(TODAY(),J$24),'Attendance Register'!$D$8:$NE$8,"&gt;"&amp;EOMONTH(J$24,-1),'Attendance Register'!$D48:$NE48,"L"))/J$25,"")</f>
        <v/>
      </c>
      <c r="K71" s="232" t="str">
        <f ca="1">IF(AND(ISNUMBER(K$24),(LEN($C71)&gt;0)),(COUNTIFS('Attendance Register'!$D$8:$NE$8,"&lt;="&amp;MIN(TODAY(),K$24),'Attendance Register'!$D$8:$NE$8,"&gt;"&amp;EOMONTH(K$24,-1),'Attendance Register'!$D48:$NE48,"P")+COUNTIFS('Attendance Register'!$D$8:$NE$8,"&lt;="&amp;MIN(TODAY(),K$24),'Attendance Register'!$D$8:$NE$8,"&gt;"&amp;EOMONTH(K$24,-1),'Attendance Register'!$D48:$NE48,"L"))/K$25,"")</f>
        <v/>
      </c>
      <c r="L71" s="232" t="str">
        <f ca="1">IF(AND(ISNUMBER(L$24),(LEN($C71)&gt;0)),(COUNTIFS('Attendance Register'!$D$8:$NE$8,"&lt;="&amp;MIN(TODAY(),L$24),'Attendance Register'!$D$8:$NE$8,"&gt;"&amp;EOMONTH(L$24,-1),'Attendance Register'!$D48:$NE48,"P")+COUNTIFS('Attendance Register'!$D$8:$NE$8,"&lt;="&amp;MIN(TODAY(),L$24),'Attendance Register'!$D$8:$NE$8,"&gt;"&amp;EOMONTH(L$24,-1),'Attendance Register'!$D48:$NE48,"L"))/L$25,"")</f>
        <v/>
      </c>
      <c r="M71" s="232" t="str">
        <f ca="1">IF(AND(ISNUMBER(M$24),(LEN($C71)&gt;0)),(COUNTIFS('Attendance Register'!$D$8:$NE$8,"&lt;="&amp;MIN(TODAY(),M$24),'Attendance Register'!$D$8:$NE$8,"&gt;"&amp;EOMONTH(M$24,-1),'Attendance Register'!$D48:$NE48,"P")+COUNTIFS('Attendance Register'!$D$8:$NE$8,"&lt;="&amp;MIN(TODAY(),M$24),'Attendance Register'!$D$8:$NE$8,"&gt;"&amp;EOMONTH(M$24,-1),'Attendance Register'!$D48:$NE48,"L"))/M$25,"")</f>
        <v/>
      </c>
      <c r="N71" s="232" t="str">
        <f ca="1">IF(AND(ISNUMBER(N$24),(LEN($C71)&gt;0)),(COUNTIFS('Attendance Register'!$D$8:$NE$8,"&lt;="&amp;MIN(TODAY(),N$24),'Attendance Register'!$D$8:$NE$8,"&gt;"&amp;EOMONTH(N$24,-1),'Attendance Register'!$D48:$NE48,"P")+COUNTIFS('Attendance Register'!$D$8:$NE$8,"&lt;="&amp;MIN(TODAY(),N$24),'Attendance Register'!$D$8:$NE$8,"&gt;"&amp;EOMONTH(N$24,-1),'Attendance Register'!$D48:$NE48,"L"))/N$25,"")</f>
        <v/>
      </c>
      <c r="O71" s="232" t="str">
        <f ca="1">IF(AND(ISNUMBER(O$24),(LEN($C71)&gt;0)),(COUNTIFS('Attendance Register'!$D$8:$NE$8,"&lt;="&amp;MIN(TODAY(),O$24),'Attendance Register'!$D$8:$NE$8,"&gt;"&amp;EOMONTH(O$24,-1),'Attendance Register'!$D48:$NE48,"P")+COUNTIFS('Attendance Register'!$D$8:$NE$8,"&lt;="&amp;MIN(TODAY(),O$24),'Attendance Register'!$D$8:$NE$8,"&gt;"&amp;EOMONTH(O$24,-1),'Attendance Register'!$D48:$NE48,"L"))/O$25,"")</f>
        <v/>
      </c>
      <c r="P71" s="233">
        <f ca="1">IF(ISBLANK(I_BegnDate),"",IF(LEN($C71)&gt;0,(COUNTIFS('Attendance Register'!$D48:$NE48,"P",'Attendance Register'!$D$8:$NE$8,"&lt;="&amp;MIN(TODAY(),I_EndDate))+COUNTIFS('Attendance Register'!$D48:$NE48,"L",'Attendance Register'!$D$8:$NE$8,"&lt;="&amp;MIN(TODAY(),I_EndDate)))/P$25,""))</f>
        <v>0.75</v>
      </c>
      <c r="Q71" s="197"/>
      <c r="R71" s="158"/>
    </row>
    <row r="72" spans="1:18" ht="20.100000000000001" customHeight="1">
      <c r="A72" s="158"/>
      <c r="B72" s="194"/>
      <c r="C72" s="175" t="str">
        <f>IF(LEN('Attendance Register'!B49)&gt;0,'Attendance Register'!B49,"")</f>
        <v>Oyedepo Israel Oluwafemi</v>
      </c>
      <c r="D72" s="232">
        <f ca="1">IF(AND(ISNUMBER(D$24),(LEN($C72)&gt;0)),(COUNTIFS('Attendance Register'!$D$8:$NE$8,"&lt;="&amp;MIN(TODAY(),D$24),'Attendance Register'!$D$8:$NE$8,"&gt;"&amp;EOMONTH(D$24,-1),'Attendance Register'!$D49:$NE49,"P")+COUNTIFS('Attendance Register'!$D$8:$NE$8,"&lt;="&amp;MIN(TODAY(),D$24),'Attendance Register'!$D$8:$NE$8,"&gt;"&amp;EOMONTH(D$24,-1),'Attendance Register'!$D49:$NE49,"L"))/D$25,"")</f>
        <v>0.25</v>
      </c>
      <c r="E72" s="232" t="str">
        <f ca="1">IF(AND(ISNUMBER(E$24),(LEN($C72)&gt;0)),(COUNTIFS('Attendance Register'!$D$8:$NE$8,"&lt;="&amp;MIN(TODAY(),E$24),'Attendance Register'!$D$8:$NE$8,"&gt;"&amp;EOMONTH(E$24,-1),'Attendance Register'!$D49:$NE49,"P")+COUNTIFS('Attendance Register'!$D$8:$NE$8,"&lt;="&amp;MIN(TODAY(),E$24),'Attendance Register'!$D$8:$NE$8,"&gt;"&amp;EOMONTH(E$24,-1),'Attendance Register'!$D49:$NE49,"L"))/E$25,"")</f>
        <v/>
      </c>
      <c r="F72" s="232" t="str">
        <f ca="1">IF(AND(ISNUMBER(F$24),(LEN($C72)&gt;0)),(COUNTIFS('Attendance Register'!$D$8:$NE$8,"&lt;="&amp;MIN(TODAY(),F$24),'Attendance Register'!$D$8:$NE$8,"&gt;"&amp;EOMONTH(F$24,-1),'Attendance Register'!$D49:$NE49,"P")+COUNTIFS('Attendance Register'!$D$8:$NE$8,"&lt;="&amp;MIN(TODAY(),F$24),'Attendance Register'!$D$8:$NE$8,"&gt;"&amp;EOMONTH(F$24,-1),'Attendance Register'!$D49:$NE49,"L"))/F$25,"")</f>
        <v/>
      </c>
      <c r="G72" s="232" t="str">
        <f ca="1">IF(AND(ISNUMBER(G$24),(LEN($C72)&gt;0)),(COUNTIFS('Attendance Register'!$D$8:$NE$8,"&lt;="&amp;MIN(TODAY(),G$24),'Attendance Register'!$D$8:$NE$8,"&gt;"&amp;EOMONTH(G$24,-1),'Attendance Register'!$D49:$NE49,"P")+COUNTIFS('Attendance Register'!$D$8:$NE$8,"&lt;="&amp;MIN(TODAY(),G$24),'Attendance Register'!$D$8:$NE$8,"&gt;"&amp;EOMONTH(G$24,-1),'Attendance Register'!$D49:$NE49,"L"))/G$25,"")</f>
        <v/>
      </c>
      <c r="H72" s="232" t="str">
        <f ca="1">IF(AND(ISNUMBER(H$24),(LEN($C72)&gt;0)),(COUNTIFS('Attendance Register'!$D$8:$NE$8,"&lt;="&amp;MIN(TODAY(),H$24),'Attendance Register'!$D$8:$NE$8,"&gt;"&amp;EOMONTH(H$24,-1),'Attendance Register'!$D49:$NE49,"P")+COUNTIFS('Attendance Register'!$D$8:$NE$8,"&lt;="&amp;MIN(TODAY(),H$24),'Attendance Register'!$D$8:$NE$8,"&gt;"&amp;EOMONTH(H$24,-1),'Attendance Register'!$D49:$NE49,"L"))/H$25,"")</f>
        <v/>
      </c>
      <c r="I72" s="232" t="str">
        <f ca="1">IF(AND(ISNUMBER(I$24),(LEN($C72)&gt;0)),(COUNTIFS('Attendance Register'!$D$8:$NE$8,"&lt;="&amp;MIN(TODAY(),I$24),'Attendance Register'!$D$8:$NE$8,"&gt;"&amp;EOMONTH(I$24,-1),'Attendance Register'!$D49:$NE49,"P")+COUNTIFS('Attendance Register'!$D$8:$NE$8,"&lt;="&amp;MIN(TODAY(),I$24),'Attendance Register'!$D$8:$NE$8,"&gt;"&amp;EOMONTH(I$24,-1),'Attendance Register'!$D49:$NE49,"L"))/I$25,"")</f>
        <v/>
      </c>
      <c r="J72" s="232" t="str">
        <f ca="1">IF(AND(ISNUMBER(J$24),(LEN($C72)&gt;0)),(COUNTIFS('Attendance Register'!$D$8:$NE$8,"&lt;="&amp;MIN(TODAY(),J$24),'Attendance Register'!$D$8:$NE$8,"&gt;"&amp;EOMONTH(J$24,-1),'Attendance Register'!$D49:$NE49,"P")+COUNTIFS('Attendance Register'!$D$8:$NE$8,"&lt;="&amp;MIN(TODAY(),J$24),'Attendance Register'!$D$8:$NE$8,"&gt;"&amp;EOMONTH(J$24,-1),'Attendance Register'!$D49:$NE49,"L"))/J$25,"")</f>
        <v/>
      </c>
      <c r="K72" s="232" t="str">
        <f ca="1">IF(AND(ISNUMBER(K$24),(LEN($C72)&gt;0)),(COUNTIFS('Attendance Register'!$D$8:$NE$8,"&lt;="&amp;MIN(TODAY(),K$24),'Attendance Register'!$D$8:$NE$8,"&gt;"&amp;EOMONTH(K$24,-1),'Attendance Register'!$D49:$NE49,"P")+COUNTIFS('Attendance Register'!$D$8:$NE$8,"&lt;="&amp;MIN(TODAY(),K$24),'Attendance Register'!$D$8:$NE$8,"&gt;"&amp;EOMONTH(K$24,-1),'Attendance Register'!$D49:$NE49,"L"))/K$25,"")</f>
        <v/>
      </c>
      <c r="L72" s="232" t="str">
        <f ca="1">IF(AND(ISNUMBER(L$24),(LEN($C72)&gt;0)),(COUNTIFS('Attendance Register'!$D$8:$NE$8,"&lt;="&amp;MIN(TODAY(),L$24),'Attendance Register'!$D$8:$NE$8,"&gt;"&amp;EOMONTH(L$24,-1),'Attendance Register'!$D49:$NE49,"P")+COUNTIFS('Attendance Register'!$D$8:$NE$8,"&lt;="&amp;MIN(TODAY(),L$24),'Attendance Register'!$D$8:$NE$8,"&gt;"&amp;EOMONTH(L$24,-1),'Attendance Register'!$D49:$NE49,"L"))/L$25,"")</f>
        <v/>
      </c>
      <c r="M72" s="232" t="str">
        <f ca="1">IF(AND(ISNUMBER(M$24),(LEN($C72)&gt;0)),(COUNTIFS('Attendance Register'!$D$8:$NE$8,"&lt;="&amp;MIN(TODAY(),M$24),'Attendance Register'!$D$8:$NE$8,"&gt;"&amp;EOMONTH(M$24,-1),'Attendance Register'!$D49:$NE49,"P")+COUNTIFS('Attendance Register'!$D$8:$NE$8,"&lt;="&amp;MIN(TODAY(),M$24),'Attendance Register'!$D$8:$NE$8,"&gt;"&amp;EOMONTH(M$24,-1),'Attendance Register'!$D49:$NE49,"L"))/M$25,"")</f>
        <v/>
      </c>
      <c r="N72" s="232" t="str">
        <f ca="1">IF(AND(ISNUMBER(N$24),(LEN($C72)&gt;0)),(COUNTIFS('Attendance Register'!$D$8:$NE$8,"&lt;="&amp;MIN(TODAY(),N$24),'Attendance Register'!$D$8:$NE$8,"&gt;"&amp;EOMONTH(N$24,-1),'Attendance Register'!$D49:$NE49,"P")+COUNTIFS('Attendance Register'!$D$8:$NE$8,"&lt;="&amp;MIN(TODAY(),N$24),'Attendance Register'!$D$8:$NE$8,"&gt;"&amp;EOMONTH(N$24,-1),'Attendance Register'!$D49:$NE49,"L"))/N$25,"")</f>
        <v/>
      </c>
      <c r="O72" s="232" t="str">
        <f ca="1">IF(AND(ISNUMBER(O$24),(LEN($C72)&gt;0)),(COUNTIFS('Attendance Register'!$D$8:$NE$8,"&lt;="&amp;MIN(TODAY(),O$24),'Attendance Register'!$D$8:$NE$8,"&gt;"&amp;EOMONTH(O$24,-1),'Attendance Register'!$D49:$NE49,"P")+COUNTIFS('Attendance Register'!$D$8:$NE$8,"&lt;="&amp;MIN(TODAY(),O$24),'Attendance Register'!$D$8:$NE$8,"&gt;"&amp;EOMONTH(O$24,-1),'Attendance Register'!$D49:$NE49,"L"))/O$25,"")</f>
        <v/>
      </c>
      <c r="P72" s="233">
        <f ca="1">IF(ISBLANK(I_BegnDate),"",IF(LEN($C72)&gt;0,(COUNTIFS('Attendance Register'!$D49:$NE49,"P",'Attendance Register'!$D$8:$NE$8,"&lt;="&amp;MIN(TODAY(),I_EndDate))+COUNTIFS('Attendance Register'!$D49:$NE49,"L",'Attendance Register'!$D$8:$NE$8,"&lt;="&amp;MIN(TODAY(),I_EndDate)))/P$25,""))</f>
        <v>0.25</v>
      </c>
      <c r="Q72" s="197"/>
      <c r="R72" s="158"/>
    </row>
    <row r="73" spans="1:18" ht="20.100000000000001" customHeight="1">
      <c r="A73" s="158"/>
      <c r="B73" s="194"/>
      <c r="C73" s="174" t="str">
        <f>IF(LEN('Attendance Register'!B50)&gt;0,'Attendance Register'!B50,"")</f>
        <v/>
      </c>
      <c r="D73" s="232" t="str">
        <f ca="1">IF(AND(ISNUMBER(D$24),(LEN($C73)&gt;0)),(COUNTIFS('Attendance Register'!$D$8:$NE$8,"&lt;="&amp;MIN(TODAY(),D$24),'Attendance Register'!$D$8:$NE$8,"&gt;"&amp;EOMONTH(D$24,-1),'Attendance Register'!$D50:$NE50,"P")+COUNTIFS('Attendance Register'!$D$8:$NE$8,"&lt;="&amp;MIN(TODAY(),D$24),'Attendance Register'!$D$8:$NE$8,"&gt;"&amp;EOMONTH(D$24,-1),'Attendance Register'!$D50:$NE50,"L"))/D$25,"")</f>
        <v/>
      </c>
      <c r="E73" s="232" t="str">
        <f ca="1">IF(AND(ISNUMBER(E$24),(LEN($C73)&gt;0)),(COUNTIFS('Attendance Register'!$D$8:$NE$8,"&lt;="&amp;MIN(TODAY(),E$24),'Attendance Register'!$D$8:$NE$8,"&gt;"&amp;EOMONTH(E$24,-1),'Attendance Register'!$D50:$NE50,"P")+COUNTIFS('Attendance Register'!$D$8:$NE$8,"&lt;="&amp;MIN(TODAY(),E$24),'Attendance Register'!$D$8:$NE$8,"&gt;"&amp;EOMONTH(E$24,-1),'Attendance Register'!$D50:$NE50,"L"))/E$25,"")</f>
        <v/>
      </c>
      <c r="F73" s="232" t="str">
        <f ca="1">IF(AND(ISNUMBER(F$24),(LEN($C73)&gt;0)),(COUNTIFS('Attendance Register'!$D$8:$NE$8,"&lt;="&amp;MIN(TODAY(),F$24),'Attendance Register'!$D$8:$NE$8,"&gt;"&amp;EOMONTH(F$24,-1),'Attendance Register'!$D50:$NE50,"P")+COUNTIFS('Attendance Register'!$D$8:$NE$8,"&lt;="&amp;MIN(TODAY(),F$24),'Attendance Register'!$D$8:$NE$8,"&gt;"&amp;EOMONTH(F$24,-1),'Attendance Register'!$D50:$NE50,"L"))/F$25,"")</f>
        <v/>
      </c>
      <c r="G73" s="232" t="str">
        <f ca="1">IF(AND(ISNUMBER(G$24),(LEN($C73)&gt;0)),(COUNTIFS('Attendance Register'!$D$8:$NE$8,"&lt;="&amp;MIN(TODAY(),G$24),'Attendance Register'!$D$8:$NE$8,"&gt;"&amp;EOMONTH(G$24,-1),'Attendance Register'!$D50:$NE50,"P")+COUNTIFS('Attendance Register'!$D$8:$NE$8,"&lt;="&amp;MIN(TODAY(),G$24),'Attendance Register'!$D$8:$NE$8,"&gt;"&amp;EOMONTH(G$24,-1),'Attendance Register'!$D50:$NE50,"L"))/G$25,"")</f>
        <v/>
      </c>
      <c r="H73" s="232" t="str">
        <f ca="1">IF(AND(ISNUMBER(H$24),(LEN($C73)&gt;0)),(COUNTIFS('Attendance Register'!$D$8:$NE$8,"&lt;="&amp;MIN(TODAY(),H$24),'Attendance Register'!$D$8:$NE$8,"&gt;"&amp;EOMONTH(H$24,-1),'Attendance Register'!$D50:$NE50,"P")+COUNTIFS('Attendance Register'!$D$8:$NE$8,"&lt;="&amp;MIN(TODAY(),H$24),'Attendance Register'!$D$8:$NE$8,"&gt;"&amp;EOMONTH(H$24,-1),'Attendance Register'!$D50:$NE50,"L"))/H$25,"")</f>
        <v/>
      </c>
      <c r="I73" s="232" t="str">
        <f ca="1">IF(AND(ISNUMBER(I$24),(LEN($C73)&gt;0)),(COUNTIFS('Attendance Register'!$D$8:$NE$8,"&lt;="&amp;MIN(TODAY(),I$24),'Attendance Register'!$D$8:$NE$8,"&gt;"&amp;EOMONTH(I$24,-1),'Attendance Register'!$D50:$NE50,"P")+COUNTIFS('Attendance Register'!$D$8:$NE$8,"&lt;="&amp;MIN(TODAY(),I$24),'Attendance Register'!$D$8:$NE$8,"&gt;"&amp;EOMONTH(I$24,-1),'Attendance Register'!$D50:$NE50,"L"))/I$25,"")</f>
        <v/>
      </c>
      <c r="J73" s="232" t="str">
        <f ca="1">IF(AND(ISNUMBER(J$24),(LEN($C73)&gt;0)),(COUNTIFS('Attendance Register'!$D$8:$NE$8,"&lt;="&amp;MIN(TODAY(),J$24),'Attendance Register'!$D$8:$NE$8,"&gt;"&amp;EOMONTH(J$24,-1),'Attendance Register'!$D50:$NE50,"P")+COUNTIFS('Attendance Register'!$D$8:$NE$8,"&lt;="&amp;MIN(TODAY(),J$24),'Attendance Register'!$D$8:$NE$8,"&gt;"&amp;EOMONTH(J$24,-1),'Attendance Register'!$D50:$NE50,"L"))/J$25,"")</f>
        <v/>
      </c>
      <c r="K73" s="232" t="str">
        <f ca="1">IF(AND(ISNUMBER(K$24),(LEN($C73)&gt;0)),(COUNTIFS('Attendance Register'!$D$8:$NE$8,"&lt;="&amp;MIN(TODAY(),K$24),'Attendance Register'!$D$8:$NE$8,"&gt;"&amp;EOMONTH(K$24,-1),'Attendance Register'!$D50:$NE50,"P")+COUNTIFS('Attendance Register'!$D$8:$NE$8,"&lt;="&amp;MIN(TODAY(),K$24),'Attendance Register'!$D$8:$NE$8,"&gt;"&amp;EOMONTH(K$24,-1),'Attendance Register'!$D50:$NE50,"L"))/K$25,"")</f>
        <v/>
      </c>
      <c r="L73" s="232" t="str">
        <f ca="1">IF(AND(ISNUMBER(L$24),(LEN($C73)&gt;0)),(COUNTIFS('Attendance Register'!$D$8:$NE$8,"&lt;="&amp;MIN(TODAY(),L$24),'Attendance Register'!$D$8:$NE$8,"&gt;"&amp;EOMONTH(L$24,-1),'Attendance Register'!$D50:$NE50,"P")+COUNTIFS('Attendance Register'!$D$8:$NE$8,"&lt;="&amp;MIN(TODAY(),L$24),'Attendance Register'!$D$8:$NE$8,"&gt;"&amp;EOMONTH(L$24,-1),'Attendance Register'!$D50:$NE50,"L"))/L$25,"")</f>
        <v/>
      </c>
      <c r="M73" s="232" t="str">
        <f ca="1">IF(AND(ISNUMBER(M$24),(LEN($C73)&gt;0)),(COUNTIFS('Attendance Register'!$D$8:$NE$8,"&lt;="&amp;MIN(TODAY(),M$24),'Attendance Register'!$D$8:$NE$8,"&gt;"&amp;EOMONTH(M$24,-1),'Attendance Register'!$D50:$NE50,"P")+COUNTIFS('Attendance Register'!$D$8:$NE$8,"&lt;="&amp;MIN(TODAY(),M$24),'Attendance Register'!$D$8:$NE$8,"&gt;"&amp;EOMONTH(M$24,-1),'Attendance Register'!$D50:$NE50,"L"))/M$25,"")</f>
        <v/>
      </c>
      <c r="N73" s="232" t="str">
        <f ca="1">IF(AND(ISNUMBER(N$24),(LEN($C73)&gt;0)),(COUNTIFS('Attendance Register'!$D$8:$NE$8,"&lt;="&amp;MIN(TODAY(),N$24),'Attendance Register'!$D$8:$NE$8,"&gt;"&amp;EOMONTH(N$24,-1),'Attendance Register'!$D50:$NE50,"P")+COUNTIFS('Attendance Register'!$D$8:$NE$8,"&lt;="&amp;MIN(TODAY(),N$24),'Attendance Register'!$D$8:$NE$8,"&gt;"&amp;EOMONTH(N$24,-1),'Attendance Register'!$D50:$NE50,"L"))/N$25,"")</f>
        <v/>
      </c>
      <c r="O73" s="232" t="str">
        <f ca="1">IF(AND(ISNUMBER(O$24),(LEN($C73)&gt;0)),(COUNTIFS('Attendance Register'!$D$8:$NE$8,"&lt;="&amp;MIN(TODAY(),O$24),'Attendance Register'!$D$8:$NE$8,"&gt;"&amp;EOMONTH(O$24,-1),'Attendance Register'!$D50:$NE50,"P")+COUNTIFS('Attendance Register'!$D$8:$NE$8,"&lt;="&amp;MIN(TODAY(),O$24),'Attendance Register'!$D$8:$NE$8,"&gt;"&amp;EOMONTH(O$24,-1),'Attendance Register'!$D50:$NE50,"L"))/O$25,"")</f>
        <v/>
      </c>
      <c r="P73" s="233" t="str">
        <f ca="1">IF(ISBLANK(I_BegnDate),"",IF(LEN($C73)&gt;0,(COUNTIFS('Attendance Register'!$D50:$NE50,"P",'Attendance Register'!$D$8:$NE$8,"&lt;="&amp;MIN(TODAY(),I_EndDate))+COUNTIFS('Attendance Register'!$D50:$NE50,"L",'Attendance Register'!$D$8:$NE$8,"&lt;="&amp;MIN(TODAY(),I_EndDate)))/P$25,""))</f>
        <v/>
      </c>
      <c r="Q73" s="197"/>
      <c r="R73" s="158"/>
    </row>
    <row r="74" spans="1:18" ht="20.100000000000001" customHeight="1">
      <c r="A74" s="158"/>
      <c r="B74" s="194"/>
      <c r="C74" s="174" t="str">
        <f>IF(LEN('Attendance Register'!B51)&gt;0,'Attendance Register'!B51,"")</f>
        <v/>
      </c>
      <c r="D74" s="232" t="str">
        <f ca="1">IF(AND(ISNUMBER(D$24),(LEN($C74)&gt;0)),(COUNTIFS('Attendance Register'!$D$8:$NE$8,"&lt;="&amp;MIN(TODAY(),D$24),'Attendance Register'!$D$8:$NE$8,"&gt;"&amp;EOMONTH(D$24,-1),'Attendance Register'!$D51:$NE51,"P")+COUNTIFS('Attendance Register'!$D$8:$NE$8,"&lt;="&amp;MIN(TODAY(),D$24),'Attendance Register'!$D$8:$NE$8,"&gt;"&amp;EOMONTH(D$24,-1),'Attendance Register'!$D51:$NE51,"L"))/D$25,"")</f>
        <v/>
      </c>
      <c r="E74" s="232" t="str">
        <f ca="1">IF(AND(ISNUMBER(E$24),(LEN($C74)&gt;0)),(COUNTIFS('Attendance Register'!$D$8:$NE$8,"&lt;="&amp;MIN(TODAY(),E$24),'Attendance Register'!$D$8:$NE$8,"&gt;"&amp;EOMONTH(E$24,-1),'Attendance Register'!$D51:$NE51,"P")+COUNTIFS('Attendance Register'!$D$8:$NE$8,"&lt;="&amp;MIN(TODAY(),E$24),'Attendance Register'!$D$8:$NE$8,"&gt;"&amp;EOMONTH(E$24,-1),'Attendance Register'!$D51:$NE51,"L"))/E$25,"")</f>
        <v/>
      </c>
      <c r="F74" s="232" t="str">
        <f ca="1">IF(AND(ISNUMBER(F$24),(LEN($C74)&gt;0)),(COUNTIFS('Attendance Register'!$D$8:$NE$8,"&lt;="&amp;MIN(TODAY(),F$24),'Attendance Register'!$D$8:$NE$8,"&gt;"&amp;EOMONTH(F$24,-1),'Attendance Register'!$D51:$NE51,"P")+COUNTIFS('Attendance Register'!$D$8:$NE$8,"&lt;="&amp;MIN(TODAY(),F$24),'Attendance Register'!$D$8:$NE$8,"&gt;"&amp;EOMONTH(F$24,-1),'Attendance Register'!$D51:$NE51,"L"))/F$25,"")</f>
        <v/>
      </c>
      <c r="G74" s="232" t="str">
        <f ca="1">IF(AND(ISNUMBER(G$24),(LEN($C74)&gt;0)),(COUNTIFS('Attendance Register'!$D$8:$NE$8,"&lt;="&amp;MIN(TODAY(),G$24),'Attendance Register'!$D$8:$NE$8,"&gt;"&amp;EOMONTH(G$24,-1),'Attendance Register'!$D51:$NE51,"P")+COUNTIFS('Attendance Register'!$D$8:$NE$8,"&lt;="&amp;MIN(TODAY(),G$24),'Attendance Register'!$D$8:$NE$8,"&gt;"&amp;EOMONTH(G$24,-1),'Attendance Register'!$D51:$NE51,"L"))/G$25,"")</f>
        <v/>
      </c>
      <c r="H74" s="232" t="str">
        <f ca="1">IF(AND(ISNUMBER(H$24),(LEN($C74)&gt;0)),(COUNTIFS('Attendance Register'!$D$8:$NE$8,"&lt;="&amp;MIN(TODAY(),H$24),'Attendance Register'!$D$8:$NE$8,"&gt;"&amp;EOMONTH(H$24,-1),'Attendance Register'!$D51:$NE51,"P")+COUNTIFS('Attendance Register'!$D$8:$NE$8,"&lt;="&amp;MIN(TODAY(),H$24),'Attendance Register'!$D$8:$NE$8,"&gt;"&amp;EOMONTH(H$24,-1),'Attendance Register'!$D51:$NE51,"L"))/H$25,"")</f>
        <v/>
      </c>
      <c r="I74" s="232" t="str">
        <f ca="1">IF(AND(ISNUMBER(I$24),(LEN($C74)&gt;0)),(COUNTIFS('Attendance Register'!$D$8:$NE$8,"&lt;="&amp;MIN(TODAY(),I$24),'Attendance Register'!$D$8:$NE$8,"&gt;"&amp;EOMONTH(I$24,-1),'Attendance Register'!$D51:$NE51,"P")+COUNTIFS('Attendance Register'!$D$8:$NE$8,"&lt;="&amp;MIN(TODAY(),I$24),'Attendance Register'!$D$8:$NE$8,"&gt;"&amp;EOMONTH(I$24,-1),'Attendance Register'!$D51:$NE51,"L"))/I$25,"")</f>
        <v/>
      </c>
      <c r="J74" s="232" t="str">
        <f ca="1">IF(AND(ISNUMBER(J$24),(LEN($C74)&gt;0)),(COUNTIFS('Attendance Register'!$D$8:$NE$8,"&lt;="&amp;MIN(TODAY(),J$24),'Attendance Register'!$D$8:$NE$8,"&gt;"&amp;EOMONTH(J$24,-1),'Attendance Register'!$D51:$NE51,"P")+COUNTIFS('Attendance Register'!$D$8:$NE$8,"&lt;="&amp;MIN(TODAY(),J$24),'Attendance Register'!$D$8:$NE$8,"&gt;"&amp;EOMONTH(J$24,-1),'Attendance Register'!$D51:$NE51,"L"))/J$25,"")</f>
        <v/>
      </c>
      <c r="K74" s="232" t="str">
        <f ca="1">IF(AND(ISNUMBER(K$24),(LEN($C74)&gt;0)),(COUNTIFS('Attendance Register'!$D$8:$NE$8,"&lt;="&amp;MIN(TODAY(),K$24),'Attendance Register'!$D$8:$NE$8,"&gt;"&amp;EOMONTH(K$24,-1),'Attendance Register'!$D51:$NE51,"P")+COUNTIFS('Attendance Register'!$D$8:$NE$8,"&lt;="&amp;MIN(TODAY(),K$24),'Attendance Register'!$D$8:$NE$8,"&gt;"&amp;EOMONTH(K$24,-1),'Attendance Register'!$D51:$NE51,"L"))/K$25,"")</f>
        <v/>
      </c>
      <c r="L74" s="232" t="str">
        <f ca="1">IF(AND(ISNUMBER(L$24),(LEN($C74)&gt;0)),(COUNTIFS('Attendance Register'!$D$8:$NE$8,"&lt;="&amp;MIN(TODAY(),L$24),'Attendance Register'!$D$8:$NE$8,"&gt;"&amp;EOMONTH(L$24,-1),'Attendance Register'!$D51:$NE51,"P")+COUNTIFS('Attendance Register'!$D$8:$NE$8,"&lt;="&amp;MIN(TODAY(),L$24),'Attendance Register'!$D$8:$NE$8,"&gt;"&amp;EOMONTH(L$24,-1),'Attendance Register'!$D51:$NE51,"L"))/L$25,"")</f>
        <v/>
      </c>
      <c r="M74" s="232" t="str">
        <f ca="1">IF(AND(ISNUMBER(M$24),(LEN($C74)&gt;0)),(COUNTIFS('Attendance Register'!$D$8:$NE$8,"&lt;="&amp;MIN(TODAY(),M$24),'Attendance Register'!$D$8:$NE$8,"&gt;"&amp;EOMONTH(M$24,-1),'Attendance Register'!$D51:$NE51,"P")+COUNTIFS('Attendance Register'!$D$8:$NE$8,"&lt;="&amp;MIN(TODAY(),M$24),'Attendance Register'!$D$8:$NE$8,"&gt;"&amp;EOMONTH(M$24,-1),'Attendance Register'!$D51:$NE51,"L"))/M$25,"")</f>
        <v/>
      </c>
      <c r="N74" s="232" t="str">
        <f ca="1">IF(AND(ISNUMBER(N$24),(LEN($C74)&gt;0)),(COUNTIFS('Attendance Register'!$D$8:$NE$8,"&lt;="&amp;MIN(TODAY(),N$24),'Attendance Register'!$D$8:$NE$8,"&gt;"&amp;EOMONTH(N$24,-1),'Attendance Register'!$D51:$NE51,"P")+COUNTIFS('Attendance Register'!$D$8:$NE$8,"&lt;="&amp;MIN(TODAY(),N$24),'Attendance Register'!$D$8:$NE$8,"&gt;"&amp;EOMONTH(N$24,-1),'Attendance Register'!$D51:$NE51,"L"))/N$25,"")</f>
        <v/>
      </c>
      <c r="O74" s="232" t="str">
        <f ca="1">IF(AND(ISNUMBER(O$24),(LEN($C74)&gt;0)),(COUNTIFS('Attendance Register'!$D$8:$NE$8,"&lt;="&amp;MIN(TODAY(),O$24),'Attendance Register'!$D$8:$NE$8,"&gt;"&amp;EOMONTH(O$24,-1),'Attendance Register'!$D51:$NE51,"P")+COUNTIFS('Attendance Register'!$D$8:$NE$8,"&lt;="&amp;MIN(TODAY(),O$24),'Attendance Register'!$D$8:$NE$8,"&gt;"&amp;EOMONTH(O$24,-1),'Attendance Register'!$D51:$NE51,"L"))/O$25,"")</f>
        <v/>
      </c>
      <c r="P74" s="233" t="str">
        <f ca="1">IF(ISBLANK(I_BegnDate),"",IF(LEN($C74)&gt;0,(COUNTIFS('Attendance Register'!$D51:$NE51,"P",'Attendance Register'!$D$8:$NE$8,"&lt;="&amp;MIN(TODAY(),I_EndDate))+COUNTIFS('Attendance Register'!$D51:$NE51,"L",'Attendance Register'!$D$8:$NE$8,"&lt;="&amp;MIN(TODAY(),I_EndDate)))/P$25,""))</f>
        <v/>
      </c>
      <c r="Q74" s="197"/>
      <c r="R74" s="158"/>
    </row>
    <row r="75" spans="1:18" ht="20.100000000000001" customHeight="1">
      <c r="A75" s="158"/>
      <c r="B75" s="194"/>
      <c r="C75" s="174" t="str">
        <f>IF(LEN('Attendance Register'!B52)&gt;0,'Attendance Register'!B52,"")</f>
        <v/>
      </c>
      <c r="D75" s="232" t="str">
        <f ca="1">IF(AND(ISNUMBER(D$24),(LEN($C75)&gt;0)),(COUNTIFS('Attendance Register'!$D$8:$NE$8,"&lt;="&amp;MIN(TODAY(),D$24),'Attendance Register'!$D$8:$NE$8,"&gt;"&amp;EOMONTH(D$24,-1),'Attendance Register'!$D52:$NE52,"P")+COUNTIFS('Attendance Register'!$D$8:$NE$8,"&lt;="&amp;MIN(TODAY(),D$24),'Attendance Register'!$D$8:$NE$8,"&gt;"&amp;EOMONTH(D$24,-1),'Attendance Register'!$D52:$NE52,"L"))/D$25,"")</f>
        <v/>
      </c>
      <c r="E75" s="232" t="str">
        <f ca="1">IF(AND(ISNUMBER(E$24),(LEN($C75)&gt;0)),(COUNTIFS('Attendance Register'!$D$8:$NE$8,"&lt;="&amp;MIN(TODAY(),E$24),'Attendance Register'!$D$8:$NE$8,"&gt;"&amp;EOMONTH(E$24,-1),'Attendance Register'!$D52:$NE52,"P")+COUNTIFS('Attendance Register'!$D$8:$NE$8,"&lt;="&amp;MIN(TODAY(),E$24),'Attendance Register'!$D$8:$NE$8,"&gt;"&amp;EOMONTH(E$24,-1),'Attendance Register'!$D52:$NE52,"L"))/E$25,"")</f>
        <v/>
      </c>
      <c r="F75" s="232" t="str">
        <f ca="1">IF(AND(ISNUMBER(F$24),(LEN($C75)&gt;0)),(COUNTIFS('Attendance Register'!$D$8:$NE$8,"&lt;="&amp;MIN(TODAY(),F$24),'Attendance Register'!$D$8:$NE$8,"&gt;"&amp;EOMONTH(F$24,-1),'Attendance Register'!$D52:$NE52,"P")+COUNTIFS('Attendance Register'!$D$8:$NE$8,"&lt;="&amp;MIN(TODAY(),F$24),'Attendance Register'!$D$8:$NE$8,"&gt;"&amp;EOMONTH(F$24,-1),'Attendance Register'!$D52:$NE52,"L"))/F$25,"")</f>
        <v/>
      </c>
      <c r="G75" s="232" t="str">
        <f ca="1">IF(AND(ISNUMBER(G$24),(LEN($C75)&gt;0)),(COUNTIFS('Attendance Register'!$D$8:$NE$8,"&lt;="&amp;MIN(TODAY(),G$24),'Attendance Register'!$D$8:$NE$8,"&gt;"&amp;EOMONTH(G$24,-1),'Attendance Register'!$D52:$NE52,"P")+COUNTIFS('Attendance Register'!$D$8:$NE$8,"&lt;="&amp;MIN(TODAY(),G$24),'Attendance Register'!$D$8:$NE$8,"&gt;"&amp;EOMONTH(G$24,-1),'Attendance Register'!$D52:$NE52,"L"))/G$25,"")</f>
        <v/>
      </c>
      <c r="H75" s="232" t="str">
        <f ca="1">IF(AND(ISNUMBER(H$24),(LEN($C75)&gt;0)),(COUNTIFS('Attendance Register'!$D$8:$NE$8,"&lt;="&amp;MIN(TODAY(),H$24),'Attendance Register'!$D$8:$NE$8,"&gt;"&amp;EOMONTH(H$24,-1),'Attendance Register'!$D52:$NE52,"P")+COUNTIFS('Attendance Register'!$D$8:$NE$8,"&lt;="&amp;MIN(TODAY(),H$24),'Attendance Register'!$D$8:$NE$8,"&gt;"&amp;EOMONTH(H$24,-1),'Attendance Register'!$D52:$NE52,"L"))/H$25,"")</f>
        <v/>
      </c>
      <c r="I75" s="232" t="str">
        <f ca="1">IF(AND(ISNUMBER(I$24),(LEN($C75)&gt;0)),(COUNTIFS('Attendance Register'!$D$8:$NE$8,"&lt;="&amp;MIN(TODAY(),I$24),'Attendance Register'!$D$8:$NE$8,"&gt;"&amp;EOMONTH(I$24,-1),'Attendance Register'!$D52:$NE52,"P")+COUNTIFS('Attendance Register'!$D$8:$NE$8,"&lt;="&amp;MIN(TODAY(),I$24),'Attendance Register'!$D$8:$NE$8,"&gt;"&amp;EOMONTH(I$24,-1),'Attendance Register'!$D52:$NE52,"L"))/I$25,"")</f>
        <v/>
      </c>
      <c r="J75" s="232" t="str">
        <f ca="1">IF(AND(ISNUMBER(J$24),(LEN($C75)&gt;0)),(COUNTIFS('Attendance Register'!$D$8:$NE$8,"&lt;="&amp;MIN(TODAY(),J$24),'Attendance Register'!$D$8:$NE$8,"&gt;"&amp;EOMONTH(J$24,-1),'Attendance Register'!$D52:$NE52,"P")+COUNTIFS('Attendance Register'!$D$8:$NE$8,"&lt;="&amp;MIN(TODAY(),J$24),'Attendance Register'!$D$8:$NE$8,"&gt;"&amp;EOMONTH(J$24,-1),'Attendance Register'!$D52:$NE52,"L"))/J$25,"")</f>
        <v/>
      </c>
      <c r="K75" s="232" t="str">
        <f ca="1">IF(AND(ISNUMBER(K$24),(LEN($C75)&gt;0)),(COUNTIFS('Attendance Register'!$D$8:$NE$8,"&lt;="&amp;MIN(TODAY(),K$24),'Attendance Register'!$D$8:$NE$8,"&gt;"&amp;EOMONTH(K$24,-1),'Attendance Register'!$D52:$NE52,"P")+COUNTIFS('Attendance Register'!$D$8:$NE$8,"&lt;="&amp;MIN(TODAY(),K$24),'Attendance Register'!$D$8:$NE$8,"&gt;"&amp;EOMONTH(K$24,-1),'Attendance Register'!$D52:$NE52,"L"))/K$25,"")</f>
        <v/>
      </c>
      <c r="L75" s="232" t="str">
        <f ca="1">IF(AND(ISNUMBER(L$24),(LEN($C75)&gt;0)),(COUNTIFS('Attendance Register'!$D$8:$NE$8,"&lt;="&amp;MIN(TODAY(),L$24),'Attendance Register'!$D$8:$NE$8,"&gt;"&amp;EOMONTH(L$24,-1),'Attendance Register'!$D52:$NE52,"P")+COUNTIFS('Attendance Register'!$D$8:$NE$8,"&lt;="&amp;MIN(TODAY(),L$24),'Attendance Register'!$D$8:$NE$8,"&gt;"&amp;EOMONTH(L$24,-1),'Attendance Register'!$D52:$NE52,"L"))/L$25,"")</f>
        <v/>
      </c>
      <c r="M75" s="232" t="str">
        <f ca="1">IF(AND(ISNUMBER(M$24),(LEN($C75)&gt;0)),(COUNTIFS('Attendance Register'!$D$8:$NE$8,"&lt;="&amp;MIN(TODAY(),M$24),'Attendance Register'!$D$8:$NE$8,"&gt;"&amp;EOMONTH(M$24,-1),'Attendance Register'!$D52:$NE52,"P")+COUNTIFS('Attendance Register'!$D$8:$NE$8,"&lt;="&amp;MIN(TODAY(),M$24),'Attendance Register'!$D$8:$NE$8,"&gt;"&amp;EOMONTH(M$24,-1),'Attendance Register'!$D52:$NE52,"L"))/M$25,"")</f>
        <v/>
      </c>
      <c r="N75" s="232" t="str">
        <f ca="1">IF(AND(ISNUMBER(N$24),(LEN($C75)&gt;0)),(COUNTIFS('Attendance Register'!$D$8:$NE$8,"&lt;="&amp;MIN(TODAY(),N$24),'Attendance Register'!$D$8:$NE$8,"&gt;"&amp;EOMONTH(N$24,-1),'Attendance Register'!$D52:$NE52,"P")+COUNTIFS('Attendance Register'!$D$8:$NE$8,"&lt;="&amp;MIN(TODAY(),N$24),'Attendance Register'!$D$8:$NE$8,"&gt;"&amp;EOMONTH(N$24,-1),'Attendance Register'!$D52:$NE52,"L"))/N$25,"")</f>
        <v/>
      </c>
      <c r="O75" s="232" t="str">
        <f ca="1">IF(AND(ISNUMBER(O$24),(LEN($C75)&gt;0)),(COUNTIFS('Attendance Register'!$D$8:$NE$8,"&lt;="&amp;MIN(TODAY(),O$24),'Attendance Register'!$D$8:$NE$8,"&gt;"&amp;EOMONTH(O$24,-1),'Attendance Register'!$D52:$NE52,"P")+COUNTIFS('Attendance Register'!$D$8:$NE$8,"&lt;="&amp;MIN(TODAY(),O$24),'Attendance Register'!$D$8:$NE$8,"&gt;"&amp;EOMONTH(O$24,-1),'Attendance Register'!$D52:$NE52,"L"))/O$25,"")</f>
        <v/>
      </c>
      <c r="P75" s="233" t="str">
        <f ca="1">IF(ISBLANK(I_BegnDate),"",IF(LEN($C75)&gt;0,(COUNTIFS('Attendance Register'!$D52:$NE52,"P",'Attendance Register'!$D$8:$NE$8,"&lt;="&amp;MIN(TODAY(),I_EndDate))+COUNTIFS('Attendance Register'!$D52:$NE52,"L",'Attendance Register'!$D$8:$NE$8,"&lt;="&amp;MIN(TODAY(),I_EndDate)))/P$25,""))</f>
        <v/>
      </c>
      <c r="Q75" s="197"/>
      <c r="R75" s="158"/>
    </row>
    <row r="76" spans="1:18" ht="20.100000000000001" customHeight="1">
      <c r="A76" s="158"/>
      <c r="B76" s="194"/>
      <c r="C76" s="174" t="str">
        <f>IF(LEN('Attendance Register'!B53)&gt;0,'Attendance Register'!B53,"")</f>
        <v/>
      </c>
      <c r="D76" s="232" t="str">
        <f ca="1">IF(AND(ISNUMBER(D$24),(LEN($C76)&gt;0)),(COUNTIFS('Attendance Register'!$D$8:$NE$8,"&lt;="&amp;MIN(TODAY(),D$24),'Attendance Register'!$D$8:$NE$8,"&gt;"&amp;EOMONTH(D$24,-1),'Attendance Register'!$D53:$NE53,"P")+COUNTIFS('Attendance Register'!$D$8:$NE$8,"&lt;="&amp;MIN(TODAY(),D$24),'Attendance Register'!$D$8:$NE$8,"&gt;"&amp;EOMONTH(D$24,-1),'Attendance Register'!$D53:$NE53,"L"))/D$25,"")</f>
        <v/>
      </c>
      <c r="E76" s="232" t="str">
        <f ca="1">IF(AND(ISNUMBER(E$24),(LEN($C76)&gt;0)),(COUNTIFS('Attendance Register'!$D$8:$NE$8,"&lt;="&amp;MIN(TODAY(),E$24),'Attendance Register'!$D$8:$NE$8,"&gt;"&amp;EOMONTH(E$24,-1),'Attendance Register'!$D53:$NE53,"P")+COUNTIFS('Attendance Register'!$D$8:$NE$8,"&lt;="&amp;MIN(TODAY(),E$24),'Attendance Register'!$D$8:$NE$8,"&gt;"&amp;EOMONTH(E$24,-1),'Attendance Register'!$D53:$NE53,"L"))/E$25,"")</f>
        <v/>
      </c>
      <c r="F76" s="232" t="str">
        <f ca="1">IF(AND(ISNUMBER(F$24),(LEN($C76)&gt;0)),(COUNTIFS('Attendance Register'!$D$8:$NE$8,"&lt;="&amp;MIN(TODAY(),F$24),'Attendance Register'!$D$8:$NE$8,"&gt;"&amp;EOMONTH(F$24,-1),'Attendance Register'!$D53:$NE53,"P")+COUNTIFS('Attendance Register'!$D$8:$NE$8,"&lt;="&amp;MIN(TODAY(),F$24),'Attendance Register'!$D$8:$NE$8,"&gt;"&amp;EOMONTH(F$24,-1),'Attendance Register'!$D53:$NE53,"L"))/F$25,"")</f>
        <v/>
      </c>
      <c r="G76" s="232" t="str">
        <f ca="1">IF(AND(ISNUMBER(G$24),(LEN($C76)&gt;0)),(COUNTIFS('Attendance Register'!$D$8:$NE$8,"&lt;="&amp;MIN(TODAY(),G$24),'Attendance Register'!$D$8:$NE$8,"&gt;"&amp;EOMONTH(G$24,-1),'Attendance Register'!$D53:$NE53,"P")+COUNTIFS('Attendance Register'!$D$8:$NE$8,"&lt;="&amp;MIN(TODAY(),G$24),'Attendance Register'!$D$8:$NE$8,"&gt;"&amp;EOMONTH(G$24,-1),'Attendance Register'!$D53:$NE53,"L"))/G$25,"")</f>
        <v/>
      </c>
      <c r="H76" s="232" t="str">
        <f ca="1">IF(AND(ISNUMBER(H$24),(LEN($C76)&gt;0)),(COUNTIFS('Attendance Register'!$D$8:$NE$8,"&lt;="&amp;MIN(TODAY(),H$24),'Attendance Register'!$D$8:$NE$8,"&gt;"&amp;EOMONTH(H$24,-1),'Attendance Register'!$D53:$NE53,"P")+COUNTIFS('Attendance Register'!$D$8:$NE$8,"&lt;="&amp;MIN(TODAY(),H$24),'Attendance Register'!$D$8:$NE$8,"&gt;"&amp;EOMONTH(H$24,-1),'Attendance Register'!$D53:$NE53,"L"))/H$25,"")</f>
        <v/>
      </c>
      <c r="I76" s="232" t="str">
        <f ca="1">IF(AND(ISNUMBER(I$24),(LEN($C76)&gt;0)),(COUNTIFS('Attendance Register'!$D$8:$NE$8,"&lt;="&amp;MIN(TODAY(),I$24),'Attendance Register'!$D$8:$NE$8,"&gt;"&amp;EOMONTH(I$24,-1),'Attendance Register'!$D53:$NE53,"P")+COUNTIFS('Attendance Register'!$D$8:$NE$8,"&lt;="&amp;MIN(TODAY(),I$24),'Attendance Register'!$D$8:$NE$8,"&gt;"&amp;EOMONTH(I$24,-1),'Attendance Register'!$D53:$NE53,"L"))/I$25,"")</f>
        <v/>
      </c>
      <c r="J76" s="232" t="str">
        <f ca="1">IF(AND(ISNUMBER(J$24),(LEN($C76)&gt;0)),(COUNTIFS('Attendance Register'!$D$8:$NE$8,"&lt;="&amp;MIN(TODAY(),J$24),'Attendance Register'!$D$8:$NE$8,"&gt;"&amp;EOMONTH(J$24,-1),'Attendance Register'!$D53:$NE53,"P")+COUNTIFS('Attendance Register'!$D$8:$NE$8,"&lt;="&amp;MIN(TODAY(),J$24),'Attendance Register'!$D$8:$NE$8,"&gt;"&amp;EOMONTH(J$24,-1),'Attendance Register'!$D53:$NE53,"L"))/J$25,"")</f>
        <v/>
      </c>
      <c r="K76" s="232" t="str">
        <f ca="1">IF(AND(ISNUMBER(K$24),(LEN($C76)&gt;0)),(COUNTIFS('Attendance Register'!$D$8:$NE$8,"&lt;="&amp;MIN(TODAY(),K$24),'Attendance Register'!$D$8:$NE$8,"&gt;"&amp;EOMONTH(K$24,-1),'Attendance Register'!$D53:$NE53,"P")+COUNTIFS('Attendance Register'!$D$8:$NE$8,"&lt;="&amp;MIN(TODAY(),K$24),'Attendance Register'!$D$8:$NE$8,"&gt;"&amp;EOMONTH(K$24,-1),'Attendance Register'!$D53:$NE53,"L"))/K$25,"")</f>
        <v/>
      </c>
      <c r="L76" s="232" t="str">
        <f ca="1">IF(AND(ISNUMBER(L$24),(LEN($C76)&gt;0)),(COUNTIFS('Attendance Register'!$D$8:$NE$8,"&lt;="&amp;MIN(TODAY(),L$24),'Attendance Register'!$D$8:$NE$8,"&gt;"&amp;EOMONTH(L$24,-1),'Attendance Register'!$D53:$NE53,"P")+COUNTIFS('Attendance Register'!$D$8:$NE$8,"&lt;="&amp;MIN(TODAY(),L$24),'Attendance Register'!$D$8:$NE$8,"&gt;"&amp;EOMONTH(L$24,-1),'Attendance Register'!$D53:$NE53,"L"))/L$25,"")</f>
        <v/>
      </c>
      <c r="M76" s="232" t="str">
        <f ca="1">IF(AND(ISNUMBER(M$24),(LEN($C76)&gt;0)),(COUNTIFS('Attendance Register'!$D$8:$NE$8,"&lt;="&amp;MIN(TODAY(),M$24),'Attendance Register'!$D$8:$NE$8,"&gt;"&amp;EOMONTH(M$24,-1),'Attendance Register'!$D53:$NE53,"P")+COUNTIFS('Attendance Register'!$D$8:$NE$8,"&lt;="&amp;MIN(TODAY(),M$24),'Attendance Register'!$D$8:$NE$8,"&gt;"&amp;EOMONTH(M$24,-1),'Attendance Register'!$D53:$NE53,"L"))/M$25,"")</f>
        <v/>
      </c>
      <c r="N76" s="232" t="str">
        <f ca="1">IF(AND(ISNUMBER(N$24),(LEN($C76)&gt;0)),(COUNTIFS('Attendance Register'!$D$8:$NE$8,"&lt;="&amp;MIN(TODAY(),N$24),'Attendance Register'!$D$8:$NE$8,"&gt;"&amp;EOMONTH(N$24,-1),'Attendance Register'!$D53:$NE53,"P")+COUNTIFS('Attendance Register'!$D$8:$NE$8,"&lt;="&amp;MIN(TODAY(),N$24),'Attendance Register'!$D$8:$NE$8,"&gt;"&amp;EOMONTH(N$24,-1),'Attendance Register'!$D53:$NE53,"L"))/N$25,"")</f>
        <v/>
      </c>
      <c r="O76" s="232" t="str">
        <f ca="1">IF(AND(ISNUMBER(O$24),(LEN($C76)&gt;0)),(COUNTIFS('Attendance Register'!$D$8:$NE$8,"&lt;="&amp;MIN(TODAY(),O$24),'Attendance Register'!$D$8:$NE$8,"&gt;"&amp;EOMONTH(O$24,-1),'Attendance Register'!$D53:$NE53,"P")+COUNTIFS('Attendance Register'!$D$8:$NE$8,"&lt;="&amp;MIN(TODAY(),O$24),'Attendance Register'!$D$8:$NE$8,"&gt;"&amp;EOMONTH(O$24,-1),'Attendance Register'!$D53:$NE53,"L"))/O$25,"")</f>
        <v/>
      </c>
      <c r="P76" s="233" t="str">
        <f ca="1">IF(ISBLANK(I_BegnDate),"",IF(LEN($C76)&gt;0,(COUNTIFS('Attendance Register'!$D53:$NE53,"P",'Attendance Register'!$D$8:$NE$8,"&lt;="&amp;MIN(TODAY(),I_EndDate))+COUNTIFS('Attendance Register'!$D53:$NE53,"L",'Attendance Register'!$D$8:$NE$8,"&lt;="&amp;MIN(TODAY(),I_EndDate)))/P$25,""))</f>
        <v/>
      </c>
      <c r="Q76" s="197"/>
      <c r="R76" s="158"/>
    </row>
    <row r="77" spans="1:18" ht="20.100000000000001" customHeight="1">
      <c r="A77" s="158"/>
      <c r="B77" s="194"/>
      <c r="C77" s="174" t="str">
        <f>IF(LEN('Attendance Register'!B54)&gt;0,'Attendance Register'!B54,"")</f>
        <v/>
      </c>
      <c r="D77" s="232" t="str">
        <f ca="1">IF(AND(ISNUMBER(D$24),(LEN($C77)&gt;0)),(COUNTIFS('Attendance Register'!$D$8:$NE$8,"&lt;="&amp;MIN(TODAY(),D$24),'Attendance Register'!$D$8:$NE$8,"&gt;"&amp;EOMONTH(D$24,-1),'Attendance Register'!$D54:$NE54,"P")+COUNTIFS('Attendance Register'!$D$8:$NE$8,"&lt;="&amp;MIN(TODAY(),D$24),'Attendance Register'!$D$8:$NE$8,"&gt;"&amp;EOMONTH(D$24,-1),'Attendance Register'!$D54:$NE54,"L"))/D$25,"")</f>
        <v/>
      </c>
      <c r="E77" s="232" t="str">
        <f ca="1">IF(AND(ISNUMBER(E$24),(LEN($C77)&gt;0)),(COUNTIFS('Attendance Register'!$D$8:$NE$8,"&lt;="&amp;MIN(TODAY(),E$24),'Attendance Register'!$D$8:$NE$8,"&gt;"&amp;EOMONTH(E$24,-1),'Attendance Register'!$D54:$NE54,"P")+COUNTIFS('Attendance Register'!$D$8:$NE$8,"&lt;="&amp;MIN(TODAY(),E$24),'Attendance Register'!$D$8:$NE$8,"&gt;"&amp;EOMONTH(E$24,-1),'Attendance Register'!$D54:$NE54,"L"))/E$25,"")</f>
        <v/>
      </c>
      <c r="F77" s="232" t="str">
        <f ca="1">IF(AND(ISNUMBER(F$24),(LEN($C77)&gt;0)),(COUNTIFS('Attendance Register'!$D$8:$NE$8,"&lt;="&amp;MIN(TODAY(),F$24),'Attendance Register'!$D$8:$NE$8,"&gt;"&amp;EOMONTH(F$24,-1),'Attendance Register'!$D54:$NE54,"P")+COUNTIFS('Attendance Register'!$D$8:$NE$8,"&lt;="&amp;MIN(TODAY(),F$24),'Attendance Register'!$D$8:$NE$8,"&gt;"&amp;EOMONTH(F$24,-1),'Attendance Register'!$D54:$NE54,"L"))/F$25,"")</f>
        <v/>
      </c>
      <c r="G77" s="232" t="str">
        <f ca="1">IF(AND(ISNUMBER(G$24),(LEN($C77)&gt;0)),(COUNTIFS('Attendance Register'!$D$8:$NE$8,"&lt;="&amp;MIN(TODAY(),G$24),'Attendance Register'!$D$8:$NE$8,"&gt;"&amp;EOMONTH(G$24,-1),'Attendance Register'!$D54:$NE54,"P")+COUNTIFS('Attendance Register'!$D$8:$NE$8,"&lt;="&amp;MIN(TODAY(),G$24),'Attendance Register'!$D$8:$NE$8,"&gt;"&amp;EOMONTH(G$24,-1),'Attendance Register'!$D54:$NE54,"L"))/G$25,"")</f>
        <v/>
      </c>
      <c r="H77" s="232" t="str">
        <f ca="1">IF(AND(ISNUMBER(H$24),(LEN($C77)&gt;0)),(COUNTIFS('Attendance Register'!$D$8:$NE$8,"&lt;="&amp;MIN(TODAY(),H$24),'Attendance Register'!$D$8:$NE$8,"&gt;"&amp;EOMONTH(H$24,-1),'Attendance Register'!$D54:$NE54,"P")+COUNTIFS('Attendance Register'!$D$8:$NE$8,"&lt;="&amp;MIN(TODAY(),H$24),'Attendance Register'!$D$8:$NE$8,"&gt;"&amp;EOMONTH(H$24,-1),'Attendance Register'!$D54:$NE54,"L"))/H$25,"")</f>
        <v/>
      </c>
      <c r="I77" s="232" t="str">
        <f ca="1">IF(AND(ISNUMBER(I$24),(LEN($C77)&gt;0)),(COUNTIFS('Attendance Register'!$D$8:$NE$8,"&lt;="&amp;MIN(TODAY(),I$24),'Attendance Register'!$D$8:$NE$8,"&gt;"&amp;EOMONTH(I$24,-1),'Attendance Register'!$D54:$NE54,"P")+COUNTIFS('Attendance Register'!$D$8:$NE$8,"&lt;="&amp;MIN(TODAY(),I$24),'Attendance Register'!$D$8:$NE$8,"&gt;"&amp;EOMONTH(I$24,-1),'Attendance Register'!$D54:$NE54,"L"))/I$25,"")</f>
        <v/>
      </c>
      <c r="J77" s="232" t="str">
        <f ca="1">IF(AND(ISNUMBER(J$24),(LEN($C77)&gt;0)),(COUNTIFS('Attendance Register'!$D$8:$NE$8,"&lt;="&amp;MIN(TODAY(),J$24),'Attendance Register'!$D$8:$NE$8,"&gt;"&amp;EOMONTH(J$24,-1),'Attendance Register'!$D54:$NE54,"P")+COUNTIFS('Attendance Register'!$D$8:$NE$8,"&lt;="&amp;MIN(TODAY(),J$24),'Attendance Register'!$D$8:$NE$8,"&gt;"&amp;EOMONTH(J$24,-1),'Attendance Register'!$D54:$NE54,"L"))/J$25,"")</f>
        <v/>
      </c>
      <c r="K77" s="232" t="str">
        <f ca="1">IF(AND(ISNUMBER(K$24),(LEN($C77)&gt;0)),(COUNTIFS('Attendance Register'!$D$8:$NE$8,"&lt;="&amp;MIN(TODAY(),K$24),'Attendance Register'!$D$8:$NE$8,"&gt;"&amp;EOMONTH(K$24,-1),'Attendance Register'!$D54:$NE54,"P")+COUNTIFS('Attendance Register'!$D$8:$NE$8,"&lt;="&amp;MIN(TODAY(),K$24),'Attendance Register'!$D$8:$NE$8,"&gt;"&amp;EOMONTH(K$24,-1),'Attendance Register'!$D54:$NE54,"L"))/K$25,"")</f>
        <v/>
      </c>
      <c r="L77" s="232" t="str">
        <f ca="1">IF(AND(ISNUMBER(L$24),(LEN($C77)&gt;0)),(COUNTIFS('Attendance Register'!$D$8:$NE$8,"&lt;="&amp;MIN(TODAY(),L$24),'Attendance Register'!$D$8:$NE$8,"&gt;"&amp;EOMONTH(L$24,-1),'Attendance Register'!$D54:$NE54,"P")+COUNTIFS('Attendance Register'!$D$8:$NE$8,"&lt;="&amp;MIN(TODAY(),L$24),'Attendance Register'!$D$8:$NE$8,"&gt;"&amp;EOMONTH(L$24,-1),'Attendance Register'!$D54:$NE54,"L"))/L$25,"")</f>
        <v/>
      </c>
      <c r="M77" s="232" t="str">
        <f ca="1">IF(AND(ISNUMBER(M$24),(LEN($C77)&gt;0)),(COUNTIFS('Attendance Register'!$D$8:$NE$8,"&lt;="&amp;MIN(TODAY(),M$24),'Attendance Register'!$D$8:$NE$8,"&gt;"&amp;EOMONTH(M$24,-1),'Attendance Register'!$D54:$NE54,"P")+COUNTIFS('Attendance Register'!$D$8:$NE$8,"&lt;="&amp;MIN(TODAY(),M$24),'Attendance Register'!$D$8:$NE$8,"&gt;"&amp;EOMONTH(M$24,-1),'Attendance Register'!$D54:$NE54,"L"))/M$25,"")</f>
        <v/>
      </c>
      <c r="N77" s="232" t="str">
        <f ca="1">IF(AND(ISNUMBER(N$24),(LEN($C77)&gt;0)),(COUNTIFS('Attendance Register'!$D$8:$NE$8,"&lt;="&amp;MIN(TODAY(),N$24),'Attendance Register'!$D$8:$NE$8,"&gt;"&amp;EOMONTH(N$24,-1),'Attendance Register'!$D54:$NE54,"P")+COUNTIFS('Attendance Register'!$D$8:$NE$8,"&lt;="&amp;MIN(TODAY(),N$24),'Attendance Register'!$D$8:$NE$8,"&gt;"&amp;EOMONTH(N$24,-1),'Attendance Register'!$D54:$NE54,"L"))/N$25,"")</f>
        <v/>
      </c>
      <c r="O77" s="232" t="str">
        <f ca="1">IF(AND(ISNUMBER(O$24),(LEN($C77)&gt;0)),(COUNTIFS('Attendance Register'!$D$8:$NE$8,"&lt;="&amp;MIN(TODAY(),O$24),'Attendance Register'!$D$8:$NE$8,"&gt;"&amp;EOMONTH(O$24,-1),'Attendance Register'!$D54:$NE54,"P")+COUNTIFS('Attendance Register'!$D$8:$NE$8,"&lt;="&amp;MIN(TODAY(),O$24),'Attendance Register'!$D$8:$NE$8,"&gt;"&amp;EOMONTH(O$24,-1),'Attendance Register'!$D54:$NE54,"L"))/O$25,"")</f>
        <v/>
      </c>
      <c r="P77" s="233" t="str">
        <f ca="1">IF(ISBLANK(I_BegnDate),"",IF(LEN($C77)&gt;0,(COUNTIFS('Attendance Register'!$D54:$NE54,"P",'Attendance Register'!$D$8:$NE$8,"&lt;="&amp;MIN(TODAY(),I_EndDate))+COUNTIFS('Attendance Register'!$D54:$NE54,"L",'Attendance Register'!$D$8:$NE$8,"&lt;="&amp;MIN(TODAY(),I_EndDate)))/P$25,""))</f>
        <v/>
      </c>
      <c r="Q77" s="197"/>
      <c r="R77" s="158"/>
    </row>
    <row r="78" spans="1:18" ht="20.100000000000001" customHeight="1">
      <c r="A78" s="158"/>
      <c r="B78" s="194"/>
      <c r="C78" s="174" t="str">
        <f>IF(LEN('Attendance Register'!B55)&gt;0,'Attendance Register'!B55,"")</f>
        <v/>
      </c>
      <c r="D78" s="232" t="str">
        <f ca="1">IF(AND(ISNUMBER(D$24),(LEN($C78)&gt;0)),(COUNTIFS('Attendance Register'!$D$8:$NE$8,"&lt;="&amp;MIN(TODAY(),D$24),'Attendance Register'!$D$8:$NE$8,"&gt;"&amp;EOMONTH(D$24,-1),'Attendance Register'!$D55:$NE55,"P")+COUNTIFS('Attendance Register'!$D$8:$NE$8,"&lt;="&amp;MIN(TODAY(),D$24),'Attendance Register'!$D$8:$NE$8,"&gt;"&amp;EOMONTH(D$24,-1),'Attendance Register'!$D55:$NE55,"L"))/D$25,"")</f>
        <v/>
      </c>
      <c r="E78" s="232" t="str">
        <f ca="1">IF(AND(ISNUMBER(E$24),(LEN($C78)&gt;0)),(COUNTIFS('Attendance Register'!$D$8:$NE$8,"&lt;="&amp;MIN(TODAY(),E$24),'Attendance Register'!$D$8:$NE$8,"&gt;"&amp;EOMONTH(E$24,-1),'Attendance Register'!$D55:$NE55,"P")+COUNTIFS('Attendance Register'!$D$8:$NE$8,"&lt;="&amp;MIN(TODAY(),E$24),'Attendance Register'!$D$8:$NE$8,"&gt;"&amp;EOMONTH(E$24,-1),'Attendance Register'!$D55:$NE55,"L"))/E$25,"")</f>
        <v/>
      </c>
      <c r="F78" s="232" t="str">
        <f ca="1">IF(AND(ISNUMBER(F$24),(LEN($C78)&gt;0)),(COUNTIFS('Attendance Register'!$D$8:$NE$8,"&lt;="&amp;MIN(TODAY(),F$24),'Attendance Register'!$D$8:$NE$8,"&gt;"&amp;EOMONTH(F$24,-1),'Attendance Register'!$D55:$NE55,"P")+COUNTIFS('Attendance Register'!$D$8:$NE$8,"&lt;="&amp;MIN(TODAY(),F$24),'Attendance Register'!$D$8:$NE$8,"&gt;"&amp;EOMONTH(F$24,-1),'Attendance Register'!$D55:$NE55,"L"))/F$25,"")</f>
        <v/>
      </c>
      <c r="G78" s="232" t="str">
        <f ca="1">IF(AND(ISNUMBER(G$24),(LEN($C78)&gt;0)),(COUNTIFS('Attendance Register'!$D$8:$NE$8,"&lt;="&amp;MIN(TODAY(),G$24),'Attendance Register'!$D$8:$NE$8,"&gt;"&amp;EOMONTH(G$24,-1),'Attendance Register'!$D55:$NE55,"P")+COUNTIFS('Attendance Register'!$D$8:$NE$8,"&lt;="&amp;MIN(TODAY(),G$24),'Attendance Register'!$D$8:$NE$8,"&gt;"&amp;EOMONTH(G$24,-1),'Attendance Register'!$D55:$NE55,"L"))/G$25,"")</f>
        <v/>
      </c>
      <c r="H78" s="232" t="str">
        <f ca="1">IF(AND(ISNUMBER(H$24),(LEN($C78)&gt;0)),(COUNTIFS('Attendance Register'!$D$8:$NE$8,"&lt;="&amp;MIN(TODAY(),H$24),'Attendance Register'!$D$8:$NE$8,"&gt;"&amp;EOMONTH(H$24,-1),'Attendance Register'!$D55:$NE55,"P")+COUNTIFS('Attendance Register'!$D$8:$NE$8,"&lt;="&amp;MIN(TODAY(),H$24),'Attendance Register'!$D$8:$NE$8,"&gt;"&amp;EOMONTH(H$24,-1),'Attendance Register'!$D55:$NE55,"L"))/H$25,"")</f>
        <v/>
      </c>
      <c r="I78" s="232" t="str">
        <f ca="1">IF(AND(ISNUMBER(I$24),(LEN($C78)&gt;0)),(COUNTIFS('Attendance Register'!$D$8:$NE$8,"&lt;="&amp;MIN(TODAY(),I$24),'Attendance Register'!$D$8:$NE$8,"&gt;"&amp;EOMONTH(I$24,-1),'Attendance Register'!$D55:$NE55,"P")+COUNTIFS('Attendance Register'!$D$8:$NE$8,"&lt;="&amp;MIN(TODAY(),I$24),'Attendance Register'!$D$8:$NE$8,"&gt;"&amp;EOMONTH(I$24,-1),'Attendance Register'!$D55:$NE55,"L"))/I$25,"")</f>
        <v/>
      </c>
      <c r="J78" s="232" t="str">
        <f ca="1">IF(AND(ISNUMBER(J$24),(LEN($C78)&gt;0)),(COUNTIFS('Attendance Register'!$D$8:$NE$8,"&lt;="&amp;MIN(TODAY(),J$24),'Attendance Register'!$D$8:$NE$8,"&gt;"&amp;EOMONTH(J$24,-1),'Attendance Register'!$D55:$NE55,"P")+COUNTIFS('Attendance Register'!$D$8:$NE$8,"&lt;="&amp;MIN(TODAY(),J$24),'Attendance Register'!$D$8:$NE$8,"&gt;"&amp;EOMONTH(J$24,-1),'Attendance Register'!$D55:$NE55,"L"))/J$25,"")</f>
        <v/>
      </c>
      <c r="K78" s="232" t="str">
        <f ca="1">IF(AND(ISNUMBER(K$24),(LEN($C78)&gt;0)),(COUNTIFS('Attendance Register'!$D$8:$NE$8,"&lt;="&amp;MIN(TODAY(),K$24),'Attendance Register'!$D$8:$NE$8,"&gt;"&amp;EOMONTH(K$24,-1),'Attendance Register'!$D55:$NE55,"P")+COUNTIFS('Attendance Register'!$D$8:$NE$8,"&lt;="&amp;MIN(TODAY(),K$24),'Attendance Register'!$D$8:$NE$8,"&gt;"&amp;EOMONTH(K$24,-1),'Attendance Register'!$D55:$NE55,"L"))/K$25,"")</f>
        <v/>
      </c>
      <c r="L78" s="232" t="str">
        <f ca="1">IF(AND(ISNUMBER(L$24),(LEN($C78)&gt;0)),(COUNTIFS('Attendance Register'!$D$8:$NE$8,"&lt;="&amp;MIN(TODAY(),L$24),'Attendance Register'!$D$8:$NE$8,"&gt;"&amp;EOMONTH(L$24,-1),'Attendance Register'!$D55:$NE55,"P")+COUNTIFS('Attendance Register'!$D$8:$NE$8,"&lt;="&amp;MIN(TODAY(),L$24),'Attendance Register'!$D$8:$NE$8,"&gt;"&amp;EOMONTH(L$24,-1),'Attendance Register'!$D55:$NE55,"L"))/L$25,"")</f>
        <v/>
      </c>
      <c r="M78" s="232" t="str">
        <f ca="1">IF(AND(ISNUMBER(M$24),(LEN($C78)&gt;0)),(COUNTIFS('Attendance Register'!$D$8:$NE$8,"&lt;="&amp;MIN(TODAY(),M$24),'Attendance Register'!$D$8:$NE$8,"&gt;"&amp;EOMONTH(M$24,-1),'Attendance Register'!$D55:$NE55,"P")+COUNTIFS('Attendance Register'!$D$8:$NE$8,"&lt;="&amp;MIN(TODAY(),M$24),'Attendance Register'!$D$8:$NE$8,"&gt;"&amp;EOMONTH(M$24,-1),'Attendance Register'!$D55:$NE55,"L"))/M$25,"")</f>
        <v/>
      </c>
      <c r="N78" s="232" t="str">
        <f ca="1">IF(AND(ISNUMBER(N$24),(LEN($C78)&gt;0)),(COUNTIFS('Attendance Register'!$D$8:$NE$8,"&lt;="&amp;MIN(TODAY(),N$24),'Attendance Register'!$D$8:$NE$8,"&gt;"&amp;EOMONTH(N$24,-1),'Attendance Register'!$D55:$NE55,"P")+COUNTIFS('Attendance Register'!$D$8:$NE$8,"&lt;="&amp;MIN(TODAY(),N$24),'Attendance Register'!$D$8:$NE$8,"&gt;"&amp;EOMONTH(N$24,-1),'Attendance Register'!$D55:$NE55,"L"))/N$25,"")</f>
        <v/>
      </c>
      <c r="O78" s="232" t="str">
        <f ca="1">IF(AND(ISNUMBER(O$24),(LEN($C78)&gt;0)),(COUNTIFS('Attendance Register'!$D$8:$NE$8,"&lt;="&amp;MIN(TODAY(),O$24),'Attendance Register'!$D$8:$NE$8,"&gt;"&amp;EOMONTH(O$24,-1),'Attendance Register'!$D55:$NE55,"P")+COUNTIFS('Attendance Register'!$D$8:$NE$8,"&lt;="&amp;MIN(TODAY(),O$24),'Attendance Register'!$D$8:$NE$8,"&gt;"&amp;EOMONTH(O$24,-1),'Attendance Register'!$D55:$NE55,"L"))/O$25,"")</f>
        <v/>
      </c>
      <c r="P78" s="233" t="str">
        <f ca="1">IF(ISBLANK(I_BegnDate),"",IF(LEN($C78)&gt;0,(COUNTIFS('Attendance Register'!$D55:$NE55,"P",'Attendance Register'!$D$8:$NE$8,"&lt;="&amp;MIN(TODAY(),I_EndDate))+COUNTIFS('Attendance Register'!$D55:$NE55,"L",'Attendance Register'!$D$8:$NE$8,"&lt;="&amp;MIN(TODAY(),I_EndDate)))/P$25,""))</f>
        <v/>
      </c>
      <c r="Q78" s="197"/>
      <c r="R78" s="158"/>
    </row>
    <row r="79" spans="1:18" ht="20.100000000000001" customHeight="1">
      <c r="A79" s="158"/>
      <c r="B79" s="194"/>
      <c r="C79" s="174" t="str">
        <f>IF(LEN('Attendance Register'!B56)&gt;0,'Attendance Register'!B56,"")</f>
        <v/>
      </c>
      <c r="D79" s="232" t="str">
        <f ca="1">IF(AND(ISNUMBER(D$24),(LEN($C79)&gt;0)),(COUNTIFS('Attendance Register'!$D$8:$NE$8,"&lt;="&amp;MIN(TODAY(),D$24),'Attendance Register'!$D$8:$NE$8,"&gt;"&amp;EOMONTH(D$24,-1),'Attendance Register'!$D56:$NE56,"P")+COUNTIFS('Attendance Register'!$D$8:$NE$8,"&lt;="&amp;MIN(TODAY(),D$24),'Attendance Register'!$D$8:$NE$8,"&gt;"&amp;EOMONTH(D$24,-1),'Attendance Register'!$D56:$NE56,"L"))/D$25,"")</f>
        <v/>
      </c>
      <c r="E79" s="232" t="str">
        <f ca="1">IF(AND(ISNUMBER(E$24),(LEN($C79)&gt;0)),(COUNTIFS('Attendance Register'!$D$8:$NE$8,"&lt;="&amp;MIN(TODAY(),E$24),'Attendance Register'!$D$8:$NE$8,"&gt;"&amp;EOMONTH(E$24,-1),'Attendance Register'!$D56:$NE56,"P")+COUNTIFS('Attendance Register'!$D$8:$NE$8,"&lt;="&amp;MIN(TODAY(),E$24),'Attendance Register'!$D$8:$NE$8,"&gt;"&amp;EOMONTH(E$24,-1),'Attendance Register'!$D56:$NE56,"L"))/E$25,"")</f>
        <v/>
      </c>
      <c r="F79" s="232" t="str">
        <f ca="1">IF(AND(ISNUMBER(F$24),(LEN($C79)&gt;0)),(COUNTIFS('Attendance Register'!$D$8:$NE$8,"&lt;="&amp;MIN(TODAY(),F$24),'Attendance Register'!$D$8:$NE$8,"&gt;"&amp;EOMONTH(F$24,-1),'Attendance Register'!$D56:$NE56,"P")+COUNTIFS('Attendance Register'!$D$8:$NE$8,"&lt;="&amp;MIN(TODAY(),F$24),'Attendance Register'!$D$8:$NE$8,"&gt;"&amp;EOMONTH(F$24,-1),'Attendance Register'!$D56:$NE56,"L"))/F$25,"")</f>
        <v/>
      </c>
      <c r="G79" s="232" t="str">
        <f ca="1">IF(AND(ISNUMBER(G$24),(LEN($C79)&gt;0)),(COUNTIFS('Attendance Register'!$D$8:$NE$8,"&lt;="&amp;MIN(TODAY(),G$24),'Attendance Register'!$D$8:$NE$8,"&gt;"&amp;EOMONTH(G$24,-1),'Attendance Register'!$D56:$NE56,"P")+COUNTIFS('Attendance Register'!$D$8:$NE$8,"&lt;="&amp;MIN(TODAY(),G$24),'Attendance Register'!$D$8:$NE$8,"&gt;"&amp;EOMONTH(G$24,-1),'Attendance Register'!$D56:$NE56,"L"))/G$25,"")</f>
        <v/>
      </c>
      <c r="H79" s="232" t="str">
        <f ca="1">IF(AND(ISNUMBER(H$24),(LEN($C79)&gt;0)),(COUNTIFS('Attendance Register'!$D$8:$NE$8,"&lt;="&amp;MIN(TODAY(),H$24),'Attendance Register'!$D$8:$NE$8,"&gt;"&amp;EOMONTH(H$24,-1),'Attendance Register'!$D56:$NE56,"P")+COUNTIFS('Attendance Register'!$D$8:$NE$8,"&lt;="&amp;MIN(TODAY(),H$24),'Attendance Register'!$D$8:$NE$8,"&gt;"&amp;EOMONTH(H$24,-1),'Attendance Register'!$D56:$NE56,"L"))/H$25,"")</f>
        <v/>
      </c>
      <c r="I79" s="232" t="str">
        <f ca="1">IF(AND(ISNUMBER(I$24),(LEN($C79)&gt;0)),(COUNTIFS('Attendance Register'!$D$8:$NE$8,"&lt;="&amp;MIN(TODAY(),I$24),'Attendance Register'!$D$8:$NE$8,"&gt;"&amp;EOMONTH(I$24,-1),'Attendance Register'!$D56:$NE56,"P")+COUNTIFS('Attendance Register'!$D$8:$NE$8,"&lt;="&amp;MIN(TODAY(),I$24),'Attendance Register'!$D$8:$NE$8,"&gt;"&amp;EOMONTH(I$24,-1),'Attendance Register'!$D56:$NE56,"L"))/I$25,"")</f>
        <v/>
      </c>
      <c r="J79" s="232" t="str">
        <f ca="1">IF(AND(ISNUMBER(J$24),(LEN($C79)&gt;0)),(COUNTIFS('Attendance Register'!$D$8:$NE$8,"&lt;="&amp;MIN(TODAY(),J$24),'Attendance Register'!$D$8:$NE$8,"&gt;"&amp;EOMONTH(J$24,-1),'Attendance Register'!$D56:$NE56,"P")+COUNTIFS('Attendance Register'!$D$8:$NE$8,"&lt;="&amp;MIN(TODAY(),J$24),'Attendance Register'!$D$8:$NE$8,"&gt;"&amp;EOMONTH(J$24,-1),'Attendance Register'!$D56:$NE56,"L"))/J$25,"")</f>
        <v/>
      </c>
      <c r="K79" s="232" t="str">
        <f ca="1">IF(AND(ISNUMBER(K$24),(LEN($C79)&gt;0)),(COUNTIFS('Attendance Register'!$D$8:$NE$8,"&lt;="&amp;MIN(TODAY(),K$24),'Attendance Register'!$D$8:$NE$8,"&gt;"&amp;EOMONTH(K$24,-1),'Attendance Register'!$D56:$NE56,"P")+COUNTIFS('Attendance Register'!$D$8:$NE$8,"&lt;="&amp;MIN(TODAY(),K$24),'Attendance Register'!$D$8:$NE$8,"&gt;"&amp;EOMONTH(K$24,-1),'Attendance Register'!$D56:$NE56,"L"))/K$25,"")</f>
        <v/>
      </c>
      <c r="L79" s="232" t="str">
        <f ca="1">IF(AND(ISNUMBER(L$24),(LEN($C79)&gt;0)),(COUNTIFS('Attendance Register'!$D$8:$NE$8,"&lt;="&amp;MIN(TODAY(),L$24),'Attendance Register'!$D$8:$NE$8,"&gt;"&amp;EOMONTH(L$24,-1),'Attendance Register'!$D56:$NE56,"P")+COUNTIFS('Attendance Register'!$D$8:$NE$8,"&lt;="&amp;MIN(TODAY(),L$24),'Attendance Register'!$D$8:$NE$8,"&gt;"&amp;EOMONTH(L$24,-1),'Attendance Register'!$D56:$NE56,"L"))/L$25,"")</f>
        <v/>
      </c>
      <c r="M79" s="232" t="str">
        <f ca="1">IF(AND(ISNUMBER(M$24),(LEN($C79)&gt;0)),(COUNTIFS('Attendance Register'!$D$8:$NE$8,"&lt;="&amp;MIN(TODAY(),M$24),'Attendance Register'!$D$8:$NE$8,"&gt;"&amp;EOMONTH(M$24,-1),'Attendance Register'!$D56:$NE56,"P")+COUNTIFS('Attendance Register'!$D$8:$NE$8,"&lt;="&amp;MIN(TODAY(),M$24),'Attendance Register'!$D$8:$NE$8,"&gt;"&amp;EOMONTH(M$24,-1),'Attendance Register'!$D56:$NE56,"L"))/M$25,"")</f>
        <v/>
      </c>
      <c r="N79" s="232" t="str">
        <f ca="1">IF(AND(ISNUMBER(N$24),(LEN($C79)&gt;0)),(COUNTIFS('Attendance Register'!$D$8:$NE$8,"&lt;="&amp;MIN(TODAY(),N$24),'Attendance Register'!$D$8:$NE$8,"&gt;"&amp;EOMONTH(N$24,-1),'Attendance Register'!$D56:$NE56,"P")+COUNTIFS('Attendance Register'!$D$8:$NE$8,"&lt;="&amp;MIN(TODAY(),N$24),'Attendance Register'!$D$8:$NE$8,"&gt;"&amp;EOMONTH(N$24,-1),'Attendance Register'!$D56:$NE56,"L"))/N$25,"")</f>
        <v/>
      </c>
      <c r="O79" s="232" t="str">
        <f ca="1">IF(AND(ISNUMBER(O$24),(LEN($C79)&gt;0)),(COUNTIFS('Attendance Register'!$D$8:$NE$8,"&lt;="&amp;MIN(TODAY(),O$24),'Attendance Register'!$D$8:$NE$8,"&gt;"&amp;EOMONTH(O$24,-1),'Attendance Register'!$D56:$NE56,"P")+COUNTIFS('Attendance Register'!$D$8:$NE$8,"&lt;="&amp;MIN(TODAY(),O$24),'Attendance Register'!$D$8:$NE$8,"&gt;"&amp;EOMONTH(O$24,-1),'Attendance Register'!$D56:$NE56,"L"))/O$25,"")</f>
        <v/>
      </c>
      <c r="P79" s="233" t="str">
        <f ca="1">IF(ISBLANK(I_BegnDate),"",IF(LEN($C79)&gt;0,(COUNTIFS('Attendance Register'!$D56:$NE56,"P",'Attendance Register'!$D$8:$NE$8,"&lt;="&amp;MIN(TODAY(),I_EndDate))+COUNTIFS('Attendance Register'!$D56:$NE56,"L",'Attendance Register'!$D$8:$NE$8,"&lt;="&amp;MIN(TODAY(),I_EndDate)))/P$25,""))</f>
        <v/>
      </c>
      <c r="Q79" s="197"/>
      <c r="R79" s="158"/>
    </row>
    <row r="80" spans="1:18" ht="20.100000000000001" customHeight="1">
      <c r="A80" s="158"/>
      <c r="B80" s="194"/>
      <c r="C80" s="174" t="str">
        <f>IF(LEN('Attendance Register'!B57)&gt;0,'Attendance Register'!B57,"")</f>
        <v/>
      </c>
      <c r="D80" s="232" t="str">
        <f ca="1">IF(AND(ISNUMBER(D$24),(LEN($C80)&gt;0)),(COUNTIFS('Attendance Register'!$D$8:$NE$8,"&lt;="&amp;MIN(TODAY(),D$24),'Attendance Register'!$D$8:$NE$8,"&gt;"&amp;EOMONTH(D$24,-1),'Attendance Register'!$D57:$NE57,"P")+COUNTIFS('Attendance Register'!$D$8:$NE$8,"&lt;="&amp;MIN(TODAY(),D$24),'Attendance Register'!$D$8:$NE$8,"&gt;"&amp;EOMONTH(D$24,-1),'Attendance Register'!$D57:$NE57,"L"))/D$25,"")</f>
        <v/>
      </c>
      <c r="E80" s="232" t="str">
        <f ca="1">IF(AND(ISNUMBER(E$24),(LEN($C80)&gt;0)),(COUNTIFS('Attendance Register'!$D$8:$NE$8,"&lt;="&amp;MIN(TODAY(),E$24),'Attendance Register'!$D$8:$NE$8,"&gt;"&amp;EOMONTH(E$24,-1),'Attendance Register'!$D57:$NE57,"P")+COUNTIFS('Attendance Register'!$D$8:$NE$8,"&lt;="&amp;MIN(TODAY(),E$24),'Attendance Register'!$D$8:$NE$8,"&gt;"&amp;EOMONTH(E$24,-1),'Attendance Register'!$D57:$NE57,"L"))/E$25,"")</f>
        <v/>
      </c>
      <c r="F80" s="232" t="str">
        <f ca="1">IF(AND(ISNUMBER(F$24),(LEN($C80)&gt;0)),(COUNTIFS('Attendance Register'!$D$8:$NE$8,"&lt;="&amp;MIN(TODAY(),F$24),'Attendance Register'!$D$8:$NE$8,"&gt;"&amp;EOMONTH(F$24,-1),'Attendance Register'!$D57:$NE57,"P")+COUNTIFS('Attendance Register'!$D$8:$NE$8,"&lt;="&amp;MIN(TODAY(),F$24),'Attendance Register'!$D$8:$NE$8,"&gt;"&amp;EOMONTH(F$24,-1),'Attendance Register'!$D57:$NE57,"L"))/F$25,"")</f>
        <v/>
      </c>
      <c r="G80" s="232" t="str">
        <f ca="1">IF(AND(ISNUMBER(G$24),(LEN($C80)&gt;0)),(COUNTIFS('Attendance Register'!$D$8:$NE$8,"&lt;="&amp;MIN(TODAY(),G$24),'Attendance Register'!$D$8:$NE$8,"&gt;"&amp;EOMONTH(G$24,-1),'Attendance Register'!$D57:$NE57,"P")+COUNTIFS('Attendance Register'!$D$8:$NE$8,"&lt;="&amp;MIN(TODAY(),G$24),'Attendance Register'!$D$8:$NE$8,"&gt;"&amp;EOMONTH(G$24,-1),'Attendance Register'!$D57:$NE57,"L"))/G$25,"")</f>
        <v/>
      </c>
      <c r="H80" s="232" t="str">
        <f ca="1">IF(AND(ISNUMBER(H$24),(LEN($C80)&gt;0)),(COUNTIFS('Attendance Register'!$D$8:$NE$8,"&lt;="&amp;MIN(TODAY(),H$24),'Attendance Register'!$D$8:$NE$8,"&gt;"&amp;EOMONTH(H$24,-1),'Attendance Register'!$D57:$NE57,"P")+COUNTIFS('Attendance Register'!$D$8:$NE$8,"&lt;="&amp;MIN(TODAY(),H$24),'Attendance Register'!$D$8:$NE$8,"&gt;"&amp;EOMONTH(H$24,-1),'Attendance Register'!$D57:$NE57,"L"))/H$25,"")</f>
        <v/>
      </c>
      <c r="I80" s="232" t="str">
        <f ca="1">IF(AND(ISNUMBER(I$24),(LEN($C80)&gt;0)),(COUNTIFS('Attendance Register'!$D$8:$NE$8,"&lt;="&amp;MIN(TODAY(),I$24),'Attendance Register'!$D$8:$NE$8,"&gt;"&amp;EOMONTH(I$24,-1),'Attendance Register'!$D57:$NE57,"P")+COUNTIFS('Attendance Register'!$D$8:$NE$8,"&lt;="&amp;MIN(TODAY(),I$24),'Attendance Register'!$D$8:$NE$8,"&gt;"&amp;EOMONTH(I$24,-1),'Attendance Register'!$D57:$NE57,"L"))/I$25,"")</f>
        <v/>
      </c>
      <c r="J80" s="232" t="str">
        <f ca="1">IF(AND(ISNUMBER(J$24),(LEN($C80)&gt;0)),(COUNTIFS('Attendance Register'!$D$8:$NE$8,"&lt;="&amp;MIN(TODAY(),J$24),'Attendance Register'!$D$8:$NE$8,"&gt;"&amp;EOMONTH(J$24,-1),'Attendance Register'!$D57:$NE57,"P")+COUNTIFS('Attendance Register'!$D$8:$NE$8,"&lt;="&amp;MIN(TODAY(),J$24),'Attendance Register'!$D$8:$NE$8,"&gt;"&amp;EOMONTH(J$24,-1),'Attendance Register'!$D57:$NE57,"L"))/J$25,"")</f>
        <v/>
      </c>
      <c r="K80" s="232" t="str">
        <f ca="1">IF(AND(ISNUMBER(K$24),(LEN($C80)&gt;0)),(COUNTIFS('Attendance Register'!$D$8:$NE$8,"&lt;="&amp;MIN(TODAY(),K$24),'Attendance Register'!$D$8:$NE$8,"&gt;"&amp;EOMONTH(K$24,-1),'Attendance Register'!$D57:$NE57,"P")+COUNTIFS('Attendance Register'!$D$8:$NE$8,"&lt;="&amp;MIN(TODAY(),K$24),'Attendance Register'!$D$8:$NE$8,"&gt;"&amp;EOMONTH(K$24,-1),'Attendance Register'!$D57:$NE57,"L"))/K$25,"")</f>
        <v/>
      </c>
      <c r="L80" s="232" t="str">
        <f ca="1">IF(AND(ISNUMBER(L$24),(LEN($C80)&gt;0)),(COUNTIFS('Attendance Register'!$D$8:$NE$8,"&lt;="&amp;MIN(TODAY(),L$24),'Attendance Register'!$D$8:$NE$8,"&gt;"&amp;EOMONTH(L$24,-1),'Attendance Register'!$D57:$NE57,"P")+COUNTIFS('Attendance Register'!$D$8:$NE$8,"&lt;="&amp;MIN(TODAY(),L$24),'Attendance Register'!$D$8:$NE$8,"&gt;"&amp;EOMONTH(L$24,-1),'Attendance Register'!$D57:$NE57,"L"))/L$25,"")</f>
        <v/>
      </c>
      <c r="M80" s="232" t="str">
        <f ca="1">IF(AND(ISNUMBER(M$24),(LEN($C80)&gt;0)),(COUNTIFS('Attendance Register'!$D$8:$NE$8,"&lt;="&amp;MIN(TODAY(),M$24),'Attendance Register'!$D$8:$NE$8,"&gt;"&amp;EOMONTH(M$24,-1),'Attendance Register'!$D57:$NE57,"P")+COUNTIFS('Attendance Register'!$D$8:$NE$8,"&lt;="&amp;MIN(TODAY(),M$24),'Attendance Register'!$D$8:$NE$8,"&gt;"&amp;EOMONTH(M$24,-1),'Attendance Register'!$D57:$NE57,"L"))/M$25,"")</f>
        <v/>
      </c>
      <c r="N80" s="232" t="str">
        <f ca="1">IF(AND(ISNUMBER(N$24),(LEN($C80)&gt;0)),(COUNTIFS('Attendance Register'!$D$8:$NE$8,"&lt;="&amp;MIN(TODAY(),N$24),'Attendance Register'!$D$8:$NE$8,"&gt;"&amp;EOMONTH(N$24,-1),'Attendance Register'!$D57:$NE57,"P")+COUNTIFS('Attendance Register'!$D$8:$NE$8,"&lt;="&amp;MIN(TODAY(),N$24),'Attendance Register'!$D$8:$NE$8,"&gt;"&amp;EOMONTH(N$24,-1),'Attendance Register'!$D57:$NE57,"L"))/N$25,"")</f>
        <v/>
      </c>
      <c r="O80" s="232" t="str">
        <f ca="1">IF(AND(ISNUMBER(O$24),(LEN($C80)&gt;0)),(COUNTIFS('Attendance Register'!$D$8:$NE$8,"&lt;="&amp;MIN(TODAY(),O$24),'Attendance Register'!$D$8:$NE$8,"&gt;"&amp;EOMONTH(O$24,-1),'Attendance Register'!$D57:$NE57,"P")+COUNTIFS('Attendance Register'!$D$8:$NE$8,"&lt;="&amp;MIN(TODAY(),O$24),'Attendance Register'!$D$8:$NE$8,"&gt;"&amp;EOMONTH(O$24,-1),'Attendance Register'!$D57:$NE57,"L"))/O$25,"")</f>
        <v/>
      </c>
      <c r="P80" s="233" t="str">
        <f ca="1">IF(ISBLANK(I_BegnDate),"",IF(LEN($C80)&gt;0,(COUNTIFS('Attendance Register'!$D57:$NE57,"P",'Attendance Register'!$D$8:$NE$8,"&lt;="&amp;MIN(TODAY(),I_EndDate))+COUNTIFS('Attendance Register'!$D57:$NE57,"L",'Attendance Register'!$D$8:$NE$8,"&lt;="&amp;MIN(TODAY(),I_EndDate)))/P$25,""))</f>
        <v/>
      </c>
      <c r="Q80" s="197"/>
      <c r="R80" s="158"/>
    </row>
    <row r="81" spans="1:18" ht="20.100000000000001" customHeight="1">
      <c r="A81" s="158"/>
      <c r="B81" s="194"/>
      <c r="C81" s="174" t="str">
        <f>IF(LEN('Attendance Register'!B58)&gt;0,'Attendance Register'!B58,"")</f>
        <v/>
      </c>
      <c r="D81" s="232" t="str">
        <f ca="1">IF(AND(ISNUMBER(D$24),(LEN($C81)&gt;0)),(COUNTIFS('Attendance Register'!$D$8:$NE$8,"&lt;="&amp;MIN(TODAY(),D$24),'Attendance Register'!$D$8:$NE$8,"&gt;"&amp;EOMONTH(D$24,-1),'Attendance Register'!$D58:$NE58,"P")+COUNTIFS('Attendance Register'!$D$8:$NE$8,"&lt;="&amp;MIN(TODAY(),D$24),'Attendance Register'!$D$8:$NE$8,"&gt;"&amp;EOMONTH(D$24,-1),'Attendance Register'!$D58:$NE58,"L"))/D$25,"")</f>
        <v/>
      </c>
      <c r="E81" s="232" t="str">
        <f ca="1">IF(AND(ISNUMBER(E$24),(LEN($C81)&gt;0)),(COUNTIFS('Attendance Register'!$D$8:$NE$8,"&lt;="&amp;MIN(TODAY(),E$24),'Attendance Register'!$D$8:$NE$8,"&gt;"&amp;EOMONTH(E$24,-1),'Attendance Register'!$D58:$NE58,"P")+COUNTIFS('Attendance Register'!$D$8:$NE$8,"&lt;="&amp;MIN(TODAY(),E$24),'Attendance Register'!$D$8:$NE$8,"&gt;"&amp;EOMONTH(E$24,-1),'Attendance Register'!$D58:$NE58,"L"))/E$25,"")</f>
        <v/>
      </c>
      <c r="F81" s="232" t="str">
        <f ca="1">IF(AND(ISNUMBER(F$24),(LEN($C81)&gt;0)),(COUNTIFS('Attendance Register'!$D$8:$NE$8,"&lt;="&amp;MIN(TODAY(),F$24),'Attendance Register'!$D$8:$NE$8,"&gt;"&amp;EOMONTH(F$24,-1),'Attendance Register'!$D58:$NE58,"P")+COUNTIFS('Attendance Register'!$D$8:$NE$8,"&lt;="&amp;MIN(TODAY(),F$24),'Attendance Register'!$D$8:$NE$8,"&gt;"&amp;EOMONTH(F$24,-1),'Attendance Register'!$D58:$NE58,"L"))/F$25,"")</f>
        <v/>
      </c>
      <c r="G81" s="232" t="str">
        <f ca="1">IF(AND(ISNUMBER(G$24),(LEN($C81)&gt;0)),(COUNTIFS('Attendance Register'!$D$8:$NE$8,"&lt;="&amp;MIN(TODAY(),G$24),'Attendance Register'!$D$8:$NE$8,"&gt;"&amp;EOMONTH(G$24,-1),'Attendance Register'!$D58:$NE58,"P")+COUNTIFS('Attendance Register'!$D$8:$NE$8,"&lt;="&amp;MIN(TODAY(),G$24),'Attendance Register'!$D$8:$NE$8,"&gt;"&amp;EOMONTH(G$24,-1),'Attendance Register'!$D58:$NE58,"L"))/G$25,"")</f>
        <v/>
      </c>
      <c r="H81" s="232" t="str">
        <f ca="1">IF(AND(ISNUMBER(H$24),(LEN($C81)&gt;0)),(COUNTIFS('Attendance Register'!$D$8:$NE$8,"&lt;="&amp;MIN(TODAY(),H$24),'Attendance Register'!$D$8:$NE$8,"&gt;"&amp;EOMONTH(H$24,-1),'Attendance Register'!$D58:$NE58,"P")+COUNTIFS('Attendance Register'!$D$8:$NE$8,"&lt;="&amp;MIN(TODAY(),H$24),'Attendance Register'!$D$8:$NE$8,"&gt;"&amp;EOMONTH(H$24,-1),'Attendance Register'!$D58:$NE58,"L"))/H$25,"")</f>
        <v/>
      </c>
      <c r="I81" s="232" t="str">
        <f ca="1">IF(AND(ISNUMBER(I$24),(LEN($C81)&gt;0)),(COUNTIFS('Attendance Register'!$D$8:$NE$8,"&lt;="&amp;MIN(TODAY(),I$24),'Attendance Register'!$D$8:$NE$8,"&gt;"&amp;EOMONTH(I$24,-1),'Attendance Register'!$D58:$NE58,"P")+COUNTIFS('Attendance Register'!$D$8:$NE$8,"&lt;="&amp;MIN(TODAY(),I$24),'Attendance Register'!$D$8:$NE$8,"&gt;"&amp;EOMONTH(I$24,-1),'Attendance Register'!$D58:$NE58,"L"))/I$25,"")</f>
        <v/>
      </c>
      <c r="J81" s="232" t="str">
        <f ca="1">IF(AND(ISNUMBER(J$24),(LEN($C81)&gt;0)),(COUNTIFS('Attendance Register'!$D$8:$NE$8,"&lt;="&amp;MIN(TODAY(),J$24),'Attendance Register'!$D$8:$NE$8,"&gt;"&amp;EOMONTH(J$24,-1),'Attendance Register'!$D58:$NE58,"P")+COUNTIFS('Attendance Register'!$D$8:$NE$8,"&lt;="&amp;MIN(TODAY(),J$24),'Attendance Register'!$D$8:$NE$8,"&gt;"&amp;EOMONTH(J$24,-1),'Attendance Register'!$D58:$NE58,"L"))/J$25,"")</f>
        <v/>
      </c>
      <c r="K81" s="232" t="str">
        <f ca="1">IF(AND(ISNUMBER(K$24),(LEN($C81)&gt;0)),(COUNTIFS('Attendance Register'!$D$8:$NE$8,"&lt;="&amp;MIN(TODAY(),K$24),'Attendance Register'!$D$8:$NE$8,"&gt;"&amp;EOMONTH(K$24,-1),'Attendance Register'!$D58:$NE58,"P")+COUNTIFS('Attendance Register'!$D$8:$NE$8,"&lt;="&amp;MIN(TODAY(),K$24),'Attendance Register'!$D$8:$NE$8,"&gt;"&amp;EOMONTH(K$24,-1),'Attendance Register'!$D58:$NE58,"L"))/K$25,"")</f>
        <v/>
      </c>
      <c r="L81" s="232" t="str">
        <f ca="1">IF(AND(ISNUMBER(L$24),(LEN($C81)&gt;0)),(COUNTIFS('Attendance Register'!$D$8:$NE$8,"&lt;="&amp;MIN(TODAY(),L$24),'Attendance Register'!$D$8:$NE$8,"&gt;"&amp;EOMONTH(L$24,-1),'Attendance Register'!$D58:$NE58,"P")+COUNTIFS('Attendance Register'!$D$8:$NE$8,"&lt;="&amp;MIN(TODAY(),L$24),'Attendance Register'!$D$8:$NE$8,"&gt;"&amp;EOMONTH(L$24,-1),'Attendance Register'!$D58:$NE58,"L"))/L$25,"")</f>
        <v/>
      </c>
      <c r="M81" s="232" t="str">
        <f ca="1">IF(AND(ISNUMBER(M$24),(LEN($C81)&gt;0)),(COUNTIFS('Attendance Register'!$D$8:$NE$8,"&lt;="&amp;MIN(TODAY(),M$24),'Attendance Register'!$D$8:$NE$8,"&gt;"&amp;EOMONTH(M$24,-1),'Attendance Register'!$D58:$NE58,"P")+COUNTIFS('Attendance Register'!$D$8:$NE$8,"&lt;="&amp;MIN(TODAY(),M$24),'Attendance Register'!$D$8:$NE$8,"&gt;"&amp;EOMONTH(M$24,-1),'Attendance Register'!$D58:$NE58,"L"))/M$25,"")</f>
        <v/>
      </c>
      <c r="N81" s="232" t="str">
        <f ca="1">IF(AND(ISNUMBER(N$24),(LEN($C81)&gt;0)),(COUNTIFS('Attendance Register'!$D$8:$NE$8,"&lt;="&amp;MIN(TODAY(),N$24),'Attendance Register'!$D$8:$NE$8,"&gt;"&amp;EOMONTH(N$24,-1),'Attendance Register'!$D58:$NE58,"P")+COUNTIFS('Attendance Register'!$D$8:$NE$8,"&lt;="&amp;MIN(TODAY(),N$24),'Attendance Register'!$D$8:$NE$8,"&gt;"&amp;EOMONTH(N$24,-1),'Attendance Register'!$D58:$NE58,"L"))/N$25,"")</f>
        <v/>
      </c>
      <c r="O81" s="232" t="str">
        <f ca="1">IF(AND(ISNUMBER(O$24),(LEN($C81)&gt;0)),(COUNTIFS('Attendance Register'!$D$8:$NE$8,"&lt;="&amp;MIN(TODAY(),O$24),'Attendance Register'!$D$8:$NE$8,"&gt;"&amp;EOMONTH(O$24,-1),'Attendance Register'!$D58:$NE58,"P")+COUNTIFS('Attendance Register'!$D$8:$NE$8,"&lt;="&amp;MIN(TODAY(),O$24),'Attendance Register'!$D$8:$NE$8,"&gt;"&amp;EOMONTH(O$24,-1),'Attendance Register'!$D58:$NE58,"L"))/O$25,"")</f>
        <v/>
      </c>
      <c r="P81" s="233" t="str">
        <f ca="1">IF(ISBLANK(I_BegnDate),"",IF(LEN($C81)&gt;0,(COUNTIFS('Attendance Register'!$D58:$NE58,"P",'Attendance Register'!$D$8:$NE$8,"&lt;="&amp;MIN(TODAY(),I_EndDate))+COUNTIFS('Attendance Register'!$D58:$NE58,"L",'Attendance Register'!$D$8:$NE$8,"&lt;="&amp;MIN(TODAY(),I_EndDate)))/P$25,""))</f>
        <v/>
      </c>
      <c r="Q81" s="197"/>
      <c r="R81" s="158"/>
    </row>
    <row r="82" spans="1:18" ht="20.100000000000001" customHeight="1">
      <c r="A82" s="158"/>
      <c r="B82" s="194"/>
      <c r="C82" s="234" t="str">
        <f>IF(LEN('Attendance Register'!B59)&gt;0,'Attendance Register'!B59,"")</f>
        <v/>
      </c>
      <c r="D82" s="232" t="str">
        <f ca="1">IF(AND(ISNUMBER(D$24),(LEN($C82)&gt;0)),(COUNTIFS('Attendance Register'!$D$8:$NE$8,"&lt;="&amp;MIN(TODAY(),D$24),'Attendance Register'!$D$8:$NE$8,"&gt;"&amp;EOMONTH(D$24,-1),'Attendance Register'!$D59:$NE59,"P")+COUNTIFS('Attendance Register'!$D$8:$NE$8,"&lt;="&amp;MIN(TODAY(),D$24),'Attendance Register'!$D$8:$NE$8,"&gt;"&amp;EOMONTH(D$24,-1),'Attendance Register'!$D59:$NE59,"L"))/D$25,"")</f>
        <v/>
      </c>
      <c r="E82" s="232" t="str">
        <f ca="1">IF(AND(ISNUMBER(E$24),(LEN($C82)&gt;0)),(COUNTIFS('Attendance Register'!$D$8:$NE$8,"&lt;="&amp;MIN(TODAY(),E$24),'Attendance Register'!$D$8:$NE$8,"&gt;"&amp;EOMONTH(E$24,-1),'Attendance Register'!$D59:$NE59,"P")+COUNTIFS('Attendance Register'!$D$8:$NE$8,"&lt;="&amp;MIN(TODAY(),E$24),'Attendance Register'!$D$8:$NE$8,"&gt;"&amp;EOMONTH(E$24,-1),'Attendance Register'!$D59:$NE59,"L"))/E$25,"")</f>
        <v/>
      </c>
      <c r="F82" s="232" t="str">
        <f ca="1">IF(AND(ISNUMBER(F$24),(LEN($C82)&gt;0)),(COUNTIFS('Attendance Register'!$D$8:$NE$8,"&lt;="&amp;MIN(TODAY(),F$24),'Attendance Register'!$D$8:$NE$8,"&gt;"&amp;EOMONTH(F$24,-1),'Attendance Register'!$D59:$NE59,"P")+COUNTIFS('Attendance Register'!$D$8:$NE$8,"&lt;="&amp;MIN(TODAY(),F$24),'Attendance Register'!$D$8:$NE$8,"&gt;"&amp;EOMONTH(F$24,-1),'Attendance Register'!$D59:$NE59,"L"))/F$25,"")</f>
        <v/>
      </c>
      <c r="G82" s="232" t="str">
        <f ca="1">IF(AND(ISNUMBER(G$24),(LEN($C82)&gt;0)),(COUNTIFS('Attendance Register'!$D$8:$NE$8,"&lt;="&amp;MIN(TODAY(),G$24),'Attendance Register'!$D$8:$NE$8,"&gt;"&amp;EOMONTH(G$24,-1),'Attendance Register'!$D59:$NE59,"P")+COUNTIFS('Attendance Register'!$D$8:$NE$8,"&lt;="&amp;MIN(TODAY(),G$24),'Attendance Register'!$D$8:$NE$8,"&gt;"&amp;EOMONTH(G$24,-1),'Attendance Register'!$D59:$NE59,"L"))/G$25,"")</f>
        <v/>
      </c>
      <c r="H82" s="232" t="str">
        <f ca="1">IF(AND(ISNUMBER(H$24),(LEN($C82)&gt;0)),(COUNTIFS('Attendance Register'!$D$8:$NE$8,"&lt;="&amp;MIN(TODAY(),H$24),'Attendance Register'!$D$8:$NE$8,"&gt;"&amp;EOMONTH(H$24,-1),'Attendance Register'!$D59:$NE59,"P")+COUNTIFS('Attendance Register'!$D$8:$NE$8,"&lt;="&amp;MIN(TODAY(),H$24),'Attendance Register'!$D$8:$NE$8,"&gt;"&amp;EOMONTH(H$24,-1),'Attendance Register'!$D59:$NE59,"L"))/H$25,"")</f>
        <v/>
      </c>
      <c r="I82" s="232" t="str">
        <f ca="1">IF(AND(ISNUMBER(I$24),(LEN($C82)&gt;0)),(COUNTIFS('Attendance Register'!$D$8:$NE$8,"&lt;="&amp;MIN(TODAY(),I$24),'Attendance Register'!$D$8:$NE$8,"&gt;"&amp;EOMONTH(I$24,-1),'Attendance Register'!$D59:$NE59,"P")+COUNTIFS('Attendance Register'!$D$8:$NE$8,"&lt;="&amp;MIN(TODAY(),I$24),'Attendance Register'!$D$8:$NE$8,"&gt;"&amp;EOMONTH(I$24,-1),'Attendance Register'!$D59:$NE59,"L"))/I$25,"")</f>
        <v/>
      </c>
      <c r="J82" s="232" t="str">
        <f ca="1">IF(AND(ISNUMBER(J$24),(LEN($C82)&gt;0)),(COUNTIFS('Attendance Register'!$D$8:$NE$8,"&lt;="&amp;MIN(TODAY(),J$24),'Attendance Register'!$D$8:$NE$8,"&gt;"&amp;EOMONTH(J$24,-1),'Attendance Register'!$D59:$NE59,"P")+COUNTIFS('Attendance Register'!$D$8:$NE$8,"&lt;="&amp;MIN(TODAY(),J$24),'Attendance Register'!$D$8:$NE$8,"&gt;"&amp;EOMONTH(J$24,-1),'Attendance Register'!$D59:$NE59,"L"))/J$25,"")</f>
        <v/>
      </c>
      <c r="K82" s="232" t="str">
        <f ca="1">IF(AND(ISNUMBER(K$24),(LEN($C82)&gt;0)),(COUNTIFS('Attendance Register'!$D$8:$NE$8,"&lt;="&amp;MIN(TODAY(),K$24),'Attendance Register'!$D$8:$NE$8,"&gt;"&amp;EOMONTH(K$24,-1),'Attendance Register'!$D59:$NE59,"P")+COUNTIFS('Attendance Register'!$D$8:$NE$8,"&lt;="&amp;MIN(TODAY(),K$24),'Attendance Register'!$D$8:$NE$8,"&gt;"&amp;EOMONTH(K$24,-1),'Attendance Register'!$D59:$NE59,"L"))/K$25,"")</f>
        <v/>
      </c>
      <c r="L82" s="232" t="str">
        <f ca="1">IF(AND(ISNUMBER(L$24),(LEN($C82)&gt;0)),(COUNTIFS('Attendance Register'!$D$8:$NE$8,"&lt;="&amp;MIN(TODAY(),L$24),'Attendance Register'!$D$8:$NE$8,"&gt;"&amp;EOMONTH(L$24,-1),'Attendance Register'!$D59:$NE59,"P")+COUNTIFS('Attendance Register'!$D$8:$NE$8,"&lt;="&amp;MIN(TODAY(),L$24),'Attendance Register'!$D$8:$NE$8,"&gt;"&amp;EOMONTH(L$24,-1),'Attendance Register'!$D59:$NE59,"L"))/L$25,"")</f>
        <v/>
      </c>
      <c r="M82" s="232" t="str">
        <f ca="1">IF(AND(ISNUMBER(M$24),(LEN($C82)&gt;0)),(COUNTIFS('Attendance Register'!$D$8:$NE$8,"&lt;="&amp;MIN(TODAY(),M$24),'Attendance Register'!$D$8:$NE$8,"&gt;"&amp;EOMONTH(M$24,-1),'Attendance Register'!$D59:$NE59,"P")+COUNTIFS('Attendance Register'!$D$8:$NE$8,"&lt;="&amp;MIN(TODAY(),M$24),'Attendance Register'!$D$8:$NE$8,"&gt;"&amp;EOMONTH(M$24,-1),'Attendance Register'!$D59:$NE59,"L"))/M$25,"")</f>
        <v/>
      </c>
      <c r="N82" s="232" t="str">
        <f ca="1">IF(AND(ISNUMBER(N$24),(LEN($C82)&gt;0)),(COUNTIFS('Attendance Register'!$D$8:$NE$8,"&lt;="&amp;MIN(TODAY(),N$24),'Attendance Register'!$D$8:$NE$8,"&gt;"&amp;EOMONTH(N$24,-1),'Attendance Register'!$D59:$NE59,"P")+COUNTIFS('Attendance Register'!$D$8:$NE$8,"&lt;="&amp;MIN(TODAY(),N$24),'Attendance Register'!$D$8:$NE$8,"&gt;"&amp;EOMONTH(N$24,-1),'Attendance Register'!$D59:$NE59,"L"))/N$25,"")</f>
        <v/>
      </c>
      <c r="O82" s="232" t="str">
        <f ca="1">IF(AND(ISNUMBER(O$24),(LEN($C82)&gt;0)),(COUNTIFS('Attendance Register'!$D$8:$NE$8,"&lt;="&amp;MIN(TODAY(),O$24),'Attendance Register'!$D$8:$NE$8,"&gt;"&amp;EOMONTH(O$24,-1),'Attendance Register'!$D59:$NE59,"P")+COUNTIFS('Attendance Register'!$D$8:$NE$8,"&lt;="&amp;MIN(TODAY(),O$24),'Attendance Register'!$D$8:$NE$8,"&gt;"&amp;EOMONTH(O$24,-1),'Attendance Register'!$D59:$NE59,"L"))/O$25,"")</f>
        <v/>
      </c>
      <c r="P82" s="233" t="str">
        <f ca="1">IF(ISBLANK(I_BegnDate),"",IF(LEN($C82)&gt;0,(COUNTIFS('Attendance Register'!$D59:$NE59,"P",'Attendance Register'!$D$8:$NE$8,"&lt;="&amp;MIN(TODAY(),I_EndDate))+COUNTIFS('Attendance Register'!$D59:$NE59,"L",'Attendance Register'!$D$8:$NE$8,"&lt;="&amp;MIN(TODAY(),I_EndDate)))/P$25,""))</f>
        <v/>
      </c>
      <c r="Q82" s="197"/>
      <c r="R82" s="158"/>
    </row>
    <row r="83" spans="1:18" ht="15.75">
      <c r="A83" s="158"/>
      <c r="B83" s="194"/>
      <c r="C83" s="235" t="s">
        <v>43</v>
      </c>
      <c r="D83" s="236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7"/>
      <c r="Q83" s="197"/>
      <c r="R83" s="158"/>
    </row>
    <row r="84" spans="1:18" ht="15.75">
      <c r="A84" s="158"/>
      <c r="B84" s="194"/>
      <c r="C84" s="196"/>
      <c r="D84" s="238"/>
      <c r="E84" s="238"/>
      <c r="F84" s="238"/>
      <c r="G84" s="238"/>
      <c r="H84" s="238"/>
      <c r="I84" s="238"/>
      <c r="J84" s="238"/>
      <c r="K84" s="238"/>
      <c r="L84" s="238"/>
      <c r="M84" s="238"/>
      <c r="N84" s="238"/>
      <c r="O84" s="238"/>
      <c r="P84" s="239"/>
      <c r="Q84" s="197"/>
      <c r="R84" s="158"/>
    </row>
    <row r="85" spans="1:18" ht="18.75">
      <c r="A85" s="158"/>
      <c r="B85" s="194"/>
      <c r="C85" s="240" t="s">
        <v>32</v>
      </c>
      <c r="D85" s="275"/>
      <c r="E85" s="275"/>
      <c r="F85" s="275"/>
      <c r="G85" s="179"/>
      <c r="H85" s="214" t="s">
        <v>33</v>
      </c>
      <c r="I85" s="196"/>
      <c r="J85" s="241"/>
      <c r="K85" s="275"/>
      <c r="L85" s="275"/>
      <c r="M85" s="275"/>
      <c r="N85" s="242" t="s">
        <v>34</v>
      </c>
      <c r="O85" s="275"/>
      <c r="P85" s="275"/>
      <c r="Q85" s="197"/>
      <c r="R85" s="158"/>
    </row>
    <row r="86" spans="1:18" ht="15.75" thickBot="1">
      <c r="A86" s="158"/>
      <c r="B86" s="243"/>
      <c r="C86" s="244"/>
      <c r="D86" s="245"/>
      <c r="E86" s="245"/>
      <c r="F86" s="245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6"/>
      <c r="R86" s="158"/>
    </row>
    <row r="87" spans="1:18" ht="15.75">
      <c r="A87" s="247"/>
      <c r="B87" s="247"/>
      <c r="C87" s="247"/>
      <c r="D87" s="247"/>
      <c r="E87" s="247"/>
      <c r="F87" s="247"/>
      <c r="G87" s="247"/>
      <c r="H87" s="247"/>
      <c r="I87" s="247"/>
      <c r="J87" s="247"/>
      <c r="K87" s="247"/>
      <c r="L87" s="247"/>
      <c r="M87" s="247"/>
      <c r="N87" s="247"/>
      <c r="O87" s="247"/>
      <c r="P87" s="247"/>
      <c r="Q87" s="247"/>
      <c r="R87" s="247"/>
    </row>
  </sheetData>
  <sheetProtection password="C57A" sheet="1" objects="1" scenarios="1"/>
  <mergeCells count="18">
    <mergeCell ref="B1:Q1"/>
    <mergeCell ref="N2:Q2"/>
    <mergeCell ref="J2:M2"/>
    <mergeCell ref="F2:I2"/>
    <mergeCell ref="C2:E2"/>
    <mergeCell ref="O85:P85"/>
    <mergeCell ref="D85:F85"/>
    <mergeCell ref="K85:M85"/>
    <mergeCell ref="M19:O19"/>
    <mergeCell ref="M14:N14"/>
    <mergeCell ref="P14:Q14"/>
    <mergeCell ref="I14:J14"/>
    <mergeCell ref="E14:H14"/>
    <mergeCell ref="C11:I11"/>
    <mergeCell ref="M17:O17"/>
    <mergeCell ref="E17:G17"/>
    <mergeCell ref="I17:K17"/>
    <mergeCell ref="C10:I10"/>
  </mergeCells>
  <conditionalFormatting sqref="C33:P82">
    <cfRule type="expression" dxfId="7" priority="1">
      <formula>MOD(ROW(C33),2)=0</formula>
    </cfRule>
    <cfRule type="expression" dxfId="6" priority="2">
      <formula>$P33&lt;I_Accpt_Attn_Rate</formula>
    </cfRule>
  </conditionalFormatting>
  <hyperlinks>
    <hyperlink ref="C2:E2" location="Settings!A1" display="SETTINGS" xr:uid="{00000000-0004-0000-0200-000000000000}"/>
    <hyperlink ref="F2:I2" location="'Attendance Register'!A1" display="ATTENDANCE REGISTER" xr:uid="{00000000-0004-0000-0200-000001000000}"/>
    <hyperlink ref="N2:Q2" location="'Student Attendance Report'!A1" display="STUDENT ATTENDANCE REPORT" xr:uid="{00000000-0004-0000-0200-000002000000}"/>
  </hyperlinks>
  <pageMargins left="0.7" right="0.44" top="0.75" bottom="0.46" header="0.3" footer="0.3"/>
  <pageSetup scale="40" orientation="portrait" horizontalDpi="4294967292" verticalDpi="0" r:id="rId1"/>
  <headerFooter>
    <oddFooter>&amp;L&amp;A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90"/>
  <sheetViews>
    <sheetView zoomScale="80" zoomScaleNormal="80" workbookViewId="0">
      <selection activeCell="J9" sqref="J9"/>
    </sheetView>
  </sheetViews>
  <sheetFormatPr defaultColWidth="0" defaultRowHeight="15" zeroHeight="1"/>
  <cols>
    <col min="1" max="1" width="3" customWidth="1"/>
    <col min="2" max="2" width="10.5703125" customWidth="1"/>
    <col min="3" max="3" width="30.7109375" customWidth="1"/>
    <col min="4" max="16" width="14.7109375" customWidth="1"/>
    <col min="17" max="17" width="13.140625" customWidth="1"/>
    <col min="18" max="18" width="2.140625" customWidth="1"/>
    <col min="19" max="19" width="0" hidden="1" customWidth="1"/>
    <col min="20" max="16384" width="9.140625" hidden="1"/>
  </cols>
  <sheetData>
    <row r="1" spans="1:19" ht="23.25">
      <c r="A1" s="2"/>
      <c r="B1" s="304" t="s">
        <v>18</v>
      </c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2"/>
    </row>
    <row r="2" spans="1:19" ht="21">
      <c r="A2" s="2"/>
      <c r="B2" s="20"/>
      <c r="C2" s="306" t="s">
        <v>19</v>
      </c>
      <c r="D2" s="306"/>
      <c r="E2" s="306"/>
      <c r="F2" s="307" t="s">
        <v>20</v>
      </c>
      <c r="G2" s="307"/>
      <c r="H2" s="307"/>
      <c r="I2" s="307"/>
      <c r="J2" s="306" t="s">
        <v>21</v>
      </c>
      <c r="K2" s="306"/>
      <c r="L2" s="306"/>
      <c r="M2" s="306"/>
      <c r="N2" s="305" t="s">
        <v>22</v>
      </c>
      <c r="O2" s="305"/>
      <c r="P2" s="305"/>
      <c r="Q2" s="305"/>
      <c r="R2" s="2"/>
    </row>
    <row r="3" spans="1:19" ht="18.75">
      <c r="A3" s="2"/>
      <c r="B3" s="2"/>
      <c r="C3" s="19"/>
      <c r="D3" s="19"/>
      <c r="E3" s="2"/>
      <c r="F3" s="19"/>
      <c r="G3" s="19"/>
      <c r="H3" s="19"/>
      <c r="I3" s="2"/>
      <c r="J3" s="72" t="s">
        <v>56</v>
      </c>
      <c r="K3" s="34"/>
      <c r="L3" s="34"/>
      <c r="M3" s="34"/>
      <c r="N3" s="34"/>
      <c r="O3" s="34"/>
      <c r="P3" s="34"/>
      <c r="Q3" s="35"/>
      <c r="R3" s="2"/>
      <c r="S3" s="2"/>
    </row>
    <row r="4" spans="1:19" ht="26.25">
      <c r="A4" s="2"/>
      <c r="B4" s="295" t="s">
        <v>38</v>
      </c>
      <c r="C4" s="295"/>
      <c r="D4" s="297" t="s">
        <v>102</v>
      </c>
      <c r="E4" s="298"/>
      <c r="F4" s="298"/>
      <c r="G4" s="299"/>
      <c r="I4" s="2"/>
      <c r="J4" s="36" t="str">
        <f>IF(MAX(LEN(Settings!N22),LEN(Settings!P22),LEN(Settings!C26),LEN(Settings!P24))&gt;0,"Please go to the Settings sheet and fix the errors. Otherwise the report will be incorrect.",IF(LEN(D5)&gt;0,"Please select a student name to create this report.","No errors in data. Please use the report."))</f>
        <v>No errors in data. Please use the report.</v>
      </c>
      <c r="K4" s="34"/>
      <c r="L4" s="34"/>
      <c r="M4" s="34"/>
      <c r="N4" s="33"/>
      <c r="O4" s="34"/>
      <c r="P4" s="34"/>
      <c r="Q4" s="35"/>
      <c r="R4" s="2"/>
      <c r="S4" s="2"/>
    </row>
    <row r="5" spans="1:19" ht="15.75" customHeight="1" thickBot="1">
      <c r="A5" s="2"/>
      <c r="B5" s="2"/>
      <c r="C5" s="19"/>
      <c r="D5" s="21" t="str">
        <f>IF(ISBLANK(I_StudentName),"You have not selected a student name.","")</f>
        <v/>
      </c>
      <c r="E5" s="2"/>
      <c r="F5" s="19"/>
      <c r="G5" s="19"/>
      <c r="H5" s="19"/>
      <c r="I5" s="2"/>
      <c r="J5" s="73"/>
      <c r="K5" s="74"/>
      <c r="L5" s="74"/>
      <c r="M5" s="74"/>
      <c r="N5" s="74"/>
      <c r="O5" s="74"/>
      <c r="P5" s="74"/>
      <c r="Q5" s="75"/>
      <c r="R5" s="2"/>
    </row>
    <row r="6" spans="1:19" ht="21.75" customHeight="1">
      <c r="A6" s="2"/>
      <c r="B6" s="37"/>
      <c r="C6" s="38"/>
      <c r="D6" s="38"/>
      <c r="E6" s="39"/>
      <c r="F6" s="38"/>
      <c r="G6" s="38"/>
      <c r="H6" s="38"/>
      <c r="I6" s="39"/>
      <c r="J6" s="38"/>
      <c r="K6" s="38"/>
      <c r="L6" s="38"/>
      <c r="M6" s="39"/>
      <c r="N6" s="38"/>
      <c r="O6" s="38"/>
      <c r="P6" s="38"/>
      <c r="Q6" s="40"/>
      <c r="R6" s="2"/>
    </row>
    <row r="7" spans="1:19" ht="21.75" customHeight="1">
      <c r="A7" s="2"/>
      <c r="B7" s="41"/>
      <c r="C7" s="42"/>
      <c r="D7" s="42"/>
      <c r="E7" s="248"/>
      <c r="F7" s="42"/>
      <c r="G7" s="42"/>
      <c r="H7" s="42"/>
      <c r="I7" s="43"/>
      <c r="J7" s="42"/>
      <c r="K7" s="42"/>
      <c r="L7" s="42"/>
      <c r="M7" s="43"/>
      <c r="N7" s="42"/>
      <c r="O7" s="42"/>
      <c r="P7" s="42"/>
      <c r="Q7" s="44"/>
      <c r="R7" s="2"/>
    </row>
    <row r="8" spans="1:19" ht="21.75" customHeight="1">
      <c r="A8" s="2"/>
      <c r="B8" s="41"/>
      <c r="C8" s="42"/>
      <c r="D8" s="42"/>
      <c r="E8" s="43"/>
      <c r="F8" s="42"/>
      <c r="G8" s="42"/>
      <c r="H8" s="42"/>
      <c r="I8" s="43"/>
      <c r="J8" s="42"/>
      <c r="K8" s="42"/>
      <c r="L8" s="42"/>
      <c r="M8" s="43"/>
      <c r="N8" s="42"/>
      <c r="O8" s="42"/>
      <c r="P8" s="42"/>
      <c r="Q8" s="44"/>
      <c r="R8" s="2"/>
    </row>
    <row r="9" spans="1:19" ht="21.75" customHeight="1">
      <c r="A9" s="2"/>
      <c r="B9" s="41"/>
      <c r="C9" s="42"/>
      <c r="D9" s="42"/>
      <c r="E9" s="43"/>
      <c r="F9" s="42"/>
      <c r="G9" s="42"/>
      <c r="H9" s="42"/>
      <c r="I9" s="43"/>
      <c r="J9" s="42"/>
      <c r="K9" s="42"/>
      <c r="L9" s="42"/>
      <c r="M9" s="43"/>
      <c r="N9" s="42"/>
      <c r="O9" s="42"/>
      <c r="P9" s="42"/>
      <c r="Q9" s="44"/>
      <c r="R9" s="2"/>
    </row>
    <row r="10" spans="1:19" ht="21.75" customHeight="1">
      <c r="A10" s="2"/>
      <c r="B10" s="41"/>
      <c r="C10" s="292" t="str">
        <f>IFERROR(IF(LEN(I_School_Slogan)&gt;0,I_School_Slogan,""),"")</f>
        <v>Programming is our lifestyle</v>
      </c>
      <c r="D10" s="292"/>
      <c r="E10" s="292"/>
      <c r="F10" s="292"/>
      <c r="G10" s="292"/>
      <c r="H10" s="292"/>
      <c r="I10" s="292"/>
      <c r="J10" s="42"/>
      <c r="K10" s="42"/>
      <c r="L10" s="42"/>
      <c r="M10" s="43"/>
      <c r="N10" s="42"/>
      <c r="O10" s="42"/>
      <c r="P10" s="42"/>
      <c r="Q10" s="44"/>
      <c r="R10" s="2"/>
    </row>
    <row r="11" spans="1:19" ht="21.75" customHeight="1">
      <c r="A11" s="2"/>
      <c r="B11" s="41"/>
      <c r="C11" s="293" t="str">
        <f>IFERROR(IF(LEN(I_School_Address)&gt;0,I_School_Address,""),"")</f>
        <v>Number 16 Dunukofia Street Area 11 Off FCDA Abuja</v>
      </c>
      <c r="D11" s="293"/>
      <c r="E11" s="293"/>
      <c r="F11" s="293"/>
      <c r="G11" s="293"/>
      <c r="H11" s="293"/>
      <c r="I11" s="293"/>
      <c r="J11" s="42"/>
      <c r="K11" s="42"/>
      <c r="L11" s="42"/>
      <c r="M11" s="43"/>
      <c r="N11" s="42"/>
      <c r="O11" s="42"/>
      <c r="P11" s="42"/>
      <c r="Q11" s="44"/>
      <c r="R11" s="2"/>
    </row>
    <row r="12" spans="1:19" ht="21.75" customHeight="1">
      <c r="A12" s="2"/>
      <c r="B12" s="41"/>
      <c r="C12" s="76"/>
      <c r="D12" s="76"/>
      <c r="E12" s="76"/>
      <c r="F12" s="76"/>
      <c r="G12" s="76"/>
      <c r="H12" s="76"/>
      <c r="I12" s="76"/>
      <c r="J12" s="42"/>
      <c r="K12" s="42"/>
      <c r="L12" s="42"/>
      <c r="M12" s="43"/>
      <c r="N12" s="42"/>
      <c r="O12" s="42"/>
      <c r="P12" s="42"/>
      <c r="Q12" s="44"/>
      <c r="R12" s="2"/>
    </row>
    <row r="13" spans="1:19" ht="21.75" customHeight="1">
      <c r="A13" s="2"/>
      <c r="B13" s="41"/>
      <c r="C13" s="42"/>
      <c r="D13" s="42"/>
      <c r="E13" s="43"/>
      <c r="F13" s="42"/>
      <c r="G13" s="42"/>
      <c r="H13" s="42"/>
      <c r="I13" s="43"/>
      <c r="J13" s="42"/>
      <c r="K13" s="42"/>
      <c r="L13" s="42"/>
      <c r="M13" s="43"/>
      <c r="N13" s="42"/>
      <c r="O13" s="42"/>
      <c r="P13" s="42"/>
      <c r="Q13" s="44"/>
      <c r="R13" s="2"/>
    </row>
    <row r="14" spans="1:19" ht="21.75" customHeight="1">
      <c r="A14" s="2"/>
      <c r="B14" s="302" t="s">
        <v>37</v>
      </c>
      <c r="C14" s="303"/>
      <c r="D14" s="291" t="e">
        <f>IF(LEN(I_StudentName)&gt;0,ibrahim baba,"")</f>
        <v>#NAME?</v>
      </c>
      <c r="E14" s="291"/>
      <c r="F14" s="291"/>
      <c r="G14" s="291"/>
      <c r="H14" s="42"/>
      <c r="I14" s="296" t="s">
        <v>47</v>
      </c>
      <c r="J14" s="296"/>
      <c r="K14" s="77" t="str">
        <f>IFERROR(INDEX('Attendance Register'!A10:A59,MATCH(I_StudentName,'Attendance Register'!B10:B59,0),1),"")</f>
        <v/>
      </c>
      <c r="L14" s="42"/>
      <c r="M14" s="43"/>
      <c r="N14" s="42"/>
      <c r="O14" s="42"/>
      <c r="P14" s="42"/>
      <c r="Q14" s="44"/>
      <c r="R14" s="2"/>
    </row>
    <row r="15" spans="1:19" ht="21.75" customHeight="1">
      <c r="A15" s="2"/>
      <c r="B15" s="41"/>
      <c r="C15" s="42"/>
      <c r="D15" s="42"/>
      <c r="E15" s="43"/>
      <c r="F15" s="42"/>
      <c r="G15" s="42"/>
      <c r="H15" s="42"/>
      <c r="I15" s="43"/>
      <c r="J15" s="42"/>
      <c r="K15" s="42"/>
      <c r="L15" s="32"/>
      <c r="M15" s="32"/>
      <c r="N15" s="32"/>
      <c r="O15" s="32"/>
      <c r="P15" s="32"/>
      <c r="Q15" s="44"/>
      <c r="R15" s="2"/>
    </row>
    <row r="16" spans="1:19" ht="25.5" customHeight="1">
      <c r="A16" s="2"/>
      <c r="B16" s="45" t="s">
        <v>23</v>
      </c>
      <c r="C16" s="46" t="str">
        <f>IFERROR(IF(LEN(I_Section)&gt;0,I_Section,""),"")</f>
        <v>Alpha</v>
      </c>
      <c r="D16" s="47" t="s">
        <v>28</v>
      </c>
      <c r="E16" s="287" t="str">
        <f>IFERROR(IF(LEN(I_ClassTeacher)&gt;0,I_ClassTeacher,""),"")</f>
        <v>Mr HAMZA JIREH</v>
      </c>
      <c r="F16" s="287"/>
      <c r="G16" s="287"/>
      <c r="H16" s="287"/>
      <c r="I16" s="288" t="s">
        <v>25</v>
      </c>
      <c r="J16" s="288"/>
      <c r="K16" s="46" t="str">
        <f>IFERROR(IF(LEN(I_BegnYear)&gt;0,I_BegnYear,""),"")</f>
        <v>2018-2019</v>
      </c>
      <c r="L16" s="47" t="s">
        <v>26</v>
      </c>
      <c r="M16" s="289">
        <f>IFERROR(IF(LEN(I_BegnDate)&gt;0,I_BegnDate,""),"")</f>
        <v>43287</v>
      </c>
      <c r="N16" s="289"/>
      <c r="O16" s="48" t="s">
        <v>27</v>
      </c>
      <c r="P16" s="289">
        <f ca="1">IFERROR(MIN(TODAY(),I_EndDate),"")</f>
        <v>43292</v>
      </c>
      <c r="Q16" s="290"/>
      <c r="R16" s="2"/>
    </row>
    <row r="17" spans="1:18" ht="18.75">
      <c r="A17" s="2"/>
      <c r="B17" s="41"/>
      <c r="C17" s="49"/>
      <c r="D17" s="50"/>
      <c r="E17" s="43"/>
      <c r="F17" s="42"/>
      <c r="G17" s="42"/>
      <c r="H17" s="42"/>
      <c r="I17" s="43"/>
      <c r="J17" s="42"/>
      <c r="K17" s="42"/>
      <c r="L17" s="43"/>
      <c r="M17" s="43"/>
      <c r="N17" s="43"/>
      <c r="O17" s="42"/>
      <c r="P17" s="42"/>
      <c r="Q17" s="44"/>
      <c r="R17" s="2"/>
    </row>
    <row r="18" spans="1:18" ht="18.75">
      <c r="A18" s="2"/>
      <c r="B18" s="41"/>
      <c r="C18" s="49"/>
      <c r="D18" s="50"/>
      <c r="E18" s="43"/>
      <c r="F18" s="42"/>
      <c r="G18" s="42"/>
      <c r="H18" s="42"/>
      <c r="I18" s="43"/>
      <c r="J18" s="42"/>
      <c r="K18" s="42"/>
      <c r="L18" s="43"/>
      <c r="M18" s="43"/>
      <c r="N18" s="43"/>
      <c r="O18" s="42"/>
      <c r="P18" s="42"/>
      <c r="Q18" s="44"/>
      <c r="R18" s="2"/>
    </row>
    <row r="19" spans="1:18" ht="52.5" customHeight="1">
      <c r="A19" s="2"/>
      <c r="B19" s="285" t="s">
        <v>6</v>
      </c>
      <c r="C19" s="286"/>
      <c r="D19" s="78">
        <f ca="1">P28</f>
        <v>4</v>
      </c>
      <c r="E19" s="300" t="s">
        <v>36</v>
      </c>
      <c r="F19" s="300"/>
      <c r="G19" s="300"/>
      <c r="H19" s="79">
        <f ca="1">P30</f>
        <v>0</v>
      </c>
      <c r="I19" s="300" t="s">
        <v>7</v>
      </c>
      <c r="J19" s="300"/>
      <c r="K19" s="300"/>
      <c r="L19" s="80">
        <f ca="1">P31</f>
        <v>0</v>
      </c>
      <c r="M19" s="301" t="s">
        <v>39</v>
      </c>
      <c r="N19" s="301"/>
      <c r="O19" s="301"/>
      <c r="P19" s="79" t="str">
        <f ca="1">IFERROR(IF(P31&gt;=I_Accpt_Attn_Rate,"PASS","FAIL"),"")</f>
        <v>FAIL</v>
      </c>
      <c r="Q19" s="44"/>
      <c r="R19" s="2"/>
    </row>
    <row r="20" spans="1:18" ht="6.75" customHeight="1">
      <c r="A20" s="2"/>
      <c r="B20" s="41"/>
      <c r="C20" s="51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4"/>
      <c r="R20" s="2"/>
    </row>
    <row r="21" spans="1:18" ht="18.75">
      <c r="A21" s="2"/>
      <c r="B21" s="41"/>
      <c r="C21" s="32"/>
      <c r="D21" s="32"/>
      <c r="E21" s="32"/>
      <c r="F21" s="43"/>
      <c r="G21" s="43"/>
      <c r="H21" s="43"/>
      <c r="I21" s="43"/>
      <c r="J21" s="43"/>
      <c r="K21" s="43"/>
      <c r="L21" s="43"/>
      <c r="M21" s="294" t="s">
        <v>29</v>
      </c>
      <c r="N21" s="294"/>
      <c r="O21" s="294"/>
      <c r="P21" s="52">
        <f>I_Accpt_Attn_Rate</f>
        <v>0.8</v>
      </c>
      <c r="Q21" s="44"/>
      <c r="R21" s="2"/>
    </row>
    <row r="22" spans="1:18" ht="18.75">
      <c r="A22" s="2"/>
      <c r="B22" s="41"/>
      <c r="C22" s="53"/>
      <c r="D22" s="53"/>
      <c r="E22" s="52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  <c r="R22" s="2"/>
    </row>
    <row r="23" spans="1:18" ht="18.75">
      <c r="A23" s="2"/>
      <c r="B23" s="41"/>
      <c r="C23" s="53"/>
      <c r="D23" s="53"/>
      <c r="E23" s="52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  <c r="R23" s="2"/>
    </row>
    <row r="24" spans="1:18" ht="18.75">
      <c r="A24" s="2"/>
      <c r="B24" s="41"/>
      <c r="C24" s="53"/>
      <c r="D24" s="53"/>
      <c r="E24" s="5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2"/>
    </row>
    <row r="25" spans="1:18" ht="21">
      <c r="A25" s="2"/>
      <c r="B25" s="41"/>
      <c r="C25" s="54" t="s">
        <v>41</v>
      </c>
      <c r="D25" s="55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  <c r="R25" s="2"/>
    </row>
    <row r="26" spans="1:18" ht="21">
      <c r="A26" s="2"/>
      <c r="B26" s="41"/>
      <c r="C26" s="56"/>
      <c r="D26" s="55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/>
      <c r="R26" s="2"/>
    </row>
    <row r="27" spans="1:18" ht="24" customHeight="1">
      <c r="A27" s="2"/>
      <c r="B27" s="41"/>
      <c r="C27" s="57"/>
      <c r="D27" s="81">
        <f t="shared" ref="D27:O27" ca="1" si="0">IF(ISBLANK(I_BegnDate),"",IF(EOMONTH(I_BegnDate,COLUMN(D27)-COLUMN($D$27)-1)+1&gt;MIN(TODAY(),I_EndDate),"",EOMONTH(I_BegnDate,COLUMN(D27)-COLUMN($D$27))))</f>
        <v>43312</v>
      </c>
      <c r="E27" s="81" t="str">
        <f t="shared" ca="1" si="0"/>
        <v/>
      </c>
      <c r="F27" s="81" t="str">
        <f t="shared" ca="1" si="0"/>
        <v/>
      </c>
      <c r="G27" s="81" t="str">
        <f t="shared" ca="1" si="0"/>
        <v/>
      </c>
      <c r="H27" s="81" t="str">
        <f t="shared" ca="1" si="0"/>
        <v/>
      </c>
      <c r="I27" s="81" t="str">
        <f t="shared" ca="1" si="0"/>
        <v/>
      </c>
      <c r="J27" s="81" t="str">
        <f t="shared" ca="1" si="0"/>
        <v/>
      </c>
      <c r="K27" s="81" t="str">
        <f t="shared" ca="1" si="0"/>
        <v/>
      </c>
      <c r="L27" s="81" t="str">
        <f t="shared" ca="1" si="0"/>
        <v/>
      </c>
      <c r="M27" s="81" t="str">
        <f t="shared" ca="1" si="0"/>
        <v/>
      </c>
      <c r="N27" s="81" t="str">
        <f t="shared" ca="1" si="0"/>
        <v/>
      </c>
      <c r="O27" s="81" t="str">
        <f t="shared" ca="1" si="0"/>
        <v/>
      </c>
      <c r="P27" s="145" t="s">
        <v>9</v>
      </c>
      <c r="Q27" s="58"/>
      <c r="R27" s="2"/>
    </row>
    <row r="28" spans="1:18" ht="24" customHeight="1">
      <c r="A28" s="2"/>
      <c r="B28" s="41"/>
      <c r="C28" s="82" t="s">
        <v>6</v>
      </c>
      <c r="D28" s="83">
        <f ca="1">IF(ISNUMBER(D27),COUNTIFS('Attendance Register'!$D$8:$NE$8,"&lt;="&amp;MIN(TODAY(),D$27),'Attendance Register'!$D$8:$NE$8,"&gt;"&amp;EOMONTH(D27,-1)),"")</f>
        <v>4</v>
      </c>
      <c r="E28" s="83" t="str">
        <f ca="1">IF(ISNUMBER(E27),COUNTIFS('Attendance Register'!$D$8:$NE$8,"&lt;="&amp;MIN(TODAY(),E$27),'Attendance Register'!$D$8:$NE$8,"&gt;"&amp;EOMONTH(E27,-1)),"")</f>
        <v/>
      </c>
      <c r="F28" s="83" t="str">
        <f ca="1">IF(ISNUMBER(F27),COUNTIFS('Attendance Register'!$D$8:$NE$8,"&lt;="&amp;MIN(TODAY(),F$27),'Attendance Register'!$D$8:$NE$8,"&gt;"&amp;EOMONTH(F27,-1)),"")</f>
        <v/>
      </c>
      <c r="G28" s="83" t="str">
        <f ca="1">IF(ISNUMBER(G27),COUNTIFS('Attendance Register'!$D$8:$NE$8,"&lt;="&amp;MIN(TODAY(),G$27),'Attendance Register'!$D$8:$NE$8,"&gt;"&amp;EOMONTH(G27,-1)),"")</f>
        <v/>
      </c>
      <c r="H28" s="83" t="str">
        <f ca="1">IF(ISNUMBER(H27),COUNTIFS('Attendance Register'!$D$8:$NE$8,"&lt;="&amp;MIN(TODAY(),H$27),'Attendance Register'!$D$8:$NE$8,"&gt;"&amp;EOMONTH(H27,-1)),"")</f>
        <v/>
      </c>
      <c r="I28" s="83" t="str">
        <f ca="1">IF(ISNUMBER(I27),COUNTIFS('Attendance Register'!$D$8:$NE$8,"&lt;="&amp;MIN(TODAY(),I$27),'Attendance Register'!$D$8:$NE$8,"&gt;"&amp;EOMONTH(I27,-1)),"")</f>
        <v/>
      </c>
      <c r="J28" s="83" t="str">
        <f ca="1">IF(ISNUMBER(J27),COUNTIFS('Attendance Register'!$D$8:$NE$8,"&lt;="&amp;MIN(TODAY(),J$27),'Attendance Register'!$D$8:$NE$8,"&gt;"&amp;EOMONTH(J27,-1)),"")</f>
        <v/>
      </c>
      <c r="K28" s="83" t="str">
        <f ca="1">IF(ISNUMBER(K27),COUNTIFS('Attendance Register'!$D$8:$NE$8,"&lt;="&amp;MIN(TODAY(),K$27),'Attendance Register'!$D$8:$NE$8,"&gt;"&amp;EOMONTH(K27,-1)),"")</f>
        <v/>
      </c>
      <c r="L28" s="83" t="str">
        <f ca="1">IF(ISNUMBER(L27),COUNTIFS('Attendance Register'!$D$8:$NE$8,"&lt;="&amp;MIN(TODAY(),L$27),'Attendance Register'!$D$8:$NE$8,"&gt;"&amp;EOMONTH(L27,-1)),"")</f>
        <v/>
      </c>
      <c r="M28" s="83" t="str">
        <f ca="1">IF(ISNUMBER(M27),COUNTIFS('Attendance Register'!$D$8:$NE$8,"&lt;="&amp;MIN(TODAY(),M$27),'Attendance Register'!$D$8:$NE$8,"&gt;"&amp;EOMONTH(M27,-1)),"")</f>
        <v/>
      </c>
      <c r="N28" s="83" t="str">
        <f ca="1">IF(ISNUMBER(N27),COUNTIFS('Attendance Register'!$D$8:$NE$8,"&lt;="&amp;MIN(TODAY(),N$27),'Attendance Register'!$D$8:$NE$8,"&gt;"&amp;EOMONTH(N27,-1)),"")</f>
        <v/>
      </c>
      <c r="O28" s="84" t="str">
        <f ca="1">IF(ISNUMBER(O27),COUNTIFS('Attendance Register'!$D$8:$NE$8,"&lt;="&amp;MIN(TODAY(),O$27),'Attendance Register'!$D$8:$NE$8,"&gt;"&amp;EOMONTH(O27,-1)),"")</f>
        <v/>
      </c>
      <c r="P28" s="85">
        <f ca="1">IF(ISBLANK(I_BegnDate),"",SUM(D28:O28))</f>
        <v>4</v>
      </c>
      <c r="Q28" s="59"/>
      <c r="R28" s="2"/>
    </row>
    <row r="29" spans="1:18" ht="24" customHeight="1">
      <c r="A29" s="2"/>
      <c r="B29" s="41"/>
      <c r="C29" s="82" t="s">
        <v>87</v>
      </c>
      <c r="D29" s="83">
        <f ca="1">IF(ISNUMBER(D$27),COUNTIF(D$38:D$68,"P")+COUNTIF(D$38:D$68,"L"),"")</f>
        <v>0</v>
      </c>
      <c r="E29" s="83" t="str">
        <f t="shared" ref="E29:O29" ca="1" si="1">IF(ISNUMBER(E$27),COUNTIF(E$38:E$68,"P")+COUNTIF(E$38:E$68,"L"),"")</f>
        <v/>
      </c>
      <c r="F29" s="83" t="str">
        <f t="shared" ca="1" si="1"/>
        <v/>
      </c>
      <c r="G29" s="83" t="str">
        <f t="shared" ca="1" si="1"/>
        <v/>
      </c>
      <c r="H29" s="83" t="str">
        <f t="shared" ca="1" si="1"/>
        <v/>
      </c>
      <c r="I29" s="83" t="str">
        <f t="shared" ca="1" si="1"/>
        <v/>
      </c>
      <c r="J29" s="83" t="str">
        <f t="shared" ca="1" si="1"/>
        <v/>
      </c>
      <c r="K29" s="83" t="str">
        <f t="shared" ca="1" si="1"/>
        <v/>
      </c>
      <c r="L29" s="83" t="str">
        <f t="shared" ca="1" si="1"/>
        <v/>
      </c>
      <c r="M29" s="83" t="str">
        <f t="shared" ca="1" si="1"/>
        <v/>
      </c>
      <c r="N29" s="83" t="str">
        <f t="shared" ca="1" si="1"/>
        <v/>
      </c>
      <c r="O29" s="83" t="str">
        <f t="shared" ca="1" si="1"/>
        <v/>
      </c>
      <c r="P29" s="106">
        <f ca="1">IF(ISBLANK(I_BegnDate),"",SUM(D29:O29))</f>
        <v>0</v>
      </c>
      <c r="Q29" s="59"/>
      <c r="R29" s="2"/>
    </row>
    <row r="30" spans="1:18" ht="24" customHeight="1">
      <c r="A30" s="2"/>
      <c r="B30" s="41"/>
      <c r="C30" s="82" t="s">
        <v>36</v>
      </c>
      <c r="D30" s="83">
        <f ca="1">IF(ISNUMBER(D$27),COUNTIF(D$38:D$68,"A"),"")</f>
        <v>0</v>
      </c>
      <c r="E30" s="83" t="str">
        <f t="shared" ref="E30:O30" ca="1" si="2">IF(ISNUMBER(E$27),COUNTIF(E$38:E$68,"A"),"")</f>
        <v/>
      </c>
      <c r="F30" s="83" t="str">
        <f t="shared" ca="1" si="2"/>
        <v/>
      </c>
      <c r="G30" s="83" t="str">
        <f t="shared" ca="1" si="2"/>
        <v/>
      </c>
      <c r="H30" s="83" t="str">
        <f t="shared" ca="1" si="2"/>
        <v/>
      </c>
      <c r="I30" s="83" t="str">
        <f t="shared" ca="1" si="2"/>
        <v/>
      </c>
      <c r="J30" s="83" t="str">
        <f t="shared" ca="1" si="2"/>
        <v/>
      </c>
      <c r="K30" s="83" t="str">
        <f t="shared" ca="1" si="2"/>
        <v/>
      </c>
      <c r="L30" s="83" t="str">
        <f t="shared" ca="1" si="2"/>
        <v/>
      </c>
      <c r="M30" s="83" t="str">
        <f t="shared" ca="1" si="2"/>
        <v/>
      </c>
      <c r="N30" s="83" t="str">
        <f t="shared" ca="1" si="2"/>
        <v/>
      </c>
      <c r="O30" s="84" t="str">
        <f t="shared" ca="1" si="2"/>
        <v/>
      </c>
      <c r="P30" s="85">
        <f ca="1">IF(ISBLANK(I_BegnDate),"",SUM(D30:O30))</f>
        <v>0</v>
      </c>
      <c r="Q30" s="59"/>
      <c r="R30" s="2"/>
    </row>
    <row r="31" spans="1:18" ht="24" customHeight="1">
      <c r="A31" s="2"/>
      <c r="B31" s="41"/>
      <c r="C31" s="82" t="s">
        <v>7</v>
      </c>
      <c r="D31" s="103">
        <f ca="1">IFERROR(D29/D28,"")</f>
        <v>0</v>
      </c>
      <c r="E31" s="103" t="str">
        <f t="shared" ref="E31:O31" ca="1" si="3">IFERROR(E29/E28,"")</f>
        <v/>
      </c>
      <c r="F31" s="103" t="str">
        <f t="shared" ca="1" si="3"/>
        <v/>
      </c>
      <c r="G31" s="103" t="str">
        <f t="shared" ca="1" si="3"/>
        <v/>
      </c>
      <c r="H31" s="103" t="str">
        <f t="shared" ca="1" si="3"/>
        <v/>
      </c>
      <c r="I31" s="103" t="str">
        <f t="shared" ca="1" si="3"/>
        <v/>
      </c>
      <c r="J31" s="103" t="str">
        <f t="shared" ca="1" si="3"/>
        <v/>
      </c>
      <c r="K31" s="103" t="str">
        <f t="shared" ca="1" si="3"/>
        <v/>
      </c>
      <c r="L31" s="103" t="str">
        <f t="shared" ca="1" si="3"/>
        <v/>
      </c>
      <c r="M31" s="103" t="str">
        <f t="shared" ca="1" si="3"/>
        <v/>
      </c>
      <c r="N31" s="103" t="str">
        <f t="shared" ca="1" si="3"/>
        <v/>
      </c>
      <c r="O31" s="104" t="str">
        <f t="shared" ca="1" si="3"/>
        <v/>
      </c>
      <c r="P31" s="105">
        <f ca="1">IF(ISBLANK(I_BegnDate),"",P29/P28)</f>
        <v>0</v>
      </c>
      <c r="Q31" s="60"/>
      <c r="R31" s="2"/>
    </row>
    <row r="32" spans="1:18" ht="21">
      <c r="A32" s="2"/>
      <c r="B32" s="41"/>
      <c r="C32" s="82" t="s">
        <v>86</v>
      </c>
      <c r="D32" s="125">
        <f ca="1">IF(ISNUMBER(D$27),COUNTIF(D$38:D$68,"L"),"")</f>
        <v>0</v>
      </c>
      <c r="E32" s="125" t="str">
        <f t="shared" ref="E32:O32" ca="1" si="4">IF(ISNUMBER(E$27),COUNTIF(E$38:E$68,"L"),"")</f>
        <v/>
      </c>
      <c r="F32" s="125" t="str">
        <f t="shared" ca="1" si="4"/>
        <v/>
      </c>
      <c r="G32" s="125" t="str">
        <f t="shared" ca="1" si="4"/>
        <v/>
      </c>
      <c r="H32" s="125" t="str">
        <f t="shared" ca="1" si="4"/>
        <v/>
      </c>
      <c r="I32" s="125" t="str">
        <f t="shared" ca="1" si="4"/>
        <v/>
      </c>
      <c r="J32" s="125" t="str">
        <f t="shared" ca="1" si="4"/>
        <v/>
      </c>
      <c r="K32" s="125" t="str">
        <f t="shared" ca="1" si="4"/>
        <v/>
      </c>
      <c r="L32" s="125" t="str">
        <f t="shared" ca="1" si="4"/>
        <v/>
      </c>
      <c r="M32" s="125" t="str">
        <f t="shared" ca="1" si="4"/>
        <v/>
      </c>
      <c r="N32" s="125" t="str">
        <f t="shared" ca="1" si="4"/>
        <v/>
      </c>
      <c r="O32" s="125" t="str">
        <f t="shared" ca="1" si="4"/>
        <v/>
      </c>
      <c r="P32" s="125">
        <f ca="1">IF(ISBLANK(I_BegnDate),"",SUM(D32:O32))</f>
        <v>0</v>
      </c>
      <c r="Q32" s="44"/>
      <c r="R32" s="2"/>
    </row>
    <row r="33" spans="1:18">
      <c r="A33" s="2"/>
      <c r="B33" s="41"/>
      <c r="C33" s="146" t="s">
        <v>88</v>
      </c>
      <c r="D33" s="43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43"/>
      <c r="Q33" s="44"/>
      <c r="R33" s="2"/>
    </row>
    <row r="34" spans="1:18">
      <c r="A34" s="2"/>
      <c r="B34" s="41"/>
      <c r="C34" s="43"/>
      <c r="D34" s="43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43"/>
      <c r="Q34" s="44"/>
      <c r="R34" s="2"/>
    </row>
    <row r="35" spans="1:18" ht="21">
      <c r="A35" s="2"/>
      <c r="B35" s="41"/>
      <c r="C35" s="54" t="s">
        <v>42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44"/>
      <c r="R35" s="2"/>
    </row>
    <row r="36" spans="1:18" ht="21">
      <c r="A36" s="2"/>
      <c r="B36" s="41"/>
      <c r="C36" s="56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44"/>
      <c r="R36" s="2"/>
    </row>
    <row r="37" spans="1:18" ht="24" customHeight="1">
      <c r="A37" s="2"/>
      <c r="B37" s="41"/>
      <c r="C37" s="86" t="s">
        <v>40</v>
      </c>
      <c r="D37" s="87">
        <f ca="1">D27</f>
        <v>43312</v>
      </c>
      <c r="E37" s="87" t="str">
        <f t="shared" ref="E37:O37" ca="1" si="5">E27</f>
        <v/>
      </c>
      <c r="F37" s="87" t="str">
        <f t="shared" ca="1" si="5"/>
        <v/>
      </c>
      <c r="G37" s="87" t="str">
        <f t="shared" ca="1" si="5"/>
        <v/>
      </c>
      <c r="H37" s="87" t="str">
        <f t="shared" ca="1" si="5"/>
        <v/>
      </c>
      <c r="I37" s="87" t="str">
        <f t="shared" ca="1" si="5"/>
        <v/>
      </c>
      <c r="J37" s="87" t="str">
        <f t="shared" ca="1" si="5"/>
        <v/>
      </c>
      <c r="K37" s="87" t="str">
        <f t="shared" ca="1" si="5"/>
        <v/>
      </c>
      <c r="L37" s="87" t="str">
        <f t="shared" ca="1" si="5"/>
        <v/>
      </c>
      <c r="M37" s="87" t="str">
        <f t="shared" ca="1" si="5"/>
        <v/>
      </c>
      <c r="N37" s="87" t="str">
        <f t="shared" ca="1" si="5"/>
        <v/>
      </c>
      <c r="O37" s="87" t="str">
        <f t="shared" ca="1" si="5"/>
        <v/>
      </c>
      <c r="P37" s="88"/>
      <c r="Q37" s="44"/>
      <c r="R37" s="2"/>
    </row>
    <row r="38" spans="1:18" ht="24" customHeight="1">
      <c r="A38" s="2"/>
      <c r="B38" s="41"/>
      <c r="C38" s="83">
        <v>1</v>
      </c>
      <c r="D38" s="89" t="str">
        <f ca="1">IFERROR(IF(AND(MONTH(DATE(YEAR(D$37),MONTH(D$37),$C38))=MONTH(D$37),DATE(YEAR(D$37),MONTH(D$37),$C38)&lt;=TODAY()),IFERROR(IF(MATCH(DATE(YEAR(D$37),MONTH(D$37),$C38),INDEX(R_Holidays,,2),0)&gt;0,"H",""),IFERROR(INDEX(I_Attn_Entries,MATCH(I_StudentName,'Attendance Register'!$B$10:$B$59,0), MATCH(DATE(YEAR(D$37),MONTH(D$37),$C38),'Attendance Register'!$D$8:$NE$8,0)),"W")),""),"")</f>
        <v>W</v>
      </c>
      <c r="E38" s="89" t="str">
        <f ca="1">IFERROR(IF(AND(MONTH(DATE(YEAR(E$37),MONTH(E$37),$C38))=MONTH(E$37),DATE(YEAR(E$37),MONTH(E$37),$C38)&lt;=TODAY()),IFERROR(IF(MATCH(DATE(YEAR(E$37),MONTH(E$37),$C38),INDEX(R_Holidays,,2),0)&gt;0,"H",""),IFERROR(INDEX(I_Attn_Entries,MATCH(I_StudentName,'Attendance Register'!$B$10:$B$59,0), MATCH(DATE(YEAR(E$37),MONTH(E$37),$C38),'Attendance Register'!$D$8:$NE$8,0)),"W")),""),"")</f>
        <v/>
      </c>
      <c r="F38" s="89" t="str">
        <f ca="1">IFERROR(IF(AND(MONTH(DATE(YEAR(F$37),MONTH(F$37),$C38))=MONTH(F$37),DATE(YEAR(F$37),MONTH(F$37),$C38)&lt;=TODAY()),IFERROR(IF(MATCH(DATE(YEAR(F$37),MONTH(F$37),$C38),INDEX(R_Holidays,,2),0)&gt;0,"H",""),IFERROR(INDEX(I_Attn_Entries,MATCH(I_StudentName,'Attendance Register'!$B$10:$B$59,0), MATCH(DATE(YEAR(F$37),MONTH(F$37),$C38),'Attendance Register'!$D$8:$NE$8,0)),"W")),""),"")</f>
        <v/>
      </c>
      <c r="G38" s="89" t="str">
        <f ca="1">IFERROR(IF(AND(MONTH(DATE(YEAR(G$37),MONTH(G$37),$C38))=MONTH(G$37),DATE(YEAR(G$37),MONTH(G$37),$C38)&lt;=TODAY()),IFERROR(IF(MATCH(DATE(YEAR(G$37),MONTH(G$37),$C38),INDEX(R_Holidays,,2),0)&gt;0,"H",""),IFERROR(INDEX(I_Attn_Entries,MATCH(I_StudentName,'Attendance Register'!$B$10:$B$59,0), MATCH(DATE(YEAR(G$37),MONTH(G$37),$C38),'Attendance Register'!$D$8:$NE$8,0)),"W")),""),"")</f>
        <v/>
      </c>
      <c r="H38" s="89" t="str">
        <f ca="1">IFERROR(IF(AND(MONTH(DATE(YEAR(H$37),MONTH(H$37),$C38))=MONTH(H$37),DATE(YEAR(H$37),MONTH(H$37),$C38)&lt;=TODAY()),IFERROR(IF(MATCH(DATE(YEAR(H$37),MONTH(H$37),$C38),INDEX(R_Holidays,,2),0)&gt;0,"H",""),IFERROR(INDEX(I_Attn_Entries,MATCH(I_StudentName,'Attendance Register'!$B$10:$B$59,0), MATCH(DATE(YEAR(H$37),MONTH(H$37),$C38),'Attendance Register'!$D$8:$NE$8,0)),"W")),""),"")</f>
        <v/>
      </c>
      <c r="I38" s="89" t="str">
        <f ca="1">IFERROR(IF(AND(MONTH(DATE(YEAR(I$37),MONTH(I$37),$C38))=MONTH(I$37),DATE(YEAR(I$37),MONTH(I$37),$C38)&lt;=TODAY()),IFERROR(IF(MATCH(DATE(YEAR(I$37),MONTH(I$37),$C38),INDEX(R_Holidays,,2),0)&gt;0,"H",""),IFERROR(INDEX(I_Attn_Entries,MATCH(I_StudentName,'Attendance Register'!$B$10:$B$59,0), MATCH(DATE(YEAR(I$37),MONTH(I$37),$C38),'Attendance Register'!$D$8:$NE$8,0)),"W")),""),"")</f>
        <v/>
      </c>
      <c r="J38" s="89" t="str">
        <f ca="1">IFERROR(IF(AND(MONTH(DATE(YEAR(J$37),MONTH(J$37),$C38))=MONTH(J$37),DATE(YEAR(J$37),MONTH(J$37),$C38)&lt;=TODAY()),IFERROR(IF(MATCH(DATE(YEAR(J$37),MONTH(J$37),$C38),INDEX(R_Holidays,,2),0)&gt;0,"H",""),IFERROR(INDEX(I_Attn_Entries,MATCH(I_StudentName,'Attendance Register'!$B$10:$B$59,0), MATCH(DATE(YEAR(J$37),MONTH(J$37),$C38),'Attendance Register'!$D$8:$NE$8,0)),"W")),""),"")</f>
        <v/>
      </c>
      <c r="K38" s="89" t="str">
        <f ca="1">IFERROR(IF(AND(MONTH(DATE(YEAR(K$37),MONTH(K$37),$C38))=MONTH(K$37),DATE(YEAR(K$37),MONTH(K$37),$C38)&lt;=TODAY()),IFERROR(IF(MATCH(DATE(YEAR(K$37),MONTH(K$37),$C38),INDEX(R_Holidays,,2),0)&gt;0,"H",""),IFERROR(INDEX(I_Attn_Entries,MATCH(I_StudentName,'Attendance Register'!$B$10:$B$59,0), MATCH(DATE(YEAR(K$37),MONTH(K$37),$C38),'Attendance Register'!$D$8:$NE$8,0)),"W")),""),"")</f>
        <v/>
      </c>
      <c r="L38" s="89" t="str">
        <f ca="1">IFERROR(IF(AND(MONTH(DATE(YEAR(L$37),MONTH(L$37),$C38))=MONTH(L$37),DATE(YEAR(L$37),MONTH(L$37),$C38)&lt;=TODAY()),IFERROR(IF(MATCH(DATE(YEAR(L$37),MONTH(L$37),$C38),INDEX(R_Holidays,,2),0)&gt;0,"H",""),IFERROR(INDEX(I_Attn_Entries,MATCH(I_StudentName,'Attendance Register'!$B$10:$B$59,0), MATCH(DATE(YEAR(L$37),MONTH(L$37),$C38),'Attendance Register'!$D$8:$NE$8,0)),"W")),""),"")</f>
        <v/>
      </c>
      <c r="M38" s="89" t="str">
        <f ca="1">IFERROR(IF(AND(MONTH(DATE(YEAR(M$37),MONTH(M$37),$C38))=MONTH(M$37),DATE(YEAR(M$37),MONTH(M$37),$C38)&lt;=TODAY()),IFERROR(IF(MATCH(DATE(YEAR(M$37),MONTH(M$37),$C38),INDEX(R_Holidays,,2),0)&gt;0,"H",""),IFERROR(INDEX(I_Attn_Entries,MATCH(I_StudentName,'Attendance Register'!$B$10:$B$59,0), MATCH(DATE(YEAR(M$37),MONTH(M$37),$C38),'Attendance Register'!$D$8:$NE$8,0)),"W")),""),"")</f>
        <v/>
      </c>
      <c r="N38" s="89" t="str">
        <f ca="1">IFERROR(IF(AND(MONTH(DATE(YEAR(N$37),MONTH(N$37),$C38))=MONTH(N$37),DATE(YEAR(N$37),MONTH(N$37),$C38)&lt;=TODAY()),IFERROR(IF(MATCH(DATE(YEAR(N$37),MONTH(N$37),$C38),INDEX(R_Holidays,,2),0)&gt;0,"H",""),IFERROR(INDEX(I_Attn_Entries,MATCH(I_StudentName,'Attendance Register'!$B$10:$B$59,0), MATCH(DATE(YEAR(N$37),MONTH(N$37),$C38),'Attendance Register'!$D$8:$NE$8,0)),"W")),""),"")</f>
        <v/>
      </c>
      <c r="O38" s="89" t="str">
        <f ca="1">IFERROR(IF(AND(MONTH(DATE(YEAR(O$37),MONTH(O$37),$C38))=MONTH(O$37),DATE(YEAR(O$37),MONTH(O$37),$C38)&lt;=TODAY()),IFERROR(IF(MATCH(DATE(YEAR(O$37),MONTH(O$37),$C38),INDEX(R_Holidays,,2),0)&gt;0,"H",""),IFERROR(INDEX(I_Attn_Entries,MATCH(I_StudentName,'Attendance Register'!$B$10:$B$59,0), MATCH(DATE(YEAR(O$37),MONTH(O$37),$C38),'Attendance Register'!$D$8:$NE$8,0)),"W")),""),"")</f>
        <v/>
      </c>
      <c r="P38" s="90"/>
      <c r="Q38" s="44"/>
      <c r="R38" s="2"/>
    </row>
    <row r="39" spans="1:18" ht="24" customHeight="1">
      <c r="A39" s="2"/>
      <c r="B39" s="41"/>
      <c r="C39" s="83">
        <v>2</v>
      </c>
      <c r="D39" s="89" t="str">
        <f ca="1">IFERROR(IF(AND(MONTH(DATE(YEAR(D$37),MONTH(D$37),$C39))=MONTH(D$37),DATE(YEAR(D$37),MONTH(D$37),$C39)&lt;=TODAY()),IFERROR(IF(MATCH(DATE(YEAR(D$37),MONTH(D$37),$C39),INDEX(R_Holidays,,2),0)&gt;0,"H",""),IFERROR(INDEX(I_Attn_Entries,MATCH(I_StudentName,'Attendance Register'!$B$10:$B$59,0), MATCH(DATE(YEAR(D$37),MONTH(D$37),$C39),'Attendance Register'!$D$8:$NE$8,0)),"W")),""),"")</f>
        <v>W</v>
      </c>
      <c r="E39" s="89" t="str">
        <f ca="1">IFERROR(IF(AND(MONTH(DATE(YEAR(E$37),MONTH(E$37),$C39))=MONTH(E$37),DATE(YEAR(E$37),MONTH(E$37),$C39)&lt;=TODAY()),IFERROR(IF(MATCH(DATE(YEAR(E$37),MONTH(E$37),$C39),INDEX(R_Holidays,,2),0)&gt;0,"H",""),IFERROR(INDEX(I_Attn_Entries,MATCH(I_StudentName,'Attendance Register'!$B$10:$B$59,0), MATCH(DATE(YEAR(E$37),MONTH(E$37),$C39),'Attendance Register'!$D$8:$NE$8,0)),"W")),""),"")</f>
        <v/>
      </c>
      <c r="F39" s="89" t="str">
        <f ca="1">IFERROR(IF(AND(MONTH(DATE(YEAR(F$37),MONTH(F$37),$C39))=MONTH(F$37),DATE(YEAR(F$37),MONTH(F$37),$C39)&lt;=TODAY()),IFERROR(IF(MATCH(DATE(YEAR(F$37),MONTH(F$37),$C39),INDEX(R_Holidays,,2),0)&gt;0,"H",""),IFERROR(INDEX(I_Attn_Entries,MATCH(I_StudentName,'Attendance Register'!$B$10:$B$59,0), MATCH(DATE(YEAR(F$37),MONTH(F$37),$C39),'Attendance Register'!$D$8:$NE$8,0)),"W")),""),"")</f>
        <v/>
      </c>
      <c r="G39" s="89" t="str">
        <f ca="1">IFERROR(IF(AND(MONTH(DATE(YEAR(G$37),MONTH(G$37),$C39))=MONTH(G$37),DATE(YEAR(G$37),MONTH(G$37),$C39)&lt;=TODAY()),IFERROR(IF(MATCH(DATE(YEAR(G$37),MONTH(G$37),$C39),INDEX(R_Holidays,,2),0)&gt;0,"H",""),IFERROR(INDEX(I_Attn_Entries,MATCH(I_StudentName,'Attendance Register'!$B$10:$B$59,0), MATCH(DATE(YEAR(G$37),MONTH(G$37),$C39),'Attendance Register'!$D$8:$NE$8,0)),"W")),""),"")</f>
        <v/>
      </c>
      <c r="H39" s="89" t="str">
        <f ca="1">IFERROR(IF(AND(MONTH(DATE(YEAR(H$37),MONTH(H$37),$C39))=MONTH(H$37),DATE(YEAR(H$37),MONTH(H$37),$C39)&lt;=TODAY()),IFERROR(IF(MATCH(DATE(YEAR(H$37),MONTH(H$37),$C39),INDEX(R_Holidays,,2),0)&gt;0,"H",""),IFERROR(INDEX(I_Attn_Entries,MATCH(I_StudentName,'Attendance Register'!$B$10:$B$59,0), MATCH(DATE(YEAR(H$37),MONTH(H$37),$C39),'Attendance Register'!$D$8:$NE$8,0)),"W")),""),"")</f>
        <v/>
      </c>
      <c r="I39" s="89" t="str">
        <f ca="1">IFERROR(IF(AND(MONTH(DATE(YEAR(I$37),MONTH(I$37),$C39))=MONTH(I$37),DATE(YEAR(I$37),MONTH(I$37),$C39)&lt;=TODAY()),IFERROR(IF(MATCH(DATE(YEAR(I$37),MONTH(I$37),$C39),INDEX(R_Holidays,,2),0)&gt;0,"H",""),IFERROR(INDEX(I_Attn_Entries,MATCH(I_StudentName,'Attendance Register'!$B$10:$B$59,0), MATCH(DATE(YEAR(I$37),MONTH(I$37),$C39),'Attendance Register'!$D$8:$NE$8,0)),"W")),""),"")</f>
        <v/>
      </c>
      <c r="J39" s="89" t="str">
        <f ca="1">IFERROR(IF(AND(MONTH(DATE(YEAR(J$37),MONTH(J$37),$C39))=MONTH(J$37),DATE(YEAR(J$37),MONTH(J$37),$C39)&lt;=TODAY()),IFERROR(IF(MATCH(DATE(YEAR(J$37),MONTH(J$37),$C39),INDEX(R_Holidays,,2),0)&gt;0,"H",""),IFERROR(INDEX(I_Attn_Entries,MATCH(I_StudentName,'Attendance Register'!$B$10:$B$59,0), MATCH(DATE(YEAR(J$37),MONTH(J$37),$C39),'Attendance Register'!$D$8:$NE$8,0)),"W")),""),"")</f>
        <v/>
      </c>
      <c r="K39" s="89" t="str">
        <f ca="1">IFERROR(IF(AND(MONTH(DATE(YEAR(K$37),MONTH(K$37),$C39))=MONTH(K$37),DATE(YEAR(K$37),MONTH(K$37),$C39)&lt;=TODAY()),IFERROR(IF(MATCH(DATE(YEAR(K$37),MONTH(K$37),$C39),INDEX(R_Holidays,,2),0)&gt;0,"H",""),IFERROR(INDEX(I_Attn_Entries,MATCH(I_StudentName,'Attendance Register'!$B$10:$B$59,0), MATCH(DATE(YEAR(K$37),MONTH(K$37),$C39),'Attendance Register'!$D$8:$NE$8,0)),"W")),""),"")</f>
        <v/>
      </c>
      <c r="L39" s="89" t="str">
        <f ca="1">IFERROR(IF(AND(MONTH(DATE(YEAR(L$37),MONTH(L$37),$C39))=MONTH(L$37),DATE(YEAR(L$37),MONTH(L$37),$C39)&lt;=TODAY()),IFERROR(IF(MATCH(DATE(YEAR(L$37),MONTH(L$37),$C39),INDEX(R_Holidays,,2),0)&gt;0,"H",""),IFERROR(INDEX(I_Attn_Entries,MATCH(I_StudentName,'Attendance Register'!$B$10:$B$59,0), MATCH(DATE(YEAR(L$37),MONTH(L$37),$C39),'Attendance Register'!$D$8:$NE$8,0)),"W")),""),"")</f>
        <v/>
      </c>
      <c r="M39" s="89" t="str">
        <f ca="1">IFERROR(IF(AND(MONTH(DATE(YEAR(M$37),MONTH(M$37),$C39))=MONTH(M$37),DATE(YEAR(M$37),MONTH(M$37),$C39)&lt;=TODAY()),IFERROR(IF(MATCH(DATE(YEAR(M$37),MONTH(M$37),$C39),INDEX(R_Holidays,,2),0)&gt;0,"H",""),IFERROR(INDEX(I_Attn_Entries,MATCH(I_StudentName,'Attendance Register'!$B$10:$B$59,0), MATCH(DATE(YEAR(M$37),MONTH(M$37),$C39),'Attendance Register'!$D$8:$NE$8,0)),"W")),""),"")</f>
        <v/>
      </c>
      <c r="N39" s="89" t="str">
        <f ca="1">IFERROR(IF(AND(MONTH(DATE(YEAR(N$37),MONTH(N$37),$C39))=MONTH(N$37),DATE(YEAR(N$37),MONTH(N$37),$C39)&lt;=TODAY()),IFERROR(IF(MATCH(DATE(YEAR(N$37),MONTH(N$37),$C39),INDEX(R_Holidays,,2),0)&gt;0,"H",""),IFERROR(INDEX(I_Attn_Entries,MATCH(I_StudentName,'Attendance Register'!$B$10:$B$59,0), MATCH(DATE(YEAR(N$37),MONTH(N$37),$C39),'Attendance Register'!$D$8:$NE$8,0)),"W")),""),"")</f>
        <v/>
      </c>
      <c r="O39" s="89" t="str">
        <f ca="1">IFERROR(IF(AND(MONTH(DATE(YEAR(O$37),MONTH(O$37),$C39))=MONTH(O$37),DATE(YEAR(O$37),MONTH(O$37),$C39)&lt;=TODAY()),IFERROR(IF(MATCH(DATE(YEAR(O$37),MONTH(O$37),$C39),INDEX(R_Holidays,,2),0)&gt;0,"H",""),IFERROR(INDEX(I_Attn_Entries,MATCH(I_StudentName,'Attendance Register'!$B$10:$B$59,0), MATCH(DATE(YEAR(O$37),MONTH(O$37),$C39),'Attendance Register'!$D$8:$NE$8,0)),"W")),""),"")</f>
        <v/>
      </c>
      <c r="P39" s="91"/>
      <c r="Q39" s="44"/>
      <c r="R39" s="2"/>
    </row>
    <row r="40" spans="1:18" ht="24" customHeight="1">
      <c r="A40" s="2"/>
      <c r="B40" s="41"/>
      <c r="C40" s="83">
        <v>3</v>
      </c>
      <c r="D40" s="89" t="str">
        <f ca="1">IFERROR(IF(AND(MONTH(DATE(YEAR(D$37),MONTH(D$37),$C40))=MONTH(D$37),DATE(YEAR(D$37),MONTH(D$37),$C40)&lt;=TODAY()),IFERROR(IF(MATCH(DATE(YEAR(D$37),MONTH(D$37),$C40),INDEX(R_Holidays,,2),0)&gt;0,"H",""),IFERROR(INDEX(I_Attn_Entries,MATCH(I_StudentName,'Attendance Register'!$B$10:$B$59,0), MATCH(DATE(YEAR(D$37),MONTH(D$37),$C40),'Attendance Register'!$D$8:$NE$8,0)),"W")),""),"")</f>
        <v>W</v>
      </c>
      <c r="E40" s="89" t="str">
        <f ca="1">IFERROR(IF(AND(MONTH(DATE(YEAR(E$37),MONTH(E$37),$C40))=MONTH(E$37),DATE(YEAR(E$37),MONTH(E$37),$C40)&lt;=TODAY()),IFERROR(IF(MATCH(DATE(YEAR(E$37),MONTH(E$37),$C40),INDEX(R_Holidays,,2),0)&gt;0,"H",""),IFERROR(INDEX(I_Attn_Entries,MATCH(I_StudentName,'Attendance Register'!$B$10:$B$59,0), MATCH(DATE(YEAR(E$37),MONTH(E$37),$C40),'Attendance Register'!$D$8:$NE$8,0)),"W")),""),"")</f>
        <v/>
      </c>
      <c r="F40" s="89" t="str">
        <f ca="1">IFERROR(IF(AND(MONTH(DATE(YEAR(F$37),MONTH(F$37),$C40))=MONTH(F$37),DATE(YEAR(F$37),MONTH(F$37),$C40)&lt;=TODAY()),IFERROR(IF(MATCH(DATE(YEAR(F$37),MONTH(F$37),$C40),INDEX(R_Holidays,,2),0)&gt;0,"H",""),IFERROR(INDEX(I_Attn_Entries,MATCH(I_StudentName,'Attendance Register'!$B$10:$B$59,0), MATCH(DATE(YEAR(F$37),MONTH(F$37),$C40),'Attendance Register'!$D$8:$NE$8,0)),"W")),""),"")</f>
        <v/>
      </c>
      <c r="G40" s="89" t="str">
        <f ca="1">IFERROR(IF(AND(MONTH(DATE(YEAR(G$37),MONTH(G$37),$C40))=MONTH(G$37),DATE(YEAR(G$37),MONTH(G$37),$C40)&lt;=TODAY()),IFERROR(IF(MATCH(DATE(YEAR(G$37),MONTH(G$37),$C40),INDEX(R_Holidays,,2),0)&gt;0,"H",""),IFERROR(INDEX(I_Attn_Entries,MATCH(I_StudentName,'Attendance Register'!$B$10:$B$59,0), MATCH(DATE(YEAR(G$37),MONTH(G$37),$C40),'Attendance Register'!$D$8:$NE$8,0)),"W")),""),"")</f>
        <v/>
      </c>
      <c r="H40" s="89" t="str">
        <f ca="1">IFERROR(IF(AND(MONTH(DATE(YEAR(H$37),MONTH(H$37),$C40))=MONTH(H$37),DATE(YEAR(H$37),MONTH(H$37),$C40)&lt;=TODAY()),IFERROR(IF(MATCH(DATE(YEAR(H$37),MONTH(H$37),$C40),INDEX(R_Holidays,,2),0)&gt;0,"H",""),IFERROR(INDEX(I_Attn_Entries,MATCH(I_StudentName,'Attendance Register'!$B$10:$B$59,0), MATCH(DATE(YEAR(H$37),MONTH(H$37),$C40),'Attendance Register'!$D$8:$NE$8,0)),"W")),""),"")</f>
        <v/>
      </c>
      <c r="I40" s="89" t="str">
        <f ca="1">IFERROR(IF(AND(MONTH(DATE(YEAR(I$37),MONTH(I$37),$C40))=MONTH(I$37),DATE(YEAR(I$37),MONTH(I$37),$C40)&lt;=TODAY()),IFERROR(IF(MATCH(DATE(YEAR(I$37),MONTH(I$37),$C40),INDEX(R_Holidays,,2),0)&gt;0,"H",""),IFERROR(INDEX(I_Attn_Entries,MATCH(I_StudentName,'Attendance Register'!$B$10:$B$59,0), MATCH(DATE(YEAR(I$37),MONTH(I$37),$C40),'Attendance Register'!$D$8:$NE$8,0)),"W")),""),"")</f>
        <v/>
      </c>
      <c r="J40" s="89" t="str">
        <f ca="1">IFERROR(IF(AND(MONTH(DATE(YEAR(J$37),MONTH(J$37),$C40))=MONTH(J$37),DATE(YEAR(J$37),MONTH(J$37),$C40)&lt;=TODAY()),IFERROR(IF(MATCH(DATE(YEAR(J$37),MONTH(J$37),$C40),INDEX(R_Holidays,,2),0)&gt;0,"H",""),IFERROR(INDEX(I_Attn_Entries,MATCH(I_StudentName,'Attendance Register'!$B$10:$B$59,0), MATCH(DATE(YEAR(J$37),MONTH(J$37),$C40),'Attendance Register'!$D$8:$NE$8,0)),"W")),""),"")</f>
        <v/>
      </c>
      <c r="K40" s="89" t="str">
        <f ca="1">IFERROR(IF(AND(MONTH(DATE(YEAR(K$37),MONTH(K$37),$C40))=MONTH(K$37),DATE(YEAR(K$37),MONTH(K$37),$C40)&lt;=TODAY()),IFERROR(IF(MATCH(DATE(YEAR(K$37),MONTH(K$37),$C40),INDEX(R_Holidays,,2),0)&gt;0,"H",""),IFERROR(INDEX(I_Attn_Entries,MATCH(I_StudentName,'Attendance Register'!$B$10:$B$59,0), MATCH(DATE(YEAR(K$37),MONTH(K$37),$C40),'Attendance Register'!$D$8:$NE$8,0)),"W")),""),"")</f>
        <v/>
      </c>
      <c r="L40" s="89" t="str">
        <f ca="1">IFERROR(IF(AND(MONTH(DATE(YEAR(L$37),MONTH(L$37),$C40))=MONTH(L$37),DATE(YEAR(L$37),MONTH(L$37),$C40)&lt;=TODAY()),IFERROR(IF(MATCH(DATE(YEAR(L$37),MONTH(L$37),$C40),INDEX(R_Holidays,,2),0)&gt;0,"H",""),IFERROR(INDEX(I_Attn_Entries,MATCH(I_StudentName,'Attendance Register'!$B$10:$B$59,0), MATCH(DATE(YEAR(L$37),MONTH(L$37),$C40),'Attendance Register'!$D$8:$NE$8,0)),"W")),""),"")</f>
        <v/>
      </c>
      <c r="M40" s="89" t="str">
        <f ca="1">IFERROR(IF(AND(MONTH(DATE(YEAR(M$37),MONTH(M$37),$C40))=MONTH(M$37),DATE(YEAR(M$37),MONTH(M$37),$C40)&lt;=TODAY()),IFERROR(IF(MATCH(DATE(YEAR(M$37),MONTH(M$37),$C40),INDEX(R_Holidays,,2),0)&gt;0,"H",""),IFERROR(INDEX(I_Attn_Entries,MATCH(I_StudentName,'Attendance Register'!$B$10:$B$59,0), MATCH(DATE(YEAR(M$37),MONTH(M$37),$C40),'Attendance Register'!$D$8:$NE$8,0)),"W")),""),"")</f>
        <v/>
      </c>
      <c r="N40" s="89" t="str">
        <f ca="1">IFERROR(IF(AND(MONTH(DATE(YEAR(N$37),MONTH(N$37),$C40))=MONTH(N$37),DATE(YEAR(N$37),MONTH(N$37),$C40)&lt;=TODAY()),IFERROR(IF(MATCH(DATE(YEAR(N$37),MONTH(N$37),$C40),INDEX(R_Holidays,,2),0)&gt;0,"H",""),IFERROR(INDEX(I_Attn_Entries,MATCH(I_StudentName,'Attendance Register'!$B$10:$B$59,0), MATCH(DATE(YEAR(N$37),MONTH(N$37),$C40),'Attendance Register'!$D$8:$NE$8,0)),"W")),""),"")</f>
        <v/>
      </c>
      <c r="O40" s="89" t="str">
        <f ca="1">IFERROR(IF(AND(MONTH(DATE(YEAR(O$37),MONTH(O$37),$C40))=MONTH(O$37),DATE(YEAR(O$37),MONTH(O$37),$C40)&lt;=TODAY()),IFERROR(IF(MATCH(DATE(YEAR(O$37),MONTH(O$37),$C40),INDEX(R_Holidays,,2),0)&gt;0,"H",""),IFERROR(INDEX(I_Attn_Entries,MATCH(I_StudentName,'Attendance Register'!$B$10:$B$59,0), MATCH(DATE(YEAR(O$37),MONTH(O$37),$C40),'Attendance Register'!$D$8:$NE$8,0)),"W")),""),"")</f>
        <v/>
      </c>
      <c r="P40" s="91"/>
      <c r="Q40" s="44"/>
      <c r="R40" s="2"/>
    </row>
    <row r="41" spans="1:18" ht="24" customHeight="1">
      <c r="A41" s="2"/>
      <c r="B41" s="41"/>
      <c r="C41" s="83">
        <v>4</v>
      </c>
      <c r="D41" s="89" t="str">
        <f ca="1">IFERROR(IF(AND(MONTH(DATE(YEAR(D$37),MONTH(D$37),$C41))=MONTH(D$37),DATE(YEAR(D$37),MONTH(D$37),$C41)&lt;=TODAY()),IFERROR(IF(MATCH(DATE(YEAR(D$37),MONTH(D$37),$C41),INDEX(R_Holidays,,2),0)&gt;0,"H",""),IFERROR(INDEX(I_Attn_Entries,MATCH(I_StudentName,'Attendance Register'!$B$10:$B$59,0), MATCH(DATE(YEAR(D$37),MONTH(D$37),$C41),'Attendance Register'!$D$8:$NE$8,0)),"W")),""),"")</f>
        <v>W</v>
      </c>
      <c r="E41" s="89" t="str">
        <f ca="1">IFERROR(IF(AND(MONTH(DATE(YEAR(E$37),MONTH(E$37),$C41))=MONTH(E$37),DATE(YEAR(E$37),MONTH(E$37),$C41)&lt;=TODAY()),IFERROR(IF(MATCH(DATE(YEAR(E$37),MONTH(E$37),$C41),INDEX(R_Holidays,,2),0)&gt;0,"H",""),IFERROR(INDEX(I_Attn_Entries,MATCH(I_StudentName,'Attendance Register'!$B$10:$B$59,0), MATCH(DATE(YEAR(E$37),MONTH(E$37),$C41),'Attendance Register'!$D$8:$NE$8,0)),"W")),""),"")</f>
        <v/>
      </c>
      <c r="F41" s="89" t="str">
        <f ca="1">IFERROR(IF(AND(MONTH(DATE(YEAR(F$37),MONTH(F$37),$C41))=MONTH(F$37),DATE(YEAR(F$37),MONTH(F$37),$C41)&lt;=TODAY()),IFERROR(IF(MATCH(DATE(YEAR(F$37),MONTH(F$37),$C41),INDEX(R_Holidays,,2),0)&gt;0,"H",""),IFERROR(INDEX(I_Attn_Entries,MATCH(I_StudentName,'Attendance Register'!$B$10:$B$59,0), MATCH(DATE(YEAR(F$37),MONTH(F$37),$C41),'Attendance Register'!$D$8:$NE$8,0)),"W")),""),"")</f>
        <v/>
      </c>
      <c r="G41" s="89" t="str">
        <f ca="1">IFERROR(IF(AND(MONTH(DATE(YEAR(G$37),MONTH(G$37),$C41))=MONTH(G$37),DATE(YEAR(G$37),MONTH(G$37),$C41)&lt;=TODAY()),IFERROR(IF(MATCH(DATE(YEAR(G$37),MONTH(G$37),$C41),INDEX(R_Holidays,,2),0)&gt;0,"H",""),IFERROR(INDEX(I_Attn_Entries,MATCH(I_StudentName,'Attendance Register'!$B$10:$B$59,0), MATCH(DATE(YEAR(G$37),MONTH(G$37),$C41),'Attendance Register'!$D$8:$NE$8,0)),"W")),""),"")</f>
        <v/>
      </c>
      <c r="H41" s="89" t="str">
        <f ca="1">IFERROR(IF(AND(MONTH(DATE(YEAR(H$37),MONTH(H$37),$C41))=MONTH(H$37),DATE(YEAR(H$37),MONTH(H$37),$C41)&lt;=TODAY()),IFERROR(IF(MATCH(DATE(YEAR(H$37),MONTH(H$37),$C41),INDEX(R_Holidays,,2),0)&gt;0,"H",""),IFERROR(INDEX(I_Attn_Entries,MATCH(I_StudentName,'Attendance Register'!$B$10:$B$59,0), MATCH(DATE(YEAR(H$37),MONTH(H$37),$C41),'Attendance Register'!$D$8:$NE$8,0)),"W")),""),"")</f>
        <v/>
      </c>
      <c r="I41" s="89" t="str">
        <f ca="1">IFERROR(IF(AND(MONTH(DATE(YEAR(I$37),MONTH(I$37),$C41))=MONTH(I$37),DATE(YEAR(I$37),MONTH(I$37),$C41)&lt;=TODAY()),IFERROR(IF(MATCH(DATE(YEAR(I$37),MONTH(I$37),$C41),INDEX(R_Holidays,,2),0)&gt;0,"H",""),IFERROR(INDEX(I_Attn_Entries,MATCH(I_StudentName,'Attendance Register'!$B$10:$B$59,0), MATCH(DATE(YEAR(I$37),MONTH(I$37),$C41),'Attendance Register'!$D$8:$NE$8,0)),"W")),""),"")</f>
        <v/>
      </c>
      <c r="J41" s="89" t="str">
        <f ca="1">IFERROR(IF(AND(MONTH(DATE(YEAR(J$37),MONTH(J$37),$C41))=MONTH(J$37),DATE(YEAR(J$37),MONTH(J$37),$C41)&lt;=TODAY()),IFERROR(IF(MATCH(DATE(YEAR(J$37),MONTH(J$37),$C41),INDEX(R_Holidays,,2),0)&gt;0,"H",""),IFERROR(INDEX(I_Attn_Entries,MATCH(I_StudentName,'Attendance Register'!$B$10:$B$59,0), MATCH(DATE(YEAR(J$37),MONTH(J$37),$C41),'Attendance Register'!$D$8:$NE$8,0)),"W")),""),"")</f>
        <v/>
      </c>
      <c r="K41" s="89" t="str">
        <f ca="1">IFERROR(IF(AND(MONTH(DATE(YEAR(K$37),MONTH(K$37),$C41))=MONTH(K$37),DATE(YEAR(K$37),MONTH(K$37),$C41)&lt;=TODAY()),IFERROR(IF(MATCH(DATE(YEAR(K$37),MONTH(K$37),$C41),INDEX(R_Holidays,,2),0)&gt;0,"H",""),IFERROR(INDEX(I_Attn_Entries,MATCH(I_StudentName,'Attendance Register'!$B$10:$B$59,0), MATCH(DATE(YEAR(K$37),MONTH(K$37),$C41),'Attendance Register'!$D$8:$NE$8,0)),"W")),""),"")</f>
        <v/>
      </c>
      <c r="L41" s="89" t="str">
        <f ca="1">IFERROR(IF(AND(MONTH(DATE(YEAR(L$37),MONTH(L$37),$C41))=MONTH(L$37),DATE(YEAR(L$37),MONTH(L$37),$C41)&lt;=TODAY()),IFERROR(IF(MATCH(DATE(YEAR(L$37),MONTH(L$37),$C41),INDEX(R_Holidays,,2),0)&gt;0,"H",""),IFERROR(INDEX(I_Attn_Entries,MATCH(I_StudentName,'Attendance Register'!$B$10:$B$59,0), MATCH(DATE(YEAR(L$37),MONTH(L$37),$C41),'Attendance Register'!$D$8:$NE$8,0)),"W")),""),"")</f>
        <v/>
      </c>
      <c r="M41" s="89" t="str">
        <f ca="1">IFERROR(IF(AND(MONTH(DATE(YEAR(M$37),MONTH(M$37),$C41))=MONTH(M$37),DATE(YEAR(M$37),MONTH(M$37),$C41)&lt;=TODAY()),IFERROR(IF(MATCH(DATE(YEAR(M$37),MONTH(M$37),$C41),INDEX(R_Holidays,,2),0)&gt;0,"H",""),IFERROR(INDEX(I_Attn_Entries,MATCH(I_StudentName,'Attendance Register'!$B$10:$B$59,0), MATCH(DATE(YEAR(M$37),MONTH(M$37),$C41),'Attendance Register'!$D$8:$NE$8,0)),"W")),""),"")</f>
        <v/>
      </c>
      <c r="N41" s="89" t="str">
        <f ca="1">IFERROR(IF(AND(MONTH(DATE(YEAR(N$37),MONTH(N$37),$C41))=MONTH(N$37),DATE(YEAR(N$37),MONTH(N$37),$C41)&lt;=TODAY()),IFERROR(IF(MATCH(DATE(YEAR(N$37),MONTH(N$37),$C41),INDEX(R_Holidays,,2),0)&gt;0,"H",""),IFERROR(INDEX(I_Attn_Entries,MATCH(I_StudentName,'Attendance Register'!$B$10:$B$59,0), MATCH(DATE(YEAR(N$37),MONTH(N$37),$C41),'Attendance Register'!$D$8:$NE$8,0)),"W")),""),"")</f>
        <v/>
      </c>
      <c r="O41" s="89" t="str">
        <f ca="1">IFERROR(IF(AND(MONTH(DATE(YEAR(O$37),MONTH(O$37),$C41))=MONTH(O$37),DATE(YEAR(O$37),MONTH(O$37),$C41)&lt;=TODAY()),IFERROR(IF(MATCH(DATE(YEAR(O$37),MONTH(O$37),$C41),INDEX(R_Holidays,,2),0)&gt;0,"H",""),IFERROR(INDEX(I_Attn_Entries,MATCH(I_StudentName,'Attendance Register'!$B$10:$B$59,0), MATCH(DATE(YEAR(O$37),MONTH(O$37),$C41),'Attendance Register'!$D$8:$NE$8,0)),"W")),""),"")</f>
        <v/>
      </c>
      <c r="P41" s="91"/>
      <c r="Q41" s="44"/>
      <c r="R41" s="2"/>
    </row>
    <row r="42" spans="1:18" ht="24" customHeight="1">
      <c r="A42" s="2"/>
      <c r="B42" s="41"/>
      <c r="C42" s="83">
        <v>5</v>
      </c>
      <c r="D42" s="89" t="str">
        <f ca="1">IFERROR(IF(AND(MONTH(DATE(YEAR(D$37),MONTH(D$37),$C42))=MONTH(D$37),DATE(YEAR(D$37),MONTH(D$37),$C42)&lt;=TODAY()),IFERROR(IF(MATCH(DATE(YEAR(D$37),MONTH(D$37),$C42),INDEX(R_Holidays,,2),0)&gt;0,"H",""),IFERROR(INDEX(I_Attn_Entries,MATCH(I_StudentName,'Attendance Register'!$B$10:$B$59,0), MATCH(DATE(YEAR(D$37),MONTH(D$37),$C42),'Attendance Register'!$D$8:$NE$8,0)),"W")),""),"")</f>
        <v>W</v>
      </c>
      <c r="E42" s="89" t="str">
        <f ca="1">IFERROR(IF(AND(MONTH(DATE(YEAR(E$37),MONTH(E$37),$C42))=MONTH(E$37),DATE(YEAR(E$37),MONTH(E$37),$C42)&lt;=TODAY()),IFERROR(IF(MATCH(DATE(YEAR(E$37),MONTH(E$37),$C42),INDEX(R_Holidays,,2),0)&gt;0,"H",""),IFERROR(INDEX(I_Attn_Entries,MATCH(I_StudentName,'Attendance Register'!$B$10:$B$59,0), MATCH(DATE(YEAR(E$37),MONTH(E$37),$C42),'Attendance Register'!$D$8:$NE$8,0)),"W")),""),"")</f>
        <v/>
      </c>
      <c r="F42" s="89" t="str">
        <f ca="1">IFERROR(IF(AND(MONTH(DATE(YEAR(F$37),MONTH(F$37),$C42))=MONTH(F$37),DATE(YEAR(F$37),MONTH(F$37),$C42)&lt;=TODAY()),IFERROR(IF(MATCH(DATE(YEAR(F$37),MONTH(F$37),$C42),INDEX(R_Holidays,,2),0)&gt;0,"H",""),IFERROR(INDEX(I_Attn_Entries,MATCH(I_StudentName,'Attendance Register'!$B$10:$B$59,0), MATCH(DATE(YEAR(F$37),MONTH(F$37),$C42),'Attendance Register'!$D$8:$NE$8,0)),"W")),""),"")</f>
        <v/>
      </c>
      <c r="G42" s="89" t="str">
        <f ca="1">IFERROR(IF(AND(MONTH(DATE(YEAR(G$37),MONTH(G$37),$C42))=MONTH(G$37),DATE(YEAR(G$37),MONTH(G$37),$C42)&lt;=TODAY()),IFERROR(IF(MATCH(DATE(YEAR(G$37),MONTH(G$37),$C42),INDEX(R_Holidays,,2),0)&gt;0,"H",""),IFERROR(INDEX(I_Attn_Entries,MATCH(I_StudentName,'Attendance Register'!$B$10:$B$59,0), MATCH(DATE(YEAR(G$37),MONTH(G$37),$C42),'Attendance Register'!$D$8:$NE$8,0)),"W")),""),"")</f>
        <v/>
      </c>
      <c r="H42" s="89" t="str">
        <f ca="1">IFERROR(IF(AND(MONTH(DATE(YEAR(H$37),MONTH(H$37),$C42))=MONTH(H$37),DATE(YEAR(H$37),MONTH(H$37),$C42)&lt;=TODAY()),IFERROR(IF(MATCH(DATE(YEAR(H$37),MONTH(H$37),$C42),INDEX(R_Holidays,,2),0)&gt;0,"H",""),IFERROR(INDEX(I_Attn_Entries,MATCH(I_StudentName,'Attendance Register'!$B$10:$B$59,0), MATCH(DATE(YEAR(H$37),MONTH(H$37),$C42),'Attendance Register'!$D$8:$NE$8,0)),"W")),""),"")</f>
        <v/>
      </c>
      <c r="I42" s="89" t="str">
        <f ca="1">IFERROR(IF(AND(MONTH(DATE(YEAR(I$37),MONTH(I$37),$C42))=MONTH(I$37),DATE(YEAR(I$37),MONTH(I$37),$C42)&lt;=TODAY()),IFERROR(IF(MATCH(DATE(YEAR(I$37),MONTH(I$37),$C42),INDEX(R_Holidays,,2),0)&gt;0,"H",""),IFERROR(INDEX(I_Attn_Entries,MATCH(I_StudentName,'Attendance Register'!$B$10:$B$59,0), MATCH(DATE(YEAR(I$37),MONTH(I$37),$C42),'Attendance Register'!$D$8:$NE$8,0)),"W")),""),"")</f>
        <v/>
      </c>
      <c r="J42" s="89" t="str">
        <f ca="1">IFERROR(IF(AND(MONTH(DATE(YEAR(J$37),MONTH(J$37),$C42))=MONTH(J$37),DATE(YEAR(J$37),MONTH(J$37),$C42)&lt;=TODAY()),IFERROR(IF(MATCH(DATE(YEAR(J$37),MONTH(J$37),$C42),INDEX(R_Holidays,,2),0)&gt;0,"H",""),IFERROR(INDEX(I_Attn_Entries,MATCH(I_StudentName,'Attendance Register'!$B$10:$B$59,0), MATCH(DATE(YEAR(J$37),MONTH(J$37),$C42),'Attendance Register'!$D$8:$NE$8,0)),"W")),""),"")</f>
        <v/>
      </c>
      <c r="K42" s="89" t="str">
        <f ca="1">IFERROR(IF(AND(MONTH(DATE(YEAR(K$37),MONTH(K$37),$C42))=MONTH(K$37),DATE(YEAR(K$37),MONTH(K$37),$C42)&lt;=TODAY()),IFERROR(IF(MATCH(DATE(YEAR(K$37),MONTH(K$37),$C42),INDEX(R_Holidays,,2),0)&gt;0,"H",""),IFERROR(INDEX(I_Attn_Entries,MATCH(I_StudentName,'Attendance Register'!$B$10:$B$59,0), MATCH(DATE(YEAR(K$37),MONTH(K$37),$C42),'Attendance Register'!$D$8:$NE$8,0)),"W")),""),"")</f>
        <v/>
      </c>
      <c r="L42" s="89" t="str">
        <f ca="1">IFERROR(IF(AND(MONTH(DATE(YEAR(L$37),MONTH(L$37),$C42))=MONTH(L$37),DATE(YEAR(L$37),MONTH(L$37),$C42)&lt;=TODAY()),IFERROR(IF(MATCH(DATE(YEAR(L$37),MONTH(L$37),$C42),INDEX(R_Holidays,,2),0)&gt;0,"H",""),IFERROR(INDEX(I_Attn_Entries,MATCH(I_StudentName,'Attendance Register'!$B$10:$B$59,0), MATCH(DATE(YEAR(L$37),MONTH(L$37),$C42),'Attendance Register'!$D$8:$NE$8,0)),"W")),""),"")</f>
        <v/>
      </c>
      <c r="M42" s="89" t="str">
        <f ca="1">IFERROR(IF(AND(MONTH(DATE(YEAR(M$37),MONTH(M$37),$C42))=MONTH(M$37),DATE(YEAR(M$37),MONTH(M$37),$C42)&lt;=TODAY()),IFERROR(IF(MATCH(DATE(YEAR(M$37),MONTH(M$37),$C42),INDEX(R_Holidays,,2),0)&gt;0,"H",""),IFERROR(INDEX(I_Attn_Entries,MATCH(I_StudentName,'Attendance Register'!$B$10:$B$59,0), MATCH(DATE(YEAR(M$37),MONTH(M$37),$C42),'Attendance Register'!$D$8:$NE$8,0)),"W")),""),"")</f>
        <v/>
      </c>
      <c r="N42" s="89" t="str">
        <f ca="1">IFERROR(IF(AND(MONTH(DATE(YEAR(N$37),MONTH(N$37),$C42))=MONTH(N$37),DATE(YEAR(N$37),MONTH(N$37),$C42)&lt;=TODAY()),IFERROR(IF(MATCH(DATE(YEAR(N$37),MONTH(N$37),$C42),INDEX(R_Holidays,,2),0)&gt;0,"H",""),IFERROR(INDEX(I_Attn_Entries,MATCH(I_StudentName,'Attendance Register'!$B$10:$B$59,0), MATCH(DATE(YEAR(N$37),MONTH(N$37),$C42),'Attendance Register'!$D$8:$NE$8,0)),"W")),""),"")</f>
        <v/>
      </c>
      <c r="O42" s="89" t="str">
        <f ca="1">IFERROR(IF(AND(MONTH(DATE(YEAR(O$37),MONTH(O$37),$C42))=MONTH(O$37),DATE(YEAR(O$37),MONTH(O$37),$C42)&lt;=TODAY()),IFERROR(IF(MATCH(DATE(YEAR(O$37),MONTH(O$37),$C42),INDEX(R_Holidays,,2),0)&gt;0,"H",""),IFERROR(INDEX(I_Attn_Entries,MATCH(I_StudentName,'Attendance Register'!$B$10:$B$59,0), MATCH(DATE(YEAR(O$37),MONTH(O$37),$C42),'Attendance Register'!$D$8:$NE$8,0)),"W")),""),"")</f>
        <v/>
      </c>
      <c r="P42" s="91"/>
      <c r="Q42" s="44"/>
      <c r="R42" s="2"/>
    </row>
    <row r="43" spans="1:18" ht="24" customHeight="1">
      <c r="A43" s="2"/>
      <c r="B43" s="41"/>
      <c r="C43" s="83">
        <v>6</v>
      </c>
      <c r="D43" s="89" t="str">
        <f ca="1">IFERROR(IF(AND(MONTH(DATE(YEAR(D$37),MONTH(D$37),$C43))=MONTH(D$37),DATE(YEAR(D$37),MONTH(D$37),$C43)&lt;=TODAY()),IFERROR(IF(MATCH(DATE(YEAR(D$37),MONTH(D$37),$C43),INDEX(R_Holidays,,2),0)&gt;0,"H",""),IFERROR(INDEX(I_Attn_Entries,MATCH(I_StudentName,'Attendance Register'!$B$10:$B$59,0), MATCH(DATE(YEAR(D$37),MONTH(D$37),$C43),'Attendance Register'!$D$8:$NE$8,0)),"W")),""),"")</f>
        <v>W</v>
      </c>
      <c r="E43" s="89" t="str">
        <f ca="1">IFERROR(IF(AND(MONTH(DATE(YEAR(E$37),MONTH(E$37),$C43))=MONTH(E$37),DATE(YEAR(E$37),MONTH(E$37),$C43)&lt;=TODAY()),IFERROR(IF(MATCH(DATE(YEAR(E$37),MONTH(E$37),$C43),INDEX(R_Holidays,,2),0)&gt;0,"H",""),IFERROR(INDEX(I_Attn_Entries,MATCH(I_StudentName,'Attendance Register'!$B$10:$B$59,0), MATCH(DATE(YEAR(E$37),MONTH(E$37),$C43),'Attendance Register'!$D$8:$NE$8,0)),"W")),""),"")</f>
        <v/>
      </c>
      <c r="F43" s="89" t="str">
        <f ca="1">IFERROR(IF(AND(MONTH(DATE(YEAR(F$37),MONTH(F$37),$C43))=MONTH(F$37),DATE(YEAR(F$37),MONTH(F$37),$C43)&lt;=TODAY()),IFERROR(IF(MATCH(DATE(YEAR(F$37),MONTH(F$37),$C43),INDEX(R_Holidays,,2),0)&gt;0,"H",""),IFERROR(INDEX(I_Attn_Entries,MATCH(I_StudentName,'Attendance Register'!$B$10:$B$59,0), MATCH(DATE(YEAR(F$37),MONTH(F$37),$C43),'Attendance Register'!$D$8:$NE$8,0)),"W")),""),"")</f>
        <v/>
      </c>
      <c r="G43" s="89" t="str">
        <f ca="1">IFERROR(IF(AND(MONTH(DATE(YEAR(G$37),MONTH(G$37),$C43))=MONTH(G$37),DATE(YEAR(G$37),MONTH(G$37),$C43)&lt;=TODAY()),IFERROR(IF(MATCH(DATE(YEAR(G$37),MONTH(G$37),$C43),INDEX(R_Holidays,,2),0)&gt;0,"H",""),IFERROR(INDEX(I_Attn_Entries,MATCH(I_StudentName,'Attendance Register'!$B$10:$B$59,0), MATCH(DATE(YEAR(G$37),MONTH(G$37),$C43),'Attendance Register'!$D$8:$NE$8,0)),"W")),""),"")</f>
        <v/>
      </c>
      <c r="H43" s="89" t="str">
        <f ca="1">IFERROR(IF(AND(MONTH(DATE(YEAR(H$37),MONTH(H$37),$C43))=MONTH(H$37),DATE(YEAR(H$37),MONTH(H$37),$C43)&lt;=TODAY()),IFERROR(IF(MATCH(DATE(YEAR(H$37),MONTH(H$37),$C43),INDEX(R_Holidays,,2),0)&gt;0,"H",""),IFERROR(INDEX(I_Attn_Entries,MATCH(I_StudentName,'Attendance Register'!$B$10:$B$59,0), MATCH(DATE(YEAR(H$37),MONTH(H$37),$C43),'Attendance Register'!$D$8:$NE$8,0)),"W")),""),"")</f>
        <v/>
      </c>
      <c r="I43" s="89" t="str">
        <f ca="1">IFERROR(IF(AND(MONTH(DATE(YEAR(I$37),MONTH(I$37),$C43))=MONTH(I$37),DATE(YEAR(I$37),MONTH(I$37),$C43)&lt;=TODAY()),IFERROR(IF(MATCH(DATE(YEAR(I$37),MONTH(I$37),$C43),INDEX(R_Holidays,,2),0)&gt;0,"H",""),IFERROR(INDEX(I_Attn_Entries,MATCH(I_StudentName,'Attendance Register'!$B$10:$B$59,0), MATCH(DATE(YEAR(I$37),MONTH(I$37),$C43),'Attendance Register'!$D$8:$NE$8,0)),"W")),""),"")</f>
        <v/>
      </c>
      <c r="J43" s="89" t="str">
        <f ca="1">IFERROR(IF(AND(MONTH(DATE(YEAR(J$37),MONTH(J$37),$C43))=MONTH(J$37),DATE(YEAR(J$37),MONTH(J$37),$C43)&lt;=TODAY()),IFERROR(IF(MATCH(DATE(YEAR(J$37),MONTH(J$37),$C43),INDEX(R_Holidays,,2),0)&gt;0,"H",""),IFERROR(INDEX(I_Attn_Entries,MATCH(I_StudentName,'Attendance Register'!$B$10:$B$59,0), MATCH(DATE(YEAR(J$37),MONTH(J$37),$C43),'Attendance Register'!$D$8:$NE$8,0)),"W")),""),"")</f>
        <v/>
      </c>
      <c r="K43" s="89" t="str">
        <f ca="1">IFERROR(IF(AND(MONTH(DATE(YEAR(K$37),MONTH(K$37),$C43))=MONTH(K$37),DATE(YEAR(K$37),MONTH(K$37),$C43)&lt;=TODAY()),IFERROR(IF(MATCH(DATE(YEAR(K$37),MONTH(K$37),$C43),INDEX(R_Holidays,,2),0)&gt;0,"H",""),IFERROR(INDEX(I_Attn_Entries,MATCH(I_StudentName,'Attendance Register'!$B$10:$B$59,0), MATCH(DATE(YEAR(K$37),MONTH(K$37),$C43),'Attendance Register'!$D$8:$NE$8,0)),"W")),""),"")</f>
        <v/>
      </c>
      <c r="L43" s="89" t="str">
        <f ca="1">IFERROR(IF(AND(MONTH(DATE(YEAR(L$37),MONTH(L$37),$C43))=MONTH(L$37),DATE(YEAR(L$37),MONTH(L$37),$C43)&lt;=TODAY()),IFERROR(IF(MATCH(DATE(YEAR(L$37),MONTH(L$37),$C43),INDEX(R_Holidays,,2),0)&gt;0,"H",""),IFERROR(INDEX(I_Attn_Entries,MATCH(I_StudentName,'Attendance Register'!$B$10:$B$59,0), MATCH(DATE(YEAR(L$37),MONTH(L$37),$C43),'Attendance Register'!$D$8:$NE$8,0)),"W")),""),"")</f>
        <v/>
      </c>
      <c r="M43" s="89" t="str">
        <f ca="1">IFERROR(IF(AND(MONTH(DATE(YEAR(M$37),MONTH(M$37),$C43))=MONTH(M$37),DATE(YEAR(M$37),MONTH(M$37),$C43)&lt;=TODAY()),IFERROR(IF(MATCH(DATE(YEAR(M$37),MONTH(M$37),$C43),INDEX(R_Holidays,,2),0)&gt;0,"H",""),IFERROR(INDEX(I_Attn_Entries,MATCH(I_StudentName,'Attendance Register'!$B$10:$B$59,0), MATCH(DATE(YEAR(M$37),MONTH(M$37),$C43),'Attendance Register'!$D$8:$NE$8,0)),"W")),""),"")</f>
        <v/>
      </c>
      <c r="N43" s="89" t="str">
        <f ca="1">IFERROR(IF(AND(MONTH(DATE(YEAR(N$37),MONTH(N$37),$C43))=MONTH(N$37),DATE(YEAR(N$37),MONTH(N$37),$C43)&lt;=TODAY()),IFERROR(IF(MATCH(DATE(YEAR(N$37),MONTH(N$37),$C43),INDEX(R_Holidays,,2),0)&gt;0,"H",""),IFERROR(INDEX(I_Attn_Entries,MATCH(I_StudentName,'Attendance Register'!$B$10:$B$59,0), MATCH(DATE(YEAR(N$37),MONTH(N$37),$C43),'Attendance Register'!$D$8:$NE$8,0)),"W")),""),"")</f>
        <v/>
      </c>
      <c r="O43" s="89" t="str">
        <f ca="1">IFERROR(IF(AND(MONTH(DATE(YEAR(O$37),MONTH(O$37),$C43))=MONTH(O$37),DATE(YEAR(O$37),MONTH(O$37),$C43)&lt;=TODAY()),IFERROR(IF(MATCH(DATE(YEAR(O$37),MONTH(O$37),$C43),INDEX(R_Holidays,,2),0)&gt;0,"H",""),IFERROR(INDEX(I_Attn_Entries,MATCH(I_StudentName,'Attendance Register'!$B$10:$B$59,0), MATCH(DATE(YEAR(O$37),MONTH(O$37),$C43),'Attendance Register'!$D$8:$NE$8,0)),"W")),""),"")</f>
        <v/>
      </c>
      <c r="P43" s="91"/>
      <c r="Q43" s="44"/>
      <c r="R43" s="2"/>
    </row>
    <row r="44" spans="1:18" ht="24" customHeight="1">
      <c r="A44" s="2"/>
      <c r="B44" s="41"/>
      <c r="C44" s="83">
        <v>7</v>
      </c>
      <c r="D44" s="89" t="str">
        <f ca="1">IFERROR(IF(AND(MONTH(DATE(YEAR(D$37),MONTH(D$37),$C44))=MONTH(D$37),DATE(YEAR(D$37),MONTH(D$37),$C44)&lt;=TODAY()),IFERROR(IF(MATCH(DATE(YEAR(D$37),MONTH(D$37),$C44),INDEX(R_Holidays,,2),0)&gt;0,"H",""),IFERROR(INDEX(I_Attn_Entries,MATCH(I_StudentName,'Attendance Register'!$B$10:$B$59,0), MATCH(DATE(YEAR(D$37),MONTH(D$37),$C44),'Attendance Register'!$D$8:$NE$8,0)),"W")),""),"")</f>
        <v>W</v>
      </c>
      <c r="E44" s="89" t="str">
        <f ca="1">IFERROR(IF(AND(MONTH(DATE(YEAR(E$37),MONTH(E$37),$C44))=MONTH(E$37),DATE(YEAR(E$37),MONTH(E$37),$C44)&lt;=TODAY()),IFERROR(IF(MATCH(DATE(YEAR(E$37),MONTH(E$37),$C44),INDEX(R_Holidays,,2),0)&gt;0,"H",""),IFERROR(INDEX(I_Attn_Entries,MATCH(I_StudentName,'Attendance Register'!$B$10:$B$59,0), MATCH(DATE(YEAR(E$37),MONTH(E$37),$C44),'Attendance Register'!$D$8:$NE$8,0)),"W")),""),"")</f>
        <v/>
      </c>
      <c r="F44" s="89" t="str">
        <f ca="1">IFERROR(IF(AND(MONTH(DATE(YEAR(F$37),MONTH(F$37),$C44))=MONTH(F$37),DATE(YEAR(F$37),MONTH(F$37),$C44)&lt;=TODAY()),IFERROR(IF(MATCH(DATE(YEAR(F$37),MONTH(F$37),$C44),INDEX(R_Holidays,,2),0)&gt;0,"H",""),IFERROR(INDEX(I_Attn_Entries,MATCH(I_StudentName,'Attendance Register'!$B$10:$B$59,0), MATCH(DATE(YEAR(F$37),MONTH(F$37),$C44),'Attendance Register'!$D$8:$NE$8,0)),"W")),""),"")</f>
        <v/>
      </c>
      <c r="G44" s="89" t="str">
        <f ca="1">IFERROR(IF(AND(MONTH(DATE(YEAR(G$37),MONTH(G$37),$C44))=MONTH(G$37),DATE(YEAR(G$37),MONTH(G$37),$C44)&lt;=TODAY()),IFERROR(IF(MATCH(DATE(YEAR(G$37),MONTH(G$37),$C44),INDEX(R_Holidays,,2),0)&gt;0,"H",""),IFERROR(INDEX(I_Attn_Entries,MATCH(I_StudentName,'Attendance Register'!$B$10:$B$59,0), MATCH(DATE(YEAR(G$37),MONTH(G$37),$C44),'Attendance Register'!$D$8:$NE$8,0)),"W")),""),"")</f>
        <v/>
      </c>
      <c r="H44" s="89" t="str">
        <f ca="1">IFERROR(IF(AND(MONTH(DATE(YEAR(H$37),MONTH(H$37),$C44))=MONTH(H$37),DATE(YEAR(H$37),MONTH(H$37),$C44)&lt;=TODAY()),IFERROR(IF(MATCH(DATE(YEAR(H$37),MONTH(H$37),$C44),INDEX(R_Holidays,,2),0)&gt;0,"H",""),IFERROR(INDEX(I_Attn_Entries,MATCH(I_StudentName,'Attendance Register'!$B$10:$B$59,0), MATCH(DATE(YEAR(H$37),MONTH(H$37),$C44),'Attendance Register'!$D$8:$NE$8,0)),"W")),""),"")</f>
        <v/>
      </c>
      <c r="I44" s="89" t="str">
        <f ca="1">IFERROR(IF(AND(MONTH(DATE(YEAR(I$37),MONTH(I$37),$C44))=MONTH(I$37),DATE(YEAR(I$37),MONTH(I$37),$C44)&lt;=TODAY()),IFERROR(IF(MATCH(DATE(YEAR(I$37),MONTH(I$37),$C44),INDEX(R_Holidays,,2),0)&gt;0,"H",""),IFERROR(INDEX(I_Attn_Entries,MATCH(I_StudentName,'Attendance Register'!$B$10:$B$59,0), MATCH(DATE(YEAR(I$37),MONTH(I$37),$C44),'Attendance Register'!$D$8:$NE$8,0)),"W")),""),"")</f>
        <v/>
      </c>
      <c r="J44" s="89" t="str">
        <f ca="1">IFERROR(IF(AND(MONTH(DATE(YEAR(J$37),MONTH(J$37),$C44))=MONTH(J$37),DATE(YEAR(J$37),MONTH(J$37),$C44)&lt;=TODAY()),IFERROR(IF(MATCH(DATE(YEAR(J$37),MONTH(J$37),$C44),INDEX(R_Holidays,,2),0)&gt;0,"H",""),IFERROR(INDEX(I_Attn_Entries,MATCH(I_StudentName,'Attendance Register'!$B$10:$B$59,0), MATCH(DATE(YEAR(J$37),MONTH(J$37),$C44),'Attendance Register'!$D$8:$NE$8,0)),"W")),""),"")</f>
        <v/>
      </c>
      <c r="K44" s="89" t="str">
        <f ca="1">IFERROR(IF(AND(MONTH(DATE(YEAR(K$37),MONTH(K$37),$C44))=MONTH(K$37),DATE(YEAR(K$37),MONTH(K$37),$C44)&lt;=TODAY()),IFERROR(IF(MATCH(DATE(YEAR(K$37),MONTH(K$37),$C44),INDEX(R_Holidays,,2),0)&gt;0,"H",""),IFERROR(INDEX(I_Attn_Entries,MATCH(I_StudentName,'Attendance Register'!$B$10:$B$59,0), MATCH(DATE(YEAR(K$37),MONTH(K$37),$C44),'Attendance Register'!$D$8:$NE$8,0)),"W")),""),"")</f>
        <v/>
      </c>
      <c r="L44" s="89" t="str">
        <f ca="1">IFERROR(IF(AND(MONTH(DATE(YEAR(L$37),MONTH(L$37),$C44))=MONTH(L$37),DATE(YEAR(L$37),MONTH(L$37),$C44)&lt;=TODAY()),IFERROR(IF(MATCH(DATE(YEAR(L$37),MONTH(L$37),$C44),INDEX(R_Holidays,,2),0)&gt;0,"H",""),IFERROR(INDEX(I_Attn_Entries,MATCH(I_StudentName,'Attendance Register'!$B$10:$B$59,0), MATCH(DATE(YEAR(L$37),MONTH(L$37),$C44),'Attendance Register'!$D$8:$NE$8,0)),"W")),""),"")</f>
        <v/>
      </c>
      <c r="M44" s="89" t="str">
        <f ca="1">IFERROR(IF(AND(MONTH(DATE(YEAR(M$37),MONTH(M$37),$C44))=MONTH(M$37),DATE(YEAR(M$37),MONTH(M$37),$C44)&lt;=TODAY()),IFERROR(IF(MATCH(DATE(YEAR(M$37),MONTH(M$37),$C44),INDEX(R_Holidays,,2),0)&gt;0,"H",""),IFERROR(INDEX(I_Attn_Entries,MATCH(I_StudentName,'Attendance Register'!$B$10:$B$59,0), MATCH(DATE(YEAR(M$37),MONTH(M$37),$C44),'Attendance Register'!$D$8:$NE$8,0)),"W")),""),"")</f>
        <v/>
      </c>
      <c r="N44" s="89" t="str">
        <f ca="1">IFERROR(IF(AND(MONTH(DATE(YEAR(N$37),MONTH(N$37),$C44))=MONTH(N$37),DATE(YEAR(N$37),MONTH(N$37),$C44)&lt;=TODAY()),IFERROR(IF(MATCH(DATE(YEAR(N$37),MONTH(N$37),$C44),INDEX(R_Holidays,,2),0)&gt;0,"H",""),IFERROR(INDEX(I_Attn_Entries,MATCH(I_StudentName,'Attendance Register'!$B$10:$B$59,0), MATCH(DATE(YEAR(N$37),MONTH(N$37),$C44),'Attendance Register'!$D$8:$NE$8,0)),"W")),""),"")</f>
        <v/>
      </c>
      <c r="O44" s="89" t="str">
        <f ca="1">IFERROR(IF(AND(MONTH(DATE(YEAR(O$37),MONTH(O$37),$C44))=MONTH(O$37),DATE(YEAR(O$37),MONTH(O$37),$C44)&lt;=TODAY()),IFERROR(IF(MATCH(DATE(YEAR(O$37),MONTH(O$37),$C44),INDEX(R_Holidays,,2),0)&gt;0,"H",""),IFERROR(INDEX(I_Attn_Entries,MATCH(I_StudentName,'Attendance Register'!$B$10:$B$59,0), MATCH(DATE(YEAR(O$37),MONTH(O$37),$C44),'Attendance Register'!$D$8:$NE$8,0)),"W")),""),"")</f>
        <v/>
      </c>
      <c r="P44" s="91"/>
      <c r="Q44" s="44"/>
      <c r="R44" s="2"/>
    </row>
    <row r="45" spans="1:18" ht="24" customHeight="1">
      <c r="A45" s="2"/>
      <c r="B45" s="41"/>
      <c r="C45" s="83">
        <v>8</v>
      </c>
      <c r="D45" s="89" t="str">
        <f ca="1">IFERROR(IF(AND(MONTH(DATE(YEAR(D$37),MONTH(D$37),$C45))=MONTH(D$37),DATE(YEAR(D$37),MONTH(D$37),$C45)&lt;=TODAY()),IFERROR(IF(MATCH(DATE(YEAR(D$37),MONTH(D$37),$C45),INDEX(R_Holidays,,2),0)&gt;0,"H",""),IFERROR(INDEX(I_Attn_Entries,MATCH(I_StudentName,'Attendance Register'!$B$10:$B$59,0), MATCH(DATE(YEAR(D$37),MONTH(D$37),$C45),'Attendance Register'!$D$8:$NE$8,0)),"W")),""),"")</f>
        <v>W</v>
      </c>
      <c r="E45" s="89" t="str">
        <f ca="1">IFERROR(IF(AND(MONTH(DATE(YEAR(E$37),MONTH(E$37),$C45))=MONTH(E$37),DATE(YEAR(E$37),MONTH(E$37),$C45)&lt;=TODAY()),IFERROR(IF(MATCH(DATE(YEAR(E$37),MONTH(E$37),$C45),INDEX(R_Holidays,,2),0)&gt;0,"H",""),IFERROR(INDEX(I_Attn_Entries,MATCH(I_StudentName,'Attendance Register'!$B$10:$B$59,0), MATCH(DATE(YEAR(E$37),MONTH(E$37),$C45),'Attendance Register'!$D$8:$NE$8,0)),"W")),""),"")</f>
        <v/>
      </c>
      <c r="F45" s="89" t="str">
        <f ca="1">IFERROR(IF(AND(MONTH(DATE(YEAR(F$37),MONTH(F$37),$C45))=MONTH(F$37),DATE(YEAR(F$37),MONTH(F$37),$C45)&lt;=TODAY()),IFERROR(IF(MATCH(DATE(YEAR(F$37),MONTH(F$37),$C45),INDEX(R_Holidays,,2),0)&gt;0,"H",""),IFERROR(INDEX(I_Attn_Entries,MATCH(I_StudentName,'Attendance Register'!$B$10:$B$59,0), MATCH(DATE(YEAR(F$37),MONTH(F$37),$C45),'Attendance Register'!$D$8:$NE$8,0)),"W")),""),"")</f>
        <v/>
      </c>
      <c r="G45" s="89" t="str">
        <f ca="1">IFERROR(IF(AND(MONTH(DATE(YEAR(G$37),MONTH(G$37),$C45))=MONTH(G$37),DATE(YEAR(G$37),MONTH(G$37),$C45)&lt;=TODAY()),IFERROR(IF(MATCH(DATE(YEAR(G$37),MONTH(G$37),$C45),INDEX(R_Holidays,,2),0)&gt;0,"H",""),IFERROR(INDEX(I_Attn_Entries,MATCH(I_StudentName,'Attendance Register'!$B$10:$B$59,0), MATCH(DATE(YEAR(G$37),MONTH(G$37),$C45),'Attendance Register'!$D$8:$NE$8,0)),"W")),""),"")</f>
        <v/>
      </c>
      <c r="H45" s="89" t="str">
        <f ca="1">IFERROR(IF(AND(MONTH(DATE(YEAR(H$37),MONTH(H$37),$C45))=MONTH(H$37),DATE(YEAR(H$37),MONTH(H$37),$C45)&lt;=TODAY()),IFERROR(IF(MATCH(DATE(YEAR(H$37),MONTH(H$37),$C45),INDEX(R_Holidays,,2),0)&gt;0,"H",""),IFERROR(INDEX(I_Attn_Entries,MATCH(I_StudentName,'Attendance Register'!$B$10:$B$59,0), MATCH(DATE(YEAR(H$37),MONTH(H$37),$C45),'Attendance Register'!$D$8:$NE$8,0)),"W")),""),"")</f>
        <v/>
      </c>
      <c r="I45" s="89" t="str">
        <f ca="1">IFERROR(IF(AND(MONTH(DATE(YEAR(I$37),MONTH(I$37),$C45))=MONTH(I$37),DATE(YEAR(I$37),MONTH(I$37),$C45)&lt;=TODAY()),IFERROR(IF(MATCH(DATE(YEAR(I$37),MONTH(I$37),$C45),INDEX(R_Holidays,,2),0)&gt;0,"H",""),IFERROR(INDEX(I_Attn_Entries,MATCH(I_StudentName,'Attendance Register'!$B$10:$B$59,0), MATCH(DATE(YEAR(I$37),MONTH(I$37),$C45),'Attendance Register'!$D$8:$NE$8,0)),"W")),""),"")</f>
        <v/>
      </c>
      <c r="J45" s="89" t="str">
        <f ca="1">IFERROR(IF(AND(MONTH(DATE(YEAR(J$37),MONTH(J$37),$C45))=MONTH(J$37),DATE(YEAR(J$37),MONTH(J$37),$C45)&lt;=TODAY()),IFERROR(IF(MATCH(DATE(YEAR(J$37),MONTH(J$37),$C45),INDEX(R_Holidays,,2),0)&gt;0,"H",""),IFERROR(INDEX(I_Attn_Entries,MATCH(I_StudentName,'Attendance Register'!$B$10:$B$59,0), MATCH(DATE(YEAR(J$37),MONTH(J$37),$C45),'Attendance Register'!$D$8:$NE$8,0)),"W")),""),"")</f>
        <v/>
      </c>
      <c r="K45" s="89" t="str">
        <f ca="1">IFERROR(IF(AND(MONTH(DATE(YEAR(K$37),MONTH(K$37),$C45))=MONTH(K$37),DATE(YEAR(K$37),MONTH(K$37),$C45)&lt;=TODAY()),IFERROR(IF(MATCH(DATE(YEAR(K$37),MONTH(K$37),$C45),INDEX(R_Holidays,,2),0)&gt;0,"H",""),IFERROR(INDEX(I_Attn_Entries,MATCH(I_StudentName,'Attendance Register'!$B$10:$B$59,0), MATCH(DATE(YEAR(K$37),MONTH(K$37),$C45),'Attendance Register'!$D$8:$NE$8,0)),"W")),""),"")</f>
        <v/>
      </c>
      <c r="L45" s="89" t="str">
        <f ca="1">IFERROR(IF(AND(MONTH(DATE(YEAR(L$37),MONTH(L$37),$C45))=MONTH(L$37),DATE(YEAR(L$37),MONTH(L$37),$C45)&lt;=TODAY()),IFERROR(IF(MATCH(DATE(YEAR(L$37),MONTH(L$37),$C45),INDEX(R_Holidays,,2),0)&gt;0,"H",""),IFERROR(INDEX(I_Attn_Entries,MATCH(I_StudentName,'Attendance Register'!$B$10:$B$59,0), MATCH(DATE(YEAR(L$37),MONTH(L$37),$C45),'Attendance Register'!$D$8:$NE$8,0)),"W")),""),"")</f>
        <v/>
      </c>
      <c r="M45" s="89" t="str">
        <f ca="1">IFERROR(IF(AND(MONTH(DATE(YEAR(M$37),MONTH(M$37),$C45))=MONTH(M$37),DATE(YEAR(M$37),MONTH(M$37),$C45)&lt;=TODAY()),IFERROR(IF(MATCH(DATE(YEAR(M$37),MONTH(M$37),$C45),INDEX(R_Holidays,,2),0)&gt;0,"H",""),IFERROR(INDEX(I_Attn_Entries,MATCH(I_StudentName,'Attendance Register'!$B$10:$B$59,0), MATCH(DATE(YEAR(M$37),MONTH(M$37),$C45),'Attendance Register'!$D$8:$NE$8,0)),"W")),""),"")</f>
        <v/>
      </c>
      <c r="N45" s="89" t="str">
        <f ca="1">IFERROR(IF(AND(MONTH(DATE(YEAR(N$37),MONTH(N$37),$C45))=MONTH(N$37),DATE(YEAR(N$37),MONTH(N$37),$C45)&lt;=TODAY()),IFERROR(IF(MATCH(DATE(YEAR(N$37),MONTH(N$37),$C45),INDEX(R_Holidays,,2),0)&gt;0,"H",""),IFERROR(INDEX(I_Attn_Entries,MATCH(I_StudentName,'Attendance Register'!$B$10:$B$59,0), MATCH(DATE(YEAR(N$37),MONTH(N$37),$C45),'Attendance Register'!$D$8:$NE$8,0)),"W")),""),"")</f>
        <v/>
      </c>
      <c r="O45" s="89" t="str">
        <f ca="1">IFERROR(IF(AND(MONTH(DATE(YEAR(O$37),MONTH(O$37),$C45))=MONTH(O$37),DATE(YEAR(O$37),MONTH(O$37),$C45)&lt;=TODAY()),IFERROR(IF(MATCH(DATE(YEAR(O$37),MONTH(O$37),$C45),INDEX(R_Holidays,,2),0)&gt;0,"H",""),IFERROR(INDEX(I_Attn_Entries,MATCH(I_StudentName,'Attendance Register'!$B$10:$B$59,0), MATCH(DATE(YEAR(O$37),MONTH(O$37),$C45),'Attendance Register'!$D$8:$NE$8,0)),"W")),""),"")</f>
        <v/>
      </c>
      <c r="P45" s="91"/>
      <c r="Q45" s="44"/>
      <c r="R45" s="2"/>
    </row>
    <row r="46" spans="1:18" ht="24" customHeight="1">
      <c r="A46" s="2"/>
      <c r="B46" s="41"/>
      <c r="C46" s="83">
        <v>9</v>
      </c>
      <c r="D46" s="89" t="str">
        <f ca="1">IFERROR(IF(AND(MONTH(DATE(YEAR(D$37),MONTH(D$37),$C46))=MONTH(D$37),DATE(YEAR(D$37),MONTH(D$37),$C46)&lt;=TODAY()),IFERROR(IF(MATCH(DATE(YEAR(D$37),MONTH(D$37),$C46),INDEX(R_Holidays,,2),0)&gt;0,"H",""),IFERROR(INDEX(I_Attn_Entries,MATCH(I_StudentName,'Attendance Register'!$B$10:$B$59,0), MATCH(DATE(YEAR(D$37),MONTH(D$37),$C46),'Attendance Register'!$D$8:$NE$8,0)),"W")),""),"")</f>
        <v>W</v>
      </c>
      <c r="E46" s="89" t="str">
        <f ca="1">IFERROR(IF(AND(MONTH(DATE(YEAR(E$37),MONTH(E$37),$C46))=MONTH(E$37),DATE(YEAR(E$37),MONTH(E$37),$C46)&lt;=TODAY()),IFERROR(IF(MATCH(DATE(YEAR(E$37),MONTH(E$37),$C46),INDEX(R_Holidays,,2),0)&gt;0,"H",""),IFERROR(INDEX(I_Attn_Entries,MATCH(I_StudentName,'Attendance Register'!$B$10:$B$59,0), MATCH(DATE(YEAR(E$37),MONTH(E$37),$C46),'Attendance Register'!$D$8:$NE$8,0)),"W")),""),"")</f>
        <v/>
      </c>
      <c r="F46" s="89" t="str">
        <f ca="1">IFERROR(IF(AND(MONTH(DATE(YEAR(F$37),MONTH(F$37),$C46))=MONTH(F$37),DATE(YEAR(F$37),MONTH(F$37),$C46)&lt;=TODAY()),IFERROR(IF(MATCH(DATE(YEAR(F$37),MONTH(F$37),$C46),INDEX(R_Holidays,,2),0)&gt;0,"H",""),IFERROR(INDEX(I_Attn_Entries,MATCH(I_StudentName,'Attendance Register'!$B$10:$B$59,0), MATCH(DATE(YEAR(F$37),MONTH(F$37),$C46),'Attendance Register'!$D$8:$NE$8,0)),"W")),""),"")</f>
        <v/>
      </c>
      <c r="G46" s="89" t="str">
        <f ca="1">IFERROR(IF(AND(MONTH(DATE(YEAR(G$37),MONTH(G$37),$C46))=MONTH(G$37),DATE(YEAR(G$37),MONTH(G$37),$C46)&lt;=TODAY()),IFERROR(IF(MATCH(DATE(YEAR(G$37),MONTH(G$37),$C46),INDEX(R_Holidays,,2),0)&gt;0,"H",""),IFERROR(INDEX(I_Attn_Entries,MATCH(I_StudentName,'Attendance Register'!$B$10:$B$59,0), MATCH(DATE(YEAR(G$37),MONTH(G$37),$C46),'Attendance Register'!$D$8:$NE$8,0)),"W")),""),"")</f>
        <v/>
      </c>
      <c r="H46" s="89" t="str">
        <f ca="1">IFERROR(IF(AND(MONTH(DATE(YEAR(H$37),MONTH(H$37),$C46))=MONTH(H$37),DATE(YEAR(H$37),MONTH(H$37),$C46)&lt;=TODAY()),IFERROR(IF(MATCH(DATE(YEAR(H$37),MONTH(H$37),$C46),INDEX(R_Holidays,,2),0)&gt;0,"H",""),IFERROR(INDEX(I_Attn_Entries,MATCH(I_StudentName,'Attendance Register'!$B$10:$B$59,0), MATCH(DATE(YEAR(H$37),MONTH(H$37),$C46),'Attendance Register'!$D$8:$NE$8,0)),"W")),""),"")</f>
        <v/>
      </c>
      <c r="I46" s="89" t="str">
        <f ca="1">IFERROR(IF(AND(MONTH(DATE(YEAR(I$37),MONTH(I$37),$C46))=MONTH(I$37),DATE(YEAR(I$37),MONTH(I$37),$C46)&lt;=TODAY()),IFERROR(IF(MATCH(DATE(YEAR(I$37),MONTH(I$37),$C46),INDEX(R_Holidays,,2),0)&gt;0,"H",""),IFERROR(INDEX(I_Attn_Entries,MATCH(I_StudentName,'Attendance Register'!$B$10:$B$59,0), MATCH(DATE(YEAR(I$37),MONTH(I$37),$C46),'Attendance Register'!$D$8:$NE$8,0)),"W")),""),"")</f>
        <v/>
      </c>
      <c r="J46" s="89" t="str">
        <f ca="1">IFERROR(IF(AND(MONTH(DATE(YEAR(J$37),MONTH(J$37),$C46))=MONTH(J$37),DATE(YEAR(J$37),MONTH(J$37),$C46)&lt;=TODAY()),IFERROR(IF(MATCH(DATE(YEAR(J$37),MONTH(J$37),$C46),INDEX(R_Holidays,,2),0)&gt;0,"H",""),IFERROR(INDEX(I_Attn_Entries,MATCH(I_StudentName,'Attendance Register'!$B$10:$B$59,0), MATCH(DATE(YEAR(J$37),MONTH(J$37),$C46),'Attendance Register'!$D$8:$NE$8,0)),"W")),""),"")</f>
        <v/>
      </c>
      <c r="K46" s="89" t="str">
        <f ca="1">IFERROR(IF(AND(MONTH(DATE(YEAR(K$37),MONTH(K$37),$C46))=MONTH(K$37),DATE(YEAR(K$37),MONTH(K$37),$C46)&lt;=TODAY()),IFERROR(IF(MATCH(DATE(YEAR(K$37),MONTH(K$37),$C46),INDEX(R_Holidays,,2),0)&gt;0,"H",""),IFERROR(INDEX(I_Attn_Entries,MATCH(I_StudentName,'Attendance Register'!$B$10:$B$59,0), MATCH(DATE(YEAR(K$37),MONTH(K$37),$C46),'Attendance Register'!$D$8:$NE$8,0)),"W")),""),"")</f>
        <v/>
      </c>
      <c r="L46" s="89" t="str">
        <f ca="1">IFERROR(IF(AND(MONTH(DATE(YEAR(L$37),MONTH(L$37),$C46))=MONTH(L$37),DATE(YEAR(L$37),MONTH(L$37),$C46)&lt;=TODAY()),IFERROR(IF(MATCH(DATE(YEAR(L$37),MONTH(L$37),$C46),INDEX(R_Holidays,,2),0)&gt;0,"H",""),IFERROR(INDEX(I_Attn_Entries,MATCH(I_StudentName,'Attendance Register'!$B$10:$B$59,0), MATCH(DATE(YEAR(L$37),MONTH(L$37),$C46),'Attendance Register'!$D$8:$NE$8,0)),"W")),""),"")</f>
        <v/>
      </c>
      <c r="M46" s="89" t="str">
        <f ca="1">IFERROR(IF(AND(MONTH(DATE(YEAR(M$37),MONTH(M$37),$C46))=MONTH(M$37),DATE(YEAR(M$37),MONTH(M$37),$C46)&lt;=TODAY()),IFERROR(IF(MATCH(DATE(YEAR(M$37),MONTH(M$37),$C46),INDEX(R_Holidays,,2),0)&gt;0,"H",""),IFERROR(INDEX(I_Attn_Entries,MATCH(I_StudentName,'Attendance Register'!$B$10:$B$59,0), MATCH(DATE(YEAR(M$37),MONTH(M$37),$C46),'Attendance Register'!$D$8:$NE$8,0)),"W")),""),"")</f>
        <v/>
      </c>
      <c r="N46" s="89" t="str">
        <f ca="1">IFERROR(IF(AND(MONTH(DATE(YEAR(N$37),MONTH(N$37),$C46))=MONTH(N$37),DATE(YEAR(N$37),MONTH(N$37),$C46)&lt;=TODAY()),IFERROR(IF(MATCH(DATE(YEAR(N$37),MONTH(N$37),$C46),INDEX(R_Holidays,,2),0)&gt;0,"H",""),IFERROR(INDEX(I_Attn_Entries,MATCH(I_StudentName,'Attendance Register'!$B$10:$B$59,0), MATCH(DATE(YEAR(N$37),MONTH(N$37),$C46),'Attendance Register'!$D$8:$NE$8,0)),"W")),""),"")</f>
        <v/>
      </c>
      <c r="O46" s="89" t="str">
        <f ca="1">IFERROR(IF(AND(MONTH(DATE(YEAR(O$37),MONTH(O$37),$C46))=MONTH(O$37),DATE(YEAR(O$37),MONTH(O$37),$C46)&lt;=TODAY()),IFERROR(IF(MATCH(DATE(YEAR(O$37),MONTH(O$37),$C46),INDEX(R_Holidays,,2),0)&gt;0,"H",""),IFERROR(INDEX(I_Attn_Entries,MATCH(I_StudentName,'Attendance Register'!$B$10:$B$59,0), MATCH(DATE(YEAR(O$37),MONTH(O$37),$C46),'Attendance Register'!$D$8:$NE$8,0)),"W")),""),"")</f>
        <v/>
      </c>
      <c r="P46" s="91"/>
      <c r="Q46" s="44"/>
      <c r="R46" s="2"/>
    </row>
    <row r="47" spans="1:18" ht="24" customHeight="1">
      <c r="A47" s="2"/>
      <c r="B47" s="41"/>
      <c r="C47" s="83">
        <v>10</v>
      </c>
      <c r="D47" s="89" t="str">
        <f ca="1">IFERROR(IF(AND(MONTH(DATE(YEAR(D$37),MONTH(D$37),$C47))=MONTH(D$37),DATE(YEAR(D$37),MONTH(D$37),$C47)&lt;=TODAY()),IFERROR(IF(MATCH(DATE(YEAR(D$37),MONTH(D$37),$C47),INDEX(R_Holidays,,2),0)&gt;0,"H",""),IFERROR(INDEX(I_Attn_Entries,MATCH(I_StudentName,'Attendance Register'!$B$10:$B$59,0), MATCH(DATE(YEAR(D$37),MONTH(D$37),$C47),'Attendance Register'!$D$8:$NE$8,0)),"W")),""),"")</f>
        <v>W</v>
      </c>
      <c r="E47" s="89" t="str">
        <f ca="1">IFERROR(IF(AND(MONTH(DATE(YEAR(E$37),MONTH(E$37),$C47))=MONTH(E$37),DATE(YEAR(E$37),MONTH(E$37),$C47)&lt;=TODAY()),IFERROR(IF(MATCH(DATE(YEAR(E$37),MONTH(E$37),$C47),INDEX(R_Holidays,,2),0)&gt;0,"H",""),IFERROR(INDEX(I_Attn_Entries,MATCH(I_StudentName,'Attendance Register'!$B$10:$B$59,0), MATCH(DATE(YEAR(E$37),MONTH(E$37),$C47),'Attendance Register'!$D$8:$NE$8,0)),"W")),""),"")</f>
        <v/>
      </c>
      <c r="F47" s="89" t="str">
        <f ca="1">IFERROR(IF(AND(MONTH(DATE(YEAR(F$37),MONTH(F$37),$C47))=MONTH(F$37),DATE(YEAR(F$37),MONTH(F$37),$C47)&lt;=TODAY()),IFERROR(IF(MATCH(DATE(YEAR(F$37),MONTH(F$37),$C47),INDEX(R_Holidays,,2),0)&gt;0,"H",""),IFERROR(INDEX(I_Attn_Entries,MATCH(I_StudentName,'Attendance Register'!$B$10:$B$59,0), MATCH(DATE(YEAR(F$37),MONTH(F$37),$C47),'Attendance Register'!$D$8:$NE$8,0)),"W")),""),"")</f>
        <v/>
      </c>
      <c r="G47" s="89" t="str">
        <f ca="1">IFERROR(IF(AND(MONTH(DATE(YEAR(G$37),MONTH(G$37),$C47))=MONTH(G$37),DATE(YEAR(G$37),MONTH(G$37),$C47)&lt;=TODAY()),IFERROR(IF(MATCH(DATE(YEAR(G$37),MONTH(G$37),$C47),INDEX(R_Holidays,,2),0)&gt;0,"H",""),IFERROR(INDEX(I_Attn_Entries,MATCH(I_StudentName,'Attendance Register'!$B$10:$B$59,0), MATCH(DATE(YEAR(G$37),MONTH(G$37),$C47),'Attendance Register'!$D$8:$NE$8,0)),"W")),""),"")</f>
        <v/>
      </c>
      <c r="H47" s="89" t="str">
        <f ca="1">IFERROR(IF(AND(MONTH(DATE(YEAR(H$37),MONTH(H$37),$C47))=MONTH(H$37),DATE(YEAR(H$37),MONTH(H$37),$C47)&lt;=TODAY()),IFERROR(IF(MATCH(DATE(YEAR(H$37),MONTH(H$37),$C47),INDEX(R_Holidays,,2),0)&gt;0,"H",""),IFERROR(INDEX(I_Attn_Entries,MATCH(I_StudentName,'Attendance Register'!$B$10:$B$59,0), MATCH(DATE(YEAR(H$37),MONTH(H$37),$C47),'Attendance Register'!$D$8:$NE$8,0)),"W")),""),"")</f>
        <v/>
      </c>
      <c r="I47" s="89" t="str">
        <f ca="1">IFERROR(IF(AND(MONTH(DATE(YEAR(I$37),MONTH(I$37),$C47))=MONTH(I$37),DATE(YEAR(I$37),MONTH(I$37),$C47)&lt;=TODAY()),IFERROR(IF(MATCH(DATE(YEAR(I$37),MONTH(I$37),$C47),INDEX(R_Holidays,,2),0)&gt;0,"H",""),IFERROR(INDEX(I_Attn_Entries,MATCH(I_StudentName,'Attendance Register'!$B$10:$B$59,0), MATCH(DATE(YEAR(I$37),MONTH(I$37),$C47),'Attendance Register'!$D$8:$NE$8,0)),"W")),""),"")</f>
        <v/>
      </c>
      <c r="J47" s="89" t="str">
        <f ca="1">IFERROR(IF(AND(MONTH(DATE(YEAR(J$37),MONTH(J$37),$C47))=MONTH(J$37),DATE(YEAR(J$37),MONTH(J$37),$C47)&lt;=TODAY()),IFERROR(IF(MATCH(DATE(YEAR(J$37),MONTH(J$37),$C47),INDEX(R_Holidays,,2),0)&gt;0,"H",""),IFERROR(INDEX(I_Attn_Entries,MATCH(I_StudentName,'Attendance Register'!$B$10:$B$59,0), MATCH(DATE(YEAR(J$37),MONTH(J$37),$C47),'Attendance Register'!$D$8:$NE$8,0)),"W")),""),"")</f>
        <v/>
      </c>
      <c r="K47" s="89" t="str">
        <f ca="1">IFERROR(IF(AND(MONTH(DATE(YEAR(K$37),MONTH(K$37),$C47))=MONTH(K$37),DATE(YEAR(K$37),MONTH(K$37),$C47)&lt;=TODAY()),IFERROR(IF(MATCH(DATE(YEAR(K$37),MONTH(K$37),$C47),INDEX(R_Holidays,,2),0)&gt;0,"H",""),IFERROR(INDEX(I_Attn_Entries,MATCH(I_StudentName,'Attendance Register'!$B$10:$B$59,0), MATCH(DATE(YEAR(K$37),MONTH(K$37),$C47),'Attendance Register'!$D$8:$NE$8,0)),"W")),""),"")</f>
        <v/>
      </c>
      <c r="L47" s="89" t="str">
        <f ca="1">IFERROR(IF(AND(MONTH(DATE(YEAR(L$37),MONTH(L$37),$C47))=MONTH(L$37),DATE(YEAR(L$37),MONTH(L$37),$C47)&lt;=TODAY()),IFERROR(IF(MATCH(DATE(YEAR(L$37),MONTH(L$37),$C47),INDEX(R_Holidays,,2),0)&gt;0,"H",""),IFERROR(INDEX(I_Attn_Entries,MATCH(I_StudentName,'Attendance Register'!$B$10:$B$59,0), MATCH(DATE(YEAR(L$37),MONTH(L$37),$C47),'Attendance Register'!$D$8:$NE$8,0)),"W")),""),"")</f>
        <v/>
      </c>
      <c r="M47" s="89" t="str">
        <f ca="1">IFERROR(IF(AND(MONTH(DATE(YEAR(M$37),MONTH(M$37),$C47))=MONTH(M$37),DATE(YEAR(M$37),MONTH(M$37),$C47)&lt;=TODAY()),IFERROR(IF(MATCH(DATE(YEAR(M$37),MONTH(M$37),$C47),INDEX(R_Holidays,,2),0)&gt;0,"H",""),IFERROR(INDEX(I_Attn_Entries,MATCH(I_StudentName,'Attendance Register'!$B$10:$B$59,0), MATCH(DATE(YEAR(M$37),MONTH(M$37),$C47),'Attendance Register'!$D$8:$NE$8,0)),"W")),""),"")</f>
        <v/>
      </c>
      <c r="N47" s="89" t="str">
        <f ca="1">IFERROR(IF(AND(MONTH(DATE(YEAR(N$37),MONTH(N$37),$C47))=MONTH(N$37),DATE(YEAR(N$37),MONTH(N$37),$C47)&lt;=TODAY()),IFERROR(IF(MATCH(DATE(YEAR(N$37),MONTH(N$37),$C47),INDEX(R_Holidays,,2),0)&gt;0,"H",""),IFERROR(INDEX(I_Attn_Entries,MATCH(I_StudentName,'Attendance Register'!$B$10:$B$59,0), MATCH(DATE(YEAR(N$37),MONTH(N$37),$C47),'Attendance Register'!$D$8:$NE$8,0)),"W")),""),"")</f>
        <v/>
      </c>
      <c r="O47" s="89" t="str">
        <f ca="1">IFERROR(IF(AND(MONTH(DATE(YEAR(O$37),MONTH(O$37),$C47))=MONTH(O$37),DATE(YEAR(O$37),MONTH(O$37),$C47)&lt;=TODAY()),IFERROR(IF(MATCH(DATE(YEAR(O$37),MONTH(O$37),$C47),INDEX(R_Holidays,,2),0)&gt;0,"H",""),IFERROR(INDEX(I_Attn_Entries,MATCH(I_StudentName,'Attendance Register'!$B$10:$B$59,0), MATCH(DATE(YEAR(O$37),MONTH(O$37),$C47),'Attendance Register'!$D$8:$NE$8,0)),"W")),""),"")</f>
        <v/>
      </c>
      <c r="P47" s="91"/>
      <c r="Q47" s="44"/>
      <c r="R47" s="2"/>
    </row>
    <row r="48" spans="1:18" ht="24" customHeight="1">
      <c r="A48" s="2"/>
      <c r="B48" s="41"/>
      <c r="C48" s="83">
        <v>11</v>
      </c>
      <c r="D48" s="89" t="str">
        <f ca="1">IFERROR(IF(AND(MONTH(DATE(YEAR(D$37),MONTH(D$37),$C48))=MONTH(D$37),DATE(YEAR(D$37),MONTH(D$37),$C48)&lt;=TODAY()),IFERROR(IF(MATCH(DATE(YEAR(D$37),MONTH(D$37),$C48),INDEX(R_Holidays,,2),0)&gt;0,"H",""),IFERROR(INDEX(I_Attn_Entries,MATCH(I_StudentName,'Attendance Register'!$B$10:$B$59,0), MATCH(DATE(YEAR(D$37),MONTH(D$37),$C48),'Attendance Register'!$D$8:$NE$8,0)),"W")),""),"")</f>
        <v>W</v>
      </c>
      <c r="E48" s="89" t="str">
        <f ca="1">IFERROR(IF(AND(MONTH(DATE(YEAR(E$37),MONTH(E$37),$C48))=MONTH(E$37),DATE(YEAR(E$37),MONTH(E$37),$C48)&lt;=TODAY()),IFERROR(IF(MATCH(DATE(YEAR(E$37),MONTH(E$37),$C48),INDEX(R_Holidays,,2),0)&gt;0,"H",""),IFERROR(INDEX(I_Attn_Entries,MATCH(I_StudentName,'Attendance Register'!$B$10:$B$59,0), MATCH(DATE(YEAR(E$37),MONTH(E$37),$C48),'Attendance Register'!$D$8:$NE$8,0)),"W")),""),"")</f>
        <v/>
      </c>
      <c r="F48" s="89" t="str">
        <f ca="1">IFERROR(IF(AND(MONTH(DATE(YEAR(F$37),MONTH(F$37),$C48))=MONTH(F$37),DATE(YEAR(F$37),MONTH(F$37),$C48)&lt;=TODAY()),IFERROR(IF(MATCH(DATE(YEAR(F$37),MONTH(F$37),$C48),INDEX(R_Holidays,,2),0)&gt;0,"H",""),IFERROR(INDEX(I_Attn_Entries,MATCH(I_StudentName,'Attendance Register'!$B$10:$B$59,0), MATCH(DATE(YEAR(F$37),MONTH(F$37),$C48),'Attendance Register'!$D$8:$NE$8,0)),"W")),""),"")</f>
        <v/>
      </c>
      <c r="G48" s="89" t="str">
        <f ca="1">IFERROR(IF(AND(MONTH(DATE(YEAR(G$37),MONTH(G$37),$C48))=MONTH(G$37),DATE(YEAR(G$37),MONTH(G$37),$C48)&lt;=TODAY()),IFERROR(IF(MATCH(DATE(YEAR(G$37),MONTH(G$37),$C48),INDEX(R_Holidays,,2),0)&gt;0,"H",""),IFERROR(INDEX(I_Attn_Entries,MATCH(I_StudentName,'Attendance Register'!$B$10:$B$59,0), MATCH(DATE(YEAR(G$37),MONTH(G$37),$C48),'Attendance Register'!$D$8:$NE$8,0)),"W")),""),"")</f>
        <v/>
      </c>
      <c r="H48" s="89" t="str">
        <f ca="1">IFERROR(IF(AND(MONTH(DATE(YEAR(H$37),MONTH(H$37),$C48))=MONTH(H$37),DATE(YEAR(H$37),MONTH(H$37),$C48)&lt;=TODAY()),IFERROR(IF(MATCH(DATE(YEAR(H$37),MONTH(H$37),$C48),INDEX(R_Holidays,,2),0)&gt;0,"H",""),IFERROR(INDEX(I_Attn_Entries,MATCH(I_StudentName,'Attendance Register'!$B$10:$B$59,0), MATCH(DATE(YEAR(H$37),MONTH(H$37),$C48),'Attendance Register'!$D$8:$NE$8,0)),"W")),""),"")</f>
        <v/>
      </c>
      <c r="I48" s="89" t="str">
        <f ca="1">IFERROR(IF(AND(MONTH(DATE(YEAR(I$37),MONTH(I$37),$C48))=MONTH(I$37),DATE(YEAR(I$37),MONTH(I$37),$C48)&lt;=TODAY()),IFERROR(IF(MATCH(DATE(YEAR(I$37),MONTH(I$37),$C48),INDEX(R_Holidays,,2),0)&gt;0,"H",""),IFERROR(INDEX(I_Attn_Entries,MATCH(I_StudentName,'Attendance Register'!$B$10:$B$59,0), MATCH(DATE(YEAR(I$37),MONTH(I$37),$C48),'Attendance Register'!$D$8:$NE$8,0)),"W")),""),"")</f>
        <v/>
      </c>
      <c r="J48" s="89" t="str">
        <f ca="1">IFERROR(IF(AND(MONTH(DATE(YEAR(J$37),MONTH(J$37),$C48))=MONTH(J$37),DATE(YEAR(J$37),MONTH(J$37),$C48)&lt;=TODAY()),IFERROR(IF(MATCH(DATE(YEAR(J$37),MONTH(J$37),$C48),INDEX(R_Holidays,,2),0)&gt;0,"H",""),IFERROR(INDEX(I_Attn_Entries,MATCH(I_StudentName,'Attendance Register'!$B$10:$B$59,0), MATCH(DATE(YEAR(J$37),MONTH(J$37),$C48),'Attendance Register'!$D$8:$NE$8,0)),"W")),""),"")</f>
        <v/>
      </c>
      <c r="K48" s="89" t="str">
        <f ca="1">IFERROR(IF(AND(MONTH(DATE(YEAR(K$37),MONTH(K$37),$C48))=MONTH(K$37),DATE(YEAR(K$37),MONTH(K$37),$C48)&lt;=TODAY()),IFERROR(IF(MATCH(DATE(YEAR(K$37),MONTH(K$37),$C48),INDEX(R_Holidays,,2),0)&gt;0,"H",""),IFERROR(INDEX(I_Attn_Entries,MATCH(I_StudentName,'Attendance Register'!$B$10:$B$59,0), MATCH(DATE(YEAR(K$37),MONTH(K$37),$C48),'Attendance Register'!$D$8:$NE$8,0)),"W")),""),"")</f>
        <v/>
      </c>
      <c r="L48" s="89" t="str">
        <f ca="1">IFERROR(IF(AND(MONTH(DATE(YEAR(L$37),MONTH(L$37),$C48))=MONTH(L$37),DATE(YEAR(L$37),MONTH(L$37),$C48)&lt;=TODAY()),IFERROR(IF(MATCH(DATE(YEAR(L$37),MONTH(L$37),$C48),INDEX(R_Holidays,,2),0)&gt;0,"H",""),IFERROR(INDEX(I_Attn_Entries,MATCH(I_StudentName,'Attendance Register'!$B$10:$B$59,0), MATCH(DATE(YEAR(L$37),MONTH(L$37),$C48),'Attendance Register'!$D$8:$NE$8,0)),"W")),""),"")</f>
        <v/>
      </c>
      <c r="M48" s="89" t="str">
        <f ca="1">IFERROR(IF(AND(MONTH(DATE(YEAR(M$37),MONTH(M$37),$C48))=MONTH(M$37),DATE(YEAR(M$37),MONTH(M$37),$C48)&lt;=TODAY()),IFERROR(IF(MATCH(DATE(YEAR(M$37),MONTH(M$37),$C48),INDEX(R_Holidays,,2),0)&gt;0,"H",""),IFERROR(INDEX(I_Attn_Entries,MATCH(I_StudentName,'Attendance Register'!$B$10:$B$59,0), MATCH(DATE(YEAR(M$37),MONTH(M$37),$C48),'Attendance Register'!$D$8:$NE$8,0)),"W")),""),"")</f>
        <v/>
      </c>
      <c r="N48" s="89" t="str">
        <f ca="1">IFERROR(IF(AND(MONTH(DATE(YEAR(N$37),MONTH(N$37),$C48))=MONTH(N$37),DATE(YEAR(N$37),MONTH(N$37),$C48)&lt;=TODAY()),IFERROR(IF(MATCH(DATE(YEAR(N$37),MONTH(N$37),$C48),INDEX(R_Holidays,,2),0)&gt;0,"H",""),IFERROR(INDEX(I_Attn_Entries,MATCH(I_StudentName,'Attendance Register'!$B$10:$B$59,0), MATCH(DATE(YEAR(N$37),MONTH(N$37),$C48),'Attendance Register'!$D$8:$NE$8,0)),"W")),""),"")</f>
        <v/>
      </c>
      <c r="O48" s="89" t="str">
        <f ca="1">IFERROR(IF(AND(MONTH(DATE(YEAR(O$37),MONTH(O$37),$C48))=MONTH(O$37),DATE(YEAR(O$37),MONTH(O$37),$C48)&lt;=TODAY()),IFERROR(IF(MATCH(DATE(YEAR(O$37),MONTH(O$37),$C48),INDEX(R_Holidays,,2),0)&gt;0,"H",""),IFERROR(INDEX(I_Attn_Entries,MATCH(I_StudentName,'Attendance Register'!$B$10:$B$59,0), MATCH(DATE(YEAR(O$37),MONTH(O$37),$C48),'Attendance Register'!$D$8:$NE$8,0)),"W")),""),"")</f>
        <v/>
      </c>
      <c r="P48" s="91"/>
      <c r="Q48" s="44"/>
      <c r="R48" s="2"/>
    </row>
    <row r="49" spans="1:18" ht="24" customHeight="1">
      <c r="A49" s="2"/>
      <c r="B49" s="41"/>
      <c r="C49" s="83">
        <v>12</v>
      </c>
      <c r="D49" s="89" t="str">
        <f ca="1">IFERROR(IF(AND(MONTH(DATE(YEAR(D$37),MONTH(D$37),$C49))=MONTH(D$37),DATE(YEAR(D$37),MONTH(D$37),$C49)&lt;=TODAY()),IFERROR(IF(MATCH(DATE(YEAR(D$37),MONTH(D$37),$C49),INDEX(R_Holidays,,2),0)&gt;0,"H",""),IFERROR(INDEX(I_Attn_Entries,MATCH(I_StudentName,'Attendance Register'!$B$10:$B$59,0), MATCH(DATE(YEAR(D$37),MONTH(D$37),$C49),'Attendance Register'!$D$8:$NE$8,0)),"W")),""),"")</f>
        <v/>
      </c>
      <c r="E49" s="89" t="str">
        <f ca="1">IFERROR(IF(AND(MONTH(DATE(YEAR(E$37),MONTH(E$37),$C49))=MONTH(E$37),DATE(YEAR(E$37),MONTH(E$37),$C49)&lt;=TODAY()),IFERROR(IF(MATCH(DATE(YEAR(E$37),MONTH(E$37),$C49),INDEX(R_Holidays,,2),0)&gt;0,"H",""),IFERROR(INDEX(I_Attn_Entries,MATCH(I_StudentName,'Attendance Register'!$B$10:$B$59,0), MATCH(DATE(YEAR(E$37),MONTH(E$37),$C49),'Attendance Register'!$D$8:$NE$8,0)),"W")),""),"")</f>
        <v/>
      </c>
      <c r="F49" s="89" t="str">
        <f ca="1">IFERROR(IF(AND(MONTH(DATE(YEAR(F$37),MONTH(F$37),$C49))=MONTH(F$37),DATE(YEAR(F$37),MONTH(F$37),$C49)&lt;=TODAY()),IFERROR(IF(MATCH(DATE(YEAR(F$37),MONTH(F$37),$C49),INDEX(R_Holidays,,2),0)&gt;0,"H",""),IFERROR(INDEX(I_Attn_Entries,MATCH(I_StudentName,'Attendance Register'!$B$10:$B$59,0), MATCH(DATE(YEAR(F$37),MONTH(F$37),$C49),'Attendance Register'!$D$8:$NE$8,0)),"W")),""),"")</f>
        <v/>
      </c>
      <c r="G49" s="89" t="str">
        <f ca="1">IFERROR(IF(AND(MONTH(DATE(YEAR(G$37),MONTH(G$37),$C49))=MONTH(G$37),DATE(YEAR(G$37),MONTH(G$37),$C49)&lt;=TODAY()),IFERROR(IF(MATCH(DATE(YEAR(G$37),MONTH(G$37),$C49),INDEX(R_Holidays,,2),0)&gt;0,"H",""),IFERROR(INDEX(I_Attn_Entries,MATCH(I_StudentName,'Attendance Register'!$B$10:$B$59,0), MATCH(DATE(YEAR(G$37),MONTH(G$37),$C49),'Attendance Register'!$D$8:$NE$8,0)),"W")),""),"")</f>
        <v/>
      </c>
      <c r="H49" s="89" t="str">
        <f ca="1">IFERROR(IF(AND(MONTH(DATE(YEAR(H$37),MONTH(H$37),$C49))=MONTH(H$37),DATE(YEAR(H$37),MONTH(H$37),$C49)&lt;=TODAY()),IFERROR(IF(MATCH(DATE(YEAR(H$37),MONTH(H$37),$C49),INDEX(R_Holidays,,2),0)&gt;0,"H",""),IFERROR(INDEX(I_Attn_Entries,MATCH(I_StudentName,'Attendance Register'!$B$10:$B$59,0), MATCH(DATE(YEAR(H$37),MONTH(H$37),$C49),'Attendance Register'!$D$8:$NE$8,0)),"W")),""),"")</f>
        <v/>
      </c>
      <c r="I49" s="89" t="str">
        <f ca="1">IFERROR(IF(AND(MONTH(DATE(YEAR(I$37),MONTH(I$37),$C49))=MONTH(I$37),DATE(YEAR(I$37),MONTH(I$37),$C49)&lt;=TODAY()),IFERROR(IF(MATCH(DATE(YEAR(I$37),MONTH(I$37),$C49),INDEX(R_Holidays,,2),0)&gt;0,"H",""),IFERROR(INDEX(I_Attn_Entries,MATCH(I_StudentName,'Attendance Register'!$B$10:$B$59,0), MATCH(DATE(YEAR(I$37),MONTH(I$37),$C49),'Attendance Register'!$D$8:$NE$8,0)),"W")),""),"")</f>
        <v/>
      </c>
      <c r="J49" s="89" t="str">
        <f ca="1">IFERROR(IF(AND(MONTH(DATE(YEAR(J$37),MONTH(J$37),$C49))=MONTH(J$37),DATE(YEAR(J$37),MONTH(J$37),$C49)&lt;=TODAY()),IFERROR(IF(MATCH(DATE(YEAR(J$37),MONTH(J$37),$C49),INDEX(R_Holidays,,2),0)&gt;0,"H",""),IFERROR(INDEX(I_Attn_Entries,MATCH(I_StudentName,'Attendance Register'!$B$10:$B$59,0), MATCH(DATE(YEAR(J$37),MONTH(J$37),$C49),'Attendance Register'!$D$8:$NE$8,0)),"W")),""),"")</f>
        <v/>
      </c>
      <c r="K49" s="89" t="str">
        <f ca="1">IFERROR(IF(AND(MONTH(DATE(YEAR(K$37),MONTH(K$37),$C49))=MONTH(K$37),DATE(YEAR(K$37),MONTH(K$37),$C49)&lt;=TODAY()),IFERROR(IF(MATCH(DATE(YEAR(K$37),MONTH(K$37),$C49),INDEX(R_Holidays,,2),0)&gt;0,"H",""),IFERROR(INDEX(I_Attn_Entries,MATCH(I_StudentName,'Attendance Register'!$B$10:$B$59,0), MATCH(DATE(YEAR(K$37),MONTH(K$37),$C49),'Attendance Register'!$D$8:$NE$8,0)),"W")),""),"")</f>
        <v/>
      </c>
      <c r="L49" s="89" t="str">
        <f ca="1">IFERROR(IF(AND(MONTH(DATE(YEAR(L$37),MONTH(L$37),$C49))=MONTH(L$37),DATE(YEAR(L$37),MONTH(L$37),$C49)&lt;=TODAY()),IFERROR(IF(MATCH(DATE(YEAR(L$37),MONTH(L$37),$C49),INDEX(R_Holidays,,2),0)&gt;0,"H",""),IFERROR(INDEX(I_Attn_Entries,MATCH(I_StudentName,'Attendance Register'!$B$10:$B$59,0), MATCH(DATE(YEAR(L$37),MONTH(L$37),$C49),'Attendance Register'!$D$8:$NE$8,0)),"W")),""),"")</f>
        <v/>
      </c>
      <c r="M49" s="89" t="str">
        <f ca="1">IFERROR(IF(AND(MONTH(DATE(YEAR(M$37),MONTH(M$37),$C49))=MONTH(M$37),DATE(YEAR(M$37),MONTH(M$37),$C49)&lt;=TODAY()),IFERROR(IF(MATCH(DATE(YEAR(M$37),MONTH(M$37),$C49),INDEX(R_Holidays,,2),0)&gt;0,"H",""),IFERROR(INDEX(I_Attn_Entries,MATCH(I_StudentName,'Attendance Register'!$B$10:$B$59,0), MATCH(DATE(YEAR(M$37),MONTH(M$37),$C49),'Attendance Register'!$D$8:$NE$8,0)),"W")),""),"")</f>
        <v/>
      </c>
      <c r="N49" s="89" t="str">
        <f ca="1">IFERROR(IF(AND(MONTH(DATE(YEAR(N$37),MONTH(N$37),$C49))=MONTH(N$37),DATE(YEAR(N$37),MONTH(N$37),$C49)&lt;=TODAY()),IFERROR(IF(MATCH(DATE(YEAR(N$37),MONTH(N$37),$C49),INDEX(R_Holidays,,2),0)&gt;0,"H",""),IFERROR(INDEX(I_Attn_Entries,MATCH(I_StudentName,'Attendance Register'!$B$10:$B$59,0), MATCH(DATE(YEAR(N$37),MONTH(N$37),$C49),'Attendance Register'!$D$8:$NE$8,0)),"W")),""),"")</f>
        <v/>
      </c>
      <c r="O49" s="89" t="str">
        <f ca="1">IFERROR(IF(AND(MONTH(DATE(YEAR(O$37),MONTH(O$37),$C49))=MONTH(O$37),DATE(YEAR(O$37),MONTH(O$37),$C49)&lt;=TODAY()),IFERROR(IF(MATCH(DATE(YEAR(O$37),MONTH(O$37),$C49),INDEX(R_Holidays,,2),0)&gt;0,"H",""),IFERROR(INDEX(I_Attn_Entries,MATCH(I_StudentName,'Attendance Register'!$B$10:$B$59,0), MATCH(DATE(YEAR(O$37),MONTH(O$37),$C49),'Attendance Register'!$D$8:$NE$8,0)),"W")),""),"")</f>
        <v/>
      </c>
      <c r="P49" s="91"/>
      <c r="Q49" s="44"/>
      <c r="R49" s="2"/>
    </row>
    <row r="50" spans="1:18" ht="24" customHeight="1">
      <c r="A50" s="2"/>
      <c r="B50" s="41"/>
      <c r="C50" s="83">
        <v>13</v>
      </c>
      <c r="D50" s="89" t="str">
        <f ca="1">IFERROR(IF(AND(MONTH(DATE(YEAR(D$37),MONTH(D$37),$C50))=MONTH(D$37),DATE(YEAR(D$37),MONTH(D$37),$C50)&lt;=TODAY()),IFERROR(IF(MATCH(DATE(YEAR(D$37),MONTH(D$37),$C50),INDEX(R_Holidays,,2),0)&gt;0,"H",""),IFERROR(INDEX(I_Attn_Entries,MATCH(I_StudentName,'Attendance Register'!$B$10:$B$59,0), MATCH(DATE(YEAR(D$37),MONTH(D$37),$C50),'Attendance Register'!$D$8:$NE$8,0)),"W")),""),"")</f>
        <v/>
      </c>
      <c r="E50" s="89" t="str">
        <f ca="1">IFERROR(IF(AND(MONTH(DATE(YEAR(E$37),MONTH(E$37),$C50))=MONTH(E$37),DATE(YEAR(E$37),MONTH(E$37),$C50)&lt;=TODAY()),IFERROR(IF(MATCH(DATE(YEAR(E$37),MONTH(E$37),$C50),INDEX(R_Holidays,,2),0)&gt;0,"H",""),IFERROR(INDEX(I_Attn_Entries,MATCH(I_StudentName,'Attendance Register'!$B$10:$B$59,0), MATCH(DATE(YEAR(E$37),MONTH(E$37),$C50),'Attendance Register'!$D$8:$NE$8,0)),"W")),""),"")</f>
        <v/>
      </c>
      <c r="F50" s="89" t="str">
        <f ca="1">IFERROR(IF(AND(MONTH(DATE(YEAR(F$37),MONTH(F$37),$C50))=MONTH(F$37),DATE(YEAR(F$37),MONTH(F$37),$C50)&lt;=TODAY()),IFERROR(IF(MATCH(DATE(YEAR(F$37),MONTH(F$37),$C50),INDEX(R_Holidays,,2),0)&gt;0,"H",""),IFERROR(INDEX(I_Attn_Entries,MATCH(I_StudentName,'Attendance Register'!$B$10:$B$59,0), MATCH(DATE(YEAR(F$37),MONTH(F$37),$C50),'Attendance Register'!$D$8:$NE$8,0)),"W")),""),"")</f>
        <v/>
      </c>
      <c r="G50" s="89" t="str">
        <f ca="1">IFERROR(IF(AND(MONTH(DATE(YEAR(G$37),MONTH(G$37),$C50))=MONTH(G$37),DATE(YEAR(G$37),MONTH(G$37),$C50)&lt;=TODAY()),IFERROR(IF(MATCH(DATE(YEAR(G$37),MONTH(G$37),$C50),INDEX(R_Holidays,,2),0)&gt;0,"H",""),IFERROR(INDEX(I_Attn_Entries,MATCH(I_StudentName,'Attendance Register'!$B$10:$B$59,0), MATCH(DATE(YEAR(G$37),MONTH(G$37),$C50),'Attendance Register'!$D$8:$NE$8,0)),"W")),""),"")</f>
        <v/>
      </c>
      <c r="H50" s="89" t="str">
        <f ca="1">IFERROR(IF(AND(MONTH(DATE(YEAR(H$37),MONTH(H$37),$C50))=MONTH(H$37),DATE(YEAR(H$37),MONTH(H$37),$C50)&lt;=TODAY()),IFERROR(IF(MATCH(DATE(YEAR(H$37),MONTH(H$37),$C50),INDEX(R_Holidays,,2),0)&gt;0,"H",""),IFERROR(INDEX(I_Attn_Entries,MATCH(I_StudentName,'Attendance Register'!$B$10:$B$59,0), MATCH(DATE(YEAR(H$37),MONTH(H$37),$C50),'Attendance Register'!$D$8:$NE$8,0)),"W")),""),"")</f>
        <v/>
      </c>
      <c r="I50" s="89" t="str">
        <f ca="1">IFERROR(IF(AND(MONTH(DATE(YEAR(I$37),MONTH(I$37),$C50))=MONTH(I$37),DATE(YEAR(I$37),MONTH(I$37),$C50)&lt;=TODAY()),IFERROR(IF(MATCH(DATE(YEAR(I$37),MONTH(I$37),$C50),INDEX(R_Holidays,,2),0)&gt;0,"H",""),IFERROR(INDEX(I_Attn_Entries,MATCH(I_StudentName,'Attendance Register'!$B$10:$B$59,0), MATCH(DATE(YEAR(I$37),MONTH(I$37),$C50),'Attendance Register'!$D$8:$NE$8,0)),"W")),""),"")</f>
        <v/>
      </c>
      <c r="J50" s="89" t="str">
        <f ca="1">IFERROR(IF(AND(MONTH(DATE(YEAR(J$37),MONTH(J$37),$C50))=MONTH(J$37),DATE(YEAR(J$37),MONTH(J$37),$C50)&lt;=TODAY()),IFERROR(IF(MATCH(DATE(YEAR(J$37),MONTH(J$37),$C50),INDEX(R_Holidays,,2),0)&gt;0,"H",""),IFERROR(INDEX(I_Attn_Entries,MATCH(I_StudentName,'Attendance Register'!$B$10:$B$59,0), MATCH(DATE(YEAR(J$37),MONTH(J$37),$C50),'Attendance Register'!$D$8:$NE$8,0)),"W")),""),"")</f>
        <v/>
      </c>
      <c r="K50" s="89" t="str">
        <f ca="1">IFERROR(IF(AND(MONTH(DATE(YEAR(K$37),MONTH(K$37),$C50))=MONTH(K$37),DATE(YEAR(K$37),MONTH(K$37),$C50)&lt;=TODAY()),IFERROR(IF(MATCH(DATE(YEAR(K$37),MONTH(K$37),$C50),INDEX(R_Holidays,,2),0)&gt;0,"H",""),IFERROR(INDEX(I_Attn_Entries,MATCH(I_StudentName,'Attendance Register'!$B$10:$B$59,0), MATCH(DATE(YEAR(K$37),MONTH(K$37),$C50),'Attendance Register'!$D$8:$NE$8,0)),"W")),""),"")</f>
        <v/>
      </c>
      <c r="L50" s="89" t="str">
        <f ca="1">IFERROR(IF(AND(MONTH(DATE(YEAR(L$37),MONTH(L$37),$C50))=MONTH(L$37),DATE(YEAR(L$37),MONTH(L$37),$C50)&lt;=TODAY()),IFERROR(IF(MATCH(DATE(YEAR(L$37),MONTH(L$37),$C50),INDEX(R_Holidays,,2),0)&gt;0,"H",""),IFERROR(INDEX(I_Attn_Entries,MATCH(I_StudentName,'Attendance Register'!$B$10:$B$59,0), MATCH(DATE(YEAR(L$37),MONTH(L$37),$C50),'Attendance Register'!$D$8:$NE$8,0)),"W")),""),"")</f>
        <v/>
      </c>
      <c r="M50" s="89" t="str">
        <f ca="1">IFERROR(IF(AND(MONTH(DATE(YEAR(M$37),MONTH(M$37),$C50))=MONTH(M$37),DATE(YEAR(M$37),MONTH(M$37),$C50)&lt;=TODAY()),IFERROR(IF(MATCH(DATE(YEAR(M$37),MONTH(M$37),$C50),INDEX(R_Holidays,,2),0)&gt;0,"H",""),IFERROR(INDEX(I_Attn_Entries,MATCH(I_StudentName,'Attendance Register'!$B$10:$B$59,0), MATCH(DATE(YEAR(M$37),MONTH(M$37),$C50),'Attendance Register'!$D$8:$NE$8,0)),"W")),""),"")</f>
        <v/>
      </c>
      <c r="N50" s="89" t="str">
        <f ca="1">IFERROR(IF(AND(MONTH(DATE(YEAR(N$37),MONTH(N$37),$C50))=MONTH(N$37),DATE(YEAR(N$37),MONTH(N$37),$C50)&lt;=TODAY()),IFERROR(IF(MATCH(DATE(YEAR(N$37),MONTH(N$37),$C50),INDEX(R_Holidays,,2),0)&gt;0,"H",""),IFERROR(INDEX(I_Attn_Entries,MATCH(I_StudentName,'Attendance Register'!$B$10:$B$59,0), MATCH(DATE(YEAR(N$37),MONTH(N$37),$C50),'Attendance Register'!$D$8:$NE$8,0)),"W")),""),"")</f>
        <v/>
      </c>
      <c r="O50" s="89" t="str">
        <f ca="1">IFERROR(IF(AND(MONTH(DATE(YEAR(O$37),MONTH(O$37),$C50))=MONTH(O$37),DATE(YEAR(O$37),MONTH(O$37),$C50)&lt;=TODAY()),IFERROR(IF(MATCH(DATE(YEAR(O$37),MONTH(O$37),$C50),INDEX(R_Holidays,,2),0)&gt;0,"H",""),IFERROR(INDEX(I_Attn_Entries,MATCH(I_StudentName,'Attendance Register'!$B$10:$B$59,0), MATCH(DATE(YEAR(O$37),MONTH(O$37),$C50),'Attendance Register'!$D$8:$NE$8,0)),"W")),""),"")</f>
        <v/>
      </c>
      <c r="P50" s="91"/>
      <c r="Q50" s="44"/>
      <c r="R50" s="2"/>
    </row>
    <row r="51" spans="1:18" ht="24" customHeight="1">
      <c r="A51" s="2"/>
      <c r="B51" s="41"/>
      <c r="C51" s="83">
        <v>14</v>
      </c>
      <c r="D51" s="89" t="str">
        <f ca="1">IFERROR(IF(AND(MONTH(DATE(YEAR(D$37),MONTH(D$37),$C51))=MONTH(D$37),DATE(YEAR(D$37),MONTH(D$37),$C51)&lt;=TODAY()),IFERROR(IF(MATCH(DATE(YEAR(D$37),MONTH(D$37),$C51),INDEX(R_Holidays,,2),0)&gt;0,"H",""),IFERROR(INDEX(I_Attn_Entries,MATCH(I_StudentName,'Attendance Register'!$B$10:$B$59,0), MATCH(DATE(YEAR(D$37),MONTH(D$37),$C51),'Attendance Register'!$D$8:$NE$8,0)),"W")),""),"")</f>
        <v/>
      </c>
      <c r="E51" s="89" t="str">
        <f ca="1">IFERROR(IF(AND(MONTH(DATE(YEAR(E$37),MONTH(E$37),$C51))=MONTH(E$37),DATE(YEAR(E$37),MONTH(E$37),$C51)&lt;=TODAY()),IFERROR(IF(MATCH(DATE(YEAR(E$37),MONTH(E$37),$C51),INDEX(R_Holidays,,2),0)&gt;0,"H",""),IFERROR(INDEX(I_Attn_Entries,MATCH(I_StudentName,'Attendance Register'!$B$10:$B$59,0), MATCH(DATE(YEAR(E$37),MONTH(E$37),$C51),'Attendance Register'!$D$8:$NE$8,0)),"W")),""),"")</f>
        <v/>
      </c>
      <c r="F51" s="89" t="str">
        <f ca="1">IFERROR(IF(AND(MONTH(DATE(YEAR(F$37),MONTH(F$37),$C51))=MONTH(F$37),DATE(YEAR(F$37),MONTH(F$37),$C51)&lt;=TODAY()),IFERROR(IF(MATCH(DATE(YEAR(F$37),MONTH(F$37),$C51),INDEX(R_Holidays,,2),0)&gt;0,"H",""),IFERROR(INDEX(I_Attn_Entries,MATCH(I_StudentName,'Attendance Register'!$B$10:$B$59,0), MATCH(DATE(YEAR(F$37),MONTH(F$37),$C51),'Attendance Register'!$D$8:$NE$8,0)),"W")),""),"")</f>
        <v/>
      </c>
      <c r="G51" s="89" t="str">
        <f ca="1">IFERROR(IF(AND(MONTH(DATE(YEAR(G$37),MONTH(G$37),$C51))=MONTH(G$37),DATE(YEAR(G$37),MONTH(G$37),$C51)&lt;=TODAY()),IFERROR(IF(MATCH(DATE(YEAR(G$37),MONTH(G$37),$C51),INDEX(R_Holidays,,2),0)&gt;0,"H",""),IFERROR(INDEX(I_Attn_Entries,MATCH(I_StudentName,'Attendance Register'!$B$10:$B$59,0), MATCH(DATE(YEAR(G$37),MONTH(G$37),$C51),'Attendance Register'!$D$8:$NE$8,0)),"W")),""),"")</f>
        <v/>
      </c>
      <c r="H51" s="89" t="str">
        <f ca="1">IFERROR(IF(AND(MONTH(DATE(YEAR(H$37),MONTH(H$37),$C51))=MONTH(H$37),DATE(YEAR(H$37),MONTH(H$37),$C51)&lt;=TODAY()),IFERROR(IF(MATCH(DATE(YEAR(H$37),MONTH(H$37),$C51),INDEX(R_Holidays,,2),0)&gt;0,"H",""),IFERROR(INDEX(I_Attn_Entries,MATCH(I_StudentName,'Attendance Register'!$B$10:$B$59,0), MATCH(DATE(YEAR(H$37),MONTH(H$37),$C51),'Attendance Register'!$D$8:$NE$8,0)),"W")),""),"")</f>
        <v/>
      </c>
      <c r="I51" s="89" t="str">
        <f ca="1">IFERROR(IF(AND(MONTH(DATE(YEAR(I$37),MONTH(I$37),$C51))=MONTH(I$37),DATE(YEAR(I$37),MONTH(I$37),$C51)&lt;=TODAY()),IFERROR(IF(MATCH(DATE(YEAR(I$37),MONTH(I$37),$C51),INDEX(R_Holidays,,2),0)&gt;0,"H",""),IFERROR(INDEX(I_Attn_Entries,MATCH(I_StudentName,'Attendance Register'!$B$10:$B$59,0), MATCH(DATE(YEAR(I$37),MONTH(I$37),$C51),'Attendance Register'!$D$8:$NE$8,0)),"W")),""),"")</f>
        <v/>
      </c>
      <c r="J51" s="89" t="str">
        <f ca="1">IFERROR(IF(AND(MONTH(DATE(YEAR(J$37),MONTH(J$37),$C51))=MONTH(J$37),DATE(YEAR(J$37),MONTH(J$37),$C51)&lt;=TODAY()),IFERROR(IF(MATCH(DATE(YEAR(J$37),MONTH(J$37),$C51),INDEX(R_Holidays,,2),0)&gt;0,"H",""),IFERROR(INDEX(I_Attn_Entries,MATCH(I_StudentName,'Attendance Register'!$B$10:$B$59,0), MATCH(DATE(YEAR(J$37),MONTH(J$37),$C51),'Attendance Register'!$D$8:$NE$8,0)),"W")),""),"")</f>
        <v/>
      </c>
      <c r="K51" s="89" t="str">
        <f ca="1">IFERROR(IF(AND(MONTH(DATE(YEAR(K$37),MONTH(K$37),$C51))=MONTH(K$37),DATE(YEAR(K$37),MONTH(K$37),$C51)&lt;=TODAY()),IFERROR(IF(MATCH(DATE(YEAR(K$37),MONTH(K$37),$C51),INDEX(R_Holidays,,2),0)&gt;0,"H",""),IFERROR(INDEX(I_Attn_Entries,MATCH(I_StudentName,'Attendance Register'!$B$10:$B$59,0), MATCH(DATE(YEAR(K$37),MONTH(K$37),$C51),'Attendance Register'!$D$8:$NE$8,0)),"W")),""),"")</f>
        <v/>
      </c>
      <c r="L51" s="89" t="str">
        <f ca="1">IFERROR(IF(AND(MONTH(DATE(YEAR(L$37),MONTH(L$37),$C51))=MONTH(L$37),DATE(YEAR(L$37),MONTH(L$37),$C51)&lt;=TODAY()),IFERROR(IF(MATCH(DATE(YEAR(L$37),MONTH(L$37),$C51),INDEX(R_Holidays,,2),0)&gt;0,"H",""),IFERROR(INDEX(I_Attn_Entries,MATCH(I_StudentName,'Attendance Register'!$B$10:$B$59,0), MATCH(DATE(YEAR(L$37),MONTH(L$37),$C51),'Attendance Register'!$D$8:$NE$8,0)),"W")),""),"")</f>
        <v/>
      </c>
      <c r="M51" s="89" t="str">
        <f ca="1">IFERROR(IF(AND(MONTH(DATE(YEAR(M$37),MONTH(M$37),$C51))=MONTH(M$37),DATE(YEAR(M$37),MONTH(M$37),$C51)&lt;=TODAY()),IFERROR(IF(MATCH(DATE(YEAR(M$37),MONTH(M$37),$C51),INDEX(R_Holidays,,2),0)&gt;0,"H",""),IFERROR(INDEX(I_Attn_Entries,MATCH(I_StudentName,'Attendance Register'!$B$10:$B$59,0), MATCH(DATE(YEAR(M$37),MONTH(M$37),$C51),'Attendance Register'!$D$8:$NE$8,0)),"W")),""),"")</f>
        <v/>
      </c>
      <c r="N51" s="89" t="str">
        <f ca="1">IFERROR(IF(AND(MONTH(DATE(YEAR(N$37),MONTH(N$37),$C51))=MONTH(N$37),DATE(YEAR(N$37),MONTH(N$37),$C51)&lt;=TODAY()),IFERROR(IF(MATCH(DATE(YEAR(N$37),MONTH(N$37),$C51),INDEX(R_Holidays,,2),0)&gt;0,"H",""),IFERROR(INDEX(I_Attn_Entries,MATCH(I_StudentName,'Attendance Register'!$B$10:$B$59,0), MATCH(DATE(YEAR(N$37),MONTH(N$37),$C51),'Attendance Register'!$D$8:$NE$8,0)),"W")),""),"")</f>
        <v/>
      </c>
      <c r="O51" s="89" t="str">
        <f ca="1">IFERROR(IF(AND(MONTH(DATE(YEAR(O$37),MONTH(O$37),$C51))=MONTH(O$37),DATE(YEAR(O$37),MONTH(O$37),$C51)&lt;=TODAY()),IFERROR(IF(MATCH(DATE(YEAR(O$37),MONTH(O$37),$C51),INDEX(R_Holidays,,2),0)&gt;0,"H",""),IFERROR(INDEX(I_Attn_Entries,MATCH(I_StudentName,'Attendance Register'!$B$10:$B$59,0), MATCH(DATE(YEAR(O$37),MONTH(O$37),$C51),'Attendance Register'!$D$8:$NE$8,0)),"W")),""),"")</f>
        <v/>
      </c>
      <c r="P51" s="91"/>
      <c r="Q51" s="44"/>
      <c r="R51" s="2"/>
    </row>
    <row r="52" spans="1:18" ht="24" customHeight="1">
      <c r="A52" s="2"/>
      <c r="B52" s="41"/>
      <c r="C52" s="83">
        <v>15</v>
      </c>
      <c r="D52" s="89" t="str">
        <f ca="1">IFERROR(IF(AND(MONTH(DATE(YEAR(D$37),MONTH(D$37),$C52))=MONTH(D$37),DATE(YEAR(D$37),MONTH(D$37),$C52)&lt;=TODAY()),IFERROR(IF(MATCH(DATE(YEAR(D$37),MONTH(D$37),$C52),INDEX(R_Holidays,,2),0)&gt;0,"H",""),IFERROR(INDEX(I_Attn_Entries,MATCH(I_StudentName,'Attendance Register'!$B$10:$B$59,0), MATCH(DATE(YEAR(D$37),MONTH(D$37),$C52),'Attendance Register'!$D$8:$NE$8,0)),"W")),""),"")</f>
        <v/>
      </c>
      <c r="E52" s="89" t="str">
        <f ca="1">IFERROR(IF(AND(MONTH(DATE(YEAR(E$37),MONTH(E$37),$C52))=MONTH(E$37),DATE(YEAR(E$37),MONTH(E$37),$C52)&lt;=TODAY()),IFERROR(IF(MATCH(DATE(YEAR(E$37),MONTH(E$37),$C52),INDEX(R_Holidays,,2),0)&gt;0,"H",""),IFERROR(INDEX(I_Attn_Entries,MATCH(I_StudentName,'Attendance Register'!$B$10:$B$59,0), MATCH(DATE(YEAR(E$37),MONTH(E$37),$C52),'Attendance Register'!$D$8:$NE$8,0)),"W")),""),"")</f>
        <v/>
      </c>
      <c r="F52" s="89" t="str">
        <f ca="1">IFERROR(IF(AND(MONTH(DATE(YEAR(F$37),MONTH(F$37),$C52))=MONTH(F$37),DATE(YEAR(F$37),MONTH(F$37),$C52)&lt;=TODAY()),IFERROR(IF(MATCH(DATE(YEAR(F$37),MONTH(F$37),$C52),INDEX(R_Holidays,,2),0)&gt;0,"H",""),IFERROR(INDEX(I_Attn_Entries,MATCH(I_StudentName,'Attendance Register'!$B$10:$B$59,0), MATCH(DATE(YEAR(F$37),MONTH(F$37),$C52),'Attendance Register'!$D$8:$NE$8,0)),"W")),""),"")</f>
        <v/>
      </c>
      <c r="G52" s="89" t="str">
        <f ca="1">IFERROR(IF(AND(MONTH(DATE(YEAR(G$37),MONTH(G$37),$C52))=MONTH(G$37),DATE(YEAR(G$37),MONTH(G$37),$C52)&lt;=TODAY()),IFERROR(IF(MATCH(DATE(YEAR(G$37),MONTH(G$37),$C52),INDEX(R_Holidays,,2),0)&gt;0,"H",""),IFERROR(INDEX(I_Attn_Entries,MATCH(I_StudentName,'Attendance Register'!$B$10:$B$59,0), MATCH(DATE(YEAR(G$37),MONTH(G$37),$C52),'Attendance Register'!$D$8:$NE$8,0)),"W")),""),"")</f>
        <v/>
      </c>
      <c r="H52" s="89" t="str">
        <f ca="1">IFERROR(IF(AND(MONTH(DATE(YEAR(H$37),MONTH(H$37),$C52))=MONTH(H$37),DATE(YEAR(H$37),MONTH(H$37),$C52)&lt;=TODAY()),IFERROR(IF(MATCH(DATE(YEAR(H$37),MONTH(H$37),$C52),INDEX(R_Holidays,,2),0)&gt;0,"H",""),IFERROR(INDEX(I_Attn_Entries,MATCH(I_StudentName,'Attendance Register'!$B$10:$B$59,0), MATCH(DATE(YEAR(H$37),MONTH(H$37),$C52),'Attendance Register'!$D$8:$NE$8,0)),"W")),""),"")</f>
        <v/>
      </c>
      <c r="I52" s="89" t="str">
        <f ca="1">IFERROR(IF(AND(MONTH(DATE(YEAR(I$37),MONTH(I$37),$C52))=MONTH(I$37),DATE(YEAR(I$37),MONTH(I$37),$C52)&lt;=TODAY()),IFERROR(IF(MATCH(DATE(YEAR(I$37),MONTH(I$37),$C52),INDEX(R_Holidays,,2),0)&gt;0,"H",""),IFERROR(INDEX(I_Attn_Entries,MATCH(I_StudentName,'Attendance Register'!$B$10:$B$59,0), MATCH(DATE(YEAR(I$37),MONTH(I$37),$C52),'Attendance Register'!$D$8:$NE$8,0)),"W")),""),"")</f>
        <v/>
      </c>
      <c r="J52" s="89" t="str">
        <f ca="1">IFERROR(IF(AND(MONTH(DATE(YEAR(J$37),MONTH(J$37),$C52))=MONTH(J$37),DATE(YEAR(J$37),MONTH(J$37),$C52)&lt;=TODAY()),IFERROR(IF(MATCH(DATE(YEAR(J$37),MONTH(J$37),$C52),INDEX(R_Holidays,,2),0)&gt;0,"H",""),IFERROR(INDEX(I_Attn_Entries,MATCH(I_StudentName,'Attendance Register'!$B$10:$B$59,0), MATCH(DATE(YEAR(J$37),MONTH(J$37),$C52),'Attendance Register'!$D$8:$NE$8,0)),"W")),""),"")</f>
        <v/>
      </c>
      <c r="K52" s="89" t="str">
        <f ca="1">IFERROR(IF(AND(MONTH(DATE(YEAR(K$37),MONTH(K$37),$C52))=MONTH(K$37),DATE(YEAR(K$37),MONTH(K$37),$C52)&lt;=TODAY()),IFERROR(IF(MATCH(DATE(YEAR(K$37),MONTH(K$37),$C52),INDEX(R_Holidays,,2),0)&gt;0,"H",""),IFERROR(INDEX(I_Attn_Entries,MATCH(I_StudentName,'Attendance Register'!$B$10:$B$59,0), MATCH(DATE(YEAR(K$37),MONTH(K$37),$C52),'Attendance Register'!$D$8:$NE$8,0)),"W")),""),"")</f>
        <v/>
      </c>
      <c r="L52" s="89" t="str">
        <f ca="1">IFERROR(IF(AND(MONTH(DATE(YEAR(L$37),MONTH(L$37),$C52))=MONTH(L$37),DATE(YEAR(L$37),MONTH(L$37),$C52)&lt;=TODAY()),IFERROR(IF(MATCH(DATE(YEAR(L$37),MONTH(L$37),$C52),INDEX(R_Holidays,,2),0)&gt;0,"H",""),IFERROR(INDEX(I_Attn_Entries,MATCH(I_StudentName,'Attendance Register'!$B$10:$B$59,0), MATCH(DATE(YEAR(L$37),MONTH(L$37),$C52),'Attendance Register'!$D$8:$NE$8,0)),"W")),""),"")</f>
        <v/>
      </c>
      <c r="M52" s="89" t="str">
        <f ca="1">IFERROR(IF(AND(MONTH(DATE(YEAR(M$37),MONTH(M$37),$C52))=MONTH(M$37),DATE(YEAR(M$37),MONTH(M$37),$C52)&lt;=TODAY()),IFERROR(IF(MATCH(DATE(YEAR(M$37),MONTH(M$37),$C52),INDEX(R_Holidays,,2),0)&gt;0,"H",""),IFERROR(INDEX(I_Attn_Entries,MATCH(I_StudentName,'Attendance Register'!$B$10:$B$59,0), MATCH(DATE(YEAR(M$37),MONTH(M$37),$C52),'Attendance Register'!$D$8:$NE$8,0)),"W")),""),"")</f>
        <v/>
      </c>
      <c r="N52" s="89" t="str">
        <f ca="1">IFERROR(IF(AND(MONTH(DATE(YEAR(N$37),MONTH(N$37),$C52))=MONTH(N$37),DATE(YEAR(N$37),MONTH(N$37),$C52)&lt;=TODAY()),IFERROR(IF(MATCH(DATE(YEAR(N$37),MONTH(N$37),$C52),INDEX(R_Holidays,,2),0)&gt;0,"H",""),IFERROR(INDEX(I_Attn_Entries,MATCH(I_StudentName,'Attendance Register'!$B$10:$B$59,0), MATCH(DATE(YEAR(N$37),MONTH(N$37),$C52),'Attendance Register'!$D$8:$NE$8,0)),"W")),""),"")</f>
        <v/>
      </c>
      <c r="O52" s="89" t="str">
        <f ca="1">IFERROR(IF(AND(MONTH(DATE(YEAR(O$37),MONTH(O$37),$C52))=MONTH(O$37),DATE(YEAR(O$37),MONTH(O$37),$C52)&lt;=TODAY()),IFERROR(IF(MATCH(DATE(YEAR(O$37),MONTH(O$37),$C52),INDEX(R_Holidays,,2),0)&gt;0,"H",""),IFERROR(INDEX(I_Attn_Entries,MATCH(I_StudentName,'Attendance Register'!$B$10:$B$59,0), MATCH(DATE(YEAR(O$37),MONTH(O$37),$C52),'Attendance Register'!$D$8:$NE$8,0)),"W")),""),"")</f>
        <v/>
      </c>
      <c r="P52" s="91"/>
      <c r="Q52" s="44"/>
      <c r="R52" s="2"/>
    </row>
    <row r="53" spans="1:18" ht="24" customHeight="1">
      <c r="A53" s="2"/>
      <c r="B53" s="41"/>
      <c r="C53" s="83">
        <v>16</v>
      </c>
      <c r="D53" s="89" t="str">
        <f ca="1">IFERROR(IF(AND(MONTH(DATE(YEAR(D$37),MONTH(D$37),$C53))=MONTH(D$37),DATE(YEAR(D$37),MONTH(D$37),$C53)&lt;=TODAY()),IFERROR(IF(MATCH(DATE(YEAR(D$37),MONTH(D$37),$C53),INDEX(R_Holidays,,2),0)&gt;0,"H",""),IFERROR(INDEX(I_Attn_Entries,MATCH(I_StudentName,'Attendance Register'!$B$10:$B$59,0), MATCH(DATE(YEAR(D$37),MONTH(D$37),$C53),'Attendance Register'!$D$8:$NE$8,0)),"W")),""),"")</f>
        <v/>
      </c>
      <c r="E53" s="89" t="str">
        <f ca="1">IFERROR(IF(AND(MONTH(DATE(YEAR(E$37),MONTH(E$37),$C53))=MONTH(E$37),DATE(YEAR(E$37),MONTH(E$37),$C53)&lt;=TODAY()),IFERROR(IF(MATCH(DATE(YEAR(E$37),MONTH(E$37),$C53),INDEX(R_Holidays,,2),0)&gt;0,"H",""),IFERROR(INDEX(I_Attn_Entries,MATCH(I_StudentName,'Attendance Register'!$B$10:$B$59,0), MATCH(DATE(YEAR(E$37),MONTH(E$37),$C53),'Attendance Register'!$D$8:$NE$8,0)),"W")),""),"")</f>
        <v/>
      </c>
      <c r="F53" s="89" t="str">
        <f ca="1">IFERROR(IF(AND(MONTH(DATE(YEAR(F$37),MONTH(F$37),$C53))=MONTH(F$37),DATE(YEAR(F$37),MONTH(F$37),$C53)&lt;=TODAY()),IFERROR(IF(MATCH(DATE(YEAR(F$37),MONTH(F$37),$C53),INDEX(R_Holidays,,2),0)&gt;0,"H",""),IFERROR(INDEX(I_Attn_Entries,MATCH(I_StudentName,'Attendance Register'!$B$10:$B$59,0), MATCH(DATE(YEAR(F$37),MONTH(F$37),$C53),'Attendance Register'!$D$8:$NE$8,0)),"W")),""),"")</f>
        <v/>
      </c>
      <c r="G53" s="89" t="str">
        <f ca="1">IFERROR(IF(AND(MONTH(DATE(YEAR(G$37),MONTH(G$37),$C53))=MONTH(G$37),DATE(YEAR(G$37),MONTH(G$37),$C53)&lt;=TODAY()),IFERROR(IF(MATCH(DATE(YEAR(G$37),MONTH(G$37),$C53),INDEX(R_Holidays,,2),0)&gt;0,"H",""),IFERROR(INDEX(I_Attn_Entries,MATCH(I_StudentName,'Attendance Register'!$B$10:$B$59,0), MATCH(DATE(YEAR(G$37),MONTH(G$37),$C53),'Attendance Register'!$D$8:$NE$8,0)),"W")),""),"")</f>
        <v/>
      </c>
      <c r="H53" s="89" t="str">
        <f ca="1">IFERROR(IF(AND(MONTH(DATE(YEAR(H$37),MONTH(H$37),$C53))=MONTH(H$37),DATE(YEAR(H$37),MONTH(H$37),$C53)&lt;=TODAY()),IFERROR(IF(MATCH(DATE(YEAR(H$37),MONTH(H$37),$C53),INDEX(R_Holidays,,2),0)&gt;0,"H",""),IFERROR(INDEX(I_Attn_Entries,MATCH(I_StudentName,'Attendance Register'!$B$10:$B$59,0), MATCH(DATE(YEAR(H$37),MONTH(H$37),$C53),'Attendance Register'!$D$8:$NE$8,0)),"W")),""),"")</f>
        <v/>
      </c>
      <c r="I53" s="89" t="str">
        <f ca="1">IFERROR(IF(AND(MONTH(DATE(YEAR(I$37),MONTH(I$37),$C53))=MONTH(I$37),DATE(YEAR(I$37),MONTH(I$37),$C53)&lt;=TODAY()),IFERROR(IF(MATCH(DATE(YEAR(I$37),MONTH(I$37),$C53),INDEX(R_Holidays,,2),0)&gt;0,"H",""),IFERROR(INDEX(I_Attn_Entries,MATCH(I_StudentName,'Attendance Register'!$B$10:$B$59,0), MATCH(DATE(YEAR(I$37),MONTH(I$37),$C53),'Attendance Register'!$D$8:$NE$8,0)),"W")),""),"")</f>
        <v/>
      </c>
      <c r="J53" s="89" t="str">
        <f ca="1">IFERROR(IF(AND(MONTH(DATE(YEAR(J$37),MONTH(J$37),$C53))=MONTH(J$37),DATE(YEAR(J$37),MONTH(J$37),$C53)&lt;=TODAY()),IFERROR(IF(MATCH(DATE(YEAR(J$37),MONTH(J$37),$C53),INDEX(R_Holidays,,2),0)&gt;0,"H",""),IFERROR(INDEX(I_Attn_Entries,MATCH(I_StudentName,'Attendance Register'!$B$10:$B$59,0), MATCH(DATE(YEAR(J$37),MONTH(J$37),$C53),'Attendance Register'!$D$8:$NE$8,0)),"W")),""),"")</f>
        <v/>
      </c>
      <c r="K53" s="89" t="str">
        <f ca="1">IFERROR(IF(AND(MONTH(DATE(YEAR(K$37),MONTH(K$37),$C53))=MONTH(K$37),DATE(YEAR(K$37),MONTH(K$37),$C53)&lt;=TODAY()),IFERROR(IF(MATCH(DATE(YEAR(K$37),MONTH(K$37),$C53),INDEX(R_Holidays,,2),0)&gt;0,"H",""),IFERROR(INDEX(I_Attn_Entries,MATCH(I_StudentName,'Attendance Register'!$B$10:$B$59,0), MATCH(DATE(YEAR(K$37),MONTH(K$37),$C53),'Attendance Register'!$D$8:$NE$8,0)),"W")),""),"")</f>
        <v/>
      </c>
      <c r="L53" s="89" t="str">
        <f ca="1">IFERROR(IF(AND(MONTH(DATE(YEAR(L$37),MONTH(L$37),$C53))=MONTH(L$37),DATE(YEAR(L$37),MONTH(L$37),$C53)&lt;=TODAY()),IFERROR(IF(MATCH(DATE(YEAR(L$37),MONTH(L$37),$C53),INDEX(R_Holidays,,2),0)&gt;0,"H",""),IFERROR(INDEX(I_Attn_Entries,MATCH(I_StudentName,'Attendance Register'!$B$10:$B$59,0), MATCH(DATE(YEAR(L$37),MONTH(L$37),$C53),'Attendance Register'!$D$8:$NE$8,0)),"W")),""),"")</f>
        <v/>
      </c>
      <c r="M53" s="89" t="str">
        <f ca="1">IFERROR(IF(AND(MONTH(DATE(YEAR(M$37),MONTH(M$37),$C53))=MONTH(M$37),DATE(YEAR(M$37),MONTH(M$37),$C53)&lt;=TODAY()),IFERROR(IF(MATCH(DATE(YEAR(M$37),MONTH(M$37),$C53),INDEX(R_Holidays,,2),0)&gt;0,"H",""),IFERROR(INDEX(I_Attn_Entries,MATCH(I_StudentName,'Attendance Register'!$B$10:$B$59,0), MATCH(DATE(YEAR(M$37),MONTH(M$37),$C53),'Attendance Register'!$D$8:$NE$8,0)),"W")),""),"")</f>
        <v/>
      </c>
      <c r="N53" s="89" t="str">
        <f ca="1">IFERROR(IF(AND(MONTH(DATE(YEAR(N$37),MONTH(N$37),$C53))=MONTH(N$37),DATE(YEAR(N$37),MONTH(N$37),$C53)&lt;=TODAY()),IFERROR(IF(MATCH(DATE(YEAR(N$37),MONTH(N$37),$C53),INDEX(R_Holidays,,2),0)&gt;0,"H",""),IFERROR(INDEX(I_Attn_Entries,MATCH(I_StudentName,'Attendance Register'!$B$10:$B$59,0), MATCH(DATE(YEAR(N$37),MONTH(N$37),$C53),'Attendance Register'!$D$8:$NE$8,0)),"W")),""),"")</f>
        <v/>
      </c>
      <c r="O53" s="89" t="str">
        <f ca="1">IFERROR(IF(AND(MONTH(DATE(YEAR(O$37),MONTH(O$37),$C53))=MONTH(O$37),DATE(YEAR(O$37),MONTH(O$37),$C53)&lt;=TODAY()),IFERROR(IF(MATCH(DATE(YEAR(O$37),MONTH(O$37),$C53),INDEX(R_Holidays,,2),0)&gt;0,"H",""),IFERROR(INDEX(I_Attn_Entries,MATCH(I_StudentName,'Attendance Register'!$B$10:$B$59,0), MATCH(DATE(YEAR(O$37),MONTH(O$37),$C53),'Attendance Register'!$D$8:$NE$8,0)),"W")),""),"")</f>
        <v/>
      </c>
      <c r="P53" s="91"/>
      <c r="Q53" s="44"/>
      <c r="R53" s="2"/>
    </row>
    <row r="54" spans="1:18" ht="24" customHeight="1">
      <c r="A54" s="2"/>
      <c r="B54" s="41"/>
      <c r="C54" s="83">
        <v>17</v>
      </c>
      <c r="D54" s="89" t="str">
        <f ca="1">IFERROR(IF(AND(MONTH(DATE(YEAR(D$37),MONTH(D$37),$C54))=MONTH(D$37),DATE(YEAR(D$37),MONTH(D$37),$C54)&lt;=TODAY()),IFERROR(IF(MATCH(DATE(YEAR(D$37),MONTH(D$37),$C54),INDEX(R_Holidays,,2),0)&gt;0,"H",""),IFERROR(INDEX(I_Attn_Entries,MATCH(I_StudentName,'Attendance Register'!$B$10:$B$59,0), MATCH(DATE(YEAR(D$37),MONTH(D$37),$C54),'Attendance Register'!$D$8:$NE$8,0)),"W")),""),"")</f>
        <v/>
      </c>
      <c r="E54" s="89" t="str">
        <f ca="1">IFERROR(IF(AND(MONTH(DATE(YEAR(E$37),MONTH(E$37),$C54))=MONTH(E$37),DATE(YEAR(E$37),MONTH(E$37),$C54)&lt;=TODAY()),IFERROR(IF(MATCH(DATE(YEAR(E$37),MONTH(E$37),$C54),INDEX(R_Holidays,,2),0)&gt;0,"H",""),IFERROR(INDEX(I_Attn_Entries,MATCH(I_StudentName,'Attendance Register'!$B$10:$B$59,0), MATCH(DATE(YEAR(E$37),MONTH(E$37),$C54),'Attendance Register'!$D$8:$NE$8,0)),"W")),""),"")</f>
        <v/>
      </c>
      <c r="F54" s="89" t="str">
        <f ca="1">IFERROR(IF(AND(MONTH(DATE(YEAR(F$37),MONTH(F$37),$C54))=MONTH(F$37),DATE(YEAR(F$37),MONTH(F$37),$C54)&lt;=TODAY()),IFERROR(IF(MATCH(DATE(YEAR(F$37),MONTH(F$37),$C54),INDEX(R_Holidays,,2),0)&gt;0,"H",""),IFERROR(INDEX(I_Attn_Entries,MATCH(I_StudentName,'Attendance Register'!$B$10:$B$59,0), MATCH(DATE(YEAR(F$37),MONTH(F$37),$C54),'Attendance Register'!$D$8:$NE$8,0)),"W")),""),"")</f>
        <v/>
      </c>
      <c r="G54" s="89" t="str">
        <f ca="1">IFERROR(IF(AND(MONTH(DATE(YEAR(G$37),MONTH(G$37),$C54))=MONTH(G$37),DATE(YEAR(G$37),MONTH(G$37),$C54)&lt;=TODAY()),IFERROR(IF(MATCH(DATE(YEAR(G$37),MONTH(G$37),$C54),INDEX(R_Holidays,,2),0)&gt;0,"H",""),IFERROR(INDEX(I_Attn_Entries,MATCH(I_StudentName,'Attendance Register'!$B$10:$B$59,0), MATCH(DATE(YEAR(G$37),MONTH(G$37),$C54),'Attendance Register'!$D$8:$NE$8,0)),"W")),""),"")</f>
        <v/>
      </c>
      <c r="H54" s="89" t="str">
        <f ca="1">IFERROR(IF(AND(MONTH(DATE(YEAR(H$37),MONTH(H$37),$C54))=MONTH(H$37),DATE(YEAR(H$37),MONTH(H$37),$C54)&lt;=TODAY()),IFERROR(IF(MATCH(DATE(YEAR(H$37),MONTH(H$37),$C54),INDEX(R_Holidays,,2),0)&gt;0,"H",""),IFERROR(INDEX(I_Attn_Entries,MATCH(I_StudentName,'Attendance Register'!$B$10:$B$59,0), MATCH(DATE(YEAR(H$37),MONTH(H$37),$C54),'Attendance Register'!$D$8:$NE$8,0)),"W")),""),"")</f>
        <v/>
      </c>
      <c r="I54" s="89" t="str">
        <f ca="1">IFERROR(IF(AND(MONTH(DATE(YEAR(I$37),MONTH(I$37),$C54))=MONTH(I$37),DATE(YEAR(I$37),MONTH(I$37),$C54)&lt;=TODAY()),IFERROR(IF(MATCH(DATE(YEAR(I$37),MONTH(I$37),$C54),INDEX(R_Holidays,,2),0)&gt;0,"H",""),IFERROR(INDEX(I_Attn_Entries,MATCH(I_StudentName,'Attendance Register'!$B$10:$B$59,0), MATCH(DATE(YEAR(I$37),MONTH(I$37),$C54),'Attendance Register'!$D$8:$NE$8,0)),"W")),""),"")</f>
        <v/>
      </c>
      <c r="J54" s="89" t="str">
        <f ca="1">IFERROR(IF(AND(MONTH(DATE(YEAR(J$37),MONTH(J$37),$C54))=MONTH(J$37),DATE(YEAR(J$37),MONTH(J$37),$C54)&lt;=TODAY()),IFERROR(IF(MATCH(DATE(YEAR(J$37),MONTH(J$37),$C54),INDEX(R_Holidays,,2),0)&gt;0,"H",""),IFERROR(INDEX(I_Attn_Entries,MATCH(I_StudentName,'Attendance Register'!$B$10:$B$59,0), MATCH(DATE(YEAR(J$37),MONTH(J$37),$C54),'Attendance Register'!$D$8:$NE$8,0)),"W")),""),"")</f>
        <v/>
      </c>
      <c r="K54" s="89" t="str">
        <f ca="1">IFERROR(IF(AND(MONTH(DATE(YEAR(K$37),MONTH(K$37),$C54))=MONTH(K$37),DATE(YEAR(K$37),MONTH(K$37),$C54)&lt;=TODAY()),IFERROR(IF(MATCH(DATE(YEAR(K$37),MONTH(K$37),$C54),INDEX(R_Holidays,,2),0)&gt;0,"H",""),IFERROR(INDEX(I_Attn_Entries,MATCH(I_StudentName,'Attendance Register'!$B$10:$B$59,0), MATCH(DATE(YEAR(K$37),MONTH(K$37),$C54),'Attendance Register'!$D$8:$NE$8,0)),"W")),""),"")</f>
        <v/>
      </c>
      <c r="L54" s="89" t="str">
        <f ca="1">IFERROR(IF(AND(MONTH(DATE(YEAR(L$37),MONTH(L$37),$C54))=MONTH(L$37),DATE(YEAR(L$37),MONTH(L$37),$C54)&lt;=TODAY()),IFERROR(IF(MATCH(DATE(YEAR(L$37),MONTH(L$37),$C54),INDEX(R_Holidays,,2),0)&gt;0,"H",""),IFERROR(INDEX(I_Attn_Entries,MATCH(I_StudentName,'Attendance Register'!$B$10:$B$59,0), MATCH(DATE(YEAR(L$37),MONTH(L$37),$C54),'Attendance Register'!$D$8:$NE$8,0)),"W")),""),"")</f>
        <v/>
      </c>
      <c r="M54" s="89" t="str">
        <f ca="1">IFERROR(IF(AND(MONTH(DATE(YEAR(M$37),MONTH(M$37),$C54))=MONTH(M$37),DATE(YEAR(M$37),MONTH(M$37),$C54)&lt;=TODAY()),IFERROR(IF(MATCH(DATE(YEAR(M$37),MONTH(M$37),$C54),INDEX(R_Holidays,,2),0)&gt;0,"H",""),IFERROR(INDEX(I_Attn_Entries,MATCH(I_StudentName,'Attendance Register'!$B$10:$B$59,0), MATCH(DATE(YEAR(M$37),MONTH(M$37),$C54),'Attendance Register'!$D$8:$NE$8,0)),"W")),""),"")</f>
        <v/>
      </c>
      <c r="N54" s="89" t="str">
        <f ca="1">IFERROR(IF(AND(MONTH(DATE(YEAR(N$37),MONTH(N$37),$C54))=MONTH(N$37),DATE(YEAR(N$37),MONTH(N$37),$C54)&lt;=TODAY()),IFERROR(IF(MATCH(DATE(YEAR(N$37),MONTH(N$37),$C54),INDEX(R_Holidays,,2),0)&gt;0,"H",""),IFERROR(INDEX(I_Attn_Entries,MATCH(I_StudentName,'Attendance Register'!$B$10:$B$59,0), MATCH(DATE(YEAR(N$37),MONTH(N$37),$C54),'Attendance Register'!$D$8:$NE$8,0)),"W")),""),"")</f>
        <v/>
      </c>
      <c r="O54" s="89" t="str">
        <f ca="1">IFERROR(IF(AND(MONTH(DATE(YEAR(O$37),MONTH(O$37),$C54))=MONTH(O$37),DATE(YEAR(O$37),MONTH(O$37),$C54)&lt;=TODAY()),IFERROR(IF(MATCH(DATE(YEAR(O$37),MONTH(O$37),$C54),INDEX(R_Holidays,,2),0)&gt;0,"H",""),IFERROR(INDEX(I_Attn_Entries,MATCH(I_StudentName,'Attendance Register'!$B$10:$B$59,0), MATCH(DATE(YEAR(O$37),MONTH(O$37),$C54),'Attendance Register'!$D$8:$NE$8,0)),"W")),""),"")</f>
        <v/>
      </c>
      <c r="P54" s="91"/>
      <c r="Q54" s="44"/>
      <c r="R54" s="2"/>
    </row>
    <row r="55" spans="1:18" ht="24" customHeight="1">
      <c r="A55" s="2"/>
      <c r="B55" s="41"/>
      <c r="C55" s="83">
        <v>18</v>
      </c>
      <c r="D55" s="89" t="str">
        <f ca="1">IFERROR(IF(AND(MONTH(DATE(YEAR(D$37),MONTH(D$37),$C55))=MONTH(D$37),DATE(YEAR(D$37),MONTH(D$37),$C55)&lt;=TODAY()),IFERROR(IF(MATCH(DATE(YEAR(D$37),MONTH(D$37),$C55),INDEX(R_Holidays,,2),0)&gt;0,"H",""),IFERROR(INDEX(I_Attn_Entries,MATCH(I_StudentName,'Attendance Register'!$B$10:$B$59,0), MATCH(DATE(YEAR(D$37),MONTH(D$37),$C55),'Attendance Register'!$D$8:$NE$8,0)),"W")),""),"")</f>
        <v/>
      </c>
      <c r="E55" s="89" t="str">
        <f ca="1">IFERROR(IF(AND(MONTH(DATE(YEAR(E$37),MONTH(E$37),$C55))=MONTH(E$37),DATE(YEAR(E$37),MONTH(E$37),$C55)&lt;=TODAY()),IFERROR(IF(MATCH(DATE(YEAR(E$37),MONTH(E$37),$C55),INDEX(R_Holidays,,2),0)&gt;0,"H",""),IFERROR(INDEX(I_Attn_Entries,MATCH(I_StudentName,'Attendance Register'!$B$10:$B$59,0), MATCH(DATE(YEAR(E$37),MONTH(E$37),$C55),'Attendance Register'!$D$8:$NE$8,0)),"W")),""),"")</f>
        <v/>
      </c>
      <c r="F55" s="89" t="str">
        <f ca="1">IFERROR(IF(AND(MONTH(DATE(YEAR(F$37),MONTH(F$37),$C55))=MONTH(F$37),DATE(YEAR(F$37),MONTH(F$37),$C55)&lt;=TODAY()),IFERROR(IF(MATCH(DATE(YEAR(F$37),MONTH(F$37),$C55),INDEX(R_Holidays,,2),0)&gt;0,"H",""),IFERROR(INDEX(I_Attn_Entries,MATCH(I_StudentName,'Attendance Register'!$B$10:$B$59,0), MATCH(DATE(YEAR(F$37),MONTH(F$37),$C55),'Attendance Register'!$D$8:$NE$8,0)),"W")),""),"")</f>
        <v/>
      </c>
      <c r="G55" s="89" t="str">
        <f ca="1">IFERROR(IF(AND(MONTH(DATE(YEAR(G$37),MONTH(G$37),$C55))=MONTH(G$37),DATE(YEAR(G$37),MONTH(G$37),$C55)&lt;=TODAY()),IFERROR(IF(MATCH(DATE(YEAR(G$37),MONTH(G$37),$C55),INDEX(R_Holidays,,2),0)&gt;0,"H",""),IFERROR(INDEX(I_Attn_Entries,MATCH(I_StudentName,'Attendance Register'!$B$10:$B$59,0), MATCH(DATE(YEAR(G$37),MONTH(G$37),$C55),'Attendance Register'!$D$8:$NE$8,0)),"W")),""),"")</f>
        <v/>
      </c>
      <c r="H55" s="89" t="str">
        <f ca="1">IFERROR(IF(AND(MONTH(DATE(YEAR(H$37),MONTH(H$37),$C55))=MONTH(H$37),DATE(YEAR(H$37),MONTH(H$37),$C55)&lt;=TODAY()),IFERROR(IF(MATCH(DATE(YEAR(H$37),MONTH(H$37),$C55),INDEX(R_Holidays,,2),0)&gt;0,"H",""),IFERROR(INDEX(I_Attn_Entries,MATCH(I_StudentName,'Attendance Register'!$B$10:$B$59,0), MATCH(DATE(YEAR(H$37),MONTH(H$37),$C55),'Attendance Register'!$D$8:$NE$8,0)),"W")),""),"")</f>
        <v/>
      </c>
      <c r="I55" s="89" t="str">
        <f ca="1">IFERROR(IF(AND(MONTH(DATE(YEAR(I$37),MONTH(I$37),$C55))=MONTH(I$37),DATE(YEAR(I$37),MONTH(I$37),$C55)&lt;=TODAY()),IFERROR(IF(MATCH(DATE(YEAR(I$37),MONTH(I$37),$C55),INDEX(R_Holidays,,2),0)&gt;0,"H",""),IFERROR(INDEX(I_Attn_Entries,MATCH(I_StudentName,'Attendance Register'!$B$10:$B$59,0), MATCH(DATE(YEAR(I$37),MONTH(I$37),$C55),'Attendance Register'!$D$8:$NE$8,0)),"W")),""),"")</f>
        <v/>
      </c>
      <c r="J55" s="89" t="str">
        <f ca="1">IFERROR(IF(AND(MONTH(DATE(YEAR(J$37),MONTH(J$37),$C55))=MONTH(J$37),DATE(YEAR(J$37),MONTH(J$37),$C55)&lt;=TODAY()),IFERROR(IF(MATCH(DATE(YEAR(J$37),MONTH(J$37),$C55),INDEX(R_Holidays,,2),0)&gt;0,"H",""),IFERROR(INDEX(I_Attn_Entries,MATCH(I_StudentName,'Attendance Register'!$B$10:$B$59,0), MATCH(DATE(YEAR(J$37),MONTH(J$37),$C55),'Attendance Register'!$D$8:$NE$8,0)),"W")),""),"")</f>
        <v/>
      </c>
      <c r="K55" s="89" t="str">
        <f ca="1">IFERROR(IF(AND(MONTH(DATE(YEAR(K$37),MONTH(K$37),$C55))=MONTH(K$37),DATE(YEAR(K$37),MONTH(K$37),$C55)&lt;=TODAY()),IFERROR(IF(MATCH(DATE(YEAR(K$37),MONTH(K$37),$C55),INDEX(R_Holidays,,2),0)&gt;0,"H",""),IFERROR(INDEX(I_Attn_Entries,MATCH(I_StudentName,'Attendance Register'!$B$10:$B$59,0), MATCH(DATE(YEAR(K$37),MONTH(K$37),$C55),'Attendance Register'!$D$8:$NE$8,0)),"W")),""),"")</f>
        <v/>
      </c>
      <c r="L55" s="89" t="str">
        <f ca="1">IFERROR(IF(AND(MONTH(DATE(YEAR(L$37),MONTH(L$37),$C55))=MONTH(L$37),DATE(YEAR(L$37),MONTH(L$37),$C55)&lt;=TODAY()),IFERROR(IF(MATCH(DATE(YEAR(L$37),MONTH(L$37),$C55),INDEX(R_Holidays,,2),0)&gt;0,"H",""),IFERROR(INDEX(I_Attn_Entries,MATCH(I_StudentName,'Attendance Register'!$B$10:$B$59,0), MATCH(DATE(YEAR(L$37),MONTH(L$37),$C55),'Attendance Register'!$D$8:$NE$8,0)),"W")),""),"")</f>
        <v/>
      </c>
      <c r="M55" s="89" t="str">
        <f ca="1">IFERROR(IF(AND(MONTH(DATE(YEAR(M$37),MONTH(M$37),$C55))=MONTH(M$37),DATE(YEAR(M$37),MONTH(M$37),$C55)&lt;=TODAY()),IFERROR(IF(MATCH(DATE(YEAR(M$37),MONTH(M$37),$C55),INDEX(R_Holidays,,2),0)&gt;0,"H",""),IFERROR(INDEX(I_Attn_Entries,MATCH(I_StudentName,'Attendance Register'!$B$10:$B$59,0), MATCH(DATE(YEAR(M$37),MONTH(M$37),$C55),'Attendance Register'!$D$8:$NE$8,0)),"W")),""),"")</f>
        <v/>
      </c>
      <c r="N55" s="89" t="str">
        <f ca="1">IFERROR(IF(AND(MONTH(DATE(YEAR(N$37),MONTH(N$37),$C55))=MONTH(N$37),DATE(YEAR(N$37),MONTH(N$37),$C55)&lt;=TODAY()),IFERROR(IF(MATCH(DATE(YEAR(N$37),MONTH(N$37),$C55),INDEX(R_Holidays,,2),0)&gt;0,"H",""),IFERROR(INDEX(I_Attn_Entries,MATCH(I_StudentName,'Attendance Register'!$B$10:$B$59,0), MATCH(DATE(YEAR(N$37),MONTH(N$37),$C55),'Attendance Register'!$D$8:$NE$8,0)),"W")),""),"")</f>
        <v/>
      </c>
      <c r="O55" s="89" t="str">
        <f ca="1">IFERROR(IF(AND(MONTH(DATE(YEAR(O$37),MONTH(O$37),$C55))=MONTH(O$37),DATE(YEAR(O$37),MONTH(O$37),$C55)&lt;=TODAY()),IFERROR(IF(MATCH(DATE(YEAR(O$37),MONTH(O$37),$C55),INDEX(R_Holidays,,2),0)&gt;0,"H",""),IFERROR(INDEX(I_Attn_Entries,MATCH(I_StudentName,'Attendance Register'!$B$10:$B$59,0), MATCH(DATE(YEAR(O$37),MONTH(O$37),$C55),'Attendance Register'!$D$8:$NE$8,0)),"W")),""),"")</f>
        <v/>
      </c>
      <c r="P55" s="91"/>
      <c r="Q55" s="44"/>
      <c r="R55" s="2"/>
    </row>
    <row r="56" spans="1:18" ht="24" customHeight="1">
      <c r="A56" s="2"/>
      <c r="B56" s="41"/>
      <c r="C56" s="83">
        <v>19</v>
      </c>
      <c r="D56" s="89" t="str">
        <f ca="1">IFERROR(IF(AND(MONTH(DATE(YEAR(D$37),MONTH(D$37),$C56))=MONTH(D$37),DATE(YEAR(D$37),MONTH(D$37),$C56)&lt;=TODAY()),IFERROR(IF(MATCH(DATE(YEAR(D$37),MONTH(D$37),$C56),INDEX(R_Holidays,,2),0)&gt;0,"H",""),IFERROR(INDEX(I_Attn_Entries,MATCH(I_StudentName,'Attendance Register'!$B$10:$B$59,0), MATCH(DATE(YEAR(D$37),MONTH(D$37),$C56),'Attendance Register'!$D$8:$NE$8,0)),"W")),""),"")</f>
        <v/>
      </c>
      <c r="E56" s="89" t="str">
        <f ca="1">IFERROR(IF(AND(MONTH(DATE(YEAR(E$37),MONTH(E$37),$C56))=MONTH(E$37),DATE(YEAR(E$37),MONTH(E$37),$C56)&lt;=TODAY()),IFERROR(IF(MATCH(DATE(YEAR(E$37),MONTH(E$37),$C56),INDEX(R_Holidays,,2),0)&gt;0,"H",""),IFERROR(INDEX(I_Attn_Entries,MATCH(I_StudentName,'Attendance Register'!$B$10:$B$59,0), MATCH(DATE(YEAR(E$37),MONTH(E$37),$C56),'Attendance Register'!$D$8:$NE$8,0)),"W")),""),"")</f>
        <v/>
      </c>
      <c r="F56" s="89" t="str">
        <f ca="1">IFERROR(IF(AND(MONTH(DATE(YEAR(F$37),MONTH(F$37),$C56))=MONTH(F$37),DATE(YEAR(F$37),MONTH(F$37),$C56)&lt;=TODAY()),IFERROR(IF(MATCH(DATE(YEAR(F$37),MONTH(F$37),$C56),INDEX(R_Holidays,,2),0)&gt;0,"H",""),IFERROR(INDEX(I_Attn_Entries,MATCH(I_StudentName,'Attendance Register'!$B$10:$B$59,0), MATCH(DATE(YEAR(F$37),MONTH(F$37),$C56),'Attendance Register'!$D$8:$NE$8,0)),"W")),""),"")</f>
        <v/>
      </c>
      <c r="G56" s="89" t="str">
        <f ca="1">IFERROR(IF(AND(MONTH(DATE(YEAR(G$37),MONTH(G$37),$C56))=MONTH(G$37),DATE(YEAR(G$37),MONTH(G$37),$C56)&lt;=TODAY()),IFERROR(IF(MATCH(DATE(YEAR(G$37),MONTH(G$37),$C56),INDEX(R_Holidays,,2),0)&gt;0,"H",""),IFERROR(INDEX(I_Attn_Entries,MATCH(I_StudentName,'Attendance Register'!$B$10:$B$59,0), MATCH(DATE(YEAR(G$37),MONTH(G$37),$C56),'Attendance Register'!$D$8:$NE$8,0)),"W")),""),"")</f>
        <v/>
      </c>
      <c r="H56" s="89" t="str">
        <f ca="1">IFERROR(IF(AND(MONTH(DATE(YEAR(H$37),MONTH(H$37),$C56))=MONTH(H$37),DATE(YEAR(H$37),MONTH(H$37),$C56)&lt;=TODAY()),IFERROR(IF(MATCH(DATE(YEAR(H$37),MONTH(H$37),$C56),INDEX(R_Holidays,,2),0)&gt;0,"H",""),IFERROR(INDEX(I_Attn_Entries,MATCH(I_StudentName,'Attendance Register'!$B$10:$B$59,0), MATCH(DATE(YEAR(H$37),MONTH(H$37),$C56),'Attendance Register'!$D$8:$NE$8,0)),"W")),""),"")</f>
        <v/>
      </c>
      <c r="I56" s="89" t="str">
        <f ca="1">IFERROR(IF(AND(MONTH(DATE(YEAR(I$37),MONTH(I$37),$C56))=MONTH(I$37),DATE(YEAR(I$37),MONTH(I$37),$C56)&lt;=TODAY()),IFERROR(IF(MATCH(DATE(YEAR(I$37),MONTH(I$37),$C56),INDEX(R_Holidays,,2),0)&gt;0,"H",""),IFERROR(INDEX(I_Attn_Entries,MATCH(I_StudentName,'Attendance Register'!$B$10:$B$59,0), MATCH(DATE(YEAR(I$37),MONTH(I$37),$C56),'Attendance Register'!$D$8:$NE$8,0)),"W")),""),"")</f>
        <v/>
      </c>
      <c r="J56" s="89" t="str">
        <f ca="1">IFERROR(IF(AND(MONTH(DATE(YEAR(J$37),MONTH(J$37),$C56))=MONTH(J$37),DATE(YEAR(J$37),MONTH(J$37),$C56)&lt;=TODAY()),IFERROR(IF(MATCH(DATE(YEAR(J$37),MONTH(J$37),$C56),INDEX(R_Holidays,,2),0)&gt;0,"H",""),IFERROR(INDEX(I_Attn_Entries,MATCH(I_StudentName,'Attendance Register'!$B$10:$B$59,0), MATCH(DATE(YEAR(J$37),MONTH(J$37),$C56),'Attendance Register'!$D$8:$NE$8,0)),"W")),""),"")</f>
        <v/>
      </c>
      <c r="K56" s="89" t="str">
        <f ca="1">IFERROR(IF(AND(MONTH(DATE(YEAR(K$37),MONTH(K$37),$C56))=MONTH(K$37),DATE(YEAR(K$37),MONTH(K$37),$C56)&lt;=TODAY()),IFERROR(IF(MATCH(DATE(YEAR(K$37),MONTH(K$37),$C56),INDEX(R_Holidays,,2),0)&gt;0,"H",""),IFERROR(INDEX(I_Attn_Entries,MATCH(I_StudentName,'Attendance Register'!$B$10:$B$59,0), MATCH(DATE(YEAR(K$37),MONTH(K$37),$C56),'Attendance Register'!$D$8:$NE$8,0)),"W")),""),"")</f>
        <v/>
      </c>
      <c r="L56" s="89" t="str">
        <f ca="1">IFERROR(IF(AND(MONTH(DATE(YEAR(L$37),MONTH(L$37),$C56))=MONTH(L$37),DATE(YEAR(L$37),MONTH(L$37),$C56)&lt;=TODAY()),IFERROR(IF(MATCH(DATE(YEAR(L$37),MONTH(L$37),$C56),INDEX(R_Holidays,,2),0)&gt;0,"H",""),IFERROR(INDEX(I_Attn_Entries,MATCH(I_StudentName,'Attendance Register'!$B$10:$B$59,0), MATCH(DATE(YEAR(L$37),MONTH(L$37),$C56),'Attendance Register'!$D$8:$NE$8,0)),"W")),""),"")</f>
        <v/>
      </c>
      <c r="M56" s="89" t="str">
        <f ca="1">IFERROR(IF(AND(MONTH(DATE(YEAR(M$37),MONTH(M$37),$C56))=MONTH(M$37),DATE(YEAR(M$37),MONTH(M$37),$C56)&lt;=TODAY()),IFERROR(IF(MATCH(DATE(YEAR(M$37),MONTH(M$37),$C56),INDEX(R_Holidays,,2),0)&gt;0,"H",""),IFERROR(INDEX(I_Attn_Entries,MATCH(I_StudentName,'Attendance Register'!$B$10:$B$59,0), MATCH(DATE(YEAR(M$37),MONTH(M$37),$C56),'Attendance Register'!$D$8:$NE$8,0)),"W")),""),"")</f>
        <v/>
      </c>
      <c r="N56" s="89" t="str">
        <f ca="1">IFERROR(IF(AND(MONTH(DATE(YEAR(N$37),MONTH(N$37),$C56))=MONTH(N$37),DATE(YEAR(N$37),MONTH(N$37),$C56)&lt;=TODAY()),IFERROR(IF(MATCH(DATE(YEAR(N$37),MONTH(N$37),$C56),INDEX(R_Holidays,,2),0)&gt;0,"H",""),IFERROR(INDEX(I_Attn_Entries,MATCH(I_StudentName,'Attendance Register'!$B$10:$B$59,0), MATCH(DATE(YEAR(N$37),MONTH(N$37),$C56),'Attendance Register'!$D$8:$NE$8,0)),"W")),""),"")</f>
        <v/>
      </c>
      <c r="O56" s="89" t="str">
        <f ca="1">IFERROR(IF(AND(MONTH(DATE(YEAR(O$37),MONTH(O$37),$C56))=MONTH(O$37),DATE(YEAR(O$37),MONTH(O$37),$C56)&lt;=TODAY()),IFERROR(IF(MATCH(DATE(YEAR(O$37),MONTH(O$37),$C56),INDEX(R_Holidays,,2),0)&gt;0,"H",""),IFERROR(INDEX(I_Attn_Entries,MATCH(I_StudentName,'Attendance Register'!$B$10:$B$59,0), MATCH(DATE(YEAR(O$37),MONTH(O$37),$C56),'Attendance Register'!$D$8:$NE$8,0)),"W")),""),"")</f>
        <v/>
      </c>
      <c r="P56" s="91"/>
      <c r="Q56" s="44"/>
      <c r="R56" s="2"/>
    </row>
    <row r="57" spans="1:18" ht="24" customHeight="1">
      <c r="A57" s="2"/>
      <c r="B57" s="41"/>
      <c r="C57" s="83">
        <v>20</v>
      </c>
      <c r="D57" s="89" t="str">
        <f ca="1">IFERROR(IF(AND(MONTH(DATE(YEAR(D$37),MONTH(D$37),$C57))=MONTH(D$37),DATE(YEAR(D$37),MONTH(D$37),$C57)&lt;=TODAY()),IFERROR(IF(MATCH(DATE(YEAR(D$37),MONTH(D$37),$C57),INDEX(R_Holidays,,2),0)&gt;0,"H",""),IFERROR(INDEX(I_Attn_Entries,MATCH(I_StudentName,'Attendance Register'!$B$10:$B$59,0), MATCH(DATE(YEAR(D$37),MONTH(D$37),$C57),'Attendance Register'!$D$8:$NE$8,0)),"W")),""),"")</f>
        <v/>
      </c>
      <c r="E57" s="89" t="str">
        <f ca="1">IFERROR(IF(AND(MONTH(DATE(YEAR(E$37),MONTH(E$37),$C57))=MONTH(E$37),DATE(YEAR(E$37),MONTH(E$37),$C57)&lt;=TODAY()),IFERROR(IF(MATCH(DATE(YEAR(E$37),MONTH(E$37),$C57),INDEX(R_Holidays,,2),0)&gt;0,"H",""),IFERROR(INDEX(I_Attn_Entries,MATCH(I_StudentName,'Attendance Register'!$B$10:$B$59,0), MATCH(DATE(YEAR(E$37),MONTH(E$37),$C57),'Attendance Register'!$D$8:$NE$8,0)),"W")),""),"")</f>
        <v/>
      </c>
      <c r="F57" s="89" t="str">
        <f ca="1">IFERROR(IF(AND(MONTH(DATE(YEAR(F$37),MONTH(F$37),$C57))=MONTH(F$37),DATE(YEAR(F$37),MONTH(F$37),$C57)&lt;=TODAY()),IFERROR(IF(MATCH(DATE(YEAR(F$37),MONTH(F$37),$C57),INDEX(R_Holidays,,2),0)&gt;0,"H",""),IFERROR(INDEX(I_Attn_Entries,MATCH(I_StudentName,'Attendance Register'!$B$10:$B$59,0), MATCH(DATE(YEAR(F$37),MONTH(F$37),$C57),'Attendance Register'!$D$8:$NE$8,0)),"W")),""),"")</f>
        <v/>
      </c>
      <c r="G57" s="89" t="str">
        <f ca="1">IFERROR(IF(AND(MONTH(DATE(YEAR(G$37),MONTH(G$37),$C57))=MONTH(G$37),DATE(YEAR(G$37),MONTH(G$37),$C57)&lt;=TODAY()),IFERROR(IF(MATCH(DATE(YEAR(G$37),MONTH(G$37),$C57),INDEX(R_Holidays,,2),0)&gt;0,"H",""),IFERROR(INDEX(I_Attn_Entries,MATCH(I_StudentName,'Attendance Register'!$B$10:$B$59,0), MATCH(DATE(YEAR(G$37),MONTH(G$37),$C57),'Attendance Register'!$D$8:$NE$8,0)),"W")),""),"")</f>
        <v/>
      </c>
      <c r="H57" s="89" t="str">
        <f ca="1">IFERROR(IF(AND(MONTH(DATE(YEAR(H$37),MONTH(H$37),$C57))=MONTH(H$37),DATE(YEAR(H$37),MONTH(H$37),$C57)&lt;=TODAY()),IFERROR(IF(MATCH(DATE(YEAR(H$37),MONTH(H$37),$C57),INDEX(R_Holidays,,2),0)&gt;0,"H",""),IFERROR(INDEX(I_Attn_Entries,MATCH(I_StudentName,'Attendance Register'!$B$10:$B$59,0), MATCH(DATE(YEAR(H$37),MONTH(H$37),$C57),'Attendance Register'!$D$8:$NE$8,0)),"W")),""),"")</f>
        <v/>
      </c>
      <c r="I57" s="89" t="str">
        <f ca="1">IFERROR(IF(AND(MONTH(DATE(YEAR(I$37),MONTH(I$37),$C57))=MONTH(I$37),DATE(YEAR(I$37),MONTH(I$37),$C57)&lt;=TODAY()),IFERROR(IF(MATCH(DATE(YEAR(I$37),MONTH(I$37),$C57),INDEX(R_Holidays,,2),0)&gt;0,"H",""),IFERROR(INDEX(I_Attn_Entries,MATCH(I_StudentName,'Attendance Register'!$B$10:$B$59,0), MATCH(DATE(YEAR(I$37),MONTH(I$37),$C57),'Attendance Register'!$D$8:$NE$8,0)),"W")),""),"")</f>
        <v/>
      </c>
      <c r="J57" s="89" t="str">
        <f ca="1">IFERROR(IF(AND(MONTH(DATE(YEAR(J$37),MONTH(J$37),$C57))=MONTH(J$37),DATE(YEAR(J$37),MONTH(J$37),$C57)&lt;=TODAY()),IFERROR(IF(MATCH(DATE(YEAR(J$37),MONTH(J$37),$C57),INDEX(R_Holidays,,2),0)&gt;0,"H",""),IFERROR(INDEX(I_Attn_Entries,MATCH(I_StudentName,'Attendance Register'!$B$10:$B$59,0), MATCH(DATE(YEAR(J$37),MONTH(J$37),$C57),'Attendance Register'!$D$8:$NE$8,0)),"W")),""),"")</f>
        <v/>
      </c>
      <c r="K57" s="89" t="str">
        <f ca="1">IFERROR(IF(AND(MONTH(DATE(YEAR(K$37),MONTH(K$37),$C57))=MONTH(K$37),DATE(YEAR(K$37),MONTH(K$37),$C57)&lt;=TODAY()),IFERROR(IF(MATCH(DATE(YEAR(K$37),MONTH(K$37),$C57),INDEX(R_Holidays,,2),0)&gt;0,"H",""),IFERROR(INDEX(I_Attn_Entries,MATCH(I_StudentName,'Attendance Register'!$B$10:$B$59,0), MATCH(DATE(YEAR(K$37),MONTH(K$37),$C57),'Attendance Register'!$D$8:$NE$8,0)),"W")),""),"")</f>
        <v/>
      </c>
      <c r="L57" s="89" t="str">
        <f ca="1">IFERROR(IF(AND(MONTH(DATE(YEAR(L$37),MONTH(L$37),$C57))=MONTH(L$37),DATE(YEAR(L$37),MONTH(L$37),$C57)&lt;=TODAY()),IFERROR(IF(MATCH(DATE(YEAR(L$37),MONTH(L$37),$C57),INDEX(R_Holidays,,2),0)&gt;0,"H",""),IFERROR(INDEX(I_Attn_Entries,MATCH(I_StudentName,'Attendance Register'!$B$10:$B$59,0), MATCH(DATE(YEAR(L$37),MONTH(L$37),$C57),'Attendance Register'!$D$8:$NE$8,0)),"W")),""),"")</f>
        <v/>
      </c>
      <c r="M57" s="89" t="str">
        <f ca="1">IFERROR(IF(AND(MONTH(DATE(YEAR(M$37),MONTH(M$37),$C57))=MONTH(M$37),DATE(YEAR(M$37),MONTH(M$37),$C57)&lt;=TODAY()),IFERROR(IF(MATCH(DATE(YEAR(M$37),MONTH(M$37),$C57),INDEX(R_Holidays,,2),0)&gt;0,"H",""),IFERROR(INDEX(I_Attn_Entries,MATCH(I_StudentName,'Attendance Register'!$B$10:$B$59,0), MATCH(DATE(YEAR(M$37),MONTH(M$37),$C57),'Attendance Register'!$D$8:$NE$8,0)),"W")),""),"")</f>
        <v/>
      </c>
      <c r="N57" s="89" t="str">
        <f ca="1">IFERROR(IF(AND(MONTH(DATE(YEAR(N$37),MONTH(N$37),$C57))=MONTH(N$37),DATE(YEAR(N$37),MONTH(N$37),$C57)&lt;=TODAY()),IFERROR(IF(MATCH(DATE(YEAR(N$37),MONTH(N$37),$C57),INDEX(R_Holidays,,2),0)&gt;0,"H",""),IFERROR(INDEX(I_Attn_Entries,MATCH(I_StudentName,'Attendance Register'!$B$10:$B$59,0), MATCH(DATE(YEAR(N$37),MONTH(N$37),$C57),'Attendance Register'!$D$8:$NE$8,0)),"W")),""),"")</f>
        <v/>
      </c>
      <c r="O57" s="89" t="str">
        <f ca="1">IFERROR(IF(AND(MONTH(DATE(YEAR(O$37),MONTH(O$37),$C57))=MONTH(O$37),DATE(YEAR(O$37),MONTH(O$37),$C57)&lt;=TODAY()),IFERROR(IF(MATCH(DATE(YEAR(O$37),MONTH(O$37),$C57),INDEX(R_Holidays,,2),0)&gt;0,"H",""),IFERROR(INDEX(I_Attn_Entries,MATCH(I_StudentName,'Attendance Register'!$B$10:$B$59,0), MATCH(DATE(YEAR(O$37),MONTH(O$37),$C57),'Attendance Register'!$D$8:$NE$8,0)),"W")),""),"")</f>
        <v/>
      </c>
      <c r="P57" s="91"/>
      <c r="Q57" s="44"/>
      <c r="R57" s="2"/>
    </row>
    <row r="58" spans="1:18" ht="24" customHeight="1">
      <c r="A58" s="2"/>
      <c r="B58" s="41"/>
      <c r="C58" s="83">
        <v>21</v>
      </c>
      <c r="D58" s="89" t="str">
        <f ca="1">IFERROR(IF(AND(MONTH(DATE(YEAR(D$37),MONTH(D$37),$C58))=MONTH(D$37),DATE(YEAR(D$37),MONTH(D$37),$C58)&lt;=TODAY()),IFERROR(IF(MATCH(DATE(YEAR(D$37),MONTH(D$37),$C58),INDEX(R_Holidays,,2),0)&gt;0,"H",""),IFERROR(INDEX(I_Attn_Entries,MATCH(I_StudentName,'Attendance Register'!$B$10:$B$59,0), MATCH(DATE(YEAR(D$37),MONTH(D$37),$C58),'Attendance Register'!$D$8:$NE$8,0)),"W")),""),"")</f>
        <v/>
      </c>
      <c r="E58" s="89" t="str">
        <f ca="1">IFERROR(IF(AND(MONTH(DATE(YEAR(E$37),MONTH(E$37),$C58))=MONTH(E$37),DATE(YEAR(E$37),MONTH(E$37),$C58)&lt;=TODAY()),IFERROR(IF(MATCH(DATE(YEAR(E$37),MONTH(E$37),$C58),INDEX(R_Holidays,,2),0)&gt;0,"H",""),IFERROR(INDEX(I_Attn_Entries,MATCH(I_StudentName,'Attendance Register'!$B$10:$B$59,0), MATCH(DATE(YEAR(E$37),MONTH(E$37),$C58),'Attendance Register'!$D$8:$NE$8,0)),"W")),""),"")</f>
        <v/>
      </c>
      <c r="F58" s="89" t="str">
        <f ca="1">IFERROR(IF(AND(MONTH(DATE(YEAR(F$37),MONTH(F$37),$C58))=MONTH(F$37),DATE(YEAR(F$37),MONTH(F$37),$C58)&lt;=TODAY()),IFERROR(IF(MATCH(DATE(YEAR(F$37),MONTH(F$37),$C58),INDEX(R_Holidays,,2),0)&gt;0,"H",""),IFERROR(INDEX(I_Attn_Entries,MATCH(I_StudentName,'Attendance Register'!$B$10:$B$59,0), MATCH(DATE(YEAR(F$37),MONTH(F$37),$C58),'Attendance Register'!$D$8:$NE$8,0)),"W")),""),"")</f>
        <v/>
      </c>
      <c r="G58" s="89" t="str">
        <f ca="1">IFERROR(IF(AND(MONTH(DATE(YEAR(G$37),MONTH(G$37),$C58))=MONTH(G$37),DATE(YEAR(G$37),MONTH(G$37),$C58)&lt;=TODAY()),IFERROR(IF(MATCH(DATE(YEAR(G$37),MONTH(G$37),$C58),INDEX(R_Holidays,,2),0)&gt;0,"H",""),IFERROR(INDEX(I_Attn_Entries,MATCH(I_StudentName,'Attendance Register'!$B$10:$B$59,0), MATCH(DATE(YEAR(G$37),MONTH(G$37),$C58),'Attendance Register'!$D$8:$NE$8,0)),"W")),""),"")</f>
        <v/>
      </c>
      <c r="H58" s="89" t="str">
        <f ca="1">IFERROR(IF(AND(MONTH(DATE(YEAR(H$37),MONTH(H$37),$C58))=MONTH(H$37),DATE(YEAR(H$37),MONTH(H$37),$C58)&lt;=TODAY()),IFERROR(IF(MATCH(DATE(YEAR(H$37),MONTH(H$37),$C58),INDEX(R_Holidays,,2),0)&gt;0,"H",""),IFERROR(INDEX(I_Attn_Entries,MATCH(I_StudentName,'Attendance Register'!$B$10:$B$59,0), MATCH(DATE(YEAR(H$37),MONTH(H$37),$C58),'Attendance Register'!$D$8:$NE$8,0)),"W")),""),"")</f>
        <v/>
      </c>
      <c r="I58" s="89" t="str">
        <f ca="1">IFERROR(IF(AND(MONTH(DATE(YEAR(I$37),MONTH(I$37),$C58))=MONTH(I$37),DATE(YEAR(I$37),MONTH(I$37),$C58)&lt;=TODAY()),IFERROR(IF(MATCH(DATE(YEAR(I$37),MONTH(I$37),$C58),INDEX(R_Holidays,,2),0)&gt;0,"H",""),IFERROR(INDEX(I_Attn_Entries,MATCH(I_StudentName,'Attendance Register'!$B$10:$B$59,0), MATCH(DATE(YEAR(I$37),MONTH(I$37),$C58),'Attendance Register'!$D$8:$NE$8,0)),"W")),""),"")</f>
        <v/>
      </c>
      <c r="J58" s="89" t="str">
        <f ca="1">IFERROR(IF(AND(MONTH(DATE(YEAR(J$37),MONTH(J$37),$C58))=MONTH(J$37),DATE(YEAR(J$37),MONTH(J$37),$C58)&lt;=TODAY()),IFERROR(IF(MATCH(DATE(YEAR(J$37),MONTH(J$37),$C58),INDEX(R_Holidays,,2),0)&gt;0,"H",""),IFERROR(INDEX(I_Attn_Entries,MATCH(I_StudentName,'Attendance Register'!$B$10:$B$59,0), MATCH(DATE(YEAR(J$37),MONTH(J$37),$C58),'Attendance Register'!$D$8:$NE$8,0)),"W")),""),"")</f>
        <v/>
      </c>
      <c r="K58" s="89" t="str">
        <f ca="1">IFERROR(IF(AND(MONTH(DATE(YEAR(K$37),MONTH(K$37),$C58))=MONTH(K$37),DATE(YEAR(K$37),MONTH(K$37),$C58)&lt;=TODAY()),IFERROR(IF(MATCH(DATE(YEAR(K$37),MONTH(K$37),$C58),INDEX(R_Holidays,,2),0)&gt;0,"H",""),IFERROR(INDEX(I_Attn_Entries,MATCH(I_StudentName,'Attendance Register'!$B$10:$B$59,0), MATCH(DATE(YEAR(K$37),MONTH(K$37),$C58),'Attendance Register'!$D$8:$NE$8,0)),"W")),""),"")</f>
        <v/>
      </c>
      <c r="L58" s="89" t="str">
        <f ca="1">IFERROR(IF(AND(MONTH(DATE(YEAR(L$37),MONTH(L$37),$C58))=MONTH(L$37),DATE(YEAR(L$37),MONTH(L$37),$C58)&lt;=TODAY()),IFERROR(IF(MATCH(DATE(YEAR(L$37),MONTH(L$37),$C58),INDEX(R_Holidays,,2),0)&gt;0,"H",""),IFERROR(INDEX(I_Attn_Entries,MATCH(I_StudentName,'Attendance Register'!$B$10:$B$59,0), MATCH(DATE(YEAR(L$37),MONTH(L$37),$C58),'Attendance Register'!$D$8:$NE$8,0)),"W")),""),"")</f>
        <v/>
      </c>
      <c r="M58" s="89" t="str">
        <f ca="1">IFERROR(IF(AND(MONTH(DATE(YEAR(M$37),MONTH(M$37),$C58))=MONTH(M$37),DATE(YEAR(M$37),MONTH(M$37),$C58)&lt;=TODAY()),IFERROR(IF(MATCH(DATE(YEAR(M$37),MONTH(M$37),$C58),INDEX(R_Holidays,,2),0)&gt;0,"H",""),IFERROR(INDEX(I_Attn_Entries,MATCH(I_StudentName,'Attendance Register'!$B$10:$B$59,0), MATCH(DATE(YEAR(M$37),MONTH(M$37),$C58),'Attendance Register'!$D$8:$NE$8,0)),"W")),""),"")</f>
        <v/>
      </c>
      <c r="N58" s="89" t="str">
        <f ca="1">IFERROR(IF(AND(MONTH(DATE(YEAR(N$37),MONTH(N$37),$C58))=MONTH(N$37),DATE(YEAR(N$37),MONTH(N$37),$C58)&lt;=TODAY()),IFERROR(IF(MATCH(DATE(YEAR(N$37),MONTH(N$37),$C58),INDEX(R_Holidays,,2),0)&gt;0,"H",""),IFERROR(INDEX(I_Attn_Entries,MATCH(I_StudentName,'Attendance Register'!$B$10:$B$59,0), MATCH(DATE(YEAR(N$37),MONTH(N$37),$C58),'Attendance Register'!$D$8:$NE$8,0)),"W")),""),"")</f>
        <v/>
      </c>
      <c r="O58" s="89" t="str">
        <f ca="1">IFERROR(IF(AND(MONTH(DATE(YEAR(O$37),MONTH(O$37),$C58))=MONTH(O$37),DATE(YEAR(O$37),MONTH(O$37),$C58)&lt;=TODAY()),IFERROR(IF(MATCH(DATE(YEAR(O$37),MONTH(O$37),$C58),INDEX(R_Holidays,,2),0)&gt;0,"H",""),IFERROR(INDEX(I_Attn_Entries,MATCH(I_StudentName,'Attendance Register'!$B$10:$B$59,0), MATCH(DATE(YEAR(O$37),MONTH(O$37),$C58),'Attendance Register'!$D$8:$NE$8,0)),"W")),""),"")</f>
        <v/>
      </c>
      <c r="P58" s="91"/>
      <c r="Q58" s="44"/>
      <c r="R58" s="2"/>
    </row>
    <row r="59" spans="1:18" ht="24" customHeight="1">
      <c r="A59" s="2"/>
      <c r="B59" s="41"/>
      <c r="C59" s="83">
        <v>22</v>
      </c>
      <c r="D59" s="89" t="str">
        <f ca="1">IFERROR(IF(AND(MONTH(DATE(YEAR(D$37),MONTH(D$37),$C59))=MONTH(D$37),DATE(YEAR(D$37),MONTH(D$37),$C59)&lt;=TODAY()),IFERROR(IF(MATCH(DATE(YEAR(D$37),MONTH(D$37),$C59),INDEX(R_Holidays,,2),0)&gt;0,"H",""),IFERROR(INDEX(I_Attn_Entries,MATCH(I_StudentName,'Attendance Register'!$B$10:$B$59,0), MATCH(DATE(YEAR(D$37),MONTH(D$37),$C59),'Attendance Register'!$D$8:$NE$8,0)),"W")),""),"")</f>
        <v/>
      </c>
      <c r="E59" s="89" t="str">
        <f ca="1">IFERROR(IF(AND(MONTH(DATE(YEAR(E$37),MONTH(E$37),$C59))=MONTH(E$37),DATE(YEAR(E$37),MONTH(E$37),$C59)&lt;=TODAY()),IFERROR(IF(MATCH(DATE(YEAR(E$37),MONTH(E$37),$C59),INDEX(R_Holidays,,2),0)&gt;0,"H",""),IFERROR(INDEX(I_Attn_Entries,MATCH(I_StudentName,'Attendance Register'!$B$10:$B$59,0), MATCH(DATE(YEAR(E$37),MONTH(E$37),$C59),'Attendance Register'!$D$8:$NE$8,0)),"W")),""),"")</f>
        <v/>
      </c>
      <c r="F59" s="89" t="str">
        <f ca="1">IFERROR(IF(AND(MONTH(DATE(YEAR(F$37),MONTH(F$37),$C59))=MONTH(F$37),DATE(YEAR(F$37),MONTH(F$37),$C59)&lt;=TODAY()),IFERROR(IF(MATCH(DATE(YEAR(F$37),MONTH(F$37),$C59),INDEX(R_Holidays,,2),0)&gt;0,"H",""),IFERROR(INDEX(I_Attn_Entries,MATCH(I_StudentName,'Attendance Register'!$B$10:$B$59,0), MATCH(DATE(YEAR(F$37),MONTH(F$37),$C59),'Attendance Register'!$D$8:$NE$8,0)),"W")),""),"")</f>
        <v/>
      </c>
      <c r="G59" s="89" t="str">
        <f ca="1">IFERROR(IF(AND(MONTH(DATE(YEAR(G$37),MONTH(G$37),$C59))=MONTH(G$37),DATE(YEAR(G$37),MONTH(G$37),$C59)&lt;=TODAY()),IFERROR(IF(MATCH(DATE(YEAR(G$37),MONTH(G$37),$C59),INDEX(R_Holidays,,2),0)&gt;0,"H",""),IFERROR(INDEX(I_Attn_Entries,MATCH(I_StudentName,'Attendance Register'!$B$10:$B$59,0), MATCH(DATE(YEAR(G$37),MONTH(G$37),$C59),'Attendance Register'!$D$8:$NE$8,0)),"W")),""),"")</f>
        <v/>
      </c>
      <c r="H59" s="89" t="str">
        <f ca="1">IFERROR(IF(AND(MONTH(DATE(YEAR(H$37),MONTH(H$37),$C59))=MONTH(H$37),DATE(YEAR(H$37),MONTH(H$37),$C59)&lt;=TODAY()),IFERROR(IF(MATCH(DATE(YEAR(H$37),MONTH(H$37),$C59),INDEX(R_Holidays,,2),0)&gt;0,"H",""),IFERROR(INDEX(I_Attn_Entries,MATCH(I_StudentName,'Attendance Register'!$B$10:$B$59,0), MATCH(DATE(YEAR(H$37),MONTH(H$37),$C59),'Attendance Register'!$D$8:$NE$8,0)),"W")),""),"")</f>
        <v/>
      </c>
      <c r="I59" s="89" t="str">
        <f ca="1">IFERROR(IF(AND(MONTH(DATE(YEAR(I$37),MONTH(I$37),$C59))=MONTH(I$37),DATE(YEAR(I$37),MONTH(I$37),$C59)&lt;=TODAY()),IFERROR(IF(MATCH(DATE(YEAR(I$37),MONTH(I$37),$C59),INDEX(R_Holidays,,2),0)&gt;0,"H",""),IFERROR(INDEX(I_Attn_Entries,MATCH(I_StudentName,'Attendance Register'!$B$10:$B$59,0), MATCH(DATE(YEAR(I$37),MONTH(I$37),$C59),'Attendance Register'!$D$8:$NE$8,0)),"W")),""),"")</f>
        <v/>
      </c>
      <c r="J59" s="89" t="str">
        <f ca="1">IFERROR(IF(AND(MONTH(DATE(YEAR(J$37),MONTH(J$37),$C59))=MONTH(J$37),DATE(YEAR(J$37),MONTH(J$37),$C59)&lt;=TODAY()),IFERROR(IF(MATCH(DATE(YEAR(J$37),MONTH(J$37),$C59),INDEX(R_Holidays,,2),0)&gt;0,"H",""),IFERROR(INDEX(I_Attn_Entries,MATCH(I_StudentName,'Attendance Register'!$B$10:$B$59,0), MATCH(DATE(YEAR(J$37),MONTH(J$37),$C59),'Attendance Register'!$D$8:$NE$8,0)),"W")),""),"")</f>
        <v/>
      </c>
      <c r="K59" s="89" t="str">
        <f ca="1">IFERROR(IF(AND(MONTH(DATE(YEAR(K$37),MONTH(K$37),$C59))=MONTH(K$37),DATE(YEAR(K$37),MONTH(K$37),$C59)&lt;=TODAY()),IFERROR(IF(MATCH(DATE(YEAR(K$37),MONTH(K$37),$C59),INDEX(R_Holidays,,2),0)&gt;0,"H",""),IFERROR(INDEX(I_Attn_Entries,MATCH(I_StudentName,'Attendance Register'!$B$10:$B$59,0), MATCH(DATE(YEAR(K$37),MONTH(K$37),$C59),'Attendance Register'!$D$8:$NE$8,0)),"W")),""),"")</f>
        <v/>
      </c>
      <c r="L59" s="89" t="str">
        <f ca="1">IFERROR(IF(AND(MONTH(DATE(YEAR(L$37),MONTH(L$37),$C59))=MONTH(L$37),DATE(YEAR(L$37),MONTH(L$37),$C59)&lt;=TODAY()),IFERROR(IF(MATCH(DATE(YEAR(L$37),MONTH(L$37),$C59),INDEX(R_Holidays,,2),0)&gt;0,"H",""),IFERROR(INDEX(I_Attn_Entries,MATCH(I_StudentName,'Attendance Register'!$B$10:$B$59,0), MATCH(DATE(YEAR(L$37),MONTH(L$37),$C59),'Attendance Register'!$D$8:$NE$8,0)),"W")),""),"")</f>
        <v/>
      </c>
      <c r="M59" s="89" t="str">
        <f ca="1">IFERROR(IF(AND(MONTH(DATE(YEAR(M$37),MONTH(M$37),$C59))=MONTH(M$37),DATE(YEAR(M$37),MONTH(M$37),$C59)&lt;=TODAY()),IFERROR(IF(MATCH(DATE(YEAR(M$37),MONTH(M$37),$C59),INDEX(R_Holidays,,2),0)&gt;0,"H",""),IFERROR(INDEX(I_Attn_Entries,MATCH(I_StudentName,'Attendance Register'!$B$10:$B$59,0), MATCH(DATE(YEAR(M$37),MONTH(M$37),$C59),'Attendance Register'!$D$8:$NE$8,0)),"W")),""),"")</f>
        <v/>
      </c>
      <c r="N59" s="89" t="str">
        <f ca="1">IFERROR(IF(AND(MONTH(DATE(YEAR(N$37),MONTH(N$37),$C59))=MONTH(N$37),DATE(YEAR(N$37),MONTH(N$37),$C59)&lt;=TODAY()),IFERROR(IF(MATCH(DATE(YEAR(N$37),MONTH(N$37),$C59),INDEX(R_Holidays,,2),0)&gt;0,"H",""),IFERROR(INDEX(I_Attn_Entries,MATCH(I_StudentName,'Attendance Register'!$B$10:$B$59,0), MATCH(DATE(YEAR(N$37),MONTH(N$37),$C59),'Attendance Register'!$D$8:$NE$8,0)),"W")),""),"")</f>
        <v/>
      </c>
      <c r="O59" s="89" t="str">
        <f ca="1">IFERROR(IF(AND(MONTH(DATE(YEAR(O$37),MONTH(O$37),$C59))=MONTH(O$37),DATE(YEAR(O$37),MONTH(O$37),$C59)&lt;=TODAY()),IFERROR(IF(MATCH(DATE(YEAR(O$37),MONTH(O$37),$C59),INDEX(R_Holidays,,2),0)&gt;0,"H",""),IFERROR(INDEX(I_Attn_Entries,MATCH(I_StudentName,'Attendance Register'!$B$10:$B$59,0), MATCH(DATE(YEAR(O$37),MONTH(O$37),$C59),'Attendance Register'!$D$8:$NE$8,0)),"W")),""),"")</f>
        <v/>
      </c>
      <c r="P59" s="91"/>
      <c r="Q59" s="44"/>
      <c r="R59" s="2"/>
    </row>
    <row r="60" spans="1:18" ht="24" customHeight="1">
      <c r="A60" s="2"/>
      <c r="B60" s="41"/>
      <c r="C60" s="83">
        <v>23</v>
      </c>
      <c r="D60" s="89" t="str">
        <f ca="1">IFERROR(IF(AND(MONTH(DATE(YEAR(D$37),MONTH(D$37),$C60))=MONTH(D$37),DATE(YEAR(D$37),MONTH(D$37),$C60)&lt;=TODAY()),IFERROR(IF(MATCH(DATE(YEAR(D$37),MONTH(D$37),$C60),INDEX(R_Holidays,,2),0)&gt;0,"H",""),IFERROR(INDEX(I_Attn_Entries,MATCH(I_StudentName,'Attendance Register'!$B$10:$B$59,0), MATCH(DATE(YEAR(D$37),MONTH(D$37),$C60),'Attendance Register'!$D$8:$NE$8,0)),"W")),""),"")</f>
        <v/>
      </c>
      <c r="E60" s="89" t="str">
        <f ca="1">IFERROR(IF(AND(MONTH(DATE(YEAR(E$37),MONTH(E$37),$C60))=MONTH(E$37),DATE(YEAR(E$37),MONTH(E$37),$C60)&lt;=TODAY()),IFERROR(IF(MATCH(DATE(YEAR(E$37),MONTH(E$37),$C60),INDEX(R_Holidays,,2),0)&gt;0,"H",""),IFERROR(INDEX(I_Attn_Entries,MATCH(I_StudentName,'Attendance Register'!$B$10:$B$59,0), MATCH(DATE(YEAR(E$37),MONTH(E$37),$C60),'Attendance Register'!$D$8:$NE$8,0)),"W")),""),"")</f>
        <v/>
      </c>
      <c r="F60" s="89" t="str">
        <f ca="1">IFERROR(IF(AND(MONTH(DATE(YEAR(F$37),MONTH(F$37),$C60))=MONTH(F$37),DATE(YEAR(F$37),MONTH(F$37),$C60)&lt;=TODAY()),IFERROR(IF(MATCH(DATE(YEAR(F$37),MONTH(F$37),$C60),INDEX(R_Holidays,,2),0)&gt;0,"H",""),IFERROR(INDEX(I_Attn_Entries,MATCH(I_StudentName,'Attendance Register'!$B$10:$B$59,0), MATCH(DATE(YEAR(F$37),MONTH(F$37),$C60),'Attendance Register'!$D$8:$NE$8,0)),"W")),""),"")</f>
        <v/>
      </c>
      <c r="G60" s="89" t="str">
        <f ca="1">IFERROR(IF(AND(MONTH(DATE(YEAR(G$37),MONTH(G$37),$C60))=MONTH(G$37),DATE(YEAR(G$37),MONTH(G$37),$C60)&lt;=TODAY()),IFERROR(IF(MATCH(DATE(YEAR(G$37),MONTH(G$37),$C60),INDEX(R_Holidays,,2),0)&gt;0,"H",""),IFERROR(INDEX(I_Attn_Entries,MATCH(I_StudentName,'Attendance Register'!$B$10:$B$59,0), MATCH(DATE(YEAR(G$37),MONTH(G$37),$C60),'Attendance Register'!$D$8:$NE$8,0)),"W")),""),"")</f>
        <v/>
      </c>
      <c r="H60" s="89" t="str">
        <f ca="1">IFERROR(IF(AND(MONTH(DATE(YEAR(H$37),MONTH(H$37),$C60))=MONTH(H$37),DATE(YEAR(H$37),MONTH(H$37),$C60)&lt;=TODAY()),IFERROR(IF(MATCH(DATE(YEAR(H$37),MONTH(H$37),$C60),INDEX(R_Holidays,,2),0)&gt;0,"H",""),IFERROR(INDEX(I_Attn_Entries,MATCH(I_StudentName,'Attendance Register'!$B$10:$B$59,0), MATCH(DATE(YEAR(H$37),MONTH(H$37),$C60),'Attendance Register'!$D$8:$NE$8,0)),"W")),""),"")</f>
        <v/>
      </c>
      <c r="I60" s="89" t="str">
        <f ca="1">IFERROR(IF(AND(MONTH(DATE(YEAR(I$37),MONTH(I$37),$C60))=MONTH(I$37),DATE(YEAR(I$37),MONTH(I$37),$C60)&lt;=TODAY()),IFERROR(IF(MATCH(DATE(YEAR(I$37),MONTH(I$37),$C60),INDEX(R_Holidays,,2),0)&gt;0,"H",""),IFERROR(INDEX(I_Attn_Entries,MATCH(I_StudentName,'Attendance Register'!$B$10:$B$59,0), MATCH(DATE(YEAR(I$37),MONTH(I$37),$C60),'Attendance Register'!$D$8:$NE$8,0)),"W")),""),"")</f>
        <v/>
      </c>
      <c r="J60" s="89" t="str">
        <f ca="1">IFERROR(IF(AND(MONTH(DATE(YEAR(J$37),MONTH(J$37),$C60))=MONTH(J$37),DATE(YEAR(J$37),MONTH(J$37),$C60)&lt;=TODAY()),IFERROR(IF(MATCH(DATE(YEAR(J$37),MONTH(J$37),$C60),INDEX(R_Holidays,,2),0)&gt;0,"H",""),IFERROR(INDEX(I_Attn_Entries,MATCH(I_StudentName,'Attendance Register'!$B$10:$B$59,0), MATCH(DATE(YEAR(J$37),MONTH(J$37),$C60),'Attendance Register'!$D$8:$NE$8,0)),"W")),""),"")</f>
        <v/>
      </c>
      <c r="K60" s="89" t="str">
        <f ca="1">IFERROR(IF(AND(MONTH(DATE(YEAR(K$37),MONTH(K$37),$C60))=MONTH(K$37),DATE(YEAR(K$37),MONTH(K$37),$C60)&lt;=TODAY()),IFERROR(IF(MATCH(DATE(YEAR(K$37),MONTH(K$37),$C60),INDEX(R_Holidays,,2),0)&gt;0,"H",""),IFERROR(INDEX(I_Attn_Entries,MATCH(I_StudentName,'Attendance Register'!$B$10:$B$59,0), MATCH(DATE(YEAR(K$37),MONTH(K$37),$C60),'Attendance Register'!$D$8:$NE$8,0)),"W")),""),"")</f>
        <v/>
      </c>
      <c r="L60" s="89" t="str">
        <f ca="1">IFERROR(IF(AND(MONTH(DATE(YEAR(L$37),MONTH(L$37),$C60))=MONTH(L$37),DATE(YEAR(L$37),MONTH(L$37),$C60)&lt;=TODAY()),IFERROR(IF(MATCH(DATE(YEAR(L$37),MONTH(L$37),$C60),INDEX(R_Holidays,,2),0)&gt;0,"H",""),IFERROR(INDEX(I_Attn_Entries,MATCH(I_StudentName,'Attendance Register'!$B$10:$B$59,0), MATCH(DATE(YEAR(L$37),MONTH(L$37),$C60),'Attendance Register'!$D$8:$NE$8,0)),"W")),""),"")</f>
        <v/>
      </c>
      <c r="M60" s="89" t="str">
        <f ca="1">IFERROR(IF(AND(MONTH(DATE(YEAR(M$37),MONTH(M$37),$C60))=MONTH(M$37),DATE(YEAR(M$37),MONTH(M$37),$C60)&lt;=TODAY()),IFERROR(IF(MATCH(DATE(YEAR(M$37),MONTH(M$37),$C60),INDEX(R_Holidays,,2),0)&gt;0,"H",""),IFERROR(INDEX(I_Attn_Entries,MATCH(I_StudentName,'Attendance Register'!$B$10:$B$59,0), MATCH(DATE(YEAR(M$37),MONTH(M$37),$C60),'Attendance Register'!$D$8:$NE$8,0)),"W")),""),"")</f>
        <v/>
      </c>
      <c r="N60" s="89" t="str">
        <f ca="1">IFERROR(IF(AND(MONTH(DATE(YEAR(N$37),MONTH(N$37),$C60))=MONTH(N$37),DATE(YEAR(N$37),MONTH(N$37),$C60)&lt;=TODAY()),IFERROR(IF(MATCH(DATE(YEAR(N$37),MONTH(N$37),$C60),INDEX(R_Holidays,,2),0)&gt;0,"H",""),IFERROR(INDEX(I_Attn_Entries,MATCH(I_StudentName,'Attendance Register'!$B$10:$B$59,0), MATCH(DATE(YEAR(N$37),MONTH(N$37),$C60),'Attendance Register'!$D$8:$NE$8,0)),"W")),""),"")</f>
        <v/>
      </c>
      <c r="O60" s="89" t="str">
        <f ca="1">IFERROR(IF(AND(MONTH(DATE(YEAR(O$37),MONTH(O$37),$C60))=MONTH(O$37),DATE(YEAR(O$37),MONTH(O$37),$C60)&lt;=TODAY()),IFERROR(IF(MATCH(DATE(YEAR(O$37),MONTH(O$37),$C60),INDEX(R_Holidays,,2),0)&gt;0,"H",""),IFERROR(INDEX(I_Attn_Entries,MATCH(I_StudentName,'Attendance Register'!$B$10:$B$59,0), MATCH(DATE(YEAR(O$37),MONTH(O$37),$C60),'Attendance Register'!$D$8:$NE$8,0)),"W")),""),"")</f>
        <v/>
      </c>
      <c r="P60" s="91"/>
      <c r="Q60" s="44"/>
      <c r="R60" s="2"/>
    </row>
    <row r="61" spans="1:18" ht="24" customHeight="1">
      <c r="A61" s="2"/>
      <c r="B61" s="41"/>
      <c r="C61" s="83">
        <v>24</v>
      </c>
      <c r="D61" s="89" t="str">
        <f ca="1">IFERROR(IF(AND(MONTH(DATE(YEAR(D$37),MONTH(D$37),$C61))=MONTH(D$37),DATE(YEAR(D$37),MONTH(D$37),$C61)&lt;=TODAY()),IFERROR(IF(MATCH(DATE(YEAR(D$37),MONTH(D$37),$C61),INDEX(R_Holidays,,2),0)&gt;0,"H",""),IFERROR(INDEX(I_Attn_Entries,MATCH(I_StudentName,'Attendance Register'!$B$10:$B$59,0), MATCH(DATE(YEAR(D$37),MONTH(D$37),$C61),'Attendance Register'!$D$8:$NE$8,0)),"W")),""),"")</f>
        <v/>
      </c>
      <c r="E61" s="89" t="str">
        <f ca="1">IFERROR(IF(AND(MONTH(DATE(YEAR(E$37),MONTH(E$37),$C61))=MONTH(E$37),DATE(YEAR(E$37),MONTH(E$37),$C61)&lt;=TODAY()),IFERROR(IF(MATCH(DATE(YEAR(E$37),MONTH(E$37),$C61),INDEX(R_Holidays,,2),0)&gt;0,"H",""),IFERROR(INDEX(I_Attn_Entries,MATCH(I_StudentName,'Attendance Register'!$B$10:$B$59,0), MATCH(DATE(YEAR(E$37),MONTH(E$37),$C61),'Attendance Register'!$D$8:$NE$8,0)),"W")),""),"")</f>
        <v/>
      </c>
      <c r="F61" s="89" t="str">
        <f ca="1">IFERROR(IF(AND(MONTH(DATE(YEAR(F$37),MONTH(F$37),$C61))=MONTH(F$37),DATE(YEAR(F$37),MONTH(F$37),$C61)&lt;=TODAY()),IFERROR(IF(MATCH(DATE(YEAR(F$37),MONTH(F$37),$C61),INDEX(R_Holidays,,2),0)&gt;0,"H",""),IFERROR(INDEX(I_Attn_Entries,MATCH(I_StudentName,'Attendance Register'!$B$10:$B$59,0), MATCH(DATE(YEAR(F$37),MONTH(F$37),$C61),'Attendance Register'!$D$8:$NE$8,0)),"W")),""),"")</f>
        <v/>
      </c>
      <c r="G61" s="89" t="str">
        <f ca="1">IFERROR(IF(AND(MONTH(DATE(YEAR(G$37),MONTH(G$37),$C61))=MONTH(G$37),DATE(YEAR(G$37),MONTH(G$37),$C61)&lt;=TODAY()),IFERROR(IF(MATCH(DATE(YEAR(G$37),MONTH(G$37),$C61),INDEX(R_Holidays,,2),0)&gt;0,"H",""),IFERROR(INDEX(I_Attn_Entries,MATCH(I_StudentName,'Attendance Register'!$B$10:$B$59,0), MATCH(DATE(YEAR(G$37),MONTH(G$37),$C61),'Attendance Register'!$D$8:$NE$8,0)),"W")),""),"")</f>
        <v/>
      </c>
      <c r="H61" s="89" t="str">
        <f ca="1">IFERROR(IF(AND(MONTH(DATE(YEAR(H$37),MONTH(H$37),$C61))=MONTH(H$37),DATE(YEAR(H$37),MONTH(H$37),$C61)&lt;=TODAY()),IFERROR(IF(MATCH(DATE(YEAR(H$37),MONTH(H$37),$C61),INDEX(R_Holidays,,2),0)&gt;0,"H",""),IFERROR(INDEX(I_Attn_Entries,MATCH(I_StudentName,'Attendance Register'!$B$10:$B$59,0), MATCH(DATE(YEAR(H$37),MONTH(H$37),$C61),'Attendance Register'!$D$8:$NE$8,0)),"W")),""),"")</f>
        <v/>
      </c>
      <c r="I61" s="89" t="str">
        <f ca="1">IFERROR(IF(AND(MONTH(DATE(YEAR(I$37),MONTH(I$37),$C61))=MONTH(I$37),DATE(YEAR(I$37),MONTH(I$37),$C61)&lt;=TODAY()),IFERROR(IF(MATCH(DATE(YEAR(I$37),MONTH(I$37),$C61),INDEX(R_Holidays,,2),0)&gt;0,"H",""),IFERROR(INDEX(I_Attn_Entries,MATCH(I_StudentName,'Attendance Register'!$B$10:$B$59,0), MATCH(DATE(YEAR(I$37),MONTH(I$37),$C61),'Attendance Register'!$D$8:$NE$8,0)),"W")),""),"")</f>
        <v/>
      </c>
      <c r="J61" s="89" t="str">
        <f ca="1">IFERROR(IF(AND(MONTH(DATE(YEAR(J$37),MONTH(J$37),$C61))=MONTH(J$37),DATE(YEAR(J$37),MONTH(J$37),$C61)&lt;=TODAY()),IFERROR(IF(MATCH(DATE(YEAR(J$37),MONTH(J$37),$C61),INDEX(R_Holidays,,2),0)&gt;0,"H",""),IFERROR(INDEX(I_Attn_Entries,MATCH(I_StudentName,'Attendance Register'!$B$10:$B$59,0), MATCH(DATE(YEAR(J$37),MONTH(J$37),$C61),'Attendance Register'!$D$8:$NE$8,0)),"W")),""),"")</f>
        <v/>
      </c>
      <c r="K61" s="89" t="str">
        <f ca="1">IFERROR(IF(AND(MONTH(DATE(YEAR(K$37),MONTH(K$37),$C61))=MONTH(K$37),DATE(YEAR(K$37),MONTH(K$37),$C61)&lt;=TODAY()),IFERROR(IF(MATCH(DATE(YEAR(K$37),MONTH(K$37),$C61),INDEX(R_Holidays,,2),0)&gt;0,"H",""),IFERROR(INDEX(I_Attn_Entries,MATCH(I_StudentName,'Attendance Register'!$B$10:$B$59,0), MATCH(DATE(YEAR(K$37),MONTH(K$37),$C61),'Attendance Register'!$D$8:$NE$8,0)),"W")),""),"")</f>
        <v/>
      </c>
      <c r="L61" s="89" t="str">
        <f ca="1">IFERROR(IF(AND(MONTH(DATE(YEAR(L$37),MONTH(L$37),$C61))=MONTH(L$37),DATE(YEAR(L$37),MONTH(L$37),$C61)&lt;=TODAY()),IFERROR(IF(MATCH(DATE(YEAR(L$37),MONTH(L$37),$C61),INDEX(R_Holidays,,2),0)&gt;0,"H",""),IFERROR(INDEX(I_Attn_Entries,MATCH(I_StudentName,'Attendance Register'!$B$10:$B$59,0), MATCH(DATE(YEAR(L$37),MONTH(L$37),$C61),'Attendance Register'!$D$8:$NE$8,0)),"W")),""),"")</f>
        <v/>
      </c>
      <c r="M61" s="89" t="str">
        <f ca="1">IFERROR(IF(AND(MONTH(DATE(YEAR(M$37),MONTH(M$37),$C61))=MONTH(M$37),DATE(YEAR(M$37),MONTH(M$37),$C61)&lt;=TODAY()),IFERROR(IF(MATCH(DATE(YEAR(M$37),MONTH(M$37),$C61),INDEX(R_Holidays,,2),0)&gt;0,"H",""),IFERROR(INDEX(I_Attn_Entries,MATCH(I_StudentName,'Attendance Register'!$B$10:$B$59,0), MATCH(DATE(YEAR(M$37),MONTH(M$37),$C61),'Attendance Register'!$D$8:$NE$8,0)),"W")),""),"")</f>
        <v/>
      </c>
      <c r="N61" s="89" t="str">
        <f ca="1">IFERROR(IF(AND(MONTH(DATE(YEAR(N$37),MONTH(N$37),$C61))=MONTH(N$37),DATE(YEAR(N$37),MONTH(N$37),$C61)&lt;=TODAY()),IFERROR(IF(MATCH(DATE(YEAR(N$37),MONTH(N$37),$C61),INDEX(R_Holidays,,2),0)&gt;0,"H",""),IFERROR(INDEX(I_Attn_Entries,MATCH(I_StudentName,'Attendance Register'!$B$10:$B$59,0), MATCH(DATE(YEAR(N$37),MONTH(N$37),$C61),'Attendance Register'!$D$8:$NE$8,0)),"W")),""),"")</f>
        <v/>
      </c>
      <c r="O61" s="89" t="str">
        <f ca="1">IFERROR(IF(AND(MONTH(DATE(YEAR(O$37),MONTH(O$37),$C61))=MONTH(O$37),DATE(YEAR(O$37),MONTH(O$37),$C61)&lt;=TODAY()),IFERROR(IF(MATCH(DATE(YEAR(O$37),MONTH(O$37),$C61),INDEX(R_Holidays,,2),0)&gt;0,"H",""),IFERROR(INDEX(I_Attn_Entries,MATCH(I_StudentName,'Attendance Register'!$B$10:$B$59,0), MATCH(DATE(YEAR(O$37),MONTH(O$37),$C61),'Attendance Register'!$D$8:$NE$8,0)),"W")),""),"")</f>
        <v/>
      </c>
      <c r="P61" s="91"/>
      <c r="Q61" s="44"/>
      <c r="R61" s="2"/>
    </row>
    <row r="62" spans="1:18" ht="24" customHeight="1">
      <c r="A62" s="2"/>
      <c r="B62" s="41"/>
      <c r="C62" s="83">
        <v>25</v>
      </c>
      <c r="D62" s="89" t="str">
        <f ca="1">IFERROR(IF(AND(MONTH(DATE(YEAR(D$37),MONTH(D$37),$C62))=MONTH(D$37),DATE(YEAR(D$37),MONTH(D$37),$C62)&lt;=TODAY()),IFERROR(IF(MATCH(DATE(YEAR(D$37),MONTH(D$37),$C62),INDEX(R_Holidays,,2),0)&gt;0,"H",""),IFERROR(INDEX(I_Attn_Entries,MATCH(I_StudentName,'Attendance Register'!$B$10:$B$59,0), MATCH(DATE(YEAR(D$37),MONTH(D$37),$C62),'Attendance Register'!$D$8:$NE$8,0)),"W")),""),"")</f>
        <v/>
      </c>
      <c r="E62" s="89" t="str">
        <f ca="1">IFERROR(IF(AND(MONTH(DATE(YEAR(E$37),MONTH(E$37),$C62))=MONTH(E$37),DATE(YEAR(E$37),MONTH(E$37),$C62)&lt;=TODAY()),IFERROR(IF(MATCH(DATE(YEAR(E$37),MONTH(E$37),$C62),INDEX(R_Holidays,,2),0)&gt;0,"H",""),IFERROR(INDEX(I_Attn_Entries,MATCH(I_StudentName,'Attendance Register'!$B$10:$B$59,0), MATCH(DATE(YEAR(E$37),MONTH(E$37),$C62),'Attendance Register'!$D$8:$NE$8,0)),"W")),""),"")</f>
        <v/>
      </c>
      <c r="F62" s="89" t="str">
        <f ca="1">IFERROR(IF(AND(MONTH(DATE(YEAR(F$37),MONTH(F$37),$C62))=MONTH(F$37),DATE(YEAR(F$37),MONTH(F$37),$C62)&lt;=TODAY()),IFERROR(IF(MATCH(DATE(YEAR(F$37),MONTH(F$37),$C62),INDEX(R_Holidays,,2),0)&gt;0,"H",""),IFERROR(INDEX(I_Attn_Entries,MATCH(I_StudentName,'Attendance Register'!$B$10:$B$59,0), MATCH(DATE(YEAR(F$37),MONTH(F$37),$C62),'Attendance Register'!$D$8:$NE$8,0)),"W")),""),"")</f>
        <v/>
      </c>
      <c r="G62" s="89" t="str">
        <f ca="1">IFERROR(IF(AND(MONTH(DATE(YEAR(G$37),MONTH(G$37),$C62))=MONTH(G$37),DATE(YEAR(G$37),MONTH(G$37),$C62)&lt;=TODAY()),IFERROR(IF(MATCH(DATE(YEAR(G$37),MONTH(G$37),$C62),INDEX(R_Holidays,,2),0)&gt;0,"H",""),IFERROR(INDEX(I_Attn_Entries,MATCH(I_StudentName,'Attendance Register'!$B$10:$B$59,0), MATCH(DATE(YEAR(G$37),MONTH(G$37),$C62),'Attendance Register'!$D$8:$NE$8,0)),"W")),""),"")</f>
        <v/>
      </c>
      <c r="H62" s="89" t="str">
        <f ca="1">IFERROR(IF(AND(MONTH(DATE(YEAR(H$37),MONTH(H$37),$C62))=MONTH(H$37),DATE(YEAR(H$37),MONTH(H$37),$C62)&lt;=TODAY()),IFERROR(IF(MATCH(DATE(YEAR(H$37),MONTH(H$37),$C62),INDEX(R_Holidays,,2),0)&gt;0,"H",""),IFERROR(INDEX(I_Attn_Entries,MATCH(I_StudentName,'Attendance Register'!$B$10:$B$59,0), MATCH(DATE(YEAR(H$37),MONTH(H$37),$C62),'Attendance Register'!$D$8:$NE$8,0)),"W")),""),"")</f>
        <v/>
      </c>
      <c r="I62" s="89" t="str">
        <f ca="1">IFERROR(IF(AND(MONTH(DATE(YEAR(I$37),MONTH(I$37),$C62))=MONTH(I$37),DATE(YEAR(I$37),MONTH(I$37),$C62)&lt;=TODAY()),IFERROR(IF(MATCH(DATE(YEAR(I$37),MONTH(I$37),$C62),INDEX(R_Holidays,,2),0)&gt;0,"H",""),IFERROR(INDEX(I_Attn_Entries,MATCH(I_StudentName,'Attendance Register'!$B$10:$B$59,0), MATCH(DATE(YEAR(I$37),MONTH(I$37),$C62),'Attendance Register'!$D$8:$NE$8,0)),"W")),""),"")</f>
        <v/>
      </c>
      <c r="J62" s="89" t="str">
        <f ca="1">IFERROR(IF(AND(MONTH(DATE(YEAR(J$37),MONTH(J$37),$C62))=MONTH(J$37),DATE(YEAR(J$37),MONTH(J$37),$C62)&lt;=TODAY()),IFERROR(IF(MATCH(DATE(YEAR(J$37),MONTH(J$37),$C62),INDEX(R_Holidays,,2),0)&gt;0,"H",""),IFERROR(INDEX(I_Attn_Entries,MATCH(I_StudentName,'Attendance Register'!$B$10:$B$59,0), MATCH(DATE(YEAR(J$37),MONTH(J$37),$C62),'Attendance Register'!$D$8:$NE$8,0)),"W")),""),"")</f>
        <v/>
      </c>
      <c r="K62" s="89" t="str">
        <f ca="1">IFERROR(IF(AND(MONTH(DATE(YEAR(K$37),MONTH(K$37),$C62))=MONTH(K$37),DATE(YEAR(K$37),MONTH(K$37),$C62)&lt;=TODAY()),IFERROR(IF(MATCH(DATE(YEAR(K$37),MONTH(K$37),$C62),INDEX(R_Holidays,,2),0)&gt;0,"H",""),IFERROR(INDEX(I_Attn_Entries,MATCH(I_StudentName,'Attendance Register'!$B$10:$B$59,0), MATCH(DATE(YEAR(K$37),MONTH(K$37),$C62),'Attendance Register'!$D$8:$NE$8,0)),"W")),""),"")</f>
        <v/>
      </c>
      <c r="L62" s="89" t="str">
        <f ca="1">IFERROR(IF(AND(MONTH(DATE(YEAR(L$37),MONTH(L$37),$C62))=MONTH(L$37),DATE(YEAR(L$37),MONTH(L$37),$C62)&lt;=TODAY()),IFERROR(IF(MATCH(DATE(YEAR(L$37),MONTH(L$37),$C62),INDEX(R_Holidays,,2),0)&gt;0,"H",""),IFERROR(INDEX(I_Attn_Entries,MATCH(I_StudentName,'Attendance Register'!$B$10:$B$59,0), MATCH(DATE(YEAR(L$37),MONTH(L$37),$C62),'Attendance Register'!$D$8:$NE$8,0)),"W")),""),"")</f>
        <v/>
      </c>
      <c r="M62" s="89" t="str">
        <f ca="1">IFERROR(IF(AND(MONTH(DATE(YEAR(M$37),MONTH(M$37),$C62))=MONTH(M$37),DATE(YEAR(M$37),MONTH(M$37),$C62)&lt;=TODAY()),IFERROR(IF(MATCH(DATE(YEAR(M$37),MONTH(M$37),$C62),INDEX(R_Holidays,,2),0)&gt;0,"H",""),IFERROR(INDEX(I_Attn_Entries,MATCH(I_StudentName,'Attendance Register'!$B$10:$B$59,0), MATCH(DATE(YEAR(M$37),MONTH(M$37),$C62),'Attendance Register'!$D$8:$NE$8,0)),"W")),""),"")</f>
        <v/>
      </c>
      <c r="N62" s="89" t="str">
        <f ca="1">IFERROR(IF(AND(MONTH(DATE(YEAR(N$37),MONTH(N$37),$C62))=MONTH(N$37),DATE(YEAR(N$37),MONTH(N$37),$C62)&lt;=TODAY()),IFERROR(IF(MATCH(DATE(YEAR(N$37),MONTH(N$37),$C62),INDEX(R_Holidays,,2),0)&gt;0,"H",""),IFERROR(INDEX(I_Attn_Entries,MATCH(I_StudentName,'Attendance Register'!$B$10:$B$59,0), MATCH(DATE(YEAR(N$37),MONTH(N$37),$C62),'Attendance Register'!$D$8:$NE$8,0)),"W")),""),"")</f>
        <v/>
      </c>
      <c r="O62" s="89" t="str">
        <f ca="1">IFERROR(IF(AND(MONTH(DATE(YEAR(O$37),MONTH(O$37),$C62))=MONTH(O$37),DATE(YEAR(O$37),MONTH(O$37),$C62)&lt;=TODAY()),IFERROR(IF(MATCH(DATE(YEAR(O$37),MONTH(O$37),$C62),INDEX(R_Holidays,,2),0)&gt;0,"H",""),IFERROR(INDEX(I_Attn_Entries,MATCH(I_StudentName,'Attendance Register'!$B$10:$B$59,0), MATCH(DATE(YEAR(O$37),MONTH(O$37),$C62),'Attendance Register'!$D$8:$NE$8,0)),"W")),""),"")</f>
        <v/>
      </c>
      <c r="P62" s="91"/>
      <c r="Q62" s="44"/>
      <c r="R62" s="2"/>
    </row>
    <row r="63" spans="1:18" ht="24" customHeight="1">
      <c r="A63" s="2"/>
      <c r="B63" s="41"/>
      <c r="C63" s="83">
        <v>26</v>
      </c>
      <c r="D63" s="89" t="str">
        <f ca="1">IFERROR(IF(AND(MONTH(DATE(YEAR(D$37),MONTH(D$37),$C63))=MONTH(D$37),DATE(YEAR(D$37),MONTH(D$37),$C63)&lt;=TODAY()),IFERROR(IF(MATCH(DATE(YEAR(D$37),MONTH(D$37),$C63),INDEX(R_Holidays,,2),0)&gt;0,"H",""),IFERROR(INDEX(I_Attn_Entries,MATCH(I_StudentName,'Attendance Register'!$B$10:$B$59,0), MATCH(DATE(YEAR(D$37),MONTH(D$37),$C63),'Attendance Register'!$D$8:$NE$8,0)),"W")),""),"")</f>
        <v/>
      </c>
      <c r="E63" s="89" t="str">
        <f ca="1">IFERROR(IF(AND(MONTH(DATE(YEAR(E$37),MONTH(E$37),$C63))=MONTH(E$37),DATE(YEAR(E$37),MONTH(E$37),$C63)&lt;=TODAY()),IFERROR(IF(MATCH(DATE(YEAR(E$37),MONTH(E$37),$C63),INDEX(R_Holidays,,2),0)&gt;0,"H",""),IFERROR(INDEX(I_Attn_Entries,MATCH(I_StudentName,'Attendance Register'!$B$10:$B$59,0), MATCH(DATE(YEAR(E$37),MONTH(E$37),$C63),'Attendance Register'!$D$8:$NE$8,0)),"W")),""),"")</f>
        <v/>
      </c>
      <c r="F63" s="89" t="str">
        <f ca="1">IFERROR(IF(AND(MONTH(DATE(YEAR(F$37),MONTH(F$37),$C63))=MONTH(F$37),DATE(YEAR(F$37),MONTH(F$37),$C63)&lt;=TODAY()),IFERROR(IF(MATCH(DATE(YEAR(F$37),MONTH(F$37),$C63),INDEX(R_Holidays,,2),0)&gt;0,"H",""),IFERROR(INDEX(I_Attn_Entries,MATCH(I_StudentName,'Attendance Register'!$B$10:$B$59,0), MATCH(DATE(YEAR(F$37),MONTH(F$37),$C63),'Attendance Register'!$D$8:$NE$8,0)),"W")),""),"")</f>
        <v/>
      </c>
      <c r="G63" s="89" t="str">
        <f ca="1">IFERROR(IF(AND(MONTH(DATE(YEAR(G$37),MONTH(G$37),$C63))=MONTH(G$37),DATE(YEAR(G$37),MONTH(G$37),$C63)&lt;=TODAY()),IFERROR(IF(MATCH(DATE(YEAR(G$37),MONTH(G$37),$C63),INDEX(R_Holidays,,2),0)&gt;0,"H",""),IFERROR(INDEX(I_Attn_Entries,MATCH(I_StudentName,'Attendance Register'!$B$10:$B$59,0), MATCH(DATE(YEAR(G$37),MONTH(G$37),$C63),'Attendance Register'!$D$8:$NE$8,0)),"W")),""),"")</f>
        <v/>
      </c>
      <c r="H63" s="89" t="str">
        <f ca="1">IFERROR(IF(AND(MONTH(DATE(YEAR(H$37),MONTH(H$37),$C63))=MONTH(H$37),DATE(YEAR(H$37),MONTH(H$37),$C63)&lt;=TODAY()),IFERROR(IF(MATCH(DATE(YEAR(H$37),MONTH(H$37),$C63),INDEX(R_Holidays,,2),0)&gt;0,"H",""),IFERROR(INDEX(I_Attn_Entries,MATCH(I_StudentName,'Attendance Register'!$B$10:$B$59,0), MATCH(DATE(YEAR(H$37),MONTH(H$37),$C63),'Attendance Register'!$D$8:$NE$8,0)),"W")),""),"")</f>
        <v/>
      </c>
      <c r="I63" s="89" t="str">
        <f ca="1">IFERROR(IF(AND(MONTH(DATE(YEAR(I$37),MONTH(I$37),$C63))=MONTH(I$37),DATE(YEAR(I$37),MONTH(I$37),$C63)&lt;=TODAY()),IFERROR(IF(MATCH(DATE(YEAR(I$37),MONTH(I$37),$C63),INDEX(R_Holidays,,2),0)&gt;0,"H",""),IFERROR(INDEX(I_Attn_Entries,MATCH(I_StudentName,'Attendance Register'!$B$10:$B$59,0), MATCH(DATE(YEAR(I$37),MONTH(I$37),$C63),'Attendance Register'!$D$8:$NE$8,0)),"W")),""),"")</f>
        <v/>
      </c>
      <c r="J63" s="89" t="str">
        <f ca="1">IFERROR(IF(AND(MONTH(DATE(YEAR(J$37),MONTH(J$37),$C63))=MONTH(J$37),DATE(YEAR(J$37),MONTH(J$37),$C63)&lt;=TODAY()),IFERROR(IF(MATCH(DATE(YEAR(J$37),MONTH(J$37),$C63),INDEX(R_Holidays,,2),0)&gt;0,"H",""),IFERROR(INDEX(I_Attn_Entries,MATCH(I_StudentName,'Attendance Register'!$B$10:$B$59,0), MATCH(DATE(YEAR(J$37),MONTH(J$37),$C63),'Attendance Register'!$D$8:$NE$8,0)),"W")),""),"")</f>
        <v/>
      </c>
      <c r="K63" s="89" t="str">
        <f ca="1">IFERROR(IF(AND(MONTH(DATE(YEAR(K$37),MONTH(K$37),$C63))=MONTH(K$37),DATE(YEAR(K$37),MONTH(K$37),$C63)&lt;=TODAY()),IFERROR(IF(MATCH(DATE(YEAR(K$37),MONTH(K$37),$C63),INDEX(R_Holidays,,2),0)&gt;0,"H",""),IFERROR(INDEX(I_Attn_Entries,MATCH(I_StudentName,'Attendance Register'!$B$10:$B$59,0), MATCH(DATE(YEAR(K$37),MONTH(K$37),$C63),'Attendance Register'!$D$8:$NE$8,0)),"W")),""),"")</f>
        <v/>
      </c>
      <c r="L63" s="89" t="str">
        <f ca="1">IFERROR(IF(AND(MONTH(DATE(YEAR(L$37),MONTH(L$37),$C63))=MONTH(L$37),DATE(YEAR(L$37),MONTH(L$37),$C63)&lt;=TODAY()),IFERROR(IF(MATCH(DATE(YEAR(L$37),MONTH(L$37),$C63),INDEX(R_Holidays,,2),0)&gt;0,"H",""),IFERROR(INDEX(I_Attn_Entries,MATCH(I_StudentName,'Attendance Register'!$B$10:$B$59,0), MATCH(DATE(YEAR(L$37),MONTH(L$37),$C63),'Attendance Register'!$D$8:$NE$8,0)),"W")),""),"")</f>
        <v/>
      </c>
      <c r="M63" s="89" t="str">
        <f ca="1">IFERROR(IF(AND(MONTH(DATE(YEAR(M$37),MONTH(M$37),$C63))=MONTH(M$37),DATE(YEAR(M$37),MONTH(M$37),$C63)&lt;=TODAY()),IFERROR(IF(MATCH(DATE(YEAR(M$37),MONTH(M$37),$C63),INDEX(R_Holidays,,2),0)&gt;0,"H",""),IFERROR(INDEX(I_Attn_Entries,MATCH(I_StudentName,'Attendance Register'!$B$10:$B$59,0), MATCH(DATE(YEAR(M$37),MONTH(M$37),$C63),'Attendance Register'!$D$8:$NE$8,0)),"W")),""),"")</f>
        <v/>
      </c>
      <c r="N63" s="89" t="str">
        <f ca="1">IFERROR(IF(AND(MONTH(DATE(YEAR(N$37),MONTH(N$37),$C63))=MONTH(N$37),DATE(YEAR(N$37),MONTH(N$37),$C63)&lt;=TODAY()),IFERROR(IF(MATCH(DATE(YEAR(N$37),MONTH(N$37),$C63),INDEX(R_Holidays,,2),0)&gt;0,"H",""),IFERROR(INDEX(I_Attn_Entries,MATCH(I_StudentName,'Attendance Register'!$B$10:$B$59,0), MATCH(DATE(YEAR(N$37),MONTH(N$37),$C63),'Attendance Register'!$D$8:$NE$8,0)),"W")),""),"")</f>
        <v/>
      </c>
      <c r="O63" s="89" t="str">
        <f ca="1">IFERROR(IF(AND(MONTH(DATE(YEAR(O$37),MONTH(O$37),$C63))=MONTH(O$37),DATE(YEAR(O$37),MONTH(O$37),$C63)&lt;=TODAY()),IFERROR(IF(MATCH(DATE(YEAR(O$37),MONTH(O$37),$C63),INDEX(R_Holidays,,2),0)&gt;0,"H",""),IFERROR(INDEX(I_Attn_Entries,MATCH(I_StudentName,'Attendance Register'!$B$10:$B$59,0), MATCH(DATE(YEAR(O$37),MONTH(O$37),$C63),'Attendance Register'!$D$8:$NE$8,0)),"W")),""),"")</f>
        <v/>
      </c>
      <c r="P63" s="91"/>
      <c r="Q63" s="44"/>
      <c r="R63" s="2"/>
    </row>
    <row r="64" spans="1:18" ht="24" customHeight="1">
      <c r="A64" s="2"/>
      <c r="B64" s="41"/>
      <c r="C64" s="83">
        <v>27</v>
      </c>
      <c r="D64" s="89" t="str">
        <f ca="1">IFERROR(IF(AND(MONTH(DATE(YEAR(D$37),MONTH(D$37),$C64))=MONTH(D$37),DATE(YEAR(D$37),MONTH(D$37),$C64)&lt;=TODAY()),IFERROR(IF(MATCH(DATE(YEAR(D$37),MONTH(D$37),$C64),INDEX(R_Holidays,,2),0)&gt;0,"H",""),IFERROR(INDEX(I_Attn_Entries,MATCH(I_StudentName,'Attendance Register'!$B$10:$B$59,0), MATCH(DATE(YEAR(D$37),MONTH(D$37),$C64),'Attendance Register'!$D$8:$NE$8,0)),"W")),""),"")</f>
        <v/>
      </c>
      <c r="E64" s="89" t="str">
        <f ca="1">IFERROR(IF(AND(MONTH(DATE(YEAR(E$37),MONTH(E$37),$C64))=MONTH(E$37),DATE(YEAR(E$37),MONTH(E$37),$C64)&lt;=TODAY()),IFERROR(IF(MATCH(DATE(YEAR(E$37),MONTH(E$37),$C64),INDEX(R_Holidays,,2),0)&gt;0,"H",""),IFERROR(INDEX(I_Attn_Entries,MATCH(I_StudentName,'Attendance Register'!$B$10:$B$59,0), MATCH(DATE(YEAR(E$37),MONTH(E$37),$C64),'Attendance Register'!$D$8:$NE$8,0)),"W")),""),"")</f>
        <v/>
      </c>
      <c r="F64" s="89" t="str">
        <f ca="1">IFERROR(IF(AND(MONTH(DATE(YEAR(F$37),MONTH(F$37),$C64))=MONTH(F$37),DATE(YEAR(F$37),MONTH(F$37),$C64)&lt;=TODAY()),IFERROR(IF(MATCH(DATE(YEAR(F$37),MONTH(F$37),$C64),INDEX(R_Holidays,,2),0)&gt;0,"H",""),IFERROR(INDEX(I_Attn_Entries,MATCH(I_StudentName,'Attendance Register'!$B$10:$B$59,0), MATCH(DATE(YEAR(F$37),MONTH(F$37),$C64),'Attendance Register'!$D$8:$NE$8,0)),"W")),""),"")</f>
        <v/>
      </c>
      <c r="G64" s="89" t="str">
        <f ca="1">IFERROR(IF(AND(MONTH(DATE(YEAR(G$37),MONTH(G$37),$C64))=MONTH(G$37),DATE(YEAR(G$37),MONTH(G$37),$C64)&lt;=TODAY()),IFERROR(IF(MATCH(DATE(YEAR(G$37),MONTH(G$37),$C64),INDEX(R_Holidays,,2),0)&gt;0,"H",""),IFERROR(INDEX(I_Attn_Entries,MATCH(I_StudentName,'Attendance Register'!$B$10:$B$59,0), MATCH(DATE(YEAR(G$37),MONTH(G$37),$C64),'Attendance Register'!$D$8:$NE$8,0)),"W")),""),"")</f>
        <v/>
      </c>
      <c r="H64" s="89" t="str">
        <f ca="1">IFERROR(IF(AND(MONTH(DATE(YEAR(H$37),MONTH(H$37),$C64))=MONTH(H$37),DATE(YEAR(H$37),MONTH(H$37),$C64)&lt;=TODAY()),IFERROR(IF(MATCH(DATE(YEAR(H$37),MONTH(H$37),$C64),INDEX(R_Holidays,,2),0)&gt;0,"H",""),IFERROR(INDEX(I_Attn_Entries,MATCH(I_StudentName,'Attendance Register'!$B$10:$B$59,0), MATCH(DATE(YEAR(H$37),MONTH(H$37),$C64),'Attendance Register'!$D$8:$NE$8,0)),"W")),""),"")</f>
        <v/>
      </c>
      <c r="I64" s="89" t="str">
        <f ca="1">IFERROR(IF(AND(MONTH(DATE(YEAR(I$37),MONTH(I$37),$C64))=MONTH(I$37),DATE(YEAR(I$37),MONTH(I$37),$C64)&lt;=TODAY()),IFERROR(IF(MATCH(DATE(YEAR(I$37),MONTH(I$37),$C64),INDEX(R_Holidays,,2),0)&gt;0,"H",""),IFERROR(INDEX(I_Attn_Entries,MATCH(I_StudentName,'Attendance Register'!$B$10:$B$59,0), MATCH(DATE(YEAR(I$37),MONTH(I$37),$C64),'Attendance Register'!$D$8:$NE$8,0)),"W")),""),"")</f>
        <v/>
      </c>
      <c r="J64" s="89" t="str">
        <f ca="1">IFERROR(IF(AND(MONTH(DATE(YEAR(J$37),MONTH(J$37),$C64))=MONTH(J$37),DATE(YEAR(J$37),MONTH(J$37),$C64)&lt;=TODAY()),IFERROR(IF(MATCH(DATE(YEAR(J$37),MONTH(J$37),$C64),INDEX(R_Holidays,,2),0)&gt;0,"H",""),IFERROR(INDEX(I_Attn_Entries,MATCH(I_StudentName,'Attendance Register'!$B$10:$B$59,0), MATCH(DATE(YEAR(J$37),MONTH(J$37),$C64),'Attendance Register'!$D$8:$NE$8,0)),"W")),""),"")</f>
        <v/>
      </c>
      <c r="K64" s="89" t="str">
        <f ca="1">IFERROR(IF(AND(MONTH(DATE(YEAR(K$37),MONTH(K$37),$C64))=MONTH(K$37),DATE(YEAR(K$37),MONTH(K$37),$C64)&lt;=TODAY()),IFERROR(IF(MATCH(DATE(YEAR(K$37),MONTH(K$37),$C64),INDEX(R_Holidays,,2),0)&gt;0,"H",""),IFERROR(INDEX(I_Attn_Entries,MATCH(I_StudentName,'Attendance Register'!$B$10:$B$59,0), MATCH(DATE(YEAR(K$37),MONTH(K$37),$C64),'Attendance Register'!$D$8:$NE$8,0)),"W")),""),"")</f>
        <v/>
      </c>
      <c r="L64" s="89" t="str">
        <f ca="1">IFERROR(IF(AND(MONTH(DATE(YEAR(L$37),MONTH(L$37),$C64))=MONTH(L$37),DATE(YEAR(L$37),MONTH(L$37),$C64)&lt;=TODAY()),IFERROR(IF(MATCH(DATE(YEAR(L$37),MONTH(L$37),$C64),INDEX(R_Holidays,,2),0)&gt;0,"H",""),IFERROR(INDEX(I_Attn_Entries,MATCH(I_StudentName,'Attendance Register'!$B$10:$B$59,0), MATCH(DATE(YEAR(L$37),MONTH(L$37),$C64),'Attendance Register'!$D$8:$NE$8,0)),"W")),""),"")</f>
        <v/>
      </c>
      <c r="M64" s="89" t="str">
        <f ca="1">IFERROR(IF(AND(MONTH(DATE(YEAR(M$37),MONTH(M$37),$C64))=MONTH(M$37),DATE(YEAR(M$37),MONTH(M$37),$C64)&lt;=TODAY()),IFERROR(IF(MATCH(DATE(YEAR(M$37),MONTH(M$37),$C64),INDEX(R_Holidays,,2),0)&gt;0,"H",""),IFERROR(INDEX(I_Attn_Entries,MATCH(I_StudentName,'Attendance Register'!$B$10:$B$59,0), MATCH(DATE(YEAR(M$37),MONTH(M$37),$C64),'Attendance Register'!$D$8:$NE$8,0)),"W")),""),"")</f>
        <v/>
      </c>
      <c r="N64" s="89" t="str">
        <f ca="1">IFERROR(IF(AND(MONTH(DATE(YEAR(N$37),MONTH(N$37),$C64))=MONTH(N$37),DATE(YEAR(N$37),MONTH(N$37),$C64)&lt;=TODAY()),IFERROR(IF(MATCH(DATE(YEAR(N$37),MONTH(N$37),$C64),INDEX(R_Holidays,,2),0)&gt;0,"H",""),IFERROR(INDEX(I_Attn_Entries,MATCH(I_StudentName,'Attendance Register'!$B$10:$B$59,0), MATCH(DATE(YEAR(N$37),MONTH(N$37),$C64),'Attendance Register'!$D$8:$NE$8,0)),"W")),""),"")</f>
        <v/>
      </c>
      <c r="O64" s="89" t="str">
        <f ca="1">IFERROR(IF(AND(MONTH(DATE(YEAR(O$37),MONTH(O$37),$C64))=MONTH(O$37),DATE(YEAR(O$37),MONTH(O$37),$C64)&lt;=TODAY()),IFERROR(IF(MATCH(DATE(YEAR(O$37),MONTH(O$37),$C64),INDEX(R_Holidays,,2),0)&gt;0,"H",""),IFERROR(INDEX(I_Attn_Entries,MATCH(I_StudentName,'Attendance Register'!$B$10:$B$59,0), MATCH(DATE(YEAR(O$37),MONTH(O$37),$C64),'Attendance Register'!$D$8:$NE$8,0)),"W")),""),"")</f>
        <v/>
      </c>
      <c r="P64" s="91"/>
      <c r="Q64" s="44"/>
      <c r="R64" s="2"/>
    </row>
    <row r="65" spans="1:18" ht="24" customHeight="1">
      <c r="A65" s="2"/>
      <c r="B65" s="41"/>
      <c r="C65" s="83">
        <v>28</v>
      </c>
      <c r="D65" s="89" t="str">
        <f ca="1">IFERROR(IF(AND(MONTH(DATE(YEAR(D$37),MONTH(D$37),$C65))=MONTH(D$37),DATE(YEAR(D$37),MONTH(D$37),$C65)&lt;=TODAY()),IFERROR(IF(MATCH(DATE(YEAR(D$37),MONTH(D$37),$C65),INDEX(R_Holidays,,2),0)&gt;0,"H",""),IFERROR(INDEX(I_Attn_Entries,MATCH(I_StudentName,'Attendance Register'!$B$10:$B$59,0), MATCH(DATE(YEAR(D$37),MONTH(D$37),$C65),'Attendance Register'!$D$8:$NE$8,0)),"W")),""),"")</f>
        <v/>
      </c>
      <c r="E65" s="89" t="str">
        <f ca="1">IFERROR(IF(AND(MONTH(DATE(YEAR(E$37),MONTH(E$37),$C65))=MONTH(E$37),DATE(YEAR(E$37),MONTH(E$37),$C65)&lt;=TODAY()),IFERROR(IF(MATCH(DATE(YEAR(E$37),MONTH(E$37),$C65),INDEX(R_Holidays,,2),0)&gt;0,"H",""),IFERROR(INDEX(I_Attn_Entries,MATCH(I_StudentName,'Attendance Register'!$B$10:$B$59,0), MATCH(DATE(YEAR(E$37),MONTH(E$37),$C65),'Attendance Register'!$D$8:$NE$8,0)),"W")),""),"")</f>
        <v/>
      </c>
      <c r="F65" s="89" t="str">
        <f ca="1">IFERROR(IF(AND(MONTH(DATE(YEAR(F$37),MONTH(F$37),$C65))=MONTH(F$37),DATE(YEAR(F$37),MONTH(F$37),$C65)&lt;=TODAY()),IFERROR(IF(MATCH(DATE(YEAR(F$37),MONTH(F$37),$C65),INDEX(R_Holidays,,2),0)&gt;0,"H",""),IFERROR(INDEX(I_Attn_Entries,MATCH(I_StudentName,'Attendance Register'!$B$10:$B$59,0), MATCH(DATE(YEAR(F$37),MONTH(F$37),$C65),'Attendance Register'!$D$8:$NE$8,0)),"W")),""),"")</f>
        <v/>
      </c>
      <c r="G65" s="89" t="str">
        <f ca="1">IFERROR(IF(AND(MONTH(DATE(YEAR(G$37),MONTH(G$37),$C65))=MONTH(G$37),DATE(YEAR(G$37),MONTH(G$37),$C65)&lt;=TODAY()),IFERROR(IF(MATCH(DATE(YEAR(G$37),MONTH(G$37),$C65),INDEX(R_Holidays,,2),0)&gt;0,"H",""),IFERROR(INDEX(I_Attn_Entries,MATCH(I_StudentName,'Attendance Register'!$B$10:$B$59,0), MATCH(DATE(YEAR(G$37),MONTH(G$37),$C65),'Attendance Register'!$D$8:$NE$8,0)),"W")),""),"")</f>
        <v/>
      </c>
      <c r="H65" s="89" t="str">
        <f ca="1">IFERROR(IF(AND(MONTH(DATE(YEAR(H$37),MONTH(H$37),$C65))=MONTH(H$37),DATE(YEAR(H$37),MONTH(H$37),$C65)&lt;=TODAY()),IFERROR(IF(MATCH(DATE(YEAR(H$37),MONTH(H$37),$C65),INDEX(R_Holidays,,2),0)&gt;0,"H",""),IFERROR(INDEX(I_Attn_Entries,MATCH(I_StudentName,'Attendance Register'!$B$10:$B$59,0), MATCH(DATE(YEAR(H$37),MONTH(H$37),$C65),'Attendance Register'!$D$8:$NE$8,0)),"W")),""),"")</f>
        <v/>
      </c>
      <c r="I65" s="89" t="str">
        <f ca="1">IFERROR(IF(AND(MONTH(DATE(YEAR(I$37),MONTH(I$37),$C65))=MONTH(I$37),DATE(YEAR(I$37),MONTH(I$37),$C65)&lt;=TODAY()),IFERROR(IF(MATCH(DATE(YEAR(I$37),MONTH(I$37),$C65),INDEX(R_Holidays,,2),0)&gt;0,"H",""),IFERROR(INDEX(I_Attn_Entries,MATCH(I_StudentName,'Attendance Register'!$B$10:$B$59,0), MATCH(DATE(YEAR(I$37),MONTH(I$37),$C65),'Attendance Register'!$D$8:$NE$8,0)),"W")),""),"")</f>
        <v/>
      </c>
      <c r="J65" s="89" t="str">
        <f ca="1">IFERROR(IF(AND(MONTH(DATE(YEAR(J$37),MONTH(J$37),$C65))=MONTH(J$37),DATE(YEAR(J$37),MONTH(J$37),$C65)&lt;=TODAY()),IFERROR(IF(MATCH(DATE(YEAR(J$37),MONTH(J$37),$C65),INDEX(R_Holidays,,2),0)&gt;0,"H",""),IFERROR(INDEX(I_Attn_Entries,MATCH(I_StudentName,'Attendance Register'!$B$10:$B$59,0), MATCH(DATE(YEAR(J$37),MONTH(J$37),$C65),'Attendance Register'!$D$8:$NE$8,0)),"W")),""),"")</f>
        <v/>
      </c>
      <c r="K65" s="89" t="str">
        <f ca="1">IFERROR(IF(AND(MONTH(DATE(YEAR(K$37),MONTH(K$37),$C65))=MONTH(K$37),DATE(YEAR(K$37),MONTH(K$37),$C65)&lt;=TODAY()),IFERROR(IF(MATCH(DATE(YEAR(K$37),MONTH(K$37),$C65),INDEX(R_Holidays,,2),0)&gt;0,"H",""),IFERROR(INDEX(I_Attn_Entries,MATCH(I_StudentName,'Attendance Register'!$B$10:$B$59,0), MATCH(DATE(YEAR(K$37),MONTH(K$37),$C65),'Attendance Register'!$D$8:$NE$8,0)),"W")),""),"")</f>
        <v/>
      </c>
      <c r="L65" s="89" t="str">
        <f ca="1">IFERROR(IF(AND(MONTH(DATE(YEAR(L$37),MONTH(L$37),$C65))=MONTH(L$37),DATE(YEAR(L$37),MONTH(L$37),$C65)&lt;=TODAY()),IFERROR(IF(MATCH(DATE(YEAR(L$37),MONTH(L$37),$C65),INDEX(R_Holidays,,2),0)&gt;0,"H",""),IFERROR(INDEX(I_Attn_Entries,MATCH(I_StudentName,'Attendance Register'!$B$10:$B$59,0), MATCH(DATE(YEAR(L$37),MONTH(L$37),$C65),'Attendance Register'!$D$8:$NE$8,0)),"W")),""),"")</f>
        <v/>
      </c>
      <c r="M65" s="89" t="str">
        <f ca="1">IFERROR(IF(AND(MONTH(DATE(YEAR(M$37),MONTH(M$37),$C65))=MONTH(M$37),DATE(YEAR(M$37),MONTH(M$37),$C65)&lt;=TODAY()),IFERROR(IF(MATCH(DATE(YEAR(M$37),MONTH(M$37),$C65),INDEX(R_Holidays,,2),0)&gt;0,"H",""),IFERROR(INDEX(I_Attn_Entries,MATCH(I_StudentName,'Attendance Register'!$B$10:$B$59,0), MATCH(DATE(YEAR(M$37),MONTH(M$37),$C65),'Attendance Register'!$D$8:$NE$8,0)),"W")),""),"")</f>
        <v/>
      </c>
      <c r="N65" s="89" t="str">
        <f ca="1">IFERROR(IF(AND(MONTH(DATE(YEAR(N$37),MONTH(N$37),$C65))=MONTH(N$37),DATE(YEAR(N$37),MONTH(N$37),$C65)&lt;=TODAY()),IFERROR(IF(MATCH(DATE(YEAR(N$37),MONTH(N$37),$C65),INDEX(R_Holidays,,2),0)&gt;0,"H",""),IFERROR(INDEX(I_Attn_Entries,MATCH(I_StudentName,'Attendance Register'!$B$10:$B$59,0), MATCH(DATE(YEAR(N$37),MONTH(N$37),$C65),'Attendance Register'!$D$8:$NE$8,0)),"W")),""),"")</f>
        <v/>
      </c>
      <c r="O65" s="89" t="str">
        <f ca="1">IFERROR(IF(AND(MONTH(DATE(YEAR(O$37),MONTH(O$37),$C65))=MONTH(O$37),DATE(YEAR(O$37),MONTH(O$37),$C65)&lt;=TODAY()),IFERROR(IF(MATCH(DATE(YEAR(O$37),MONTH(O$37),$C65),INDEX(R_Holidays,,2),0)&gt;0,"H",""),IFERROR(INDEX(I_Attn_Entries,MATCH(I_StudentName,'Attendance Register'!$B$10:$B$59,0), MATCH(DATE(YEAR(O$37),MONTH(O$37),$C65),'Attendance Register'!$D$8:$NE$8,0)),"W")),""),"")</f>
        <v/>
      </c>
      <c r="P65" s="91"/>
      <c r="Q65" s="44"/>
      <c r="R65" s="2"/>
    </row>
    <row r="66" spans="1:18" ht="24" customHeight="1">
      <c r="A66" s="2"/>
      <c r="B66" s="41"/>
      <c r="C66" s="83">
        <v>29</v>
      </c>
      <c r="D66" s="89" t="str">
        <f ca="1">IFERROR(IF(AND(MONTH(DATE(YEAR(D$37),MONTH(D$37),$C66))=MONTH(D$37),DATE(YEAR(D$37),MONTH(D$37),$C66)&lt;=TODAY()),IFERROR(IF(MATCH(DATE(YEAR(D$37),MONTH(D$37),$C66),INDEX(R_Holidays,,2),0)&gt;0,"H",""),IFERROR(INDEX(I_Attn_Entries,MATCH(I_StudentName,'Attendance Register'!$B$10:$B$59,0), MATCH(DATE(YEAR(D$37),MONTH(D$37),$C66),'Attendance Register'!$D$8:$NE$8,0)),"W")),""),"")</f>
        <v/>
      </c>
      <c r="E66" s="89" t="str">
        <f ca="1">IFERROR(IF(AND(MONTH(DATE(YEAR(E$37),MONTH(E$37),$C66))=MONTH(E$37),DATE(YEAR(E$37),MONTH(E$37),$C66)&lt;=TODAY()),IFERROR(IF(MATCH(DATE(YEAR(E$37),MONTH(E$37),$C66),INDEX(R_Holidays,,2),0)&gt;0,"H",""),IFERROR(INDEX(I_Attn_Entries,MATCH(I_StudentName,'Attendance Register'!$B$10:$B$59,0), MATCH(DATE(YEAR(E$37),MONTH(E$37),$C66),'Attendance Register'!$D$8:$NE$8,0)),"W")),""),"")</f>
        <v/>
      </c>
      <c r="F66" s="89" t="str">
        <f ca="1">IFERROR(IF(AND(MONTH(DATE(YEAR(F$37),MONTH(F$37),$C66))=MONTH(F$37),DATE(YEAR(F$37),MONTH(F$37),$C66)&lt;=TODAY()),IFERROR(IF(MATCH(DATE(YEAR(F$37),MONTH(F$37),$C66),INDEX(R_Holidays,,2),0)&gt;0,"H",""),IFERROR(INDEX(I_Attn_Entries,MATCH(I_StudentName,'Attendance Register'!$B$10:$B$59,0), MATCH(DATE(YEAR(F$37),MONTH(F$37),$C66),'Attendance Register'!$D$8:$NE$8,0)),"W")),""),"")</f>
        <v/>
      </c>
      <c r="G66" s="89" t="str">
        <f ca="1">IFERROR(IF(AND(MONTH(DATE(YEAR(G$37),MONTH(G$37),$C66))=MONTH(G$37),DATE(YEAR(G$37),MONTH(G$37),$C66)&lt;=TODAY()),IFERROR(IF(MATCH(DATE(YEAR(G$37),MONTH(G$37),$C66),INDEX(R_Holidays,,2),0)&gt;0,"H",""),IFERROR(INDEX(I_Attn_Entries,MATCH(I_StudentName,'Attendance Register'!$B$10:$B$59,0), MATCH(DATE(YEAR(G$37),MONTH(G$37),$C66),'Attendance Register'!$D$8:$NE$8,0)),"W")),""),"")</f>
        <v/>
      </c>
      <c r="H66" s="89" t="str">
        <f ca="1">IFERROR(IF(AND(MONTH(DATE(YEAR(H$37),MONTH(H$37),$C66))=MONTH(H$37),DATE(YEAR(H$37),MONTH(H$37),$C66)&lt;=TODAY()),IFERROR(IF(MATCH(DATE(YEAR(H$37),MONTH(H$37),$C66),INDEX(R_Holidays,,2),0)&gt;0,"H",""),IFERROR(INDEX(I_Attn_Entries,MATCH(I_StudentName,'Attendance Register'!$B$10:$B$59,0), MATCH(DATE(YEAR(H$37),MONTH(H$37),$C66),'Attendance Register'!$D$8:$NE$8,0)),"W")),""),"")</f>
        <v/>
      </c>
      <c r="I66" s="89" t="str">
        <f ca="1">IFERROR(IF(AND(MONTH(DATE(YEAR(I$37),MONTH(I$37),$C66))=MONTH(I$37),DATE(YEAR(I$37),MONTH(I$37),$C66)&lt;=TODAY()),IFERROR(IF(MATCH(DATE(YEAR(I$37),MONTH(I$37),$C66),INDEX(R_Holidays,,2),0)&gt;0,"H",""),IFERROR(INDEX(I_Attn_Entries,MATCH(I_StudentName,'Attendance Register'!$B$10:$B$59,0), MATCH(DATE(YEAR(I$37),MONTH(I$37),$C66),'Attendance Register'!$D$8:$NE$8,0)),"W")),""),"")</f>
        <v/>
      </c>
      <c r="J66" s="89" t="str">
        <f ca="1">IFERROR(IF(AND(MONTH(DATE(YEAR(J$37),MONTH(J$37),$C66))=MONTH(J$37),DATE(YEAR(J$37),MONTH(J$37),$C66)&lt;=TODAY()),IFERROR(IF(MATCH(DATE(YEAR(J$37),MONTH(J$37),$C66),INDEX(R_Holidays,,2),0)&gt;0,"H",""),IFERROR(INDEX(I_Attn_Entries,MATCH(I_StudentName,'Attendance Register'!$B$10:$B$59,0), MATCH(DATE(YEAR(J$37),MONTH(J$37),$C66),'Attendance Register'!$D$8:$NE$8,0)),"W")),""),"")</f>
        <v/>
      </c>
      <c r="K66" s="89" t="str">
        <f ca="1">IFERROR(IF(AND(MONTH(DATE(YEAR(K$37),MONTH(K$37),$C66))=MONTH(K$37),DATE(YEAR(K$37),MONTH(K$37),$C66)&lt;=TODAY()),IFERROR(IF(MATCH(DATE(YEAR(K$37),MONTH(K$37),$C66),INDEX(R_Holidays,,2),0)&gt;0,"H",""),IFERROR(INDEX(I_Attn_Entries,MATCH(I_StudentName,'Attendance Register'!$B$10:$B$59,0), MATCH(DATE(YEAR(K$37),MONTH(K$37),$C66),'Attendance Register'!$D$8:$NE$8,0)),"W")),""),"")</f>
        <v/>
      </c>
      <c r="L66" s="89" t="str">
        <f ca="1">IFERROR(IF(AND(MONTH(DATE(YEAR(L$37),MONTH(L$37),$C66))=MONTH(L$37),DATE(YEAR(L$37),MONTH(L$37),$C66)&lt;=TODAY()),IFERROR(IF(MATCH(DATE(YEAR(L$37),MONTH(L$37),$C66),INDEX(R_Holidays,,2),0)&gt;0,"H",""),IFERROR(INDEX(I_Attn_Entries,MATCH(I_StudentName,'Attendance Register'!$B$10:$B$59,0), MATCH(DATE(YEAR(L$37),MONTH(L$37),$C66),'Attendance Register'!$D$8:$NE$8,0)),"W")),""),"")</f>
        <v/>
      </c>
      <c r="M66" s="89" t="str">
        <f ca="1">IFERROR(IF(AND(MONTH(DATE(YEAR(M$37),MONTH(M$37),$C66))=MONTH(M$37),DATE(YEAR(M$37),MONTH(M$37),$C66)&lt;=TODAY()),IFERROR(IF(MATCH(DATE(YEAR(M$37),MONTH(M$37),$C66),INDEX(R_Holidays,,2),0)&gt;0,"H",""),IFERROR(INDEX(I_Attn_Entries,MATCH(I_StudentName,'Attendance Register'!$B$10:$B$59,0), MATCH(DATE(YEAR(M$37),MONTH(M$37),$C66),'Attendance Register'!$D$8:$NE$8,0)),"W")),""),"")</f>
        <v/>
      </c>
      <c r="N66" s="89" t="str">
        <f ca="1">IFERROR(IF(AND(MONTH(DATE(YEAR(N$37),MONTH(N$37),$C66))=MONTH(N$37),DATE(YEAR(N$37),MONTH(N$37),$C66)&lt;=TODAY()),IFERROR(IF(MATCH(DATE(YEAR(N$37),MONTH(N$37),$C66),INDEX(R_Holidays,,2),0)&gt;0,"H",""),IFERROR(INDEX(I_Attn_Entries,MATCH(I_StudentName,'Attendance Register'!$B$10:$B$59,0), MATCH(DATE(YEAR(N$37),MONTH(N$37),$C66),'Attendance Register'!$D$8:$NE$8,0)),"W")),""),"")</f>
        <v/>
      </c>
      <c r="O66" s="89" t="str">
        <f ca="1">IFERROR(IF(AND(MONTH(DATE(YEAR(O$37),MONTH(O$37),$C66))=MONTH(O$37),DATE(YEAR(O$37),MONTH(O$37),$C66)&lt;=TODAY()),IFERROR(IF(MATCH(DATE(YEAR(O$37),MONTH(O$37),$C66),INDEX(R_Holidays,,2),0)&gt;0,"H",""),IFERROR(INDEX(I_Attn_Entries,MATCH(I_StudentName,'Attendance Register'!$B$10:$B$59,0), MATCH(DATE(YEAR(O$37),MONTH(O$37),$C66),'Attendance Register'!$D$8:$NE$8,0)),"W")),""),"")</f>
        <v/>
      </c>
      <c r="P66" s="91"/>
      <c r="Q66" s="44"/>
      <c r="R66" s="2"/>
    </row>
    <row r="67" spans="1:18" ht="24" customHeight="1">
      <c r="A67" s="2"/>
      <c r="B67" s="41"/>
      <c r="C67" s="83">
        <v>30</v>
      </c>
      <c r="D67" s="89" t="str">
        <f ca="1">IFERROR(IF(AND(MONTH(DATE(YEAR(D$37),MONTH(D$37),$C67))=MONTH(D$37),DATE(YEAR(D$37),MONTH(D$37),$C67)&lt;=TODAY()),IFERROR(IF(MATCH(DATE(YEAR(D$37),MONTH(D$37),$C67),INDEX(R_Holidays,,2),0)&gt;0,"H",""),IFERROR(INDEX(I_Attn_Entries,MATCH(I_StudentName,'Attendance Register'!$B$10:$B$59,0), MATCH(DATE(YEAR(D$37),MONTH(D$37),$C67),'Attendance Register'!$D$8:$NE$8,0)),"W")),""),"")</f>
        <v/>
      </c>
      <c r="E67" s="89" t="str">
        <f ca="1">IFERROR(IF(AND(MONTH(DATE(YEAR(E$37),MONTH(E$37),$C67))=MONTH(E$37),DATE(YEAR(E$37),MONTH(E$37),$C67)&lt;=TODAY()),IFERROR(IF(MATCH(DATE(YEAR(E$37),MONTH(E$37),$C67),INDEX(R_Holidays,,2),0)&gt;0,"H",""),IFERROR(INDEX(I_Attn_Entries,MATCH(I_StudentName,'Attendance Register'!$B$10:$B$59,0), MATCH(DATE(YEAR(E$37),MONTH(E$37),$C67),'Attendance Register'!$D$8:$NE$8,0)),"W")),""),"")</f>
        <v/>
      </c>
      <c r="F67" s="89" t="str">
        <f ca="1">IFERROR(IF(AND(MONTH(DATE(YEAR(F$37),MONTH(F$37),$C67))=MONTH(F$37),DATE(YEAR(F$37),MONTH(F$37),$C67)&lt;=TODAY()),IFERROR(IF(MATCH(DATE(YEAR(F$37),MONTH(F$37),$C67),INDEX(R_Holidays,,2),0)&gt;0,"H",""),IFERROR(INDEX(I_Attn_Entries,MATCH(I_StudentName,'Attendance Register'!$B$10:$B$59,0), MATCH(DATE(YEAR(F$37),MONTH(F$37),$C67),'Attendance Register'!$D$8:$NE$8,0)),"W")),""),"")</f>
        <v/>
      </c>
      <c r="G67" s="89" t="str">
        <f ca="1">IFERROR(IF(AND(MONTH(DATE(YEAR(G$37),MONTH(G$37),$C67))=MONTH(G$37),DATE(YEAR(G$37),MONTH(G$37),$C67)&lt;=TODAY()),IFERROR(IF(MATCH(DATE(YEAR(G$37),MONTH(G$37),$C67),INDEX(R_Holidays,,2),0)&gt;0,"H",""),IFERROR(INDEX(I_Attn_Entries,MATCH(I_StudentName,'Attendance Register'!$B$10:$B$59,0), MATCH(DATE(YEAR(G$37),MONTH(G$37),$C67),'Attendance Register'!$D$8:$NE$8,0)),"W")),""),"")</f>
        <v/>
      </c>
      <c r="H67" s="89" t="str">
        <f ca="1">IFERROR(IF(AND(MONTH(DATE(YEAR(H$37),MONTH(H$37),$C67))=MONTH(H$37),DATE(YEAR(H$37),MONTH(H$37),$C67)&lt;=TODAY()),IFERROR(IF(MATCH(DATE(YEAR(H$37),MONTH(H$37),$C67),INDEX(R_Holidays,,2),0)&gt;0,"H",""),IFERROR(INDEX(I_Attn_Entries,MATCH(I_StudentName,'Attendance Register'!$B$10:$B$59,0), MATCH(DATE(YEAR(H$37),MONTH(H$37),$C67),'Attendance Register'!$D$8:$NE$8,0)),"W")),""),"")</f>
        <v/>
      </c>
      <c r="I67" s="89" t="str">
        <f ca="1">IFERROR(IF(AND(MONTH(DATE(YEAR(I$37),MONTH(I$37),$C67))=MONTH(I$37),DATE(YEAR(I$37),MONTH(I$37),$C67)&lt;=TODAY()),IFERROR(IF(MATCH(DATE(YEAR(I$37),MONTH(I$37),$C67),INDEX(R_Holidays,,2),0)&gt;0,"H",""),IFERROR(INDEX(I_Attn_Entries,MATCH(I_StudentName,'Attendance Register'!$B$10:$B$59,0), MATCH(DATE(YEAR(I$37),MONTH(I$37),$C67),'Attendance Register'!$D$8:$NE$8,0)),"W")),""),"")</f>
        <v/>
      </c>
      <c r="J67" s="89" t="str">
        <f ca="1">IFERROR(IF(AND(MONTH(DATE(YEAR(J$37),MONTH(J$37),$C67))=MONTH(J$37),DATE(YEAR(J$37),MONTH(J$37),$C67)&lt;=TODAY()),IFERROR(IF(MATCH(DATE(YEAR(J$37),MONTH(J$37),$C67),INDEX(R_Holidays,,2),0)&gt;0,"H",""),IFERROR(INDEX(I_Attn_Entries,MATCH(I_StudentName,'Attendance Register'!$B$10:$B$59,0), MATCH(DATE(YEAR(J$37),MONTH(J$37),$C67),'Attendance Register'!$D$8:$NE$8,0)),"W")),""),"")</f>
        <v/>
      </c>
      <c r="K67" s="89" t="str">
        <f ca="1">IFERROR(IF(AND(MONTH(DATE(YEAR(K$37),MONTH(K$37),$C67))=MONTH(K$37),DATE(YEAR(K$37),MONTH(K$37),$C67)&lt;=TODAY()),IFERROR(IF(MATCH(DATE(YEAR(K$37),MONTH(K$37),$C67),INDEX(R_Holidays,,2),0)&gt;0,"H",""),IFERROR(INDEX(I_Attn_Entries,MATCH(I_StudentName,'Attendance Register'!$B$10:$B$59,0), MATCH(DATE(YEAR(K$37),MONTH(K$37),$C67),'Attendance Register'!$D$8:$NE$8,0)),"W")),""),"")</f>
        <v/>
      </c>
      <c r="L67" s="89" t="str">
        <f ca="1">IFERROR(IF(AND(MONTH(DATE(YEAR(L$37),MONTH(L$37),$C67))=MONTH(L$37),DATE(YEAR(L$37),MONTH(L$37),$C67)&lt;=TODAY()),IFERROR(IF(MATCH(DATE(YEAR(L$37),MONTH(L$37),$C67),INDEX(R_Holidays,,2),0)&gt;0,"H",""),IFERROR(INDEX(I_Attn_Entries,MATCH(I_StudentName,'Attendance Register'!$B$10:$B$59,0), MATCH(DATE(YEAR(L$37),MONTH(L$37),$C67),'Attendance Register'!$D$8:$NE$8,0)),"W")),""),"")</f>
        <v/>
      </c>
      <c r="M67" s="89" t="str">
        <f ca="1">IFERROR(IF(AND(MONTH(DATE(YEAR(M$37),MONTH(M$37),$C67))=MONTH(M$37),DATE(YEAR(M$37),MONTH(M$37),$C67)&lt;=TODAY()),IFERROR(IF(MATCH(DATE(YEAR(M$37),MONTH(M$37),$C67),INDEX(R_Holidays,,2),0)&gt;0,"H",""),IFERROR(INDEX(I_Attn_Entries,MATCH(I_StudentName,'Attendance Register'!$B$10:$B$59,0), MATCH(DATE(YEAR(M$37),MONTH(M$37),$C67),'Attendance Register'!$D$8:$NE$8,0)),"W")),""),"")</f>
        <v/>
      </c>
      <c r="N67" s="89" t="str">
        <f ca="1">IFERROR(IF(AND(MONTH(DATE(YEAR(N$37),MONTH(N$37),$C67))=MONTH(N$37),DATE(YEAR(N$37),MONTH(N$37),$C67)&lt;=TODAY()),IFERROR(IF(MATCH(DATE(YEAR(N$37),MONTH(N$37),$C67),INDEX(R_Holidays,,2),0)&gt;0,"H",""),IFERROR(INDEX(I_Attn_Entries,MATCH(I_StudentName,'Attendance Register'!$B$10:$B$59,0), MATCH(DATE(YEAR(N$37),MONTH(N$37),$C67),'Attendance Register'!$D$8:$NE$8,0)),"W")),""),"")</f>
        <v/>
      </c>
      <c r="O67" s="89" t="str">
        <f ca="1">IFERROR(IF(AND(MONTH(DATE(YEAR(O$37),MONTH(O$37),$C67))=MONTH(O$37),DATE(YEAR(O$37),MONTH(O$37),$C67)&lt;=TODAY()),IFERROR(IF(MATCH(DATE(YEAR(O$37),MONTH(O$37),$C67),INDEX(R_Holidays,,2),0)&gt;0,"H",""),IFERROR(INDEX(I_Attn_Entries,MATCH(I_StudentName,'Attendance Register'!$B$10:$B$59,0), MATCH(DATE(YEAR(O$37),MONTH(O$37),$C67),'Attendance Register'!$D$8:$NE$8,0)),"W")),""),"")</f>
        <v/>
      </c>
      <c r="P67" s="91"/>
      <c r="Q67" s="44"/>
      <c r="R67" s="2"/>
    </row>
    <row r="68" spans="1:18" ht="24" customHeight="1">
      <c r="A68" s="2"/>
      <c r="B68" s="41"/>
      <c r="C68" s="92">
        <v>31</v>
      </c>
      <c r="D68" s="93" t="str">
        <f ca="1">IFERROR(IF(AND(MONTH(DATE(YEAR(D$37),MONTH(D$37),$C68))=MONTH(D$37),DATE(YEAR(D$37),MONTH(D$37),$C68)&lt;=TODAY()),IFERROR(IF(MATCH(DATE(YEAR(D$37),MONTH(D$37),$C68),INDEX(R_Holidays,,2),0)&gt;0,"H",""),IFERROR(INDEX(I_Attn_Entries,MATCH(I_StudentName,'Attendance Register'!$B$10:$B$59,0), MATCH(DATE(YEAR(D$37),MONTH(D$37),$C68),'Attendance Register'!$D$8:$NE$8,0)),"W")),""),"")</f>
        <v/>
      </c>
      <c r="E68" s="93" t="str">
        <f ca="1">IFERROR(IF(AND(MONTH(DATE(YEAR(E$37),MONTH(E$37),$C68))=MONTH(E$37),DATE(YEAR(E$37),MONTH(E$37),$C68)&lt;=TODAY()),IFERROR(IF(MATCH(DATE(YEAR(E$37),MONTH(E$37),$C68),INDEX(R_Holidays,,2),0)&gt;0,"H",""),IFERROR(INDEX(I_Attn_Entries,MATCH(I_StudentName,'Attendance Register'!$B$10:$B$59,0), MATCH(DATE(YEAR(E$37),MONTH(E$37),$C68),'Attendance Register'!$D$8:$NE$8,0)),"W")),""),"")</f>
        <v/>
      </c>
      <c r="F68" s="93" t="str">
        <f ca="1">IFERROR(IF(AND(MONTH(DATE(YEAR(F$37),MONTH(F$37),$C68))=MONTH(F$37),DATE(YEAR(F$37),MONTH(F$37),$C68)&lt;=TODAY()),IFERROR(IF(MATCH(DATE(YEAR(F$37),MONTH(F$37),$C68),INDEX(R_Holidays,,2),0)&gt;0,"H",""),IFERROR(INDEX(I_Attn_Entries,MATCH(I_StudentName,'Attendance Register'!$B$10:$B$59,0), MATCH(DATE(YEAR(F$37),MONTH(F$37),$C68),'Attendance Register'!$D$8:$NE$8,0)),"W")),""),"")</f>
        <v/>
      </c>
      <c r="G68" s="93" t="str">
        <f ca="1">IFERROR(IF(AND(MONTH(DATE(YEAR(G$37),MONTH(G$37),$C68))=MONTH(G$37),DATE(YEAR(G$37),MONTH(G$37),$C68)&lt;=TODAY()),IFERROR(IF(MATCH(DATE(YEAR(G$37),MONTH(G$37),$C68),INDEX(R_Holidays,,2),0)&gt;0,"H",""),IFERROR(INDEX(I_Attn_Entries,MATCH(I_StudentName,'Attendance Register'!$B$10:$B$59,0), MATCH(DATE(YEAR(G$37),MONTH(G$37),$C68),'Attendance Register'!$D$8:$NE$8,0)),"W")),""),"")</f>
        <v/>
      </c>
      <c r="H68" s="93" t="str">
        <f ca="1">IFERROR(IF(AND(MONTH(DATE(YEAR(H$37),MONTH(H$37),$C68))=MONTH(H$37),DATE(YEAR(H$37),MONTH(H$37),$C68)&lt;=TODAY()),IFERROR(IF(MATCH(DATE(YEAR(H$37),MONTH(H$37),$C68),INDEX(R_Holidays,,2),0)&gt;0,"H",""),IFERROR(INDEX(I_Attn_Entries,MATCH(I_StudentName,'Attendance Register'!$B$10:$B$59,0), MATCH(DATE(YEAR(H$37),MONTH(H$37),$C68),'Attendance Register'!$D$8:$NE$8,0)),"W")),""),"")</f>
        <v/>
      </c>
      <c r="I68" s="93" t="str">
        <f ca="1">IFERROR(IF(AND(MONTH(DATE(YEAR(I$37),MONTH(I$37),$C68))=MONTH(I$37),DATE(YEAR(I$37),MONTH(I$37),$C68)&lt;=TODAY()),IFERROR(IF(MATCH(DATE(YEAR(I$37),MONTH(I$37),$C68),INDEX(R_Holidays,,2),0)&gt;0,"H",""),IFERROR(INDEX(I_Attn_Entries,MATCH(I_StudentName,'Attendance Register'!$B$10:$B$59,0), MATCH(DATE(YEAR(I$37),MONTH(I$37),$C68),'Attendance Register'!$D$8:$NE$8,0)),"W")),""),"")</f>
        <v/>
      </c>
      <c r="J68" s="93" t="str">
        <f ca="1">IFERROR(IF(AND(MONTH(DATE(YEAR(J$37),MONTH(J$37),$C68))=MONTH(J$37),DATE(YEAR(J$37),MONTH(J$37),$C68)&lt;=TODAY()),IFERROR(IF(MATCH(DATE(YEAR(J$37),MONTH(J$37),$C68),INDEX(R_Holidays,,2),0)&gt;0,"H",""),IFERROR(INDEX(I_Attn_Entries,MATCH(I_StudentName,'Attendance Register'!$B$10:$B$59,0), MATCH(DATE(YEAR(J$37),MONTH(J$37),$C68),'Attendance Register'!$D$8:$NE$8,0)),"W")),""),"")</f>
        <v/>
      </c>
      <c r="K68" s="93" t="str">
        <f ca="1">IFERROR(IF(AND(MONTH(DATE(YEAR(K$37),MONTH(K$37),$C68))=MONTH(K$37),DATE(YEAR(K$37),MONTH(K$37),$C68)&lt;=TODAY()),IFERROR(IF(MATCH(DATE(YEAR(K$37),MONTH(K$37),$C68),INDEX(R_Holidays,,2),0)&gt;0,"H",""),IFERROR(INDEX(I_Attn_Entries,MATCH(I_StudentName,'Attendance Register'!$B$10:$B$59,0), MATCH(DATE(YEAR(K$37),MONTH(K$37),$C68),'Attendance Register'!$D$8:$NE$8,0)),"W")),""),"")</f>
        <v/>
      </c>
      <c r="L68" s="93" t="str">
        <f ca="1">IFERROR(IF(AND(MONTH(DATE(YEAR(L$37),MONTH(L$37),$C68))=MONTH(L$37),DATE(YEAR(L$37),MONTH(L$37),$C68)&lt;=TODAY()),IFERROR(IF(MATCH(DATE(YEAR(L$37),MONTH(L$37),$C68),INDEX(R_Holidays,,2),0)&gt;0,"H",""),IFERROR(INDEX(I_Attn_Entries,MATCH(I_StudentName,'Attendance Register'!$B$10:$B$59,0), MATCH(DATE(YEAR(L$37),MONTH(L$37),$C68),'Attendance Register'!$D$8:$NE$8,0)),"W")),""),"")</f>
        <v/>
      </c>
      <c r="M68" s="93" t="str">
        <f ca="1">IFERROR(IF(AND(MONTH(DATE(YEAR(M$37),MONTH(M$37),$C68))=MONTH(M$37),DATE(YEAR(M$37),MONTH(M$37),$C68)&lt;=TODAY()),IFERROR(IF(MATCH(DATE(YEAR(M$37),MONTH(M$37),$C68),INDEX(R_Holidays,,2),0)&gt;0,"H",""),IFERROR(INDEX(I_Attn_Entries,MATCH(I_StudentName,'Attendance Register'!$B$10:$B$59,0), MATCH(DATE(YEAR(M$37),MONTH(M$37),$C68),'Attendance Register'!$D$8:$NE$8,0)),"W")),""),"")</f>
        <v/>
      </c>
      <c r="N68" s="93" t="str">
        <f ca="1">IFERROR(IF(AND(MONTH(DATE(YEAR(N$37),MONTH(N$37),$C68))=MONTH(N$37),DATE(YEAR(N$37),MONTH(N$37),$C68)&lt;=TODAY()),IFERROR(IF(MATCH(DATE(YEAR(N$37),MONTH(N$37),$C68),INDEX(R_Holidays,,2),0)&gt;0,"H",""),IFERROR(INDEX(I_Attn_Entries,MATCH(I_StudentName,'Attendance Register'!$B$10:$B$59,0), MATCH(DATE(YEAR(N$37),MONTH(N$37),$C68),'Attendance Register'!$D$8:$NE$8,0)),"W")),""),"")</f>
        <v/>
      </c>
      <c r="O68" s="93" t="str">
        <f ca="1">IFERROR(IF(AND(MONTH(DATE(YEAR(O$37),MONTH(O$37),$C68))=MONTH(O$37),DATE(YEAR(O$37),MONTH(O$37),$C68)&lt;=TODAY()),IFERROR(IF(MATCH(DATE(YEAR(O$37),MONTH(O$37),$C68),INDEX(R_Holidays,,2),0)&gt;0,"H",""),IFERROR(INDEX(I_Attn_Entries,MATCH(I_StudentName,'Attendance Register'!$B$10:$B$59,0), MATCH(DATE(YEAR(O$37),MONTH(O$37),$C68),'Attendance Register'!$D$8:$NE$8,0)),"W")),""),"")</f>
        <v/>
      </c>
      <c r="P68" s="94"/>
      <c r="Q68" s="44"/>
      <c r="R68" s="2"/>
    </row>
    <row r="69" spans="1:18" ht="20.100000000000001" customHeight="1">
      <c r="A69" s="2"/>
      <c r="B69" s="41"/>
      <c r="C69" s="57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44"/>
      <c r="R69" s="2"/>
    </row>
    <row r="70" spans="1:18" ht="20.100000000000001" customHeight="1">
      <c r="A70" s="2"/>
      <c r="B70" s="41"/>
      <c r="C70" s="95" t="s">
        <v>80</v>
      </c>
      <c r="D70" s="126" t="s">
        <v>81</v>
      </c>
      <c r="E70" s="97"/>
      <c r="F70" s="96" t="s">
        <v>44</v>
      </c>
      <c r="G70" s="97"/>
      <c r="H70" s="98" t="s">
        <v>45</v>
      </c>
      <c r="I70" s="97"/>
      <c r="J70" s="99" t="s">
        <v>46</v>
      </c>
      <c r="K70" s="62"/>
      <c r="L70" s="89" t="s">
        <v>61</v>
      </c>
      <c r="M70" s="62"/>
      <c r="N70" s="62"/>
      <c r="O70" s="62"/>
      <c r="P70" s="62"/>
      <c r="Q70" s="44"/>
      <c r="R70" s="2"/>
    </row>
    <row r="71" spans="1:18" ht="20.100000000000001" customHeight="1">
      <c r="A71" s="2"/>
      <c r="B71" s="41"/>
      <c r="C71" s="57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44"/>
      <c r="R71" s="2"/>
    </row>
    <row r="72" spans="1:18" ht="20.100000000000001" customHeight="1">
      <c r="A72" s="2"/>
      <c r="B72" s="41"/>
      <c r="C72" s="57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44"/>
      <c r="R72" s="2"/>
    </row>
    <row r="73" spans="1:18" ht="20.100000000000001" customHeight="1">
      <c r="A73" s="2"/>
      <c r="B73" s="41"/>
      <c r="C73" s="57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44"/>
      <c r="R73" s="2"/>
    </row>
    <row r="74" spans="1:18" ht="20.100000000000001" customHeight="1">
      <c r="A74" s="2"/>
      <c r="B74" s="41"/>
      <c r="C74" s="57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44"/>
      <c r="R74" s="2"/>
    </row>
    <row r="75" spans="1:18" ht="20.100000000000001" customHeight="1">
      <c r="A75" s="2"/>
      <c r="B75" s="41"/>
      <c r="C75" s="57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44"/>
      <c r="R75" s="2"/>
    </row>
    <row r="76" spans="1:18" ht="20.100000000000001" customHeight="1">
      <c r="A76" s="2"/>
      <c r="B76" s="41"/>
      <c r="C76" s="57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44"/>
      <c r="R76" s="2"/>
    </row>
    <row r="77" spans="1:18" ht="20.100000000000001" customHeight="1">
      <c r="A77" s="2"/>
      <c r="B77" s="41"/>
      <c r="C77" s="57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44"/>
      <c r="R77" s="2"/>
    </row>
    <row r="78" spans="1:18" ht="20.100000000000001" customHeight="1">
      <c r="A78" s="2"/>
      <c r="B78" s="41"/>
      <c r="C78" s="57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44"/>
      <c r="R78" s="2"/>
    </row>
    <row r="79" spans="1:18" ht="20.100000000000001" customHeight="1">
      <c r="A79" s="2"/>
      <c r="B79" s="41"/>
      <c r="C79" s="65" t="s">
        <v>32</v>
      </c>
      <c r="D79" s="284"/>
      <c r="E79" s="284"/>
      <c r="F79" s="284"/>
      <c r="G79" s="33"/>
      <c r="H79" s="57" t="s">
        <v>33</v>
      </c>
      <c r="I79" s="43"/>
      <c r="J79" s="66"/>
      <c r="K79" s="284"/>
      <c r="L79" s="284"/>
      <c r="M79" s="284"/>
      <c r="N79" s="67" t="s">
        <v>34</v>
      </c>
      <c r="O79" s="284"/>
      <c r="P79" s="284"/>
      <c r="Q79" s="44"/>
      <c r="R79" s="2"/>
    </row>
    <row r="80" spans="1:18" ht="20.100000000000001" customHeight="1">
      <c r="A80" s="2"/>
      <c r="B80" s="41"/>
      <c r="C80" s="57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44"/>
      <c r="R80" s="2"/>
    </row>
    <row r="81" spans="1:18" ht="20.100000000000001" customHeight="1">
      <c r="A81" s="2"/>
      <c r="B81" s="41"/>
      <c r="C81" s="57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44"/>
      <c r="R81" s="2"/>
    </row>
    <row r="82" spans="1:18" ht="20.100000000000001" customHeight="1">
      <c r="A82" s="2"/>
      <c r="B82" s="41"/>
      <c r="C82" s="57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44"/>
      <c r="R82" s="2"/>
    </row>
    <row r="83" spans="1:18" ht="20.100000000000001" customHeight="1">
      <c r="A83" s="2"/>
      <c r="B83" s="41"/>
      <c r="C83" s="57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44"/>
      <c r="R83" s="2"/>
    </row>
    <row r="84" spans="1:18" ht="20.100000000000001" customHeight="1">
      <c r="A84" s="2"/>
      <c r="B84" s="41"/>
      <c r="C84" s="57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44"/>
      <c r="R84" s="2"/>
    </row>
    <row r="85" spans="1:18" ht="20.100000000000001" customHeight="1">
      <c r="A85" s="2"/>
      <c r="B85" s="41"/>
      <c r="C85" s="57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44"/>
      <c r="R85" s="2"/>
    </row>
    <row r="86" spans="1:18" ht="15.75">
      <c r="A86" s="2"/>
      <c r="B86" s="41"/>
      <c r="C86" s="4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4"/>
      <c r="Q86" s="44"/>
      <c r="R86" s="2"/>
    </row>
    <row r="87" spans="1:18" ht="15.75">
      <c r="A87" s="2"/>
      <c r="B87" s="41"/>
      <c r="C87" s="4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4"/>
      <c r="Q87" s="44"/>
      <c r="R87" s="2"/>
    </row>
    <row r="88" spans="1:18">
      <c r="A88" s="2"/>
      <c r="B88" s="4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44"/>
      <c r="R88" s="2"/>
    </row>
    <row r="89" spans="1:18" ht="15.75" thickBot="1">
      <c r="A89" s="2"/>
      <c r="B89" s="68"/>
      <c r="C89" s="69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1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</sheetData>
  <sheetProtection password="C57A" sheet="1" objects="1" scenarios="1"/>
  <mergeCells count="24">
    <mergeCell ref="B1:Q1"/>
    <mergeCell ref="N2:Q2"/>
    <mergeCell ref="J2:M2"/>
    <mergeCell ref="F2:I2"/>
    <mergeCell ref="C2:E2"/>
    <mergeCell ref="D14:G14"/>
    <mergeCell ref="C10:I10"/>
    <mergeCell ref="C11:I11"/>
    <mergeCell ref="M21:O21"/>
    <mergeCell ref="B4:C4"/>
    <mergeCell ref="I14:J14"/>
    <mergeCell ref="D4:G4"/>
    <mergeCell ref="E19:G19"/>
    <mergeCell ref="I19:K19"/>
    <mergeCell ref="M19:O19"/>
    <mergeCell ref="B14:C14"/>
    <mergeCell ref="D79:F79"/>
    <mergeCell ref="K79:M79"/>
    <mergeCell ref="O79:P79"/>
    <mergeCell ref="B19:C19"/>
    <mergeCell ref="E16:H16"/>
    <mergeCell ref="I16:J16"/>
    <mergeCell ref="M16:N16"/>
    <mergeCell ref="P16:Q16"/>
  </mergeCells>
  <conditionalFormatting sqref="C38:O68">
    <cfRule type="expression" dxfId="5" priority="6">
      <formula>MOD(ROW(C38),2)=0</formula>
    </cfRule>
  </conditionalFormatting>
  <conditionalFormatting sqref="P19">
    <cfRule type="containsText" dxfId="4" priority="5" operator="containsText" text="FAIL">
      <formula>NOT(ISERROR(SEARCH("FAIL",P19)))</formula>
    </cfRule>
  </conditionalFormatting>
  <conditionalFormatting sqref="D38:O68">
    <cfRule type="cellIs" dxfId="3" priority="1" operator="equal">
      <formula>"L"</formula>
    </cfRule>
    <cfRule type="cellIs" dxfId="2" priority="2" operator="equal">
      <formula>"W"</formula>
    </cfRule>
    <cfRule type="cellIs" dxfId="1" priority="3" operator="equal">
      <formula>"H"</formula>
    </cfRule>
    <cfRule type="cellIs" dxfId="0" priority="4" operator="equal">
      <formula>"A"</formula>
    </cfRule>
  </conditionalFormatting>
  <hyperlinks>
    <hyperlink ref="C2:E2" location="Settings!A1" display="SETTINGS" xr:uid="{00000000-0004-0000-0300-000000000000}"/>
    <hyperlink ref="F2:I2" location="'Attendance Register'!A1" display="ATTENDANCE REGISTER" xr:uid="{00000000-0004-0000-0300-000001000000}"/>
    <hyperlink ref="J2:M2" location="'Class Attendance Report'!A1" display="CLASS ATTENDANCE REPORT" xr:uid="{00000000-0004-0000-0300-000002000000}"/>
  </hyperlinks>
  <pageMargins left="0.7" right="0.44" top="0.75" bottom="0.46" header="0.3" footer="0.3"/>
  <pageSetup scale="38" orientation="portrait" horizontalDpi="4294967292" verticalDpi="0" r:id="rId1"/>
  <headerFooter>
    <oddFooter>&amp;L&amp;A</oddFooter>
  </headerFooter>
  <ignoredErrors>
    <ignoredError sqref="P31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'Attendance Register'!$B$10:$B$59</xm:f>
          </x14:formula1>
          <xm:sqref>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399"/>
  <sheetViews>
    <sheetView topLeftCell="A2" workbookViewId="0">
      <selection activeCell="J2" sqref="J2"/>
    </sheetView>
  </sheetViews>
  <sheetFormatPr defaultRowHeight="15"/>
  <cols>
    <col min="1" max="2" width="13" customWidth="1"/>
    <col min="3" max="4" width="19.28515625" customWidth="1"/>
    <col min="5" max="5" width="23" bestFit="1" customWidth="1"/>
    <col min="6" max="6" width="13.5703125" customWidth="1"/>
    <col min="9" max="9" width="14.28515625" customWidth="1"/>
    <col min="10" max="10" width="17.85546875" bestFit="1" customWidth="1"/>
  </cols>
  <sheetData>
    <row r="2" spans="1:10">
      <c r="A2" s="117" t="s">
        <v>34</v>
      </c>
      <c r="B2" s="117" t="s">
        <v>91</v>
      </c>
      <c r="C2" s="117" t="s">
        <v>93</v>
      </c>
      <c r="D2" s="117" t="s">
        <v>94</v>
      </c>
      <c r="E2" s="117" t="s">
        <v>92</v>
      </c>
      <c r="F2" s="117" t="s">
        <v>74</v>
      </c>
      <c r="G2" s="117" t="s">
        <v>73</v>
      </c>
      <c r="H2" s="117" t="s">
        <v>95</v>
      </c>
      <c r="I2" s="117" t="s">
        <v>75</v>
      </c>
      <c r="J2" s="118" t="s">
        <v>76</v>
      </c>
    </row>
    <row r="3" spans="1:10">
      <c r="A3" s="115">
        <f t="shared" ref="A3:A66" si="0">IF(ISNUMBER(I_BegnDate),IF(DATE(YEAR(I_BegnDate),MONTH(I_BegnDate),1)+ROW(A3)-ROW($A$3)&gt;I_EndDate,"",(DATE(YEAR(I_BegnDate),MONTH(I_BegnDate),1)+ROW(A3)-ROW($A$3))),"")</f>
        <v>43282</v>
      </c>
      <c r="B3" s="148">
        <f>IF(A3="","",WEEKDAY(A3,2))</f>
        <v>7</v>
      </c>
      <c r="C3" s="148">
        <f>IF(A3="","",MONTH(A3))</f>
        <v>7</v>
      </c>
      <c r="D3" s="148">
        <f t="array" ref="D3">IF(A3="","",MIN(IF($C$3:$C$399=C3,ROW($B$3:$B$399),"")))</f>
        <v>3</v>
      </c>
      <c r="E3" s="148">
        <f t="array" aca="1" ref="E3" ca="1">IF(A3="","",COUNTIF(INDIRECT(ADDRESS(D3,COLUMN(B3))):INDIRECT(ADDRESS(ROW(E3),COLUMN(B3))),B3))</f>
        <v>1</v>
      </c>
      <c r="F3" s="116" t="b">
        <f ca="1">IFERROR(INDEX(Settings!$F$27:$L$31,MATCH($E3,Settings!$E$27:$E$31,0),MATCH($B3,Settings!$F$25:$L$25,0))="Yes","")</f>
        <v>1</v>
      </c>
      <c r="G3" s="116" t="b">
        <f t="shared" ref="G3:G66" si="1">IF(A3="","",ISNUMBER(MATCH(A3,INDEX(R_Holidays,,2),0)))</f>
        <v>0</v>
      </c>
      <c r="H3" s="116" t="b">
        <f t="shared" ref="H3:H66" si="2">IF(A3="","",A3&lt;I_BegnDate)</f>
        <v>1</v>
      </c>
      <c r="I3" s="116" t="b">
        <f ca="1">IF(A3="","",AND(NOT(F3),NOT(G3),NOT(H3)))</f>
        <v>0</v>
      </c>
      <c r="J3" s="149">
        <f ca="1">IFERROR(SMALL(WorkingDays,ROW(A3)-ROW($A$2)),"")</f>
        <v>43287</v>
      </c>
    </row>
    <row r="4" spans="1:10">
      <c r="A4" s="115">
        <f t="shared" si="0"/>
        <v>43283</v>
      </c>
      <c r="B4" s="148">
        <f t="shared" ref="B4:B67" si="3">IF(A4="","",WEEKDAY(A4,2))</f>
        <v>1</v>
      </c>
      <c r="C4" s="148">
        <f t="shared" ref="C4:C67" si="4">IF(A4="","",MONTH(A4))</f>
        <v>7</v>
      </c>
      <c r="D4" s="148">
        <f t="array" ref="D4">IF(A4="","",MIN(IF($C$3:$C$399=C4,ROW($B$3:$B$399),"")))</f>
        <v>3</v>
      </c>
      <c r="E4" s="148">
        <f t="array" aca="1" ref="E4" ca="1">IF(A4="","",COUNTIF(INDIRECT(ADDRESS(D4,COLUMN(B4))):INDIRECT(ADDRESS(ROW(E4),COLUMN(B4))),B4))</f>
        <v>1</v>
      </c>
      <c r="F4" s="116" t="b">
        <f ca="1">IFERROR(INDEX(Settings!$F$27:$L$31,MATCH($E4,Settings!$E$27:$E$31,0),MATCH($B4,Settings!$F$25:$L$25,0))="Yes","")</f>
        <v>0</v>
      </c>
      <c r="G4" s="116" t="b">
        <f t="shared" si="1"/>
        <v>0</v>
      </c>
      <c r="H4" s="116" t="b">
        <f t="shared" si="2"/>
        <v>1</v>
      </c>
      <c r="I4" s="116" t="b">
        <f t="shared" ref="I4:I67" ca="1" si="5">IF(A4="","",AND(NOT(F4),NOT(G4),NOT(H4)))</f>
        <v>0</v>
      </c>
      <c r="J4" s="149">
        <f ca="1">IFERROR(SMALL(WorkingDays,ROW(A4)-ROW($A$2)),"")</f>
        <v>43290</v>
      </c>
    </row>
    <row r="5" spans="1:10">
      <c r="A5" s="115">
        <f t="shared" si="0"/>
        <v>43284</v>
      </c>
      <c r="B5" s="148">
        <f t="shared" si="3"/>
        <v>2</v>
      </c>
      <c r="C5" s="148">
        <f t="shared" si="4"/>
        <v>7</v>
      </c>
      <c r="D5" s="148">
        <f t="array" ref="D5">IF(A5="","",MIN(IF($C$3:$C$399=C5,ROW($B$3:$B$399),"")))</f>
        <v>3</v>
      </c>
      <c r="E5" s="148">
        <f t="array" aca="1" ref="E5" ca="1">IF(A5="","",COUNTIF(INDIRECT(ADDRESS(D5,COLUMN(B5))):INDIRECT(ADDRESS(ROW(E5),COLUMN(B5))),B5))</f>
        <v>1</v>
      </c>
      <c r="F5" s="116" t="b">
        <f ca="1">IFERROR(INDEX(Settings!$F$27:$L$31,MATCH($E5,Settings!$E$27:$E$31,0),MATCH($B5,Settings!$F$25:$L$25,0))="Yes","")</f>
        <v>0</v>
      </c>
      <c r="G5" s="116" t="b">
        <f t="shared" si="1"/>
        <v>0</v>
      </c>
      <c r="H5" s="116" t="b">
        <f t="shared" si="2"/>
        <v>1</v>
      </c>
      <c r="I5" s="116" t="b">
        <f t="shared" ca="1" si="5"/>
        <v>0</v>
      </c>
      <c r="J5" s="149">
        <f ca="1">IFERROR(SMALL(WorkingDays,ROW(A5)-ROW($A$2)),"")</f>
        <v>43291</v>
      </c>
    </row>
    <row r="6" spans="1:10">
      <c r="A6" s="115">
        <f t="shared" si="0"/>
        <v>43285</v>
      </c>
      <c r="B6" s="148">
        <f t="shared" si="3"/>
        <v>3</v>
      </c>
      <c r="C6" s="148">
        <f t="shared" si="4"/>
        <v>7</v>
      </c>
      <c r="D6" s="148">
        <f t="array" ref="D6">IF(A6="","",MIN(IF($C$3:$C$399=C6,ROW($B$3:$B$399),"")))</f>
        <v>3</v>
      </c>
      <c r="E6" s="148">
        <f t="array" aca="1" ref="E6" ca="1">IF(A6="","",COUNTIF(INDIRECT(ADDRESS(D6,COLUMN(B6))):INDIRECT(ADDRESS(ROW(E6),COLUMN(B6))),B6))</f>
        <v>1</v>
      </c>
      <c r="F6" s="116" t="b">
        <f ca="1">IFERROR(INDEX(Settings!$F$27:$L$31,MATCH($E6,Settings!$E$27:$E$31,0),MATCH($B6,Settings!$F$25:$L$25,0))="Yes","")</f>
        <v>0</v>
      </c>
      <c r="G6" s="116" t="b">
        <f t="shared" si="1"/>
        <v>0</v>
      </c>
      <c r="H6" s="116" t="b">
        <f t="shared" si="2"/>
        <v>1</v>
      </c>
      <c r="I6" s="116" t="b">
        <f t="shared" ca="1" si="5"/>
        <v>0</v>
      </c>
      <c r="J6" s="149">
        <f ca="1">IFERROR(SMALL(WorkingDays,ROW(A6)-ROW($A$2)),"")</f>
        <v>43292</v>
      </c>
    </row>
    <row r="7" spans="1:10">
      <c r="A7" s="115">
        <f t="shared" si="0"/>
        <v>43286</v>
      </c>
      <c r="B7" s="148">
        <f t="shared" si="3"/>
        <v>4</v>
      </c>
      <c r="C7" s="148">
        <f t="shared" si="4"/>
        <v>7</v>
      </c>
      <c r="D7" s="148">
        <f t="array" ref="D7">IF(A7="","",MIN(IF($C$3:$C$399=C7,ROW($B$3:$B$399),"")))</f>
        <v>3</v>
      </c>
      <c r="E7" s="148">
        <f t="array" aca="1" ref="E7" ca="1">IF(A7="","",COUNTIF(INDIRECT(ADDRESS(D7,COLUMN(B7))):INDIRECT(ADDRESS(ROW(E7),COLUMN(B7))),B7))</f>
        <v>1</v>
      </c>
      <c r="F7" s="116" t="b">
        <f ca="1">IFERROR(INDEX(Settings!$F$27:$L$31,MATCH($E7,Settings!$E$27:$E$31,0),MATCH($B7,Settings!$F$25:$L$25,0))="Yes","")</f>
        <v>0</v>
      </c>
      <c r="G7" s="116" t="b">
        <f t="shared" si="1"/>
        <v>0</v>
      </c>
      <c r="H7" s="116" t="b">
        <f t="shared" si="2"/>
        <v>1</v>
      </c>
      <c r="I7" s="116" t="b">
        <f t="shared" ca="1" si="5"/>
        <v>0</v>
      </c>
      <c r="J7" s="149">
        <f ca="1">IFERROR(SMALL(WorkingDays,ROW(A7)-ROW($A$2)),"")</f>
        <v>43293</v>
      </c>
    </row>
    <row r="8" spans="1:10">
      <c r="A8" s="115">
        <f t="shared" si="0"/>
        <v>43287</v>
      </c>
      <c r="B8" s="148">
        <f t="shared" si="3"/>
        <v>5</v>
      </c>
      <c r="C8" s="148">
        <f t="shared" si="4"/>
        <v>7</v>
      </c>
      <c r="D8" s="148">
        <f t="array" ref="D8">IF(A8="","",MIN(IF($C$3:$C$399=C8,ROW($B$3:$B$399),"")))</f>
        <v>3</v>
      </c>
      <c r="E8" s="148">
        <f t="array" aca="1" ref="E8" ca="1">IF(A8="","",COUNTIF(INDIRECT(ADDRESS(D8,COLUMN(B8))):INDIRECT(ADDRESS(ROW(E8),COLUMN(B8))),B8))</f>
        <v>1</v>
      </c>
      <c r="F8" s="116" t="b">
        <f ca="1">IFERROR(INDEX(Settings!$F$27:$L$31,MATCH($E8,Settings!$E$27:$E$31,0),MATCH($B8,Settings!$F$25:$L$25,0))="Yes","")</f>
        <v>0</v>
      </c>
      <c r="G8" s="116" t="b">
        <f t="shared" si="1"/>
        <v>0</v>
      </c>
      <c r="H8" s="116" t="b">
        <f t="shared" si="2"/>
        <v>0</v>
      </c>
      <c r="I8" s="116" t="b">
        <f t="shared" ca="1" si="5"/>
        <v>1</v>
      </c>
      <c r="J8" s="149">
        <f ca="1">IFERROR(SMALL(WorkingDays,ROW(A8)-ROW($A$2)),"")</f>
        <v>43294</v>
      </c>
    </row>
    <row r="9" spans="1:10">
      <c r="A9" s="115">
        <f t="shared" si="0"/>
        <v>43288</v>
      </c>
      <c r="B9" s="148">
        <f t="shared" si="3"/>
        <v>6</v>
      </c>
      <c r="C9" s="148">
        <f t="shared" si="4"/>
        <v>7</v>
      </c>
      <c r="D9" s="148">
        <f t="array" ref="D9">IF(A9="","",MIN(IF($C$3:$C$399=C9,ROW($B$3:$B$399),"")))</f>
        <v>3</v>
      </c>
      <c r="E9" s="148">
        <f t="array" aca="1" ref="E9" ca="1">IF(A9="","",COUNTIF(INDIRECT(ADDRESS(D9,COLUMN(B9))):INDIRECT(ADDRESS(ROW(E9),COLUMN(B9))),B9))</f>
        <v>1</v>
      </c>
      <c r="F9" s="116" t="b">
        <f ca="1">IFERROR(INDEX(Settings!$F$27:$L$31,MATCH($E9,Settings!$E$27:$E$31,0),MATCH($B9,Settings!$F$25:$L$25,0))="Yes","")</f>
        <v>1</v>
      </c>
      <c r="G9" s="116" t="b">
        <f t="shared" si="1"/>
        <v>0</v>
      </c>
      <c r="H9" s="116" t="b">
        <f t="shared" si="2"/>
        <v>0</v>
      </c>
      <c r="I9" s="116" t="b">
        <f t="shared" ca="1" si="5"/>
        <v>0</v>
      </c>
      <c r="J9" s="149">
        <f ca="1">IFERROR(SMALL(WorkingDays,ROW(A9)-ROW($A$2)),"")</f>
        <v>43297</v>
      </c>
    </row>
    <row r="10" spans="1:10">
      <c r="A10" s="115">
        <f t="shared" si="0"/>
        <v>43289</v>
      </c>
      <c r="B10" s="148">
        <f t="shared" si="3"/>
        <v>7</v>
      </c>
      <c r="C10" s="148">
        <f t="shared" si="4"/>
        <v>7</v>
      </c>
      <c r="D10" s="148">
        <f t="array" ref="D10">IF(A10="","",MIN(IF($C$3:$C$399=C10,ROW($B$3:$B$399),"")))</f>
        <v>3</v>
      </c>
      <c r="E10" s="148">
        <f t="array" aca="1" ref="E10" ca="1">IF(A10="","",COUNTIF(INDIRECT(ADDRESS(D10,COLUMN(B10))):INDIRECT(ADDRESS(ROW(E10),COLUMN(B10))),B10))</f>
        <v>2</v>
      </c>
      <c r="F10" s="116" t="b">
        <f ca="1">IFERROR(INDEX(Settings!$F$27:$L$31,MATCH($E10,Settings!$E$27:$E$31,0),MATCH($B10,Settings!$F$25:$L$25,0))="Yes","")</f>
        <v>1</v>
      </c>
      <c r="G10" s="116" t="b">
        <f t="shared" si="1"/>
        <v>0</v>
      </c>
      <c r="H10" s="116" t="b">
        <f t="shared" si="2"/>
        <v>0</v>
      </c>
      <c r="I10" s="116" t="b">
        <f t="shared" ca="1" si="5"/>
        <v>0</v>
      </c>
      <c r="J10" s="149">
        <f ca="1">IFERROR(SMALL(WorkingDays,ROW(A10)-ROW($A$2)),"")</f>
        <v>43298</v>
      </c>
    </row>
    <row r="11" spans="1:10">
      <c r="A11" s="115">
        <f t="shared" si="0"/>
        <v>43290</v>
      </c>
      <c r="B11" s="148">
        <f t="shared" si="3"/>
        <v>1</v>
      </c>
      <c r="C11" s="148">
        <f t="shared" si="4"/>
        <v>7</v>
      </c>
      <c r="D11" s="148">
        <f t="array" ref="D11">IF(A11="","",MIN(IF($C$3:$C$399=C11,ROW($B$3:$B$399),"")))</f>
        <v>3</v>
      </c>
      <c r="E11" s="148">
        <f t="array" aca="1" ref="E11" ca="1">IF(A11="","",COUNTIF(INDIRECT(ADDRESS(D11,COLUMN(B11))):INDIRECT(ADDRESS(ROW(E11),COLUMN(B11))),B11))</f>
        <v>2</v>
      </c>
      <c r="F11" s="116" t="b">
        <f ca="1">IFERROR(INDEX(Settings!$F$27:$L$31,MATCH($E11,Settings!$E$27:$E$31,0),MATCH($B11,Settings!$F$25:$L$25,0))="Yes","")</f>
        <v>0</v>
      </c>
      <c r="G11" s="116" t="b">
        <f t="shared" si="1"/>
        <v>0</v>
      </c>
      <c r="H11" s="116" t="b">
        <f t="shared" si="2"/>
        <v>0</v>
      </c>
      <c r="I11" s="116" t="b">
        <f t="shared" ca="1" si="5"/>
        <v>1</v>
      </c>
      <c r="J11" s="149">
        <f ca="1">IFERROR(SMALL(WorkingDays,ROW(A11)-ROW($A$2)),"")</f>
        <v>43299</v>
      </c>
    </row>
    <row r="12" spans="1:10">
      <c r="A12" s="115">
        <f t="shared" si="0"/>
        <v>43291</v>
      </c>
      <c r="B12" s="148">
        <f t="shared" si="3"/>
        <v>2</v>
      </c>
      <c r="C12" s="148">
        <f t="shared" si="4"/>
        <v>7</v>
      </c>
      <c r="D12" s="148">
        <f t="array" ref="D12">IF(A12="","",MIN(IF($C$3:$C$399=C12,ROW($B$3:$B$399),"")))</f>
        <v>3</v>
      </c>
      <c r="E12" s="148">
        <f t="array" aca="1" ref="E12" ca="1">IF(A12="","",COUNTIF(INDIRECT(ADDRESS(D12,COLUMN(B12))):INDIRECT(ADDRESS(ROW(E12),COLUMN(B12))),B12))</f>
        <v>2</v>
      </c>
      <c r="F12" s="116" t="b">
        <f ca="1">IFERROR(INDEX(Settings!$F$27:$L$31,MATCH($E12,Settings!$E$27:$E$31,0),MATCH($B12,Settings!$F$25:$L$25,0))="Yes","")</f>
        <v>0</v>
      </c>
      <c r="G12" s="116" t="b">
        <f t="shared" si="1"/>
        <v>0</v>
      </c>
      <c r="H12" s="116" t="b">
        <f t="shared" si="2"/>
        <v>0</v>
      </c>
      <c r="I12" s="116" t="b">
        <f t="shared" ca="1" si="5"/>
        <v>1</v>
      </c>
      <c r="J12" s="149">
        <f ca="1">IFERROR(SMALL(WorkingDays,ROW(A12)-ROW($A$2)),"")</f>
        <v>43300</v>
      </c>
    </row>
    <row r="13" spans="1:10">
      <c r="A13" s="115">
        <f t="shared" si="0"/>
        <v>43292</v>
      </c>
      <c r="B13" s="148">
        <f t="shared" si="3"/>
        <v>3</v>
      </c>
      <c r="C13" s="148">
        <f t="shared" si="4"/>
        <v>7</v>
      </c>
      <c r="D13" s="148">
        <f t="array" ref="D13">IF(A13="","",MIN(IF($C$3:$C$399=C13,ROW($B$3:$B$399),"")))</f>
        <v>3</v>
      </c>
      <c r="E13" s="148">
        <f t="array" aca="1" ref="E13" ca="1">IF(A13="","",COUNTIF(INDIRECT(ADDRESS(D13,COLUMN(B13))):INDIRECT(ADDRESS(ROW(E13),COLUMN(B13))),B13))</f>
        <v>2</v>
      </c>
      <c r="F13" s="116" t="b">
        <f ca="1">IFERROR(INDEX(Settings!$F$27:$L$31,MATCH($E13,Settings!$E$27:$E$31,0),MATCH($B13,Settings!$F$25:$L$25,0))="Yes","")</f>
        <v>0</v>
      </c>
      <c r="G13" s="116" t="b">
        <f t="shared" si="1"/>
        <v>0</v>
      </c>
      <c r="H13" s="116" t="b">
        <f t="shared" si="2"/>
        <v>0</v>
      </c>
      <c r="I13" s="116" t="b">
        <f t="shared" ca="1" si="5"/>
        <v>1</v>
      </c>
      <c r="J13" s="149">
        <f ca="1">IFERROR(SMALL(WorkingDays,ROW(A13)-ROW($A$2)),"")</f>
        <v>43301</v>
      </c>
    </row>
    <row r="14" spans="1:10">
      <c r="A14" s="115">
        <f t="shared" si="0"/>
        <v>43293</v>
      </c>
      <c r="B14" s="148">
        <f t="shared" si="3"/>
        <v>4</v>
      </c>
      <c r="C14" s="148">
        <f t="shared" si="4"/>
        <v>7</v>
      </c>
      <c r="D14" s="148">
        <f t="array" ref="D14">IF(A14="","",MIN(IF($C$3:$C$399=C14,ROW($B$3:$B$399),"")))</f>
        <v>3</v>
      </c>
      <c r="E14" s="148">
        <f t="array" aca="1" ref="E14" ca="1">IF(A14="","",COUNTIF(INDIRECT(ADDRESS(D14,COLUMN(B14))):INDIRECT(ADDRESS(ROW(E14),COLUMN(B14))),B14))</f>
        <v>2</v>
      </c>
      <c r="F14" s="116" t="b">
        <f ca="1">IFERROR(INDEX(Settings!$F$27:$L$31,MATCH($E14,Settings!$E$27:$E$31,0),MATCH($B14,Settings!$F$25:$L$25,0))="Yes","")</f>
        <v>0</v>
      </c>
      <c r="G14" s="116" t="b">
        <f t="shared" si="1"/>
        <v>0</v>
      </c>
      <c r="H14" s="116" t="b">
        <f t="shared" si="2"/>
        <v>0</v>
      </c>
      <c r="I14" s="116" t="b">
        <f t="shared" ca="1" si="5"/>
        <v>1</v>
      </c>
      <c r="J14" s="149">
        <f ca="1">IFERROR(SMALL(WorkingDays,ROW(A14)-ROW($A$2)),"")</f>
        <v>43304</v>
      </c>
    </row>
    <row r="15" spans="1:10">
      <c r="A15" s="115">
        <f t="shared" si="0"/>
        <v>43294</v>
      </c>
      <c r="B15" s="148">
        <f t="shared" si="3"/>
        <v>5</v>
      </c>
      <c r="C15" s="148">
        <f t="shared" si="4"/>
        <v>7</v>
      </c>
      <c r="D15" s="148">
        <f t="array" ref="D15">IF(A15="","",MIN(IF($C$3:$C$399=C15,ROW($B$3:$B$399),"")))</f>
        <v>3</v>
      </c>
      <c r="E15" s="148">
        <f t="array" aca="1" ref="E15" ca="1">IF(A15="","",COUNTIF(INDIRECT(ADDRESS(D15,COLUMN(B15))):INDIRECT(ADDRESS(ROW(E15),COLUMN(B15))),B15))</f>
        <v>2</v>
      </c>
      <c r="F15" s="116" t="b">
        <f ca="1">IFERROR(INDEX(Settings!$F$27:$L$31,MATCH($E15,Settings!$E$27:$E$31,0),MATCH($B15,Settings!$F$25:$L$25,0))="Yes","")</f>
        <v>0</v>
      </c>
      <c r="G15" s="116" t="b">
        <f t="shared" si="1"/>
        <v>0</v>
      </c>
      <c r="H15" s="116" t="b">
        <f t="shared" si="2"/>
        <v>0</v>
      </c>
      <c r="I15" s="116" t="b">
        <f t="shared" ca="1" si="5"/>
        <v>1</v>
      </c>
      <c r="J15" s="149">
        <f ca="1">IFERROR(SMALL(WorkingDays,ROW(A15)-ROW($A$2)),"")</f>
        <v>43305</v>
      </c>
    </row>
    <row r="16" spans="1:10">
      <c r="A16" s="115">
        <f t="shared" si="0"/>
        <v>43295</v>
      </c>
      <c r="B16" s="148">
        <f t="shared" si="3"/>
        <v>6</v>
      </c>
      <c r="C16" s="148">
        <f t="shared" si="4"/>
        <v>7</v>
      </c>
      <c r="D16" s="148">
        <f t="array" ref="D16">IF(A16="","",MIN(IF($C$3:$C$399=C16,ROW($B$3:$B$399),"")))</f>
        <v>3</v>
      </c>
      <c r="E16" s="148">
        <f t="array" aca="1" ref="E16" ca="1">IF(A16="","",COUNTIF(INDIRECT(ADDRESS(D16,COLUMN(B16))):INDIRECT(ADDRESS(ROW(E16),COLUMN(B16))),B16))</f>
        <v>2</v>
      </c>
      <c r="F16" s="116" t="b">
        <f ca="1">IFERROR(INDEX(Settings!$F$27:$L$31,MATCH($E16,Settings!$E$27:$E$31,0),MATCH($B16,Settings!$F$25:$L$25,0))="Yes","")</f>
        <v>1</v>
      </c>
      <c r="G16" s="116" t="b">
        <f t="shared" si="1"/>
        <v>0</v>
      </c>
      <c r="H16" s="116" t="b">
        <f t="shared" si="2"/>
        <v>0</v>
      </c>
      <c r="I16" s="116" t="b">
        <f t="shared" ca="1" si="5"/>
        <v>0</v>
      </c>
      <c r="J16" s="149">
        <f ca="1">IFERROR(SMALL(WorkingDays,ROW(A16)-ROW($A$2)),"")</f>
        <v>43306</v>
      </c>
    </row>
    <row r="17" spans="1:10">
      <c r="A17" s="115">
        <f t="shared" si="0"/>
        <v>43296</v>
      </c>
      <c r="B17" s="148">
        <f t="shared" si="3"/>
        <v>7</v>
      </c>
      <c r="C17" s="148">
        <f t="shared" si="4"/>
        <v>7</v>
      </c>
      <c r="D17" s="148">
        <f t="array" ref="D17">IF(A17="","",MIN(IF($C$3:$C$399=C17,ROW($B$3:$B$399),"")))</f>
        <v>3</v>
      </c>
      <c r="E17" s="148">
        <f t="array" aca="1" ref="E17" ca="1">IF(A17="","",COUNTIF(INDIRECT(ADDRESS(D17,COLUMN(B17))):INDIRECT(ADDRESS(ROW(E17),COLUMN(B17))),B17))</f>
        <v>3</v>
      </c>
      <c r="F17" s="116" t="b">
        <f ca="1">IFERROR(INDEX(Settings!$F$27:$L$31,MATCH($E17,Settings!$E$27:$E$31,0),MATCH($B17,Settings!$F$25:$L$25,0))="Yes","")</f>
        <v>1</v>
      </c>
      <c r="G17" s="116" t="b">
        <f t="shared" si="1"/>
        <v>0</v>
      </c>
      <c r="H17" s="116" t="b">
        <f t="shared" si="2"/>
        <v>0</v>
      </c>
      <c r="I17" s="116" t="b">
        <f t="shared" ca="1" si="5"/>
        <v>0</v>
      </c>
      <c r="J17" s="149">
        <f ca="1">IFERROR(SMALL(WorkingDays,ROW(A17)-ROW($A$2)),"")</f>
        <v>43307</v>
      </c>
    </row>
    <row r="18" spans="1:10">
      <c r="A18" s="115">
        <f t="shared" si="0"/>
        <v>43297</v>
      </c>
      <c r="B18" s="148">
        <f t="shared" si="3"/>
        <v>1</v>
      </c>
      <c r="C18" s="148">
        <f t="shared" si="4"/>
        <v>7</v>
      </c>
      <c r="D18" s="148">
        <f t="array" ref="D18">IF(A18="","",MIN(IF($C$3:$C$399=C18,ROW($B$3:$B$399),"")))</f>
        <v>3</v>
      </c>
      <c r="E18" s="148">
        <f t="array" aca="1" ref="E18" ca="1">IF(A18="","",COUNTIF(INDIRECT(ADDRESS(D18,COLUMN(B18))):INDIRECT(ADDRESS(ROW(E18),COLUMN(B18))),B18))</f>
        <v>3</v>
      </c>
      <c r="F18" s="116" t="b">
        <f ca="1">IFERROR(INDEX(Settings!$F$27:$L$31,MATCH($E18,Settings!$E$27:$E$31,0),MATCH($B18,Settings!$F$25:$L$25,0))="Yes","")</f>
        <v>0</v>
      </c>
      <c r="G18" s="116" t="b">
        <f t="shared" si="1"/>
        <v>0</v>
      </c>
      <c r="H18" s="116" t="b">
        <f t="shared" si="2"/>
        <v>0</v>
      </c>
      <c r="I18" s="116" t="b">
        <f t="shared" ca="1" si="5"/>
        <v>1</v>
      </c>
      <c r="J18" s="149">
        <f ca="1">IFERROR(SMALL(WorkingDays,ROW(A18)-ROW($A$2)),"")</f>
        <v>43308</v>
      </c>
    </row>
    <row r="19" spans="1:10">
      <c r="A19" s="115">
        <f t="shared" si="0"/>
        <v>43298</v>
      </c>
      <c r="B19" s="148">
        <f t="shared" si="3"/>
        <v>2</v>
      </c>
      <c r="C19" s="148">
        <f t="shared" si="4"/>
        <v>7</v>
      </c>
      <c r="D19" s="148">
        <f t="array" ref="D19">IF(A19="","",MIN(IF($C$3:$C$399=C19,ROW($B$3:$B$399),"")))</f>
        <v>3</v>
      </c>
      <c r="E19" s="148">
        <f t="array" aca="1" ref="E19" ca="1">IF(A19="","",COUNTIF(INDIRECT(ADDRESS(D19,COLUMN(B19))):INDIRECT(ADDRESS(ROW(E19),COLUMN(B19))),B19))</f>
        <v>3</v>
      </c>
      <c r="F19" s="116" t="b">
        <f ca="1">IFERROR(INDEX(Settings!$F$27:$L$31,MATCH($E19,Settings!$E$27:$E$31,0),MATCH($B19,Settings!$F$25:$L$25,0))="Yes","")</f>
        <v>0</v>
      </c>
      <c r="G19" s="116" t="b">
        <f t="shared" si="1"/>
        <v>0</v>
      </c>
      <c r="H19" s="116" t="b">
        <f t="shared" si="2"/>
        <v>0</v>
      </c>
      <c r="I19" s="116" t="b">
        <f t="shared" ca="1" si="5"/>
        <v>1</v>
      </c>
      <c r="J19" s="149">
        <f ca="1">IFERROR(SMALL(WorkingDays,ROW(A19)-ROW($A$2)),"")</f>
        <v>43311</v>
      </c>
    </row>
    <row r="20" spans="1:10">
      <c r="A20" s="115">
        <f t="shared" si="0"/>
        <v>43299</v>
      </c>
      <c r="B20" s="148">
        <f t="shared" si="3"/>
        <v>3</v>
      </c>
      <c r="C20" s="148">
        <f t="shared" si="4"/>
        <v>7</v>
      </c>
      <c r="D20" s="148">
        <f t="array" ref="D20">IF(A20="","",MIN(IF($C$3:$C$399=C20,ROW($B$3:$B$399),"")))</f>
        <v>3</v>
      </c>
      <c r="E20" s="148">
        <f t="array" aca="1" ref="E20" ca="1">IF(A20="","",COUNTIF(INDIRECT(ADDRESS(D20,COLUMN(B20))):INDIRECT(ADDRESS(ROW(E20),COLUMN(B20))),B20))</f>
        <v>3</v>
      </c>
      <c r="F20" s="116" t="b">
        <f ca="1">IFERROR(INDEX(Settings!$F$27:$L$31,MATCH($E20,Settings!$E$27:$E$31,0),MATCH($B20,Settings!$F$25:$L$25,0))="Yes","")</f>
        <v>0</v>
      </c>
      <c r="G20" s="116" t="b">
        <f t="shared" si="1"/>
        <v>0</v>
      </c>
      <c r="H20" s="116" t="b">
        <f t="shared" si="2"/>
        <v>0</v>
      </c>
      <c r="I20" s="116" t="b">
        <f t="shared" ca="1" si="5"/>
        <v>1</v>
      </c>
      <c r="J20" s="149">
        <f ca="1">IFERROR(SMALL(WorkingDays,ROW(A20)-ROW($A$2)),"")</f>
        <v>43312</v>
      </c>
    </row>
    <row r="21" spans="1:10">
      <c r="A21" s="115">
        <f t="shared" si="0"/>
        <v>43300</v>
      </c>
      <c r="B21" s="148">
        <f t="shared" si="3"/>
        <v>4</v>
      </c>
      <c r="C21" s="148">
        <f t="shared" si="4"/>
        <v>7</v>
      </c>
      <c r="D21" s="148">
        <f t="array" ref="D21">IF(A21="","",MIN(IF($C$3:$C$399=C21,ROW($B$3:$B$399),"")))</f>
        <v>3</v>
      </c>
      <c r="E21" s="148">
        <f t="array" aca="1" ref="E21" ca="1">IF(A21="","",COUNTIF(INDIRECT(ADDRESS(D21,COLUMN(B21))):INDIRECT(ADDRESS(ROW(E21),COLUMN(B21))),B21))</f>
        <v>3</v>
      </c>
      <c r="F21" s="116" t="b">
        <f ca="1">IFERROR(INDEX(Settings!$F$27:$L$31,MATCH($E21,Settings!$E$27:$E$31,0),MATCH($B21,Settings!$F$25:$L$25,0))="Yes","")</f>
        <v>0</v>
      </c>
      <c r="G21" s="116" t="b">
        <f t="shared" si="1"/>
        <v>0</v>
      </c>
      <c r="H21" s="116" t="b">
        <f t="shared" si="2"/>
        <v>0</v>
      </c>
      <c r="I21" s="116" t="b">
        <f t="shared" ca="1" si="5"/>
        <v>1</v>
      </c>
      <c r="J21" s="149">
        <f ca="1">IFERROR(SMALL(WorkingDays,ROW(A21)-ROW($A$2)),"")</f>
        <v>43313</v>
      </c>
    </row>
    <row r="22" spans="1:10">
      <c r="A22" s="115">
        <f t="shared" si="0"/>
        <v>43301</v>
      </c>
      <c r="B22" s="148">
        <f t="shared" si="3"/>
        <v>5</v>
      </c>
      <c r="C22" s="148">
        <f t="shared" si="4"/>
        <v>7</v>
      </c>
      <c r="D22" s="148">
        <f t="array" ref="D22">IF(A22="","",MIN(IF($C$3:$C$399=C22,ROW($B$3:$B$399),"")))</f>
        <v>3</v>
      </c>
      <c r="E22" s="148">
        <f t="array" aca="1" ref="E22" ca="1">IF(A22="","",COUNTIF(INDIRECT(ADDRESS(D22,COLUMN(B22))):INDIRECT(ADDRESS(ROW(E22),COLUMN(B22))),B22))</f>
        <v>3</v>
      </c>
      <c r="F22" s="116" t="b">
        <f ca="1">IFERROR(INDEX(Settings!$F$27:$L$31,MATCH($E22,Settings!$E$27:$E$31,0),MATCH($B22,Settings!$F$25:$L$25,0))="Yes","")</f>
        <v>0</v>
      </c>
      <c r="G22" s="116" t="b">
        <f t="shared" si="1"/>
        <v>0</v>
      </c>
      <c r="H22" s="116" t="b">
        <f t="shared" si="2"/>
        <v>0</v>
      </c>
      <c r="I22" s="116" t="b">
        <f t="shared" ca="1" si="5"/>
        <v>1</v>
      </c>
      <c r="J22" s="149">
        <f ca="1">IFERROR(SMALL(WorkingDays,ROW(A22)-ROW($A$2)),"")</f>
        <v>43314</v>
      </c>
    </row>
    <row r="23" spans="1:10">
      <c r="A23" s="115">
        <f t="shared" si="0"/>
        <v>43302</v>
      </c>
      <c r="B23" s="148">
        <f t="shared" si="3"/>
        <v>6</v>
      </c>
      <c r="C23" s="148">
        <f t="shared" si="4"/>
        <v>7</v>
      </c>
      <c r="D23" s="148">
        <f t="array" ref="D23">IF(A23="","",MIN(IF($C$3:$C$399=C23,ROW($B$3:$B$399),"")))</f>
        <v>3</v>
      </c>
      <c r="E23" s="148">
        <f t="array" aca="1" ref="E23" ca="1">IF(A23="","",COUNTIF(INDIRECT(ADDRESS(D23,COLUMN(B23))):INDIRECT(ADDRESS(ROW(E23),COLUMN(B23))),B23))</f>
        <v>3</v>
      </c>
      <c r="F23" s="116" t="b">
        <f ca="1">IFERROR(INDEX(Settings!$F$27:$L$31,MATCH($E23,Settings!$E$27:$E$31,0),MATCH($B23,Settings!$F$25:$L$25,0))="Yes","")</f>
        <v>1</v>
      </c>
      <c r="G23" s="116" t="b">
        <f t="shared" si="1"/>
        <v>0</v>
      </c>
      <c r="H23" s="116" t="b">
        <f t="shared" si="2"/>
        <v>0</v>
      </c>
      <c r="I23" s="116" t="b">
        <f t="shared" ca="1" si="5"/>
        <v>0</v>
      </c>
      <c r="J23" s="149">
        <f ca="1">IFERROR(SMALL(WorkingDays,ROW(A23)-ROW($A$2)),"")</f>
        <v>43315</v>
      </c>
    </row>
    <row r="24" spans="1:10">
      <c r="A24" s="115">
        <f t="shared" si="0"/>
        <v>43303</v>
      </c>
      <c r="B24" s="148">
        <f t="shared" si="3"/>
        <v>7</v>
      </c>
      <c r="C24" s="148">
        <f t="shared" si="4"/>
        <v>7</v>
      </c>
      <c r="D24" s="148">
        <f t="array" ref="D24">IF(A24="","",MIN(IF($C$3:$C$399=C24,ROW($B$3:$B$399),"")))</f>
        <v>3</v>
      </c>
      <c r="E24" s="148">
        <f t="array" aca="1" ref="E24" ca="1">IF(A24="","",COUNTIF(INDIRECT(ADDRESS(D24,COLUMN(B24))):INDIRECT(ADDRESS(ROW(E24),COLUMN(B24))),B24))</f>
        <v>4</v>
      </c>
      <c r="F24" s="116" t="b">
        <f ca="1">IFERROR(INDEX(Settings!$F$27:$L$31,MATCH($E24,Settings!$E$27:$E$31,0),MATCH($B24,Settings!$F$25:$L$25,0))="Yes","")</f>
        <v>1</v>
      </c>
      <c r="G24" s="116" t="b">
        <f t="shared" si="1"/>
        <v>0</v>
      </c>
      <c r="H24" s="116" t="b">
        <f t="shared" si="2"/>
        <v>0</v>
      </c>
      <c r="I24" s="116" t="b">
        <f t="shared" ca="1" si="5"/>
        <v>0</v>
      </c>
      <c r="J24" s="149">
        <f ca="1">IFERROR(SMALL(WorkingDays,ROW(A24)-ROW($A$2)),"")</f>
        <v>43318</v>
      </c>
    </row>
    <row r="25" spans="1:10">
      <c r="A25" s="115">
        <f t="shared" si="0"/>
        <v>43304</v>
      </c>
      <c r="B25" s="148">
        <f t="shared" si="3"/>
        <v>1</v>
      </c>
      <c r="C25" s="148">
        <f t="shared" si="4"/>
        <v>7</v>
      </c>
      <c r="D25" s="148">
        <f t="array" ref="D25">IF(A25="","",MIN(IF($C$3:$C$399=C25,ROW($B$3:$B$399),"")))</f>
        <v>3</v>
      </c>
      <c r="E25" s="148">
        <f t="array" aca="1" ref="E25" ca="1">IF(A25="","",COUNTIF(INDIRECT(ADDRESS(D25,COLUMN(B25))):INDIRECT(ADDRESS(ROW(E25),COLUMN(B25))),B25))</f>
        <v>4</v>
      </c>
      <c r="F25" s="116" t="b">
        <f ca="1">IFERROR(INDEX(Settings!$F$27:$L$31,MATCH($E25,Settings!$E$27:$E$31,0),MATCH($B25,Settings!$F$25:$L$25,0))="Yes","")</f>
        <v>0</v>
      </c>
      <c r="G25" s="116" t="b">
        <f t="shared" si="1"/>
        <v>0</v>
      </c>
      <c r="H25" s="116" t="b">
        <f t="shared" si="2"/>
        <v>0</v>
      </c>
      <c r="I25" s="116" t="b">
        <f t="shared" ca="1" si="5"/>
        <v>1</v>
      </c>
      <c r="J25" s="149">
        <f ca="1">IFERROR(SMALL(WorkingDays,ROW(A25)-ROW($A$2)),"")</f>
        <v>43319</v>
      </c>
    </row>
    <row r="26" spans="1:10">
      <c r="A26" s="115">
        <f t="shared" si="0"/>
        <v>43305</v>
      </c>
      <c r="B26" s="148">
        <f t="shared" si="3"/>
        <v>2</v>
      </c>
      <c r="C26" s="148">
        <f t="shared" si="4"/>
        <v>7</v>
      </c>
      <c r="D26" s="148">
        <f t="array" ref="D26">IF(A26="","",MIN(IF($C$3:$C$399=C26,ROW($B$3:$B$399),"")))</f>
        <v>3</v>
      </c>
      <c r="E26" s="148">
        <f t="array" aca="1" ref="E26" ca="1">IF(A26="","",COUNTIF(INDIRECT(ADDRESS(D26,COLUMN(B26))):INDIRECT(ADDRESS(ROW(E26),COLUMN(B26))),B26))</f>
        <v>4</v>
      </c>
      <c r="F26" s="116" t="b">
        <f ca="1">IFERROR(INDEX(Settings!$F$27:$L$31,MATCH($E26,Settings!$E$27:$E$31,0),MATCH($B26,Settings!$F$25:$L$25,0))="Yes","")</f>
        <v>0</v>
      </c>
      <c r="G26" s="116" t="b">
        <f t="shared" si="1"/>
        <v>0</v>
      </c>
      <c r="H26" s="116" t="b">
        <f t="shared" si="2"/>
        <v>0</v>
      </c>
      <c r="I26" s="116" t="b">
        <f t="shared" ca="1" si="5"/>
        <v>1</v>
      </c>
      <c r="J26" s="149">
        <f ca="1">IFERROR(SMALL(WorkingDays,ROW(A26)-ROW($A$2)),"")</f>
        <v>43320</v>
      </c>
    </row>
    <row r="27" spans="1:10">
      <c r="A27" s="115">
        <f t="shared" si="0"/>
        <v>43306</v>
      </c>
      <c r="B27" s="148">
        <f t="shared" si="3"/>
        <v>3</v>
      </c>
      <c r="C27" s="148">
        <f t="shared" si="4"/>
        <v>7</v>
      </c>
      <c r="D27" s="148">
        <f t="array" ref="D27">IF(A27="","",MIN(IF($C$3:$C$399=C27,ROW($B$3:$B$399),"")))</f>
        <v>3</v>
      </c>
      <c r="E27" s="148">
        <f t="array" aca="1" ref="E27" ca="1">IF(A27="","",COUNTIF(INDIRECT(ADDRESS(D27,COLUMN(B27))):INDIRECT(ADDRESS(ROW(E27),COLUMN(B27))),B27))</f>
        <v>4</v>
      </c>
      <c r="F27" s="116" t="b">
        <f ca="1">IFERROR(INDEX(Settings!$F$27:$L$31,MATCH($E27,Settings!$E$27:$E$31,0),MATCH($B27,Settings!$F$25:$L$25,0))="Yes","")</f>
        <v>0</v>
      </c>
      <c r="G27" s="116" t="b">
        <f t="shared" si="1"/>
        <v>0</v>
      </c>
      <c r="H27" s="116" t="b">
        <f t="shared" si="2"/>
        <v>0</v>
      </c>
      <c r="I27" s="116" t="b">
        <f t="shared" ca="1" si="5"/>
        <v>1</v>
      </c>
      <c r="J27" s="149">
        <f ca="1">IFERROR(SMALL(WorkingDays,ROW(A27)-ROW($A$2)),"")</f>
        <v>43321</v>
      </c>
    </row>
    <row r="28" spans="1:10">
      <c r="A28" s="115">
        <f t="shared" si="0"/>
        <v>43307</v>
      </c>
      <c r="B28" s="148">
        <f t="shared" si="3"/>
        <v>4</v>
      </c>
      <c r="C28" s="148">
        <f t="shared" si="4"/>
        <v>7</v>
      </c>
      <c r="D28" s="148">
        <f t="array" ref="D28">IF(A28="","",MIN(IF($C$3:$C$399=C28,ROW($B$3:$B$399),"")))</f>
        <v>3</v>
      </c>
      <c r="E28" s="148">
        <f t="array" aca="1" ref="E28" ca="1">IF(A28="","",COUNTIF(INDIRECT(ADDRESS(D28,COLUMN(B28))):INDIRECT(ADDRESS(ROW(E28),COLUMN(B28))),B28))</f>
        <v>4</v>
      </c>
      <c r="F28" s="116" t="b">
        <f ca="1">IFERROR(INDEX(Settings!$F$27:$L$31,MATCH($E28,Settings!$E$27:$E$31,0),MATCH($B28,Settings!$F$25:$L$25,0))="Yes","")</f>
        <v>0</v>
      </c>
      <c r="G28" s="116" t="b">
        <f t="shared" si="1"/>
        <v>0</v>
      </c>
      <c r="H28" s="116" t="b">
        <f t="shared" si="2"/>
        <v>0</v>
      </c>
      <c r="I28" s="116" t="b">
        <f t="shared" ca="1" si="5"/>
        <v>1</v>
      </c>
      <c r="J28" s="149">
        <f ca="1">IFERROR(SMALL(WorkingDays,ROW(A28)-ROW($A$2)),"")</f>
        <v>43322</v>
      </c>
    </row>
    <row r="29" spans="1:10">
      <c r="A29" s="115">
        <f t="shared" si="0"/>
        <v>43308</v>
      </c>
      <c r="B29" s="148">
        <f t="shared" si="3"/>
        <v>5</v>
      </c>
      <c r="C29" s="148">
        <f t="shared" si="4"/>
        <v>7</v>
      </c>
      <c r="D29" s="148">
        <f t="array" ref="D29">IF(A29="","",MIN(IF($C$3:$C$399=C29,ROW($B$3:$B$399),"")))</f>
        <v>3</v>
      </c>
      <c r="E29" s="148">
        <f t="array" aca="1" ref="E29" ca="1">IF(A29="","",COUNTIF(INDIRECT(ADDRESS(D29,COLUMN(B29))):INDIRECT(ADDRESS(ROW(E29),COLUMN(B29))),B29))</f>
        <v>4</v>
      </c>
      <c r="F29" s="116" t="b">
        <f ca="1">IFERROR(INDEX(Settings!$F$27:$L$31,MATCH($E29,Settings!$E$27:$E$31,0),MATCH($B29,Settings!$F$25:$L$25,0))="Yes","")</f>
        <v>0</v>
      </c>
      <c r="G29" s="116" t="b">
        <f t="shared" si="1"/>
        <v>0</v>
      </c>
      <c r="H29" s="116" t="b">
        <f t="shared" si="2"/>
        <v>0</v>
      </c>
      <c r="I29" s="116" t="b">
        <f t="shared" ca="1" si="5"/>
        <v>1</v>
      </c>
      <c r="J29" s="149">
        <f ca="1">IFERROR(SMALL(WorkingDays,ROW(A29)-ROW($A$2)),"")</f>
        <v>43325</v>
      </c>
    </row>
    <row r="30" spans="1:10">
      <c r="A30" s="115">
        <f t="shared" si="0"/>
        <v>43309</v>
      </c>
      <c r="B30" s="148">
        <f t="shared" si="3"/>
        <v>6</v>
      </c>
      <c r="C30" s="148">
        <f t="shared" si="4"/>
        <v>7</v>
      </c>
      <c r="D30" s="148">
        <f t="array" ref="D30">IF(A30="","",MIN(IF($C$3:$C$399=C30,ROW($B$3:$B$399),"")))</f>
        <v>3</v>
      </c>
      <c r="E30" s="148">
        <f t="array" aca="1" ref="E30" ca="1">IF(A30="","",COUNTIF(INDIRECT(ADDRESS(D30,COLUMN(B30))):INDIRECT(ADDRESS(ROW(E30),COLUMN(B30))),B30))</f>
        <v>4</v>
      </c>
      <c r="F30" s="116" t="b">
        <f ca="1">IFERROR(INDEX(Settings!$F$27:$L$31,MATCH($E30,Settings!$E$27:$E$31,0),MATCH($B30,Settings!$F$25:$L$25,0))="Yes","")</f>
        <v>1</v>
      </c>
      <c r="G30" s="116" t="b">
        <f t="shared" si="1"/>
        <v>0</v>
      </c>
      <c r="H30" s="116" t="b">
        <f t="shared" si="2"/>
        <v>0</v>
      </c>
      <c r="I30" s="116" t="b">
        <f t="shared" ca="1" si="5"/>
        <v>0</v>
      </c>
      <c r="J30" s="149">
        <f ca="1">IFERROR(SMALL(WorkingDays,ROW(A30)-ROW($A$2)),"")</f>
        <v>43326</v>
      </c>
    </row>
    <row r="31" spans="1:10">
      <c r="A31" s="115">
        <f t="shared" si="0"/>
        <v>43310</v>
      </c>
      <c r="B31" s="148">
        <f t="shared" si="3"/>
        <v>7</v>
      </c>
      <c r="C31" s="148">
        <f t="shared" si="4"/>
        <v>7</v>
      </c>
      <c r="D31" s="148">
        <f t="array" ref="D31">IF(A31="","",MIN(IF($C$3:$C$399=C31,ROW($B$3:$B$399),"")))</f>
        <v>3</v>
      </c>
      <c r="E31" s="148">
        <f t="array" aca="1" ref="E31" ca="1">IF(A31="","",COUNTIF(INDIRECT(ADDRESS(D31,COLUMN(B31))):INDIRECT(ADDRESS(ROW(E31),COLUMN(B31))),B31))</f>
        <v>5</v>
      </c>
      <c r="F31" s="116" t="b">
        <f ca="1">IFERROR(INDEX(Settings!$F$27:$L$31,MATCH($E31,Settings!$E$27:$E$31,0),MATCH($B31,Settings!$F$25:$L$25,0))="Yes","")</f>
        <v>1</v>
      </c>
      <c r="G31" s="116" t="b">
        <f t="shared" si="1"/>
        <v>0</v>
      </c>
      <c r="H31" s="116" t="b">
        <f t="shared" si="2"/>
        <v>0</v>
      </c>
      <c r="I31" s="116" t="b">
        <f t="shared" ca="1" si="5"/>
        <v>0</v>
      </c>
      <c r="J31" s="149">
        <f ca="1">IFERROR(SMALL(WorkingDays,ROW(A31)-ROW($A$2)),"")</f>
        <v>43327</v>
      </c>
    </row>
    <row r="32" spans="1:10">
      <c r="A32" s="115">
        <f t="shared" si="0"/>
        <v>43311</v>
      </c>
      <c r="B32" s="148">
        <f t="shared" si="3"/>
        <v>1</v>
      </c>
      <c r="C32" s="148">
        <f t="shared" si="4"/>
        <v>7</v>
      </c>
      <c r="D32" s="148">
        <f t="array" ref="D32">IF(A32="","",MIN(IF($C$3:$C$399=C32,ROW($B$3:$B$399),"")))</f>
        <v>3</v>
      </c>
      <c r="E32" s="148">
        <f t="array" aca="1" ref="E32" ca="1">IF(A32="","",COUNTIF(INDIRECT(ADDRESS(D32,COLUMN(B32))):INDIRECT(ADDRESS(ROW(E32),COLUMN(B32))),B32))</f>
        <v>5</v>
      </c>
      <c r="F32" s="116" t="b">
        <f ca="1">IFERROR(INDEX(Settings!$F$27:$L$31,MATCH($E32,Settings!$E$27:$E$31,0),MATCH($B32,Settings!$F$25:$L$25,0))="Yes","")</f>
        <v>0</v>
      </c>
      <c r="G32" s="116" t="b">
        <f t="shared" si="1"/>
        <v>0</v>
      </c>
      <c r="H32" s="116" t="b">
        <f t="shared" si="2"/>
        <v>0</v>
      </c>
      <c r="I32" s="116" t="b">
        <f t="shared" ca="1" si="5"/>
        <v>1</v>
      </c>
      <c r="J32" s="149">
        <f ca="1">IFERROR(SMALL(WorkingDays,ROW(A32)-ROW($A$2)),"")</f>
        <v>43328</v>
      </c>
    </row>
    <row r="33" spans="1:10">
      <c r="A33" s="115">
        <f t="shared" si="0"/>
        <v>43312</v>
      </c>
      <c r="B33" s="148">
        <f t="shared" si="3"/>
        <v>2</v>
      </c>
      <c r="C33" s="148">
        <f t="shared" si="4"/>
        <v>7</v>
      </c>
      <c r="D33" s="148">
        <f t="array" ref="D33">IF(A33="","",MIN(IF($C$3:$C$399=C33,ROW($B$3:$B$399),"")))</f>
        <v>3</v>
      </c>
      <c r="E33" s="148">
        <f t="array" aca="1" ref="E33" ca="1">IF(A33="","",COUNTIF(INDIRECT(ADDRESS(D33,COLUMN(B33))):INDIRECT(ADDRESS(ROW(E33),COLUMN(B33))),B33))</f>
        <v>5</v>
      </c>
      <c r="F33" s="116" t="b">
        <f ca="1">IFERROR(INDEX(Settings!$F$27:$L$31,MATCH($E33,Settings!$E$27:$E$31,0),MATCH($B33,Settings!$F$25:$L$25,0))="Yes","")</f>
        <v>0</v>
      </c>
      <c r="G33" s="116" t="b">
        <f t="shared" si="1"/>
        <v>0</v>
      </c>
      <c r="H33" s="116" t="b">
        <f t="shared" si="2"/>
        <v>0</v>
      </c>
      <c r="I33" s="116" t="b">
        <f t="shared" ca="1" si="5"/>
        <v>1</v>
      </c>
      <c r="J33" s="149">
        <f ca="1">IFERROR(SMALL(WorkingDays,ROW(A33)-ROW($A$2)),"")</f>
        <v>43329</v>
      </c>
    </row>
    <row r="34" spans="1:10">
      <c r="A34" s="115">
        <f t="shared" si="0"/>
        <v>43313</v>
      </c>
      <c r="B34" s="148">
        <f t="shared" si="3"/>
        <v>3</v>
      </c>
      <c r="C34" s="148">
        <f t="shared" si="4"/>
        <v>8</v>
      </c>
      <c r="D34" s="148">
        <f t="array" ref="D34">IF(A34="","",MIN(IF($C$3:$C$399=C34,ROW($B$3:$B$399),"")))</f>
        <v>34</v>
      </c>
      <c r="E34" s="148">
        <f t="array" aca="1" ref="E34" ca="1">IF(A34="","",COUNTIF(INDIRECT(ADDRESS(D34,COLUMN(B34))):INDIRECT(ADDRESS(ROW(E34),COLUMN(B34))),B34))</f>
        <v>1</v>
      </c>
      <c r="F34" s="116" t="b">
        <f ca="1">IFERROR(INDEX(Settings!$F$27:$L$31,MATCH($E34,Settings!$E$27:$E$31,0),MATCH($B34,Settings!$F$25:$L$25,0))="Yes","")</f>
        <v>0</v>
      </c>
      <c r="G34" s="116" t="b">
        <f t="shared" si="1"/>
        <v>0</v>
      </c>
      <c r="H34" s="116" t="b">
        <f t="shared" si="2"/>
        <v>0</v>
      </c>
      <c r="I34" s="116" t="b">
        <f t="shared" ca="1" si="5"/>
        <v>1</v>
      </c>
      <c r="J34" s="149">
        <f ca="1">IFERROR(SMALL(WorkingDays,ROW(A34)-ROW($A$2)),"")</f>
        <v>43332</v>
      </c>
    </row>
    <row r="35" spans="1:10">
      <c r="A35" s="115">
        <f t="shared" si="0"/>
        <v>43314</v>
      </c>
      <c r="B35" s="148">
        <f t="shared" si="3"/>
        <v>4</v>
      </c>
      <c r="C35" s="148">
        <f t="shared" si="4"/>
        <v>8</v>
      </c>
      <c r="D35" s="148">
        <f t="array" ref="D35">IF(A35="","",MIN(IF($C$3:$C$399=C35,ROW($B$3:$B$399),"")))</f>
        <v>34</v>
      </c>
      <c r="E35" s="148">
        <f t="array" aca="1" ref="E35" ca="1">IF(A35="","",COUNTIF(INDIRECT(ADDRESS(D35,COLUMN(B35))):INDIRECT(ADDRESS(ROW(E35),COLUMN(B35))),B35))</f>
        <v>1</v>
      </c>
      <c r="F35" s="116" t="b">
        <f ca="1">IFERROR(INDEX(Settings!$F$27:$L$31,MATCH($E35,Settings!$E$27:$E$31,0),MATCH($B35,Settings!$F$25:$L$25,0))="Yes","")</f>
        <v>0</v>
      </c>
      <c r="G35" s="116" t="b">
        <f t="shared" si="1"/>
        <v>0</v>
      </c>
      <c r="H35" s="116" t="b">
        <f t="shared" si="2"/>
        <v>0</v>
      </c>
      <c r="I35" s="116" t="b">
        <f t="shared" ca="1" si="5"/>
        <v>1</v>
      </c>
      <c r="J35" s="149">
        <f ca="1">IFERROR(SMALL(WorkingDays,ROW(A35)-ROW($A$2)),"")</f>
        <v>43333</v>
      </c>
    </row>
    <row r="36" spans="1:10">
      <c r="A36" s="115">
        <f t="shared" si="0"/>
        <v>43315</v>
      </c>
      <c r="B36" s="148">
        <f t="shared" si="3"/>
        <v>5</v>
      </c>
      <c r="C36" s="148">
        <f t="shared" si="4"/>
        <v>8</v>
      </c>
      <c r="D36" s="148">
        <f t="array" ref="D36">IF(A36="","",MIN(IF($C$3:$C$399=C36,ROW($B$3:$B$399),"")))</f>
        <v>34</v>
      </c>
      <c r="E36" s="148">
        <f t="array" aca="1" ref="E36" ca="1">IF(A36="","",COUNTIF(INDIRECT(ADDRESS(D36,COLUMN(B36))):INDIRECT(ADDRESS(ROW(E36),COLUMN(B36))),B36))</f>
        <v>1</v>
      </c>
      <c r="F36" s="116" t="b">
        <f ca="1">IFERROR(INDEX(Settings!$F$27:$L$31,MATCH($E36,Settings!$E$27:$E$31,0),MATCH($B36,Settings!$F$25:$L$25,0))="Yes","")</f>
        <v>0</v>
      </c>
      <c r="G36" s="116" t="b">
        <f t="shared" si="1"/>
        <v>0</v>
      </c>
      <c r="H36" s="116" t="b">
        <f t="shared" si="2"/>
        <v>0</v>
      </c>
      <c r="I36" s="116" t="b">
        <f t="shared" ca="1" si="5"/>
        <v>1</v>
      </c>
      <c r="J36" s="149">
        <f ca="1">IFERROR(SMALL(WorkingDays,ROW(A36)-ROW($A$2)),"")</f>
        <v>43335</v>
      </c>
    </row>
    <row r="37" spans="1:10">
      <c r="A37" s="115">
        <f t="shared" si="0"/>
        <v>43316</v>
      </c>
      <c r="B37" s="148">
        <f t="shared" si="3"/>
        <v>6</v>
      </c>
      <c r="C37" s="148">
        <f t="shared" si="4"/>
        <v>8</v>
      </c>
      <c r="D37" s="148">
        <f t="array" ref="D37">IF(A37="","",MIN(IF($C$3:$C$399=C37,ROW($B$3:$B$399),"")))</f>
        <v>34</v>
      </c>
      <c r="E37" s="148">
        <f t="array" aca="1" ref="E37" ca="1">IF(A37="","",COUNTIF(INDIRECT(ADDRESS(D37,COLUMN(B37))):INDIRECT(ADDRESS(ROW(E37),COLUMN(B37))),B37))</f>
        <v>1</v>
      </c>
      <c r="F37" s="116" t="b">
        <f ca="1">IFERROR(INDEX(Settings!$F$27:$L$31,MATCH($E37,Settings!$E$27:$E$31,0),MATCH($B37,Settings!$F$25:$L$25,0))="Yes","")</f>
        <v>1</v>
      </c>
      <c r="G37" s="116" t="b">
        <f t="shared" si="1"/>
        <v>0</v>
      </c>
      <c r="H37" s="116" t="b">
        <f t="shared" si="2"/>
        <v>0</v>
      </c>
      <c r="I37" s="116" t="b">
        <f t="shared" ca="1" si="5"/>
        <v>0</v>
      </c>
      <c r="J37" s="149">
        <f ca="1">IFERROR(SMALL(WorkingDays,ROW(A37)-ROW($A$2)),"")</f>
        <v>43336</v>
      </c>
    </row>
    <row r="38" spans="1:10">
      <c r="A38" s="115">
        <f t="shared" si="0"/>
        <v>43317</v>
      </c>
      <c r="B38" s="148">
        <f t="shared" si="3"/>
        <v>7</v>
      </c>
      <c r="C38" s="148">
        <f t="shared" si="4"/>
        <v>8</v>
      </c>
      <c r="D38" s="148">
        <f t="array" ref="D38">IF(A38="","",MIN(IF($C$3:$C$399=C38,ROW($B$3:$B$399),"")))</f>
        <v>34</v>
      </c>
      <c r="E38" s="148">
        <f t="array" aca="1" ref="E38" ca="1">IF(A38="","",COUNTIF(INDIRECT(ADDRESS(D38,COLUMN(B38))):INDIRECT(ADDRESS(ROW(E38),COLUMN(B38))),B38))</f>
        <v>1</v>
      </c>
      <c r="F38" s="116" t="b">
        <f ca="1">IFERROR(INDEX(Settings!$F$27:$L$31,MATCH($E38,Settings!$E$27:$E$31,0),MATCH($B38,Settings!$F$25:$L$25,0))="Yes","")</f>
        <v>1</v>
      </c>
      <c r="G38" s="116" t="b">
        <f t="shared" si="1"/>
        <v>0</v>
      </c>
      <c r="H38" s="116" t="b">
        <f t="shared" si="2"/>
        <v>0</v>
      </c>
      <c r="I38" s="116" t="b">
        <f t="shared" ca="1" si="5"/>
        <v>0</v>
      </c>
      <c r="J38" s="149">
        <f ca="1">IFERROR(SMALL(WorkingDays,ROW(A38)-ROW($A$2)),"")</f>
        <v>43339</v>
      </c>
    </row>
    <row r="39" spans="1:10">
      <c r="A39" s="115">
        <f t="shared" si="0"/>
        <v>43318</v>
      </c>
      <c r="B39" s="148">
        <f t="shared" si="3"/>
        <v>1</v>
      </c>
      <c r="C39" s="148">
        <f t="shared" si="4"/>
        <v>8</v>
      </c>
      <c r="D39" s="148">
        <f t="array" ref="D39">IF(A39="","",MIN(IF($C$3:$C$399=C39,ROW($B$3:$B$399),"")))</f>
        <v>34</v>
      </c>
      <c r="E39" s="148">
        <f t="array" aca="1" ref="E39" ca="1">IF(A39="","",COUNTIF(INDIRECT(ADDRESS(D39,COLUMN(B39))):INDIRECT(ADDRESS(ROW(E39),COLUMN(B39))),B39))</f>
        <v>1</v>
      </c>
      <c r="F39" s="116" t="b">
        <f ca="1">IFERROR(INDEX(Settings!$F$27:$L$31,MATCH($E39,Settings!$E$27:$E$31,0),MATCH($B39,Settings!$F$25:$L$25,0))="Yes","")</f>
        <v>0</v>
      </c>
      <c r="G39" s="116" t="b">
        <f t="shared" si="1"/>
        <v>0</v>
      </c>
      <c r="H39" s="116" t="b">
        <f t="shared" si="2"/>
        <v>0</v>
      </c>
      <c r="I39" s="116" t="b">
        <f t="shared" ca="1" si="5"/>
        <v>1</v>
      </c>
      <c r="J39" s="149">
        <f ca="1">IFERROR(SMALL(WorkingDays,ROW(A39)-ROW($A$2)),"")</f>
        <v>43340</v>
      </c>
    </row>
    <row r="40" spans="1:10">
      <c r="A40" s="115">
        <f t="shared" si="0"/>
        <v>43319</v>
      </c>
      <c r="B40" s="148">
        <f t="shared" si="3"/>
        <v>2</v>
      </c>
      <c r="C40" s="148">
        <f t="shared" si="4"/>
        <v>8</v>
      </c>
      <c r="D40" s="148">
        <f t="array" ref="D40">IF(A40="","",MIN(IF($C$3:$C$399=C40,ROW($B$3:$B$399),"")))</f>
        <v>34</v>
      </c>
      <c r="E40" s="148">
        <f t="array" aca="1" ref="E40" ca="1">IF(A40="","",COUNTIF(INDIRECT(ADDRESS(D40,COLUMN(B40))):INDIRECT(ADDRESS(ROW(E40),COLUMN(B40))),B40))</f>
        <v>1</v>
      </c>
      <c r="F40" s="116" t="b">
        <f ca="1">IFERROR(INDEX(Settings!$F$27:$L$31,MATCH($E40,Settings!$E$27:$E$31,0),MATCH($B40,Settings!$F$25:$L$25,0))="Yes","")</f>
        <v>0</v>
      </c>
      <c r="G40" s="116" t="b">
        <f t="shared" si="1"/>
        <v>0</v>
      </c>
      <c r="H40" s="116" t="b">
        <f t="shared" si="2"/>
        <v>0</v>
      </c>
      <c r="I40" s="116" t="b">
        <f t="shared" ca="1" si="5"/>
        <v>1</v>
      </c>
      <c r="J40" s="149">
        <f ca="1">IFERROR(SMALL(WorkingDays,ROW(A40)-ROW($A$2)),"")</f>
        <v>43341</v>
      </c>
    </row>
    <row r="41" spans="1:10">
      <c r="A41" s="115">
        <f t="shared" si="0"/>
        <v>43320</v>
      </c>
      <c r="B41" s="148">
        <f t="shared" si="3"/>
        <v>3</v>
      </c>
      <c r="C41" s="148">
        <f t="shared" si="4"/>
        <v>8</v>
      </c>
      <c r="D41" s="148">
        <f t="array" ref="D41">IF(A41="","",MIN(IF($C$3:$C$399=C41,ROW($B$3:$B$399),"")))</f>
        <v>34</v>
      </c>
      <c r="E41" s="148">
        <f t="array" aca="1" ref="E41" ca="1">IF(A41="","",COUNTIF(INDIRECT(ADDRESS(D41,COLUMN(B41))):INDIRECT(ADDRESS(ROW(E41),COLUMN(B41))),B41))</f>
        <v>2</v>
      </c>
      <c r="F41" s="116" t="b">
        <f ca="1">IFERROR(INDEX(Settings!$F$27:$L$31,MATCH($E41,Settings!$E$27:$E$31,0),MATCH($B41,Settings!$F$25:$L$25,0))="Yes","")</f>
        <v>0</v>
      </c>
      <c r="G41" s="116" t="b">
        <f t="shared" si="1"/>
        <v>0</v>
      </c>
      <c r="H41" s="116" t="b">
        <f t="shared" si="2"/>
        <v>0</v>
      </c>
      <c r="I41" s="116" t="b">
        <f t="shared" ca="1" si="5"/>
        <v>1</v>
      </c>
      <c r="J41" s="149">
        <f ca="1">IFERROR(SMALL(WorkingDays,ROW(A41)-ROW($A$2)),"")</f>
        <v>43342</v>
      </c>
    </row>
    <row r="42" spans="1:10">
      <c r="A42" s="115">
        <f t="shared" si="0"/>
        <v>43321</v>
      </c>
      <c r="B42" s="148">
        <f t="shared" si="3"/>
        <v>4</v>
      </c>
      <c r="C42" s="148">
        <f t="shared" si="4"/>
        <v>8</v>
      </c>
      <c r="D42" s="148">
        <f t="array" ref="D42">IF(A42="","",MIN(IF($C$3:$C$399=C42,ROW($B$3:$B$399),"")))</f>
        <v>34</v>
      </c>
      <c r="E42" s="148">
        <f t="array" aca="1" ref="E42" ca="1">IF(A42="","",COUNTIF(INDIRECT(ADDRESS(D42,COLUMN(B42))):INDIRECT(ADDRESS(ROW(E42),COLUMN(B42))),B42))</f>
        <v>2</v>
      </c>
      <c r="F42" s="116" t="b">
        <f ca="1">IFERROR(INDEX(Settings!$F$27:$L$31,MATCH($E42,Settings!$E$27:$E$31,0),MATCH($B42,Settings!$F$25:$L$25,0))="Yes","")</f>
        <v>0</v>
      </c>
      <c r="G42" s="116" t="b">
        <f t="shared" si="1"/>
        <v>0</v>
      </c>
      <c r="H42" s="116" t="b">
        <f t="shared" si="2"/>
        <v>0</v>
      </c>
      <c r="I42" s="116" t="b">
        <f t="shared" ca="1" si="5"/>
        <v>1</v>
      </c>
      <c r="J42" s="149">
        <f ca="1">IFERROR(SMALL(WorkingDays,ROW(A42)-ROW($A$2)),"")</f>
        <v>43343</v>
      </c>
    </row>
    <row r="43" spans="1:10">
      <c r="A43" s="115">
        <f t="shared" si="0"/>
        <v>43322</v>
      </c>
      <c r="B43" s="148">
        <f t="shared" si="3"/>
        <v>5</v>
      </c>
      <c r="C43" s="148">
        <f t="shared" si="4"/>
        <v>8</v>
      </c>
      <c r="D43" s="148">
        <f t="array" ref="D43">IF(A43="","",MIN(IF($C$3:$C$399=C43,ROW($B$3:$B$399),"")))</f>
        <v>34</v>
      </c>
      <c r="E43" s="148">
        <f t="array" aca="1" ref="E43" ca="1">IF(A43="","",COUNTIF(INDIRECT(ADDRESS(D43,COLUMN(B43))):INDIRECT(ADDRESS(ROW(E43),COLUMN(B43))),B43))</f>
        <v>2</v>
      </c>
      <c r="F43" s="116" t="b">
        <f ca="1">IFERROR(INDEX(Settings!$F$27:$L$31,MATCH($E43,Settings!$E$27:$E$31,0),MATCH($B43,Settings!$F$25:$L$25,0))="Yes","")</f>
        <v>0</v>
      </c>
      <c r="G43" s="116" t="b">
        <f t="shared" si="1"/>
        <v>0</v>
      </c>
      <c r="H43" s="116" t="b">
        <f t="shared" si="2"/>
        <v>0</v>
      </c>
      <c r="I43" s="116" t="b">
        <f t="shared" ca="1" si="5"/>
        <v>1</v>
      </c>
      <c r="J43" s="149" t="str">
        <f ca="1">IFERROR(SMALL(WorkingDays,ROW(A43)-ROW($A$2)),"")</f>
        <v/>
      </c>
    </row>
    <row r="44" spans="1:10">
      <c r="A44" s="115">
        <f t="shared" si="0"/>
        <v>43323</v>
      </c>
      <c r="B44" s="148">
        <f t="shared" si="3"/>
        <v>6</v>
      </c>
      <c r="C44" s="148">
        <f t="shared" si="4"/>
        <v>8</v>
      </c>
      <c r="D44" s="148">
        <f t="array" ref="D44">IF(A44="","",MIN(IF($C$3:$C$399=C44,ROW($B$3:$B$399),"")))</f>
        <v>34</v>
      </c>
      <c r="E44" s="148">
        <f t="array" aca="1" ref="E44" ca="1">IF(A44="","",COUNTIF(INDIRECT(ADDRESS(D44,COLUMN(B44))):INDIRECT(ADDRESS(ROW(E44),COLUMN(B44))),B44))</f>
        <v>2</v>
      </c>
      <c r="F44" s="116" t="b">
        <f ca="1">IFERROR(INDEX(Settings!$F$27:$L$31,MATCH($E44,Settings!$E$27:$E$31,0),MATCH($B44,Settings!$F$25:$L$25,0))="Yes","")</f>
        <v>1</v>
      </c>
      <c r="G44" s="116" t="b">
        <f t="shared" si="1"/>
        <v>0</v>
      </c>
      <c r="H44" s="116" t="b">
        <f t="shared" si="2"/>
        <v>0</v>
      </c>
      <c r="I44" s="116" t="b">
        <f t="shared" ca="1" si="5"/>
        <v>0</v>
      </c>
      <c r="J44" s="149" t="str">
        <f ca="1">IFERROR(SMALL(WorkingDays,ROW(A44)-ROW($A$2)),"")</f>
        <v/>
      </c>
    </row>
    <row r="45" spans="1:10">
      <c r="A45" s="115">
        <f t="shared" si="0"/>
        <v>43324</v>
      </c>
      <c r="B45" s="148">
        <f t="shared" si="3"/>
        <v>7</v>
      </c>
      <c r="C45" s="148">
        <f t="shared" si="4"/>
        <v>8</v>
      </c>
      <c r="D45" s="148">
        <f t="array" ref="D45">IF(A45="","",MIN(IF($C$3:$C$399=C45,ROW($B$3:$B$399),"")))</f>
        <v>34</v>
      </c>
      <c r="E45" s="148">
        <f t="array" aca="1" ref="E45" ca="1">IF(A45="","",COUNTIF(INDIRECT(ADDRESS(D45,COLUMN(B45))):INDIRECT(ADDRESS(ROW(E45),COLUMN(B45))),B45))</f>
        <v>2</v>
      </c>
      <c r="F45" s="116" t="b">
        <f ca="1">IFERROR(INDEX(Settings!$F$27:$L$31,MATCH($E45,Settings!$E$27:$E$31,0),MATCH($B45,Settings!$F$25:$L$25,0))="Yes","")</f>
        <v>1</v>
      </c>
      <c r="G45" s="116" t="b">
        <f t="shared" si="1"/>
        <v>0</v>
      </c>
      <c r="H45" s="116" t="b">
        <f t="shared" si="2"/>
        <v>0</v>
      </c>
      <c r="I45" s="116" t="b">
        <f t="shared" ca="1" si="5"/>
        <v>0</v>
      </c>
      <c r="J45" s="149" t="str">
        <f ca="1">IFERROR(SMALL(WorkingDays,ROW(A45)-ROW($A$2)),"")</f>
        <v/>
      </c>
    </row>
    <row r="46" spans="1:10">
      <c r="A46" s="115">
        <f t="shared" si="0"/>
        <v>43325</v>
      </c>
      <c r="B46" s="148">
        <f t="shared" si="3"/>
        <v>1</v>
      </c>
      <c r="C46" s="148">
        <f t="shared" si="4"/>
        <v>8</v>
      </c>
      <c r="D46" s="148">
        <f t="array" ref="D46">IF(A46="","",MIN(IF($C$3:$C$399=C46,ROW($B$3:$B$399),"")))</f>
        <v>34</v>
      </c>
      <c r="E46" s="148">
        <f t="array" aca="1" ref="E46" ca="1">IF(A46="","",COUNTIF(INDIRECT(ADDRESS(D46,COLUMN(B46))):INDIRECT(ADDRESS(ROW(E46),COLUMN(B46))),B46))</f>
        <v>2</v>
      </c>
      <c r="F46" s="116" t="b">
        <f ca="1">IFERROR(INDEX(Settings!$F$27:$L$31,MATCH($E46,Settings!$E$27:$E$31,0),MATCH($B46,Settings!$F$25:$L$25,0))="Yes","")</f>
        <v>0</v>
      </c>
      <c r="G46" s="116" t="b">
        <f t="shared" si="1"/>
        <v>0</v>
      </c>
      <c r="H46" s="116" t="b">
        <f t="shared" si="2"/>
        <v>0</v>
      </c>
      <c r="I46" s="116" t="b">
        <f t="shared" ca="1" si="5"/>
        <v>1</v>
      </c>
      <c r="J46" s="149" t="str">
        <f ca="1">IFERROR(SMALL(WorkingDays,ROW(A46)-ROW($A$2)),"")</f>
        <v/>
      </c>
    </row>
    <row r="47" spans="1:10">
      <c r="A47" s="115">
        <f t="shared" si="0"/>
        <v>43326</v>
      </c>
      <c r="B47" s="148">
        <f t="shared" si="3"/>
        <v>2</v>
      </c>
      <c r="C47" s="148">
        <f t="shared" si="4"/>
        <v>8</v>
      </c>
      <c r="D47" s="148">
        <f t="array" ref="D47">IF(A47="","",MIN(IF($C$3:$C$399=C47,ROW($B$3:$B$399),"")))</f>
        <v>34</v>
      </c>
      <c r="E47" s="148">
        <f t="array" aca="1" ref="E47" ca="1">IF(A47="","",COUNTIF(INDIRECT(ADDRESS(D47,COLUMN(B47))):INDIRECT(ADDRESS(ROW(E47),COLUMN(B47))),B47))</f>
        <v>2</v>
      </c>
      <c r="F47" s="116" t="b">
        <f ca="1">IFERROR(INDEX(Settings!$F$27:$L$31,MATCH($E47,Settings!$E$27:$E$31,0),MATCH($B47,Settings!$F$25:$L$25,0))="Yes","")</f>
        <v>0</v>
      </c>
      <c r="G47" s="116" t="b">
        <f t="shared" si="1"/>
        <v>0</v>
      </c>
      <c r="H47" s="116" t="b">
        <f t="shared" si="2"/>
        <v>0</v>
      </c>
      <c r="I47" s="116" t="b">
        <f t="shared" ca="1" si="5"/>
        <v>1</v>
      </c>
      <c r="J47" s="149" t="str">
        <f ca="1">IFERROR(SMALL(WorkingDays,ROW(A47)-ROW($A$2)),"")</f>
        <v/>
      </c>
    </row>
    <row r="48" spans="1:10">
      <c r="A48" s="115">
        <f t="shared" si="0"/>
        <v>43327</v>
      </c>
      <c r="B48" s="148">
        <f t="shared" si="3"/>
        <v>3</v>
      </c>
      <c r="C48" s="148">
        <f t="shared" si="4"/>
        <v>8</v>
      </c>
      <c r="D48" s="148">
        <f t="array" ref="D48">IF(A48="","",MIN(IF($C$3:$C$399=C48,ROW($B$3:$B$399),"")))</f>
        <v>34</v>
      </c>
      <c r="E48" s="148">
        <f t="array" aca="1" ref="E48" ca="1">IF(A48="","",COUNTIF(INDIRECT(ADDRESS(D48,COLUMN(B48))):INDIRECT(ADDRESS(ROW(E48),COLUMN(B48))),B48))</f>
        <v>3</v>
      </c>
      <c r="F48" s="116" t="b">
        <f ca="1">IFERROR(INDEX(Settings!$F$27:$L$31,MATCH($E48,Settings!$E$27:$E$31,0),MATCH($B48,Settings!$F$25:$L$25,0))="Yes","")</f>
        <v>0</v>
      </c>
      <c r="G48" s="116" t="b">
        <f t="shared" si="1"/>
        <v>0</v>
      </c>
      <c r="H48" s="116" t="b">
        <f t="shared" si="2"/>
        <v>0</v>
      </c>
      <c r="I48" s="116" t="b">
        <f t="shared" ca="1" si="5"/>
        <v>1</v>
      </c>
      <c r="J48" s="149" t="str">
        <f ca="1">IFERROR(SMALL(WorkingDays,ROW(A48)-ROW($A$2)),"")</f>
        <v/>
      </c>
    </row>
    <row r="49" spans="1:10">
      <c r="A49" s="115">
        <f t="shared" si="0"/>
        <v>43328</v>
      </c>
      <c r="B49" s="148">
        <f t="shared" si="3"/>
        <v>4</v>
      </c>
      <c r="C49" s="148">
        <f t="shared" si="4"/>
        <v>8</v>
      </c>
      <c r="D49" s="148">
        <f t="array" ref="D49">IF(A49="","",MIN(IF($C$3:$C$399=C49,ROW($B$3:$B$399),"")))</f>
        <v>34</v>
      </c>
      <c r="E49" s="148">
        <f t="array" aca="1" ref="E49" ca="1">IF(A49="","",COUNTIF(INDIRECT(ADDRESS(D49,COLUMN(B49))):INDIRECT(ADDRESS(ROW(E49),COLUMN(B49))),B49))</f>
        <v>3</v>
      </c>
      <c r="F49" s="116" t="b">
        <f ca="1">IFERROR(INDEX(Settings!$F$27:$L$31,MATCH($E49,Settings!$E$27:$E$31,0),MATCH($B49,Settings!$F$25:$L$25,0))="Yes","")</f>
        <v>0</v>
      </c>
      <c r="G49" s="116" t="b">
        <f t="shared" si="1"/>
        <v>0</v>
      </c>
      <c r="H49" s="116" t="b">
        <f t="shared" si="2"/>
        <v>0</v>
      </c>
      <c r="I49" s="116" t="b">
        <f t="shared" ca="1" si="5"/>
        <v>1</v>
      </c>
      <c r="J49" s="149" t="str">
        <f ca="1">IFERROR(SMALL(WorkingDays,ROW(A49)-ROW($A$2)),"")</f>
        <v/>
      </c>
    </row>
    <row r="50" spans="1:10">
      <c r="A50" s="115">
        <f t="shared" si="0"/>
        <v>43329</v>
      </c>
      <c r="B50" s="148">
        <f t="shared" si="3"/>
        <v>5</v>
      </c>
      <c r="C50" s="148">
        <f t="shared" si="4"/>
        <v>8</v>
      </c>
      <c r="D50" s="148">
        <f t="array" ref="D50">IF(A50="","",MIN(IF($C$3:$C$399=C50,ROW($B$3:$B$399),"")))</f>
        <v>34</v>
      </c>
      <c r="E50" s="148">
        <f t="array" aca="1" ref="E50" ca="1">IF(A50="","",COUNTIF(INDIRECT(ADDRESS(D50,COLUMN(B50))):INDIRECT(ADDRESS(ROW(E50),COLUMN(B50))),B50))</f>
        <v>3</v>
      </c>
      <c r="F50" s="116" t="b">
        <f ca="1">IFERROR(INDEX(Settings!$F$27:$L$31,MATCH($E50,Settings!$E$27:$E$31,0),MATCH($B50,Settings!$F$25:$L$25,0))="Yes","")</f>
        <v>0</v>
      </c>
      <c r="G50" s="116" t="b">
        <f t="shared" si="1"/>
        <v>0</v>
      </c>
      <c r="H50" s="116" t="b">
        <f t="shared" si="2"/>
        <v>0</v>
      </c>
      <c r="I50" s="116" t="b">
        <f t="shared" ca="1" si="5"/>
        <v>1</v>
      </c>
      <c r="J50" s="149" t="str">
        <f ca="1">IFERROR(SMALL(WorkingDays,ROW(A50)-ROW($A$2)),"")</f>
        <v/>
      </c>
    </row>
    <row r="51" spans="1:10">
      <c r="A51" s="115">
        <f t="shared" si="0"/>
        <v>43330</v>
      </c>
      <c r="B51" s="148">
        <f t="shared" si="3"/>
        <v>6</v>
      </c>
      <c r="C51" s="148">
        <f t="shared" si="4"/>
        <v>8</v>
      </c>
      <c r="D51" s="148">
        <f t="array" ref="D51">IF(A51="","",MIN(IF($C$3:$C$399=C51,ROW($B$3:$B$399),"")))</f>
        <v>34</v>
      </c>
      <c r="E51" s="148">
        <f t="array" aca="1" ref="E51" ca="1">IF(A51="","",COUNTIF(INDIRECT(ADDRESS(D51,COLUMN(B51))):INDIRECT(ADDRESS(ROW(E51),COLUMN(B51))),B51))</f>
        <v>3</v>
      </c>
      <c r="F51" s="116" t="b">
        <f ca="1">IFERROR(INDEX(Settings!$F$27:$L$31,MATCH($E51,Settings!$E$27:$E$31,0),MATCH($B51,Settings!$F$25:$L$25,0))="Yes","")</f>
        <v>1</v>
      </c>
      <c r="G51" s="116" t="b">
        <f t="shared" si="1"/>
        <v>0</v>
      </c>
      <c r="H51" s="116" t="b">
        <f t="shared" si="2"/>
        <v>0</v>
      </c>
      <c r="I51" s="116" t="b">
        <f t="shared" ca="1" si="5"/>
        <v>0</v>
      </c>
      <c r="J51" s="149" t="str">
        <f ca="1">IFERROR(SMALL(WorkingDays,ROW(A51)-ROW($A$2)),"")</f>
        <v/>
      </c>
    </row>
    <row r="52" spans="1:10">
      <c r="A52" s="115">
        <f t="shared" si="0"/>
        <v>43331</v>
      </c>
      <c r="B52" s="148">
        <f t="shared" si="3"/>
        <v>7</v>
      </c>
      <c r="C52" s="148">
        <f t="shared" si="4"/>
        <v>8</v>
      </c>
      <c r="D52" s="148">
        <f t="array" ref="D52">IF(A52="","",MIN(IF($C$3:$C$399=C52,ROW($B$3:$B$399),"")))</f>
        <v>34</v>
      </c>
      <c r="E52" s="148">
        <f t="array" aca="1" ref="E52" ca="1">IF(A52="","",COUNTIF(INDIRECT(ADDRESS(D52,COLUMN(B52))):INDIRECT(ADDRESS(ROW(E52),COLUMN(B52))),B52))</f>
        <v>3</v>
      </c>
      <c r="F52" s="116" t="b">
        <f ca="1">IFERROR(INDEX(Settings!$F$27:$L$31,MATCH($E52,Settings!$E$27:$E$31,0),MATCH($B52,Settings!$F$25:$L$25,0))="Yes","")</f>
        <v>1</v>
      </c>
      <c r="G52" s="116" t="b">
        <f t="shared" si="1"/>
        <v>0</v>
      </c>
      <c r="H52" s="116" t="b">
        <f t="shared" si="2"/>
        <v>0</v>
      </c>
      <c r="I52" s="116" t="b">
        <f t="shared" ca="1" si="5"/>
        <v>0</v>
      </c>
      <c r="J52" s="149" t="str">
        <f ca="1">IFERROR(SMALL(WorkingDays,ROW(A52)-ROW($A$2)),"")</f>
        <v/>
      </c>
    </row>
    <row r="53" spans="1:10">
      <c r="A53" s="115">
        <f t="shared" si="0"/>
        <v>43332</v>
      </c>
      <c r="B53" s="148">
        <f t="shared" si="3"/>
        <v>1</v>
      </c>
      <c r="C53" s="148">
        <f t="shared" si="4"/>
        <v>8</v>
      </c>
      <c r="D53" s="148">
        <f t="array" ref="D53">IF(A53="","",MIN(IF($C$3:$C$399=C53,ROW($B$3:$B$399),"")))</f>
        <v>34</v>
      </c>
      <c r="E53" s="148">
        <f t="array" aca="1" ref="E53" ca="1">IF(A53="","",COUNTIF(INDIRECT(ADDRESS(D53,COLUMN(B53))):INDIRECT(ADDRESS(ROW(E53),COLUMN(B53))),B53))</f>
        <v>3</v>
      </c>
      <c r="F53" s="116" t="b">
        <f ca="1">IFERROR(INDEX(Settings!$F$27:$L$31,MATCH($E53,Settings!$E$27:$E$31,0),MATCH($B53,Settings!$F$25:$L$25,0))="Yes","")</f>
        <v>0</v>
      </c>
      <c r="G53" s="116" t="b">
        <f t="shared" si="1"/>
        <v>0</v>
      </c>
      <c r="H53" s="116" t="b">
        <f t="shared" si="2"/>
        <v>0</v>
      </c>
      <c r="I53" s="116" t="b">
        <f t="shared" ca="1" si="5"/>
        <v>1</v>
      </c>
      <c r="J53" s="149" t="str">
        <f ca="1">IFERROR(SMALL(WorkingDays,ROW(A53)-ROW($A$2)),"")</f>
        <v/>
      </c>
    </row>
    <row r="54" spans="1:10">
      <c r="A54" s="115">
        <f t="shared" si="0"/>
        <v>43333</v>
      </c>
      <c r="B54" s="148">
        <f t="shared" si="3"/>
        <v>2</v>
      </c>
      <c r="C54" s="148">
        <f t="shared" si="4"/>
        <v>8</v>
      </c>
      <c r="D54" s="148">
        <f t="array" ref="D54">IF(A54="","",MIN(IF($C$3:$C$399=C54,ROW($B$3:$B$399),"")))</f>
        <v>34</v>
      </c>
      <c r="E54" s="148">
        <f t="array" aca="1" ref="E54" ca="1">IF(A54="","",COUNTIF(INDIRECT(ADDRESS(D54,COLUMN(B54))):INDIRECT(ADDRESS(ROW(E54),COLUMN(B54))),B54))</f>
        <v>3</v>
      </c>
      <c r="F54" s="116" t="b">
        <f ca="1">IFERROR(INDEX(Settings!$F$27:$L$31,MATCH($E54,Settings!$E$27:$E$31,0),MATCH($B54,Settings!$F$25:$L$25,0))="Yes","")</f>
        <v>0</v>
      </c>
      <c r="G54" s="116" t="b">
        <f t="shared" si="1"/>
        <v>0</v>
      </c>
      <c r="H54" s="116" t="b">
        <f t="shared" si="2"/>
        <v>0</v>
      </c>
      <c r="I54" s="116" t="b">
        <f t="shared" ca="1" si="5"/>
        <v>1</v>
      </c>
      <c r="J54" s="149" t="str">
        <f ca="1">IFERROR(SMALL(WorkingDays,ROW(A54)-ROW($A$2)),"")</f>
        <v/>
      </c>
    </row>
    <row r="55" spans="1:10">
      <c r="A55" s="115">
        <f t="shared" si="0"/>
        <v>43334</v>
      </c>
      <c r="B55" s="148">
        <f t="shared" si="3"/>
        <v>3</v>
      </c>
      <c r="C55" s="148">
        <f t="shared" si="4"/>
        <v>8</v>
      </c>
      <c r="D55" s="148">
        <f t="array" ref="D55">IF(A55="","",MIN(IF($C$3:$C$399=C55,ROW($B$3:$B$399),"")))</f>
        <v>34</v>
      </c>
      <c r="E55" s="148">
        <f t="array" aca="1" ref="E55" ca="1">IF(A55="","",COUNTIF(INDIRECT(ADDRESS(D55,COLUMN(B55))):INDIRECT(ADDRESS(ROW(E55),COLUMN(B55))),B55))</f>
        <v>4</v>
      </c>
      <c r="F55" s="116" t="b">
        <f ca="1">IFERROR(INDEX(Settings!$F$27:$L$31,MATCH($E55,Settings!$E$27:$E$31,0),MATCH($B55,Settings!$F$25:$L$25,0))="Yes","")</f>
        <v>0</v>
      </c>
      <c r="G55" s="116" t="b">
        <f t="shared" si="1"/>
        <v>1</v>
      </c>
      <c r="H55" s="116" t="b">
        <f t="shared" si="2"/>
        <v>0</v>
      </c>
      <c r="I55" s="116" t="b">
        <f t="shared" ca="1" si="5"/>
        <v>0</v>
      </c>
      <c r="J55" s="149" t="str">
        <f ca="1">IFERROR(SMALL(WorkingDays,ROW(A55)-ROW($A$2)),"")</f>
        <v/>
      </c>
    </row>
    <row r="56" spans="1:10">
      <c r="A56" s="115">
        <f t="shared" si="0"/>
        <v>43335</v>
      </c>
      <c r="B56" s="148">
        <f t="shared" si="3"/>
        <v>4</v>
      </c>
      <c r="C56" s="148">
        <f t="shared" si="4"/>
        <v>8</v>
      </c>
      <c r="D56" s="148">
        <f t="array" ref="D56">IF(A56="","",MIN(IF($C$3:$C$399=C56,ROW($B$3:$B$399),"")))</f>
        <v>34</v>
      </c>
      <c r="E56" s="148">
        <f t="array" aca="1" ref="E56" ca="1">IF(A56="","",COUNTIF(INDIRECT(ADDRESS(D56,COLUMN(B56))):INDIRECT(ADDRESS(ROW(E56),COLUMN(B56))),B56))</f>
        <v>4</v>
      </c>
      <c r="F56" s="116" t="b">
        <f ca="1">IFERROR(INDEX(Settings!$F$27:$L$31,MATCH($E56,Settings!$E$27:$E$31,0),MATCH($B56,Settings!$F$25:$L$25,0))="Yes","")</f>
        <v>0</v>
      </c>
      <c r="G56" s="116" t="b">
        <f t="shared" si="1"/>
        <v>0</v>
      </c>
      <c r="H56" s="116" t="b">
        <f t="shared" si="2"/>
        <v>0</v>
      </c>
      <c r="I56" s="116" t="b">
        <f t="shared" ca="1" si="5"/>
        <v>1</v>
      </c>
      <c r="J56" s="149" t="str">
        <f ca="1">IFERROR(SMALL(WorkingDays,ROW(A56)-ROW($A$2)),"")</f>
        <v/>
      </c>
    </row>
    <row r="57" spans="1:10">
      <c r="A57" s="115">
        <f t="shared" si="0"/>
        <v>43336</v>
      </c>
      <c r="B57" s="148">
        <f t="shared" si="3"/>
        <v>5</v>
      </c>
      <c r="C57" s="148">
        <f t="shared" si="4"/>
        <v>8</v>
      </c>
      <c r="D57" s="148">
        <f t="array" ref="D57">IF(A57="","",MIN(IF($C$3:$C$399=C57,ROW($B$3:$B$399),"")))</f>
        <v>34</v>
      </c>
      <c r="E57" s="148">
        <f t="array" aca="1" ref="E57" ca="1">IF(A57="","",COUNTIF(INDIRECT(ADDRESS(D57,COLUMN(B57))):INDIRECT(ADDRESS(ROW(E57),COLUMN(B57))),B57))</f>
        <v>4</v>
      </c>
      <c r="F57" s="116" t="b">
        <f ca="1">IFERROR(INDEX(Settings!$F$27:$L$31,MATCH($E57,Settings!$E$27:$E$31,0),MATCH($B57,Settings!$F$25:$L$25,0))="Yes","")</f>
        <v>0</v>
      </c>
      <c r="G57" s="116" t="b">
        <f t="shared" si="1"/>
        <v>0</v>
      </c>
      <c r="H57" s="116" t="b">
        <f t="shared" si="2"/>
        <v>0</v>
      </c>
      <c r="I57" s="116" t="b">
        <f t="shared" ca="1" si="5"/>
        <v>1</v>
      </c>
      <c r="J57" s="149" t="str">
        <f ca="1">IFERROR(SMALL(WorkingDays,ROW(A57)-ROW($A$2)),"")</f>
        <v/>
      </c>
    </row>
    <row r="58" spans="1:10">
      <c r="A58" s="115">
        <f t="shared" si="0"/>
        <v>43337</v>
      </c>
      <c r="B58" s="148">
        <f t="shared" si="3"/>
        <v>6</v>
      </c>
      <c r="C58" s="148">
        <f t="shared" si="4"/>
        <v>8</v>
      </c>
      <c r="D58" s="148">
        <f t="array" ref="D58">IF(A58="","",MIN(IF($C$3:$C$399=C58,ROW($B$3:$B$399),"")))</f>
        <v>34</v>
      </c>
      <c r="E58" s="148">
        <f t="array" aca="1" ref="E58" ca="1">IF(A58="","",COUNTIF(INDIRECT(ADDRESS(D58,COLUMN(B58))):INDIRECT(ADDRESS(ROW(E58),COLUMN(B58))),B58))</f>
        <v>4</v>
      </c>
      <c r="F58" s="116" t="b">
        <f ca="1">IFERROR(INDEX(Settings!$F$27:$L$31,MATCH($E58,Settings!$E$27:$E$31,0),MATCH($B58,Settings!$F$25:$L$25,0))="Yes","")</f>
        <v>1</v>
      </c>
      <c r="G58" s="116" t="b">
        <f t="shared" si="1"/>
        <v>0</v>
      </c>
      <c r="H58" s="116" t="b">
        <f t="shared" si="2"/>
        <v>0</v>
      </c>
      <c r="I58" s="116" t="b">
        <f t="shared" ca="1" si="5"/>
        <v>0</v>
      </c>
      <c r="J58" s="149" t="str">
        <f ca="1">IFERROR(SMALL(WorkingDays,ROW(A58)-ROW($A$2)),"")</f>
        <v/>
      </c>
    </row>
    <row r="59" spans="1:10">
      <c r="A59" s="115">
        <f t="shared" si="0"/>
        <v>43338</v>
      </c>
      <c r="B59" s="148">
        <f t="shared" si="3"/>
        <v>7</v>
      </c>
      <c r="C59" s="148">
        <f t="shared" si="4"/>
        <v>8</v>
      </c>
      <c r="D59" s="148">
        <f t="array" ref="D59">IF(A59="","",MIN(IF($C$3:$C$399=C59,ROW($B$3:$B$399),"")))</f>
        <v>34</v>
      </c>
      <c r="E59" s="148">
        <f t="array" aca="1" ref="E59" ca="1">IF(A59="","",COUNTIF(INDIRECT(ADDRESS(D59,COLUMN(B59))):INDIRECT(ADDRESS(ROW(E59),COLUMN(B59))),B59))</f>
        <v>4</v>
      </c>
      <c r="F59" s="116" t="b">
        <f ca="1">IFERROR(INDEX(Settings!$F$27:$L$31,MATCH($E59,Settings!$E$27:$E$31,0),MATCH($B59,Settings!$F$25:$L$25,0))="Yes","")</f>
        <v>1</v>
      </c>
      <c r="G59" s="116" t="b">
        <f t="shared" si="1"/>
        <v>0</v>
      </c>
      <c r="H59" s="116" t="b">
        <f t="shared" si="2"/>
        <v>0</v>
      </c>
      <c r="I59" s="116" t="b">
        <f t="shared" ca="1" si="5"/>
        <v>0</v>
      </c>
      <c r="J59" s="149" t="str">
        <f ca="1">IFERROR(SMALL(WorkingDays,ROW(A59)-ROW($A$2)),"")</f>
        <v/>
      </c>
    </row>
    <row r="60" spans="1:10">
      <c r="A60" s="115">
        <f t="shared" si="0"/>
        <v>43339</v>
      </c>
      <c r="B60" s="148">
        <f t="shared" si="3"/>
        <v>1</v>
      </c>
      <c r="C60" s="148">
        <f t="shared" si="4"/>
        <v>8</v>
      </c>
      <c r="D60" s="148">
        <f t="array" ref="D60">IF(A60="","",MIN(IF($C$3:$C$399=C60,ROW($B$3:$B$399),"")))</f>
        <v>34</v>
      </c>
      <c r="E60" s="148">
        <f t="array" aca="1" ref="E60" ca="1">IF(A60="","",COUNTIF(INDIRECT(ADDRESS(D60,COLUMN(B60))):INDIRECT(ADDRESS(ROW(E60),COLUMN(B60))),B60))</f>
        <v>4</v>
      </c>
      <c r="F60" s="116" t="b">
        <f ca="1">IFERROR(INDEX(Settings!$F$27:$L$31,MATCH($E60,Settings!$E$27:$E$31,0),MATCH($B60,Settings!$F$25:$L$25,0))="Yes","")</f>
        <v>0</v>
      </c>
      <c r="G60" s="116" t="b">
        <f t="shared" si="1"/>
        <v>0</v>
      </c>
      <c r="H60" s="116" t="b">
        <f t="shared" si="2"/>
        <v>0</v>
      </c>
      <c r="I60" s="116" t="b">
        <f t="shared" ca="1" si="5"/>
        <v>1</v>
      </c>
      <c r="J60" s="149" t="str">
        <f ca="1">IFERROR(SMALL(WorkingDays,ROW(A60)-ROW($A$2)),"")</f>
        <v/>
      </c>
    </row>
    <row r="61" spans="1:10">
      <c r="A61" s="115">
        <f t="shared" si="0"/>
        <v>43340</v>
      </c>
      <c r="B61" s="148">
        <f t="shared" si="3"/>
        <v>2</v>
      </c>
      <c r="C61" s="148">
        <f t="shared" si="4"/>
        <v>8</v>
      </c>
      <c r="D61" s="148">
        <f t="array" ref="D61">IF(A61="","",MIN(IF($C$3:$C$399=C61,ROW($B$3:$B$399),"")))</f>
        <v>34</v>
      </c>
      <c r="E61" s="148">
        <f t="array" aca="1" ref="E61" ca="1">IF(A61="","",COUNTIF(INDIRECT(ADDRESS(D61,COLUMN(B61))):INDIRECT(ADDRESS(ROW(E61),COLUMN(B61))),B61))</f>
        <v>4</v>
      </c>
      <c r="F61" s="116" t="b">
        <f ca="1">IFERROR(INDEX(Settings!$F$27:$L$31,MATCH($E61,Settings!$E$27:$E$31,0),MATCH($B61,Settings!$F$25:$L$25,0))="Yes","")</f>
        <v>0</v>
      </c>
      <c r="G61" s="116" t="b">
        <f t="shared" si="1"/>
        <v>0</v>
      </c>
      <c r="H61" s="116" t="b">
        <f t="shared" si="2"/>
        <v>0</v>
      </c>
      <c r="I61" s="116" t="b">
        <f t="shared" ca="1" si="5"/>
        <v>1</v>
      </c>
      <c r="J61" s="149" t="str">
        <f ca="1">IFERROR(SMALL(WorkingDays,ROW(A61)-ROW($A$2)),"")</f>
        <v/>
      </c>
    </row>
    <row r="62" spans="1:10">
      <c r="A62" s="115">
        <f t="shared" si="0"/>
        <v>43341</v>
      </c>
      <c r="B62" s="148">
        <f t="shared" si="3"/>
        <v>3</v>
      </c>
      <c r="C62" s="148">
        <f t="shared" si="4"/>
        <v>8</v>
      </c>
      <c r="D62" s="148">
        <f t="array" ref="D62">IF(A62="","",MIN(IF($C$3:$C$399=C62,ROW($B$3:$B$399),"")))</f>
        <v>34</v>
      </c>
      <c r="E62" s="148">
        <f t="array" aca="1" ref="E62" ca="1">IF(A62="","",COUNTIF(INDIRECT(ADDRESS(D62,COLUMN(B62))):INDIRECT(ADDRESS(ROW(E62),COLUMN(B62))),B62))</f>
        <v>5</v>
      </c>
      <c r="F62" s="116" t="b">
        <f ca="1">IFERROR(INDEX(Settings!$F$27:$L$31,MATCH($E62,Settings!$E$27:$E$31,0),MATCH($B62,Settings!$F$25:$L$25,0))="Yes","")</f>
        <v>0</v>
      </c>
      <c r="G62" s="116" t="b">
        <f t="shared" si="1"/>
        <v>0</v>
      </c>
      <c r="H62" s="116" t="b">
        <f t="shared" si="2"/>
        <v>0</v>
      </c>
      <c r="I62" s="116" t="b">
        <f t="shared" ca="1" si="5"/>
        <v>1</v>
      </c>
      <c r="J62" s="149" t="str">
        <f ca="1">IFERROR(SMALL(WorkingDays,ROW(A62)-ROW($A$2)),"")</f>
        <v/>
      </c>
    </row>
    <row r="63" spans="1:10">
      <c r="A63" s="115">
        <f t="shared" si="0"/>
        <v>43342</v>
      </c>
      <c r="B63" s="148">
        <f t="shared" si="3"/>
        <v>4</v>
      </c>
      <c r="C63" s="148">
        <f t="shared" si="4"/>
        <v>8</v>
      </c>
      <c r="D63" s="148">
        <f t="array" ref="D63">IF(A63="","",MIN(IF($C$3:$C$399=C63,ROW($B$3:$B$399),"")))</f>
        <v>34</v>
      </c>
      <c r="E63" s="148">
        <f t="array" aca="1" ref="E63" ca="1">IF(A63="","",COUNTIF(INDIRECT(ADDRESS(D63,COLUMN(B63))):INDIRECT(ADDRESS(ROW(E63),COLUMN(B63))),B63))</f>
        <v>5</v>
      </c>
      <c r="F63" s="116" t="b">
        <f ca="1">IFERROR(INDEX(Settings!$F$27:$L$31,MATCH($E63,Settings!$E$27:$E$31,0),MATCH($B63,Settings!$F$25:$L$25,0))="Yes","")</f>
        <v>0</v>
      </c>
      <c r="G63" s="116" t="b">
        <f t="shared" si="1"/>
        <v>0</v>
      </c>
      <c r="H63" s="116" t="b">
        <f t="shared" si="2"/>
        <v>0</v>
      </c>
      <c r="I63" s="116" t="b">
        <f t="shared" ca="1" si="5"/>
        <v>1</v>
      </c>
      <c r="J63" s="149" t="str">
        <f ca="1">IFERROR(SMALL(WorkingDays,ROW(A63)-ROW($A$2)),"")</f>
        <v/>
      </c>
    </row>
    <row r="64" spans="1:10">
      <c r="A64" s="115">
        <f t="shared" si="0"/>
        <v>43343</v>
      </c>
      <c r="B64" s="148">
        <f t="shared" si="3"/>
        <v>5</v>
      </c>
      <c r="C64" s="148">
        <f t="shared" si="4"/>
        <v>8</v>
      </c>
      <c r="D64" s="148">
        <f t="array" ref="D64">IF(A64="","",MIN(IF($C$3:$C$399=C64,ROW($B$3:$B$399),"")))</f>
        <v>34</v>
      </c>
      <c r="E64" s="148">
        <f t="array" aca="1" ref="E64" ca="1">IF(A64="","",COUNTIF(INDIRECT(ADDRESS(D64,COLUMN(B64))):INDIRECT(ADDRESS(ROW(E64),COLUMN(B64))),B64))</f>
        <v>5</v>
      </c>
      <c r="F64" s="116" t="b">
        <f ca="1">IFERROR(INDEX(Settings!$F$27:$L$31,MATCH($E64,Settings!$E$27:$E$31,0),MATCH($B64,Settings!$F$25:$L$25,0))="Yes","")</f>
        <v>0</v>
      </c>
      <c r="G64" s="116" t="b">
        <f t="shared" si="1"/>
        <v>0</v>
      </c>
      <c r="H64" s="116" t="b">
        <f t="shared" si="2"/>
        <v>0</v>
      </c>
      <c r="I64" s="116" t="b">
        <f t="shared" ca="1" si="5"/>
        <v>1</v>
      </c>
      <c r="J64" s="149" t="str">
        <f ca="1">IFERROR(SMALL(WorkingDays,ROW(A64)-ROW($A$2)),"")</f>
        <v/>
      </c>
    </row>
    <row r="65" spans="1:10">
      <c r="A65" s="115" t="str">
        <f t="shared" si="0"/>
        <v/>
      </c>
      <c r="B65" s="148" t="str">
        <f t="shared" si="3"/>
        <v/>
      </c>
      <c r="C65" s="148" t="str">
        <f t="shared" si="4"/>
        <v/>
      </c>
      <c r="D65" s="148" t="str">
        <f t="array" ref="D65">IF(A65="","",MIN(IF($C$3:$C$399=C65,ROW($B$3:$B$399),"")))</f>
        <v/>
      </c>
      <c r="E65" s="148" t="str">
        <f t="array" aca="1" ref="E65" ca="1">IF(A65="","",COUNTIF(INDIRECT(ADDRESS(D65,COLUMN(B65))):INDIRECT(ADDRESS(ROW(E65),COLUMN(B65))),B65))</f>
        <v/>
      </c>
      <c r="F65" s="116" t="str">
        <f ca="1">IFERROR(INDEX(Settings!$F$27:$L$31,MATCH($E65,Settings!$E$27:$E$31,0),MATCH($B65,Settings!$F$25:$L$25,0))="Yes","")</f>
        <v/>
      </c>
      <c r="G65" s="116" t="str">
        <f t="shared" si="1"/>
        <v/>
      </c>
      <c r="H65" s="116" t="str">
        <f t="shared" si="2"/>
        <v/>
      </c>
      <c r="I65" s="116" t="str">
        <f t="shared" si="5"/>
        <v/>
      </c>
      <c r="J65" s="149" t="str">
        <f ca="1">IFERROR(SMALL(WorkingDays,ROW(A65)-ROW($A$2)),"")</f>
        <v/>
      </c>
    </row>
    <row r="66" spans="1:10">
      <c r="A66" s="115" t="str">
        <f t="shared" si="0"/>
        <v/>
      </c>
      <c r="B66" s="148" t="str">
        <f t="shared" si="3"/>
        <v/>
      </c>
      <c r="C66" s="148" t="str">
        <f t="shared" si="4"/>
        <v/>
      </c>
      <c r="D66" s="148" t="str">
        <f t="array" ref="D66">IF(A66="","",MIN(IF($C$3:$C$399=C66,ROW($B$3:$B$399),"")))</f>
        <v/>
      </c>
      <c r="E66" s="148" t="str">
        <f t="array" aca="1" ref="E66" ca="1">IF(A66="","",COUNTIF(INDIRECT(ADDRESS(D66,COLUMN(B66))):INDIRECT(ADDRESS(ROW(E66),COLUMN(B66))),B66))</f>
        <v/>
      </c>
      <c r="F66" s="116" t="str">
        <f ca="1">IFERROR(INDEX(Settings!$F$27:$L$31,MATCH($E66,Settings!$E$27:$E$31,0),MATCH($B66,Settings!$F$25:$L$25,0))="Yes","")</f>
        <v/>
      </c>
      <c r="G66" s="116" t="str">
        <f t="shared" si="1"/>
        <v/>
      </c>
      <c r="H66" s="116" t="str">
        <f t="shared" si="2"/>
        <v/>
      </c>
      <c r="I66" s="116" t="str">
        <f t="shared" si="5"/>
        <v/>
      </c>
      <c r="J66" s="149" t="str">
        <f ca="1">IFERROR(SMALL(WorkingDays,ROW(A66)-ROW($A$2)),"")</f>
        <v/>
      </c>
    </row>
    <row r="67" spans="1:10">
      <c r="A67" s="115" t="str">
        <f t="shared" ref="A67:A130" si="6">IF(ISNUMBER(I_BegnDate),IF(DATE(YEAR(I_BegnDate),MONTH(I_BegnDate),1)+ROW(A67)-ROW($A$3)&gt;I_EndDate,"",(DATE(YEAR(I_BegnDate),MONTH(I_BegnDate),1)+ROW(A67)-ROW($A$3))),"")</f>
        <v/>
      </c>
      <c r="B67" s="148" t="str">
        <f t="shared" si="3"/>
        <v/>
      </c>
      <c r="C67" s="148" t="str">
        <f t="shared" si="4"/>
        <v/>
      </c>
      <c r="D67" s="148" t="str">
        <f t="array" ref="D67">IF(A67="","",MIN(IF($C$3:$C$399=C67,ROW($B$3:$B$399),"")))</f>
        <v/>
      </c>
      <c r="E67" s="148" t="str">
        <f t="array" aca="1" ref="E67" ca="1">IF(A67="","",COUNTIF(INDIRECT(ADDRESS(D67,COLUMN(B67))):INDIRECT(ADDRESS(ROW(E67),COLUMN(B67))),B67))</f>
        <v/>
      </c>
      <c r="F67" s="116" t="str">
        <f ca="1">IFERROR(INDEX(Settings!$F$27:$L$31,MATCH($E67,Settings!$E$27:$E$31,0),MATCH($B67,Settings!$F$25:$L$25,0))="Yes","")</f>
        <v/>
      </c>
      <c r="G67" s="116" t="str">
        <f t="shared" ref="G67:G130" si="7">IF(A67="","",ISNUMBER(MATCH(A67,INDEX(R_Holidays,,2),0)))</f>
        <v/>
      </c>
      <c r="H67" s="116" t="str">
        <f t="shared" ref="H67:H130" si="8">IF(A67="","",A67&lt;I_BegnDate)</f>
        <v/>
      </c>
      <c r="I67" s="116" t="str">
        <f t="shared" si="5"/>
        <v/>
      </c>
      <c r="J67" s="149" t="str">
        <f ca="1">IFERROR(SMALL(WorkingDays,ROW(A67)-ROW($A$2)),"")</f>
        <v/>
      </c>
    </row>
    <row r="68" spans="1:10">
      <c r="A68" s="115" t="str">
        <f t="shared" si="6"/>
        <v/>
      </c>
      <c r="B68" s="148" t="str">
        <f t="shared" ref="B68:B131" si="9">IF(A68="","",WEEKDAY(A68,2))</f>
        <v/>
      </c>
      <c r="C68" s="148" t="str">
        <f t="shared" ref="C68:C131" si="10">IF(A68="","",MONTH(A68))</f>
        <v/>
      </c>
      <c r="D68" s="148" t="str">
        <f t="array" ref="D68">IF(A68="","",MIN(IF($C$3:$C$399=C68,ROW($B$3:$B$399),"")))</f>
        <v/>
      </c>
      <c r="E68" s="148" t="str">
        <f t="array" aca="1" ref="E68" ca="1">IF(A68="","",COUNTIF(INDIRECT(ADDRESS(D68,COLUMN(B68))):INDIRECT(ADDRESS(ROW(E68),COLUMN(B68))),B68))</f>
        <v/>
      </c>
      <c r="F68" s="116" t="str">
        <f ca="1">IFERROR(INDEX(Settings!$F$27:$L$31,MATCH($E68,Settings!$E$27:$E$31,0),MATCH($B68,Settings!$F$25:$L$25,0))="Yes","")</f>
        <v/>
      </c>
      <c r="G68" s="116" t="str">
        <f t="shared" si="7"/>
        <v/>
      </c>
      <c r="H68" s="116" t="str">
        <f t="shared" si="8"/>
        <v/>
      </c>
      <c r="I68" s="116" t="str">
        <f t="shared" ref="I68:I131" si="11">IF(A68="","",AND(NOT(F68),NOT(G68),NOT(H68)))</f>
        <v/>
      </c>
      <c r="J68" s="149" t="str">
        <f ca="1">IFERROR(SMALL(WorkingDays,ROW(A68)-ROW($A$2)),"")</f>
        <v/>
      </c>
    </row>
    <row r="69" spans="1:10">
      <c r="A69" s="115" t="str">
        <f t="shared" si="6"/>
        <v/>
      </c>
      <c r="B69" s="148" t="str">
        <f t="shared" si="9"/>
        <v/>
      </c>
      <c r="C69" s="148" t="str">
        <f t="shared" si="10"/>
        <v/>
      </c>
      <c r="D69" s="148" t="str">
        <f t="array" ref="D69">IF(A69="","",MIN(IF($C$3:$C$399=C69,ROW($B$3:$B$399),"")))</f>
        <v/>
      </c>
      <c r="E69" s="148" t="str">
        <f t="array" aca="1" ref="E69" ca="1">IF(A69="","",COUNTIF(INDIRECT(ADDRESS(D69,COLUMN(B69))):INDIRECT(ADDRESS(ROW(E69),COLUMN(B69))),B69))</f>
        <v/>
      </c>
      <c r="F69" s="116" t="str">
        <f ca="1">IFERROR(INDEX(Settings!$F$27:$L$31,MATCH($E69,Settings!$E$27:$E$31,0),MATCH($B69,Settings!$F$25:$L$25,0))="Yes","")</f>
        <v/>
      </c>
      <c r="G69" s="116" t="str">
        <f t="shared" si="7"/>
        <v/>
      </c>
      <c r="H69" s="116" t="str">
        <f t="shared" si="8"/>
        <v/>
      </c>
      <c r="I69" s="116" t="str">
        <f t="shared" si="11"/>
        <v/>
      </c>
      <c r="J69" s="149" t="str">
        <f ca="1">IFERROR(SMALL(WorkingDays,ROW(A69)-ROW($A$2)),"")</f>
        <v/>
      </c>
    </row>
    <row r="70" spans="1:10">
      <c r="A70" s="115" t="str">
        <f t="shared" si="6"/>
        <v/>
      </c>
      <c r="B70" s="148" t="str">
        <f t="shared" si="9"/>
        <v/>
      </c>
      <c r="C70" s="148" t="str">
        <f t="shared" si="10"/>
        <v/>
      </c>
      <c r="D70" s="148" t="str">
        <f t="array" ref="D70">IF(A70="","",MIN(IF($C$3:$C$399=C70,ROW($B$3:$B$399),"")))</f>
        <v/>
      </c>
      <c r="E70" s="148" t="str">
        <f t="array" aca="1" ref="E70" ca="1">IF(A70="","",COUNTIF(INDIRECT(ADDRESS(D70,COLUMN(B70))):INDIRECT(ADDRESS(ROW(E70),COLUMN(B70))),B70))</f>
        <v/>
      </c>
      <c r="F70" s="116" t="str">
        <f ca="1">IFERROR(INDEX(Settings!$F$27:$L$31,MATCH($E70,Settings!$E$27:$E$31,0),MATCH($B70,Settings!$F$25:$L$25,0))="Yes","")</f>
        <v/>
      </c>
      <c r="G70" s="116" t="str">
        <f t="shared" si="7"/>
        <v/>
      </c>
      <c r="H70" s="116" t="str">
        <f t="shared" si="8"/>
        <v/>
      </c>
      <c r="I70" s="116" t="str">
        <f t="shared" si="11"/>
        <v/>
      </c>
      <c r="J70" s="149" t="str">
        <f ca="1">IFERROR(SMALL(WorkingDays,ROW(A70)-ROW($A$2)),"")</f>
        <v/>
      </c>
    </row>
    <row r="71" spans="1:10">
      <c r="A71" s="115" t="str">
        <f t="shared" si="6"/>
        <v/>
      </c>
      <c r="B71" s="148" t="str">
        <f t="shared" si="9"/>
        <v/>
      </c>
      <c r="C71" s="148" t="str">
        <f t="shared" si="10"/>
        <v/>
      </c>
      <c r="D71" s="148" t="str">
        <f t="array" ref="D71">IF(A71="","",MIN(IF($C$3:$C$399=C71,ROW($B$3:$B$399),"")))</f>
        <v/>
      </c>
      <c r="E71" s="148" t="str">
        <f t="array" aca="1" ref="E71" ca="1">IF(A71="","",COUNTIF(INDIRECT(ADDRESS(D71,COLUMN(B71))):INDIRECT(ADDRESS(ROW(E71),COLUMN(B71))),B71))</f>
        <v/>
      </c>
      <c r="F71" s="116" t="str">
        <f ca="1">IFERROR(INDEX(Settings!$F$27:$L$31,MATCH($E71,Settings!$E$27:$E$31,0),MATCH($B71,Settings!$F$25:$L$25,0))="Yes","")</f>
        <v/>
      </c>
      <c r="G71" s="116" t="str">
        <f t="shared" si="7"/>
        <v/>
      </c>
      <c r="H71" s="116" t="str">
        <f t="shared" si="8"/>
        <v/>
      </c>
      <c r="I71" s="116" t="str">
        <f t="shared" si="11"/>
        <v/>
      </c>
      <c r="J71" s="149" t="str">
        <f ca="1">IFERROR(SMALL(WorkingDays,ROW(A71)-ROW($A$2)),"")</f>
        <v/>
      </c>
    </row>
    <row r="72" spans="1:10">
      <c r="A72" s="115" t="str">
        <f t="shared" si="6"/>
        <v/>
      </c>
      <c r="B72" s="148" t="str">
        <f t="shared" si="9"/>
        <v/>
      </c>
      <c r="C72" s="148" t="str">
        <f t="shared" si="10"/>
        <v/>
      </c>
      <c r="D72" s="148" t="str">
        <f t="array" ref="D72">IF(A72="","",MIN(IF($C$3:$C$399=C72,ROW($B$3:$B$399),"")))</f>
        <v/>
      </c>
      <c r="E72" s="148" t="str">
        <f t="array" aca="1" ref="E72" ca="1">IF(A72="","",COUNTIF(INDIRECT(ADDRESS(D72,COLUMN(B72))):INDIRECT(ADDRESS(ROW(E72),COLUMN(B72))),B72))</f>
        <v/>
      </c>
      <c r="F72" s="116" t="str">
        <f ca="1">IFERROR(INDEX(Settings!$F$27:$L$31,MATCH($E72,Settings!$E$27:$E$31,0),MATCH($B72,Settings!$F$25:$L$25,0))="Yes","")</f>
        <v/>
      </c>
      <c r="G72" s="116" t="str">
        <f t="shared" si="7"/>
        <v/>
      </c>
      <c r="H72" s="116" t="str">
        <f t="shared" si="8"/>
        <v/>
      </c>
      <c r="I72" s="116" t="str">
        <f t="shared" si="11"/>
        <v/>
      </c>
      <c r="J72" s="149" t="str">
        <f ca="1">IFERROR(SMALL(WorkingDays,ROW(A72)-ROW($A$2)),"")</f>
        <v/>
      </c>
    </row>
    <row r="73" spans="1:10">
      <c r="A73" s="115" t="str">
        <f t="shared" si="6"/>
        <v/>
      </c>
      <c r="B73" s="148" t="str">
        <f t="shared" si="9"/>
        <v/>
      </c>
      <c r="C73" s="148" t="str">
        <f t="shared" si="10"/>
        <v/>
      </c>
      <c r="D73" s="148" t="str">
        <f t="array" ref="D73">IF(A73="","",MIN(IF($C$3:$C$399=C73,ROW($B$3:$B$399),"")))</f>
        <v/>
      </c>
      <c r="E73" s="148" t="str">
        <f t="array" aca="1" ref="E73" ca="1">IF(A73="","",COUNTIF(INDIRECT(ADDRESS(D73,COLUMN(B73))):INDIRECT(ADDRESS(ROW(E73),COLUMN(B73))),B73))</f>
        <v/>
      </c>
      <c r="F73" s="116" t="str">
        <f ca="1">IFERROR(INDEX(Settings!$F$27:$L$31,MATCH($E73,Settings!$E$27:$E$31,0),MATCH($B73,Settings!$F$25:$L$25,0))="Yes","")</f>
        <v/>
      </c>
      <c r="G73" s="116" t="str">
        <f t="shared" si="7"/>
        <v/>
      </c>
      <c r="H73" s="116" t="str">
        <f t="shared" si="8"/>
        <v/>
      </c>
      <c r="I73" s="116" t="str">
        <f t="shared" si="11"/>
        <v/>
      </c>
      <c r="J73" s="149" t="str">
        <f ca="1">IFERROR(SMALL(WorkingDays,ROW(A73)-ROW($A$2)),"")</f>
        <v/>
      </c>
    </row>
    <row r="74" spans="1:10">
      <c r="A74" s="115" t="str">
        <f t="shared" si="6"/>
        <v/>
      </c>
      <c r="B74" s="148" t="str">
        <f t="shared" si="9"/>
        <v/>
      </c>
      <c r="C74" s="148" t="str">
        <f t="shared" si="10"/>
        <v/>
      </c>
      <c r="D74" s="148" t="str">
        <f t="array" ref="D74">IF(A74="","",MIN(IF($C$3:$C$399=C74,ROW($B$3:$B$399),"")))</f>
        <v/>
      </c>
      <c r="E74" s="148" t="str">
        <f t="array" aca="1" ref="E74" ca="1">IF(A74="","",COUNTIF(INDIRECT(ADDRESS(D74,COLUMN(B74))):INDIRECT(ADDRESS(ROW(E74),COLUMN(B74))),B74))</f>
        <v/>
      </c>
      <c r="F74" s="116" t="str">
        <f ca="1">IFERROR(INDEX(Settings!$F$27:$L$31,MATCH($E74,Settings!$E$27:$E$31,0),MATCH($B74,Settings!$F$25:$L$25,0))="Yes","")</f>
        <v/>
      </c>
      <c r="G74" s="116" t="str">
        <f t="shared" si="7"/>
        <v/>
      </c>
      <c r="H74" s="116" t="str">
        <f t="shared" si="8"/>
        <v/>
      </c>
      <c r="I74" s="116" t="str">
        <f t="shared" si="11"/>
        <v/>
      </c>
      <c r="J74" s="149" t="str">
        <f ca="1">IFERROR(SMALL(WorkingDays,ROW(A74)-ROW($A$2)),"")</f>
        <v/>
      </c>
    </row>
    <row r="75" spans="1:10">
      <c r="A75" s="115" t="str">
        <f t="shared" si="6"/>
        <v/>
      </c>
      <c r="B75" s="148" t="str">
        <f t="shared" si="9"/>
        <v/>
      </c>
      <c r="C75" s="148" t="str">
        <f t="shared" si="10"/>
        <v/>
      </c>
      <c r="D75" s="148" t="str">
        <f t="array" ref="D75">IF(A75="","",MIN(IF($C$3:$C$399=C75,ROW($B$3:$B$399),"")))</f>
        <v/>
      </c>
      <c r="E75" s="148" t="str">
        <f t="array" aca="1" ref="E75" ca="1">IF(A75="","",COUNTIF(INDIRECT(ADDRESS(D75,COLUMN(B75))):INDIRECT(ADDRESS(ROW(E75),COLUMN(B75))),B75))</f>
        <v/>
      </c>
      <c r="F75" s="116" t="str">
        <f ca="1">IFERROR(INDEX(Settings!$F$27:$L$31,MATCH($E75,Settings!$E$27:$E$31,0),MATCH($B75,Settings!$F$25:$L$25,0))="Yes","")</f>
        <v/>
      </c>
      <c r="G75" s="116" t="str">
        <f t="shared" si="7"/>
        <v/>
      </c>
      <c r="H75" s="116" t="str">
        <f t="shared" si="8"/>
        <v/>
      </c>
      <c r="I75" s="116" t="str">
        <f t="shared" si="11"/>
        <v/>
      </c>
      <c r="J75" s="149" t="str">
        <f ca="1">IFERROR(SMALL(WorkingDays,ROW(A75)-ROW($A$2)),"")</f>
        <v/>
      </c>
    </row>
    <row r="76" spans="1:10">
      <c r="A76" s="115" t="str">
        <f t="shared" si="6"/>
        <v/>
      </c>
      <c r="B76" s="148" t="str">
        <f t="shared" si="9"/>
        <v/>
      </c>
      <c r="C76" s="148" t="str">
        <f t="shared" si="10"/>
        <v/>
      </c>
      <c r="D76" s="148" t="str">
        <f t="array" ref="D76">IF(A76="","",MIN(IF($C$3:$C$399=C76,ROW($B$3:$B$399),"")))</f>
        <v/>
      </c>
      <c r="E76" s="148" t="str">
        <f t="array" aca="1" ref="E76" ca="1">IF(A76="","",COUNTIF(INDIRECT(ADDRESS(D76,COLUMN(B76))):INDIRECT(ADDRESS(ROW(E76),COLUMN(B76))),B76))</f>
        <v/>
      </c>
      <c r="F76" s="116" t="str">
        <f ca="1">IFERROR(INDEX(Settings!$F$27:$L$31,MATCH($E76,Settings!$E$27:$E$31,0),MATCH($B76,Settings!$F$25:$L$25,0))="Yes","")</f>
        <v/>
      </c>
      <c r="G76" s="116" t="str">
        <f t="shared" si="7"/>
        <v/>
      </c>
      <c r="H76" s="116" t="str">
        <f t="shared" si="8"/>
        <v/>
      </c>
      <c r="I76" s="116" t="str">
        <f t="shared" si="11"/>
        <v/>
      </c>
      <c r="J76" s="149" t="str">
        <f ca="1">IFERROR(SMALL(WorkingDays,ROW(A76)-ROW($A$2)),"")</f>
        <v/>
      </c>
    </row>
    <row r="77" spans="1:10">
      <c r="A77" s="115" t="str">
        <f t="shared" si="6"/>
        <v/>
      </c>
      <c r="B77" s="148" t="str">
        <f t="shared" si="9"/>
        <v/>
      </c>
      <c r="C77" s="148" t="str">
        <f t="shared" si="10"/>
        <v/>
      </c>
      <c r="D77" s="148" t="str">
        <f t="array" ref="D77">IF(A77="","",MIN(IF($C$3:$C$399=C77,ROW($B$3:$B$399),"")))</f>
        <v/>
      </c>
      <c r="E77" s="148" t="str">
        <f t="array" aca="1" ref="E77" ca="1">IF(A77="","",COUNTIF(INDIRECT(ADDRESS(D77,COLUMN(B77))):INDIRECT(ADDRESS(ROW(E77),COLUMN(B77))),B77))</f>
        <v/>
      </c>
      <c r="F77" s="116" t="str">
        <f ca="1">IFERROR(INDEX(Settings!$F$27:$L$31,MATCH($E77,Settings!$E$27:$E$31,0),MATCH($B77,Settings!$F$25:$L$25,0))="Yes","")</f>
        <v/>
      </c>
      <c r="G77" s="116" t="str">
        <f t="shared" si="7"/>
        <v/>
      </c>
      <c r="H77" s="116" t="str">
        <f t="shared" si="8"/>
        <v/>
      </c>
      <c r="I77" s="116" t="str">
        <f t="shared" si="11"/>
        <v/>
      </c>
      <c r="J77" s="149" t="str">
        <f ca="1">IFERROR(SMALL(WorkingDays,ROW(A77)-ROW($A$2)),"")</f>
        <v/>
      </c>
    </row>
    <row r="78" spans="1:10">
      <c r="A78" s="115" t="str">
        <f t="shared" si="6"/>
        <v/>
      </c>
      <c r="B78" s="148" t="str">
        <f t="shared" si="9"/>
        <v/>
      </c>
      <c r="C78" s="148" t="str">
        <f t="shared" si="10"/>
        <v/>
      </c>
      <c r="D78" s="148" t="str">
        <f t="array" ref="D78">IF(A78="","",MIN(IF($C$3:$C$399=C78,ROW($B$3:$B$399),"")))</f>
        <v/>
      </c>
      <c r="E78" s="148" t="str">
        <f t="array" aca="1" ref="E78" ca="1">IF(A78="","",COUNTIF(INDIRECT(ADDRESS(D78,COLUMN(B78))):INDIRECT(ADDRESS(ROW(E78),COLUMN(B78))),B78))</f>
        <v/>
      </c>
      <c r="F78" s="116" t="str">
        <f ca="1">IFERROR(INDEX(Settings!$F$27:$L$31,MATCH($E78,Settings!$E$27:$E$31,0),MATCH($B78,Settings!$F$25:$L$25,0))="Yes","")</f>
        <v/>
      </c>
      <c r="G78" s="116" t="str">
        <f t="shared" si="7"/>
        <v/>
      </c>
      <c r="H78" s="116" t="str">
        <f t="shared" si="8"/>
        <v/>
      </c>
      <c r="I78" s="116" t="str">
        <f t="shared" si="11"/>
        <v/>
      </c>
      <c r="J78" s="149" t="str">
        <f ca="1">IFERROR(SMALL(WorkingDays,ROW(A78)-ROW($A$2)),"")</f>
        <v/>
      </c>
    </row>
    <row r="79" spans="1:10">
      <c r="A79" s="115" t="str">
        <f t="shared" si="6"/>
        <v/>
      </c>
      <c r="B79" s="148" t="str">
        <f t="shared" si="9"/>
        <v/>
      </c>
      <c r="C79" s="148" t="str">
        <f t="shared" si="10"/>
        <v/>
      </c>
      <c r="D79" s="148" t="str">
        <f t="array" ref="D79">IF(A79="","",MIN(IF($C$3:$C$399=C79,ROW($B$3:$B$399),"")))</f>
        <v/>
      </c>
      <c r="E79" s="148" t="str">
        <f t="array" aca="1" ref="E79" ca="1">IF(A79="","",COUNTIF(INDIRECT(ADDRESS(D79,COLUMN(B79))):INDIRECT(ADDRESS(ROW(E79),COLUMN(B79))),B79))</f>
        <v/>
      </c>
      <c r="F79" s="116" t="str">
        <f ca="1">IFERROR(INDEX(Settings!$F$27:$L$31,MATCH($E79,Settings!$E$27:$E$31,0),MATCH($B79,Settings!$F$25:$L$25,0))="Yes","")</f>
        <v/>
      </c>
      <c r="G79" s="116" t="str">
        <f t="shared" si="7"/>
        <v/>
      </c>
      <c r="H79" s="116" t="str">
        <f t="shared" si="8"/>
        <v/>
      </c>
      <c r="I79" s="116" t="str">
        <f t="shared" si="11"/>
        <v/>
      </c>
      <c r="J79" s="149" t="str">
        <f ca="1">IFERROR(SMALL(WorkingDays,ROW(A79)-ROW($A$2)),"")</f>
        <v/>
      </c>
    </row>
    <row r="80" spans="1:10">
      <c r="A80" s="115" t="str">
        <f t="shared" si="6"/>
        <v/>
      </c>
      <c r="B80" s="148" t="str">
        <f t="shared" si="9"/>
        <v/>
      </c>
      <c r="C80" s="148" t="str">
        <f t="shared" si="10"/>
        <v/>
      </c>
      <c r="D80" s="148" t="str">
        <f t="array" ref="D80">IF(A80="","",MIN(IF($C$3:$C$399=C80,ROW($B$3:$B$399),"")))</f>
        <v/>
      </c>
      <c r="E80" s="148" t="str">
        <f t="array" aca="1" ref="E80" ca="1">IF(A80="","",COUNTIF(INDIRECT(ADDRESS(D80,COLUMN(B80))):INDIRECT(ADDRESS(ROW(E80),COLUMN(B80))),B80))</f>
        <v/>
      </c>
      <c r="F80" s="116" t="str">
        <f ca="1">IFERROR(INDEX(Settings!$F$27:$L$31,MATCH($E80,Settings!$E$27:$E$31,0),MATCH($B80,Settings!$F$25:$L$25,0))="Yes","")</f>
        <v/>
      </c>
      <c r="G80" s="116" t="str">
        <f t="shared" si="7"/>
        <v/>
      </c>
      <c r="H80" s="116" t="str">
        <f t="shared" si="8"/>
        <v/>
      </c>
      <c r="I80" s="116" t="str">
        <f t="shared" si="11"/>
        <v/>
      </c>
      <c r="J80" s="149" t="str">
        <f ca="1">IFERROR(SMALL(WorkingDays,ROW(A80)-ROW($A$2)),"")</f>
        <v/>
      </c>
    </row>
    <row r="81" spans="1:10">
      <c r="A81" s="115" t="str">
        <f t="shared" si="6"/>
        <v/>
      </c>
      <c r="B81" s="148" t="str">
        <f t="shared" si="9"/>
        <v/>
      </c>
      <c r="C81" s="148" t="str">
        <f t="shared" si="10"/>
        <v/>
      </c>
      <c r="D81" s="148" t="str">
        <f t="array" ref="D81">IF(A81="","",MIN(IF($C$3:$C$399=C81,ROW($B$3:$B$399),"")))</f>
        <v/>
      </c>
      <c r="E81" s="148" t="str">
        <f t="array" aca="1" ref="E81" ca="1">IF(A81="","",COUNTIF(INDIRECT(ADDRESS(D81,COLUMN(B81))):INDIRECT(ADDRESS(ROW(E81),COLUMN(B81))),B81))</f>
        <v/>
      </c>
      <c r="F81" s="116" t="str">
        <f ca="1">IFERROR(INDEX(Settings!$F$27:$L$31,MATCH($E81,Settings!$E$27:$E$31,0),MATCH($B81,Settings!$F$25:$L$25,0))="Yes","")</f>
        <v/>
      </c>
      <c r="G81" s="116" t="str">
        <f t="shared" si="7"/>
        <v/>
      </c>
      <c r="H81" s="116" t="str">
        <f t="shared" si="8"/>
        <v/>
      </c>
      <c r="I81" s="116" t="str">
        <f t="shared" si="11"/>
        <v/>
      </c>
      <c r="J81" s="149" t="str">
        <f ca="1">IFERROR(SMALL(WorkingDays,ROW(A81)-ROW($A$2)),"")</f>
        <v/>
      </c>
    </row>
    <row r="82" spans="1:10">
      <c r="A82" s="115" t="str">
        <f t="shared" si="6"/>
        <v/>
      </c>
      <c r="B82" s="148" t="str">
        <f t="shared" si="9"/>
        <v/>
      </c>
      <c r="C82" s="148" t="str">
        <f t="shared" si="10"/>
        <v/>
      </c>
      <c r="D82" s="148" t="str">
        <f t="array" ref="D82">IF(A82="","",MIN(IF($C$3:$C$399=C82,ROW($B$3:$B$399),"")))</f>
        <v/>
      </c>
      <c r="E82" s="148" t="str">
        <f t="array" aca="1" ref="E82" ca="1">IF(A82="","",COUNTIF(INDIRECT(ADDRESS(D82,COLUMN(B82))):INDIRECT(ADDRESS(ROW(E82),COLUMN(B82))),B82))</f>
        <v/>
      </c>
      <c r="F82" s="116" t="str">
        <f ca="1">IFERROR(INDEX(Settings!$F$27:$L$31,MATCH($E82,Settings!$E$27:$E$31,0),MATCH($B82,Settings!$F$25:$L$25,0))="Yes","")</f>
        <v/>
      </c>
      <c r="G82" s="116" t="str">
        <f t="shared" si="7"/>
        <v/>
      </c>
      <c r="H82" s="116" t="str">
        <f t="shared" si="8"/>
        <v/>
      </c>
      <c r="I82" s="116" t="str">
        <f t="shared" si="11"/>
        <v/>
      </c>
      <c r="J82" s="149" t="str">
        <f ca="1">IFERROR(SMALL(WorkingDays,ROW(A82)-ROW($A$2)),"")</f>
        <v/>
      </c>
    </row>
    <row r="83" spans="1:10">
      <c r="A83" s="115" t="str">
        <f t="shared" si="6"/>
        <v/>
      </c>
      <c r="B83" s="148" t="str">
        <f t="shared" si="9"/>
        <v/>
      </c>
      <c r="C83" s="148" t="str">
        <f t="shared" si="10"/>
        <v/>
      </c>
      <c r="D83" s="148" t="str">
        <f t="array" ref="D83">IF(A83="","",MIN(IF($C$3:$C$399=C83,ROW($B$3:$B$399),"")))</f>
        <v/>
      </c>
      <c r="E83" s="148" t="str">
        <f t="array" aca="1" ref="E83" ca="1">IF(A83="","",COUNTIF(INDIRECT(ADDRESS(D83,COLUMN(B83))):INDIRECT(ADDRESS(ROW(E83),COLUMN(B83))),B83))</f>
        <v/>
      </c>
      <c r="F83" s="116" t="str">
        <f ca="1">IFERROR(INDEX(Settings!$F$27:$L$31,MATCH($E83,Settings!$E$27:$E$31,0),MATCH($B83,Settings!$F$25:$L$25,0))="Yes","")</f>
        <v/>
      </c>
      <c r="G83" s="116" t="str">
        <f t="shared" si="7"/>
        <v/>
      </c>
      <c r="H83" s="116" t="str">
        <f t="shared" si="8"/>
        <v/>
      </c>
      <c r="I83" s="116" t="str">
        <f t="shared" si="11"/>
        <v/>
      </c>
      <c r="J83" s="149" t="str">
        <f ca="1">IFERROR(SMALL(WorkingDays,ROW(A83)-ROW($A$2)),"")</f>
        <v/>
      </c>
    </row>
    <row r="84" spans="1:10">
      <c r="A84" s="115" t="str">
        <f t="shared" si="6"/>
        <v/>
      </c>
      <c r="B84" s="148" t="str">
        <f t="shared" si="9"/>
        <v/>
      </c>
      <c r="C84" s="148" t="str">
        <f t="shared" si="10"/>
        <v/>
      </c>
      <c r="D84" s="148" t="str">
        <f t="array" ref="D84">IF(A84="","",MIN(IF($C$3:$C$399=C84,ROW($B$3:$B$399),"")))</f>
        <v/>
      </c>
      <c r="E84" s="148" t="str">
        <f t="array" aca="1" ref="E84" ca="1">IF(A84="","",COUNTIF(INDIRECT(ADDRESS(D84,COLUMN(B84))):INDIRECT(ADDRESS(ROW(E84),COLUMN(B84))),B84))</f>
        <v/>
      </c>
      <c r="F84" s="116" t="str">
        <f ca="1">IFERROR(INDEX(Settings!$F$27:$L$31,MATCH($E84,Settings!$E$27:$E$31,0),MATCH($B84,Settings!$F$25:$L$25,0))="Yes","")</f>
        <v/>
      </c>
      <c r="G84" s="116" t="str">
        <f t="shared" si="7"/>
        <v/>
      </c>
      <c r="H84" s="116" t="str">
        <f t="shared" si="8"/>
        <v/>
      </c>
      <c r="I84" s="116" t="str">
        <f t="shared" si="11"/>
        <v/>
      </c>
      <c r="J84" s="149" t="str">
        <f ca="1">IFERROR(SMALL(WorkingDays,ROW(A84)-ROW($A$2)),"")</f>
        <v/>
      </c>
    </row>
    <row r="85" spans="1:10">
      <c r="A85" s="115" t="str">
        <f t="shared" si="6"/>
        <v/>
      </c>
      <c r="B85" s="148" t="str">
        <f t="shared" si="9"/>
        <v/>
      </c>
      <c r="C85" s="148" t="str">
        <f t="shared" si="10"/>
        <v/>
      </c>
      <c r="D85" s="148" t="str">
        <f t="array" ref="D85">IF(A85="","",MIN(IF($C$3:$C$399=C85,ROW($B$3:$B$399),"")))</f>
        <v/>
      </c>
      <c r="E85" s="148" t="str">
        <f t="array" aca="1" ref="E85" ca="1">IF(A85="","",COUNTIF(INDIRECT(ADDRESS(D85,COLUMN(B85))):INDIRECT(ADDRESS(ROW(E85),COLUMN(B85))),B85))</f>
        <v/>
      </c>
      <c r="F85" s="116" t="str">
        <f ca="1">IFERROR(INDEX(Settings!$F$27:$L$31,MATCH($E85,Settings!$E$27:$E$31,0),MATCH($B85,Settings!$F$25:$L$25,0))="Yes","")</f>
        <v/>
      </c>
      <c r="G85" s="116" t="str">
        <f t="shared" si="7"/>
        <v/>
      </c>
      <c r="H85" s="116" t="str">
        <f t="shared" si="8"/>
        <v/>
      </c>
      <c r="I85" s="116" t="str">
        <f t="shared" si="11"/>
        <v/>
      </c>
      <c r="J85" s="149" t="str">
        <f ca="1">IFERROR(SMALL(WorkingDays,ROW(A85)-ROW($A$2)),"")</f>
        <v/>
      </c>
    </row>
    <row r="86" spans="1:10">
      <c r="A86" s="115" t="str">
        <f t="shared" si="6"/>
        <v/>
      </c>
      <c r="B86" s="148" t="str">
        <f t="shared" si="9"/>
        <v/>
      </c>
      <c r="C86" s="148" t="str">
        <f t="shared" si="10"/>
        <v/>
      </c>
      <c r="D86" s="148" t="str">
        <f t="array" ref="D86">IF(A86="","",MIN(IF($C$3:$C$399=C86,ROW($B$3:$B$399),"")))</f>
        <v/>
      </c>
      <c r="E86" s="148" t="str">
        <f t="array" aca="1" ref="E86" ca="1">IF(A86="","",COUNTIF(INDIRECT(ADDRESS(D86,COLUMN(B86))):INDIRECT(ADDRESS(ROW(E86),COLUMN(B86))),B86))</f>
        <v/>
      </c>
      <c r="F86" s="116" t="str">
        <f ca="1">IFERROR(INDEX(Settings!$F$27:$L$31,MATCH($E86,Settings!$E$27:$E$31,0),MATCH($B86,Settings!$F$25:$L$25,0))="Yes","")</f>
        <v/>
      </c>
      <c r="G86" s="116" t="str">
        <f t="shared" si="7"/>
        <v/>
      </c>
      <c r="H86" s="116" t="str">
        <f t="shared" si="8"/>
        <v/>
      </c>
      <c r="I86" s="116" t="str">
        <f t="shared" si="11"/>
        <v/>
      </c>
      <c r="J86" s="149" t="str">
        <f ca="1">IFERROR(SMALL(WorkingDays,ROW(A86)-ROW($A$2)),"")</f>
        <v/>
      </c>
    </row>
    <row r="87" spans="1:10">
      <c r="A87" s="115" t="str">
        <f t="shared" si="6"/>
        <v/>
      </c>
      <c r="B87" s="148" t="str">
        <f t="shared" si="9"/>
        <v/>
      </c>
      <c r="C87" s="148" t="str">
        <f t="shared" si="10"/>
        <v/>
      </c>
      <c r="D87" s="148" t="str">
        <f t="array" ref="D87">IF(A87="","",MIN(IF($C$3:$C$399=C87,ROW($B$3:$B$399),"")))</f>
        <v/>
      </c>
      <c r="E87" s="148" t="str">
        <f t="array" aca="1" ref="E87" ca="1">IF(A87="","",COUNTIF(INDIRECT(ADDRESS(D87,COLUMN(B87))):INDIRECT(ADDRESS(ROW(E87),COLUMN(B87))),B87))</f>
        <v/>
      </c>
      <c r="F87" s="116" t="str">
        <f ca="1">IFERROR(INDEX(Settings!$F$27:$L$31,MATCH($E87,Settings!$E$27:$E$31,0),MATCH($B87,Settings!$F$25:$L$25,0))="Yes","")</f>
        <v/>
      </c>
      <c r="G87" s="116" t="str">
        <f t="shared" si="7"/>
        <v/>
      </c>
      <c r="H87" s="116" t="str">
        <f t="shared" si="8"/>
        <v/>
      </c>
      <c r="I87" s="116" t="str">
        <f t="shared" si="11"/>
        <v/>
      </c>
      <c r="J87" s="149" t="str">
        <f ca="1">IFERROR(SMALL(WorkingDays,ROW(A87)-ROW($A$2)),"")</f>
        <v/>
      </c>
    </row>
    <row r="88" spans="1:10">
      <c r="A88" s="115" t="str">
        <f t="shared" si="6"/>
        <v/>
      </c>
      <c r="B88" s="148" t="str">
        <f t="shared" si="9"/>
        <v/>
      </c>
      <c r="C88" s="148" t="str">
        <f t="shared" si="10"/>
        <v/>
      </c>
      <c r="D88" s="148" t="str">
        <f t="array" ref="D88">IF(A88="","",MIN(IF($C$3:$C$399=C88,ROW($B$3:$B$399),"")))</f>
        <v/>
      </c>
      <c r="E88" s="148" t="str">
        <f t="array" aca="1" ref="E88" ca="1">IF(A88="","",COUNTIF(INDIRECT(ADDRESS(D88,COLUMN(B88))):INDIRECT(ADDRESS(ROW(E88),COLUMN(B88))),B88))</f>
        <v/>
      </c>
      <c r="F88" s="116" t="str">
        <f ca="1">IFERROR(INDEX(Settings!$F$27:$L$31,MATCH($E88,Settings!$E$27:$E$31,0),MATCH($B88,Settings!$F$25:$L$25,0))="Yes","")</f>
        <v/>
      </c>
      <c r="G88" s="116" t="str">
        <f t="shared" si="7"/>
        <v/>
      </c>
      <c r="H88" s="116" t="str">
        <f t="shared" si="8"/>
        <v/>
      </c>
      <c r="I88" s="116" t="str">
        <f t="shared" si="11"/>
        <v/>
      </c>
      <c r="J88" s="149" t="str">
        <f ca="1">IFERROR(SMALL(WorkingDays,ROW(A88)-ROW($A$2)),"")</f>
        <v/>
      </c>
    </row>
    <row r="89" spans="1:10">
      <c r="A89" s="115" t="str">
        <f t="shared" si="6"/>
        <v/>
      </c>
      <c r="B89" s="148" t="str">
        <f t="shared" si="9"/>
        <v/>
      </c>
      <c r="C89" s="148" t="str">
        <f t="shared" si="10"/>
        <v/>
      </c>
      <c r="D89" s="148" t="str">
        <f t="array" ref="D89">IF(A89="","",MIN(IF($C$3:$C$399=C89,ROW($B$3:$B$399),"")))</f>
        <v/>
      </c>
      <c r="E89" s="148" t="str">
        <f t="array" aca="1" ref="E89" ca="1">IF(A89="","",COUNTIF(INDIRECT(ADDRESS(D89,COLUMN(B89))):INDIRECT(ADDRESS(ROW(E89),COLUMN(B89))),B89))</f>
        <v/>
      </c>
      <c r="F89" s="116" t="str">
        <f ca="1">IFERROR(INDEX(Settings!$F$27:$L$31,MATCH($E89,Settings!$E$27:$E$31,0),MATCH($B89,Settings!$F$25:$L$25,0))="Yes","")</f>
        <v/>
      </c>
      <c r="G89" s="116" t="str">
        <f t="shared" si="7"/>
        <v/>
      </c>
      <c r="H89" s="116" t="str">
        <f t="shared" si="8"/>
        <v/>
      </c>
      <c r="I89" s="116" t="str">
        <f t="shared" si="11"/>
        <v/>
      </c>
      <c r="J89" s="149" t="str">
        <f ca="1">IFERROR(SMALL(WorkingDays,ROW(A89)-ROW($A$2)),"")</f>
        <v/>
      </c>
    </row>
    <row r="90" spans="1:10">
      <c r="A90" s="115" t="str">
        <f t="shared" si="6"/>
        <v/>
      </c>
      <c r="B90" s="148" t="str">
        <f t="shared" si="9"/>
        <v/>
      </c>
      <c r="C90" s="148" t="str">
        <f t="shared" si="10"/>
        <v/>
      </c>
      <c r="D90" s="148" t="str">
        <f t="array" ref="D90">IF(A90="","",MIN(IF($C$3:$C$399=C90,ROW($B$3:$B$399),"")))</f>
        <v/>
      </c>
      <c r="E90" s="148" t="str">
        <f t="array" aca="1" ref="E90" ca="1">IF(A90="","",COUNTIF(INDIRECT(ADDRESS(D90,COLUMN(B90))):INDIRECT(ADDRESS(ROW(E90),COLUMN(B90))),B90))</f>
        <v/>
      </c>
      <c r="F90" s="116" t="str">
        <f ca="1">IFERROR(INDEX(Settings!$F$27:$L$31,MATCH($E90,Settings!$E$27:$E$31,0),MATCH($B90,Settings!$F$25:$L$25,0))="Yes","")</f>
        <v/>
      </c>
      <c r="G90" s="116" t="str">
        <f t="shared" si="7"/>
        <v/>
      </c>
      <c r="H90" s="116" t="str">
        <f t="shared" si="8"/>
        <v/>
      </c>
      <c r="I90" s="116" t="str">
        <f t="shared" si="11"/>
        <v/>
      </c>
      <c r="J90" s="149" t="str">
        <f ca="1">IFERROR(SMALL(WorkingDays,ROW(A90)-ROW($A$2)),"")</f>
        <v/>
      </c>
    </row>
    <row r="91" spans="1:10">
      <c r="A91" s="115" t="str">
        <f t="shared" si="6"/>
        <v/>
      </c>
      <c r="B91" s="148" t="str">
        <f t="shared" si="9"/>
        <v/>
      </c>
      <c r="C91" s="148" t="str">
        <f t="shared" si="10"/>
        <v/>
      </c>
      <c r="D91" s="148" t="str">
        <f t="array" ref="D91">IF(A91="","",MIN(IF($C$3:$C$399=C91,ROW($B$3:$B$399),"")))</f>
        <v/>
      </c>
      <c r="E91" s="148" t="str">
        <f t="array" aca="1" ref="E91" ca="1">IF(A91="","",COUNTIF(INDIRECT(ADDRESS(D91,COLUMN(B91))):INDIRECT(ADDRESS(ROW(E91),COLUMN(B91))),B91))</f>
        <v/>
      </c>
      <c r="F91" s="116" t="str">
        <f ca="1">IFERROR(INDEX(Settings!$F$27:$L$31,MATCH($E91,Settings!$E$27:$E$31,0),MATCH($B91,Settings!$F$25:$L$25,0))="Yes","")</f>
        <v/>
      </c>
      <c r="G91" s="116" t="str">
        <f t="shared" si="7"/>
        <v/>
      </c>
      <c r="H91" s="116" t="str">
        <f t="shared" si="8"/>
        <v/>
      </c>
      <c r="I91" s="116" t="str">
        <f t="shared" si="11"/>
        <v/>
      </c>
      <c r="J91" s="149" t="str">
        <f ca="1">IFERROR(SMALL(WorkingDays,ROW(A91)-ROW($A$2)),"")</f>
        <v/>
      </c>
    </row>
    <row r="92" spans="1:10">
      <c r="A92" s="115" t="str">
        <f t="shared" si="6"/>
        <v/>
      </c>
      <c r="B92" s="148" t="str">
        <f t="shared" si="9"/>
        <v/>
      </c>
      <c r="C92" s="148" t="str">
        <f t="shared" si="10"/>
        <v/>
      </c>
      <c r="D92" s="148" t="str">
        <f t="array" ref="D92">IF(A92="","",MIN(IF($C$3:$C$399=C92,ROW($B$3:$B$399),"")))</f>
        <v/>
      </c>
      <c r="E92" s="148" t="str">
        <f t="array" aca="1" ref="E92" ca="1">IF(A92="","",COUNTIF(INDIRECT(ADDRESS(D92,COLUMN(B92))):INDIRECT(ADDRESS(ROW(E92),COLUMN(B92))),B92))</f>
        <v/>
      </c>
      <c r="F92" s="116" t="str">
        <f ca="1">IFERROR(INDEX(Settings!$F$27:$L$31,MATCH($E92,Settings!$E$27:$E$31,0),MATCH($B92,Settings!$F$25:$L$25,0))="Yes","")</f>
        <v/>
      </c>
      <c r="G92" s="116" t="str">
        <f t="shared" si="7"/>
        <v/>
      </c>
      <c r="H92" s="116" t="str">
        <f t="shared" si="8"/>
        <v/>
      </c>
      <c r="I92" s="116" t="str">
        <f t="shared" si="11"/>
        <v/>
      </c>
      <c r="J92" s="149" t="str">
        <f ca="1">IFERROR(SMALL(WorkingDays,ROW(A92)-ROW($A$2)),"")</f>
        <v/>
      </c>
    </row>
    <row r="93" spans="1:10">
      <c r="A93" s="115" t="str">
        <f t="shared" si="6"/>
        <v/>
      </c>
      <c r="B93" s="148" t="str">
        <f t="shared" si="9"/>
        <v/>
      </c>
      <c r="C93" s="148" t="str">
        <f t="shared" si="10"/>
        <v/>
      </c>
      <c r="D93" s="148" t="str">
        <f t="array" ref="D93">IF(A93="","",MIN(IF($C$3:$C$399=C93,ROW($B$3:$B$399),"")))</f>
        <v/>
      </c>
      <c r="E93" s="148" t="str">
        <f t="array" aca="1" ref="E93" ca="1">IF(A93="","",COUNTIF(INDIRECT(ADDRESS(D93,COLUMN(B93))):INDIRECT(ADDRESS(ROW(E93),COLUMN(B93))),B93))</f>
        <v/>
      </c>
      <c r="F93" s="116" t="str">
        <f ca="1">IFERROR(INDEX(Settings!$F$27:$L$31,MATCH($E93,Settings!$E$27:$E$31,0),MATCH($B93,Settings!$F$25:$L$25,0))="Yes","")</f>
        <v/>
      </c>
      <c r="G93" s="116" t="str">
        <f t="shared" si="7"/>
        <v/>
      </c>
      <c r="H93" s="116" t="str">
        <f t="shared" si="8"/>
        <v/>
      </c>
      <c r="I93" s="116" t="str">
        <f t="shared" si="11"/>
        <v/>
      </c>
      <c r="J93" s="149" t="str">
        <f ca="1">IFERROR(SMALL(WorkingDays,ROW(A93)-ROW($A$2)),"")</f>
        <v/>
      </c>
    </row>
    <row r="94" spans="1:10">
      <c r="A94" s="115" t="str">
        <f t="shared" si="6"/>
        <v/>
      </c>
      <c r="B94" s="148" t="str">
        <f t="shared" si="9"/>
        <v/>
      </c>
      <c r="C94" s="148" t="str">
        <f t="shared" si="10"/>
        <v/>
      </c>
      <c r="D94" s="148" t="str">
        <f t="array" ref="D94">IF(A94="","",MIN(IF($C$3:$C$399=C94,ROW($B$3:$B$399),"")))</f>
        <v/>
      </c>
      <c r="E94" s="148" t="str">
        <f t="array" aca="1" ref="E94" ca="1">IF(A94="","",COUNTIF(INDIRECT(ADDRESS(D94,COLUMN(B94))):INDIRECT(ADDRESS(ROW(E94),COLUMN(B94))),B94))</f>
        <v/>
      </c>
      <c r="F94" s="116" t="str">
        <f ca="1">IFERROR(INDEX(Settings!$F$27:$L$31,MATCH($E94,Settings!$E$27:$E$31,0),MATCH($B94,Settings!$F$25:$L$25,0))="Yes","")</f>
        <v/>
      </c>
      <c r="G94" s="116" t="str">
        <f t="shared" si="7"/>
        <v/>
      </c>
      <c r="H94" s="116" t="str">
        <f t="shared" si="8"/>
        <v/>
      </c>
      <c r="I94" s="116" t="str">
        <f t="shared" si="11"/>
        <v/>
      </c>
      <c r="J94" s="149" t="str">
        <f ca="1">IFERROR(SMALL(WorkingDays,ROW(A94)-ROW($A$2)),"")</f>
        <v/>
      </c>
    </row>
    <row r="95" spans="1:10">
      <c r="A95" s="115" t="str">
        <f t="shared" si="6"/>
        <v/>
      </c>
      <c r="B95" s="148" t="str">
        <f t="shared" si="9"/>
        <v/>
      </c>
      <c r="C95" s="148" t="str">
        <f t="shared" si="10"/>
        <v/>
      </c>
      <c r="D95" s="148" t="str">
        <f t="array" ref="D95">IF(A95="","",MIN(IF($C$3:$C$399=C95,ROW($B$3:$B$399),"")))</f>
        <v/>
      </c>
      <c r="E95" s="148" t="str">
        <f t="array" aca="1" ref="E95" ca="1">IF(A95="","",COUNTIF(INDIRECT(ADDRESS(D95,COLUMN(B95))):INDIRECT(ADDRESS(ROW(E95),COLUMN(B95))),B95))</f>
        <v/>
      </c>
      <c r="F95" s="116" t="str">
        <f ca="1">IFERROR(INDEX(Settings!$F$27:$L$31,MATCH($E95,Settings!$E$27:$E$31,0),MATCH($B95,Settings!$F$25:$L$25,0))="Yes","")</f>
        <v/>
      </c>
      <c r="G95" s="116" t="str">
        <f t="shared" si="7"/>
        <v/>
      </c>
      <c r="H95" s="116" t="str">
        <f t="shared" si="8"/>
        <v/>
      </c>
      <c r="I95" s="116" t="str">
        <f t="shared" si="11"/>
        <v/>
      </c>
      <c r="J95" s="149" t="str">
        <f ca="1">IFERROR(SMALL(WorkingDays,ROW(A95)-ROW($A$2)),"")</f>
        <v/>
      </c>
    </row>
    <row r="96" spans="1:10">
      <c r="A96" s="115" t="str">
        <f t="shared" si="6"/>
        <v/>
      </c>
      <c r="B96" s="148" t="str">
        <f t="shared" si="9"/>
        <v/>
      </c>
      <c r="C96" s="148" t="str">
        <f t="shared" si="10"/>
        <v/>
      </c>
      <c r="D96" s="148" t="str">
        <f t="array" ref="D96">IF(A96="","",MIN(IF($C$3:$C$399=C96,ROW($B$3:$B$399),"")))</f>
        <v/>
      </c>
      <c r="E96" s="148" t="str">
        <f t="array" aca="1" ref="E96" ca="1">IF(A96="","",COUNTIF(INDIRECT(ADDRESS(D96,COLUMN(B96))):INDIRECT(ADDRESS(ROW(E96),COLUMN(B96))),B96))</f>
        <v/>
      </c>
      <c r="F96" s="116" t="str">
        <f ca="1">IFERROR(INDEX(Settings!$F$27:$L$31,MATCH($E96,Settings!$E$27:$E$31,0),MATCH($B96,Settings!$F$25:$L$25,0))="Yes","")</f>
        <v/>
      </c>
      <c r="G96" s="116" t="str">
        <f t="shared" si="7"/>
        <v/>
      </c>
      <c r="H96" s="116" t="str">
        <f t="shared" si="8"/>
        <v/>
      </c>
      <c r="I96" s="116" t="str">
        <f t="shared" si="11"/>
        <v/>
      </c>
      <c r="J96" s="149" t="str">
        <f ca="1">IFERROR(SMALL(WorkingDays,ROW(A96)-ROW($A$2)),"")</f>
        <v/>
      </c>
    </row>
    <row r="97" spans="1:10">
      <c r="A97" s="115" t="str">
        <f t="shared" si="6"/>
        <v/>
      </c>
      <c r="B97" s="148" t="str">
        <f t="shared" si="9"/>
        <v/>
      </c>
      <c r="C97" s="148" t="str">
        <f t="shared" si="10"/>
        <v/>
      </c>
      <c r="D97" s="148" t="str">
        <f t="array" ref="D97">IF(A97="","",MIN(IF($C$3:$C$399=C97,ROW($B$3:$B$399),"")))</f>
        <v/>
      </c>
      <c r="E97" s="148" t="str">
        <f t="array" aca="1" ref="E97" ca="1">IF(A97="","",COUNTIF(INDIRECT(ADDRESS(D97,COLUMN(B97))):INDIRECT(ADDRESS(ROW(E97),COLUMN(B97))),B97))</f>
        <v/>
      </c>
      <c r="F97" s="116" t="str">
        <f ca="1">IFERROR(INDEX(Settings!$F$27:$L$31,MATCH($E97,Settings!$E$27:$E$31,0),MATCH($B97,Settings!$F$25:$L$25,0))="Yes","")</f>
        <v/>
      </c>
      <c r="G97" s="116" t="str">
        <f t="shared" si="7"/>
        <v/>
      </c>
      <c r="H97" s="116" t="str">
        <f t="shared" si="8"/>
        <v/>
      </c>
      <c r="I97" s="116" t="str">
        <f t="shared" si="11"/>
        <v/>
      </c>
      <c r="J97" s="149" t="str">
        <f ca="1">IFERROR(SMALL(WorkingDays,ROW(A97)-ROW($A$2)),"")</f>
        <v/>
      </c>
    </row>
    <row r="98" spans="1:10">
      <c r="A98" s="115" t="str">
        <f t="shared" si="6"/>
        <v/>
      </c>
      <c r="B98" s="148" t="str">
        <f t="shared" si="9"/>
        <v/>
      </c>
      <c r="C98" s="148" t="str">
        <f t="shared" si="10"/>
        <v/>
      </c>
      <c r="D98" s="148" t="str">
        <f t="array" ref="D98">IF(A98="","",MIN(IF($C$3:$C$399=C98,ROW($B$3:$B$399),"")))</f>
        <v/>
      </c>
      <c r="E98" s="148" t="str">
        <f t="array" aca="1" ref="E98" ca="1">IF(A98="","",COUNTIF(INDIRECT(ADDRESS(D98,COLUMN(B98))):INDIRECT(ADDRESS(ROW(E98),COLUMN(B98))),B98))</f>
        <v/>
      </c>
      <c r="F98" s="116" t="str">
        <f ca="1">IFERROR(INDEX(Settings!$F$27:$L$31,MATCH($E98,Settings!$E$27:$E$31,0),MATCH($B98,Settings!$F$25:$L$25,0))="Yes","")</f>
        <v/>
      </c>
      <c r="G98" s="116" t="str">
        <f t="shared" si="7"/>
        <v/>
      </c>
      <c r="H98" s="116" t="str">
        <f t="shared" si="8"/>
        <v/>
      </c>
      <c r="I98" s="116" t="str">
        <f t="shared" si="11"/>
        <v/>
      </c>
      <c r="J98" s="149" t="str">
        <f ca="1">IFERROR(SMALL(WorkingDays,ROW(A98)-ROW($A$2)),"")</f>
        <v/>
      </c>
    </row>
    <row r="99" spans="1:10">
      <c r="A99" s="115" t="str">
        <f t="shared" si="6"/>
        <v/>
      </c>
      <c r="B99" s="148" t="str">
        <f t="shared" si="9"/>
        <v/>
      </c>
      <c r="C99" s="148" t="str">
        <f t="shared" si="10"/>
        <v/>
      </c>
      <c r="D99" s="148" t="str">
        <f t="array" ref="D99">IF(A99="","",MIN(IF($C$3:$C$399=C99,ROW($B$3:$B$399),"")))</f>
        <v/>
      </c>
      <c r="E99" s="148" t="str">
        <f t="array" aca="1" ref="E99" ca="1">IF(A99="","",COUNTIF(INDIRECT(ADDRESS(D99,COLUMN(B99))):INDIRECT(ADDRESS(ROW(E99),COLUMN(B99))),B99))</f>
        <v/>
      </c>
      <c r="F99" s="116" t="str">
        <f ca="1">IFERROR(INDEX(Settings!$F$27:$L$31,MATCH($E99,Settings!$E$27:$E$31,0),MATCH($B99,Settings!$F$25:$L$25,0))="Yes","")</f>
        <v/>
      </c>
      <c r="G99" s="116" t="str">
        <f t="shared" si="7"/>
        <v/>
      </c>
      <c r="H99" s="116" t="str">
        <f t="shared" si="8"/>
        <v/>
      </c>
      <c r="I99" s="116" t="str">
        <f t="shared" si="11"/>
        <v/>
      </c>
      <c r="J99" s="149" t="str">
        <f ca="1">IFERROR(SMALL(WorkingDays,ROW(A99)-ROW($A$2)),"")</f>
        <v/>
      </c>
    </row>
    <row r="100" spans="1:10">
      <c r="A100" s="115" t="str">
        <f t="shared" si="6"/>
        <v/>
      </c>
      <c r="B100" s="148" t="str">
        <f t="shared" si="9"/>
        <v/>
      </c>
      <c r="C100" s="148" t="str">
        <f t="shared" si="10"/>
        <v/>
      </c>
      <c r="D100" s="148" t="str">
        <f t="array" ref="D100">IF(A100="","",MIN(IF($C$3:$C$399=C100,ROW($B$3:$B$399),"")))</f>
        <v/>
      </c>
      <c r="E100" s="148" t="str">
        <f t="array" aca="1" ref="E100" ca="1">IF(A100="","",COUNTIF(INDIRECT(ADDRESS(D100,COLUMN(B100))):INDIRECT(ADDRESS(ROW(E100),COLUMN(B100))),B100))</f>
        <v/>
      </c>
      <c r="F100" s="116" t="str">
        <f ca="1">IFERROR(INDEX(Settings!$F$27:$L$31,MATCH($E100,Settings!$E$27:$E$31,0),MATCH($B100,Settings!$F$25:$L$25,0))="Yes","")</f>
        <v/>
      </c>
      <c r="G100" s="116" t="str">
        <f t="shared" si="7"/>
        <v/>
      </c>
      <c r="H100" s="116" t="str">
        <f t="shared" si="8"/>
        <v/>
      </c>
      <c r="I100" s="116" t="str">
        <f t="shared" si="11"/>
        <v/>
      </c>
      <c r="J100" s="149" t="str">
        <f ca="1">IFERROR(SMALL(WorkingDays,ROW(A100)-ROW($A$2)),"")</f>
        <v/>
      </c>
    </row>
    <row r="101" spans="1:10">
      <c r="A101" s="115" t="str">
        <f t="shared" si="6"/>
        <v/>
      </c>
      <c r="B101" s="148" t="str">
        <f t="shared" si="9"/>
        <v/>
      </c>
      <c r="C101" s="148" t="str">
        <f t="shared" si="10"/>
        <v/>
      </c>
      <c r="D101" s="148" t="str">
        <f t="array" ref="D101">IF(A101="","",MIN(IF($C$3:$C$399=C101,ROW($B$3:$B$399),"")))</f>
        <v/>
      </c>
      <c r="E101" s="148" t="str">
        <f t="array" aca="1" ref="E101" ca="1">IF(A101="","",COUNTIF(INDIRECT(ADDRESS(D101,COLUMN(B101))):INDIRECT(ADDRESS(ROW(E101),COLUMN(B101))),B101))</f>
        <v/>
      </c>
      <c r="F101" s="116" t="str">
        <f ca="1">IFERROR(INDEX(Settings!$F$27:$L$31,MATCH($E101,Settings!$E$27:$E$31,0),MATCH($B101,Settings!$F$25:$L$25,0))="Yes","")</f>
        <v/>
      </c>
      <c r="G101" s="116" t="str">
        <f t="shared" si="7"/>
        <v/>
      </c>
      <c r="H101" s="116" t="str">
        <f t="shared" si="8"/>
        <v/>
      </c>
      <c r="I101" s="116" t="str">
        <f t="shared" si="11"/>
        <v/>
      </c>
      <c r="J101" s="149" t="str">
        <f ca="1">IFERROR(SMALL(WorkingDays,ROW(A101)-ROW($A$2)),"")</f>
        <v/>
      </c>
    </row>
    <row r="102" spans="1:10">
      <c r="A102" s="115" t="str">
        <f t="shared" si="6"/>
        <v/>
      </c>
      <c r="B102" s="148" t="str">
        <f t="shared" si="9"/>
        <v/>
      </c>
      <c r="C102" s="148" t="str">
        <f t="shared" si="10"/>
        <v/>
      </c>
      <c r="D102" s="148" t="str">
        <f t="array" ref="D102">IF(A102="","",MIN(IF($C$3:$C$399=C102,ROW($B$3:$B$399),"")))</f>
        <v/>
      </c>
      <c r="E102" s="148" t="str">
        <f t="array" aca="1" ref="E102" ca="1">IF(A102="","",COUNTIF(INDIRECT(ADDRESS(D102,COLUMN(B102))):INDIRECT(ADDRESS(ROW(E102),COLUMN(B102))),B102))</f>
        <v/>
      </c>
      <c r="F102" s="116" t="str">
        <f ca="1">IFERROR(INDEX(Settings!$F$27:$L$31,MATCH($E102,Settings!$E$27:$E$31,0),MATCH($B102,Settings!$F$25:$L$25,0))="Yes","")</f>
        <v/>
      </c>
      <c r="G102" s="116" t="str">
        <f t="shared" si="7"/>
        <v/>
      </c>
      <c r="H102" s="116" t="str">
        <f t="shared" si="8"/>
        <v/>
      </c>
      <c r="I102" s="116" t="str">
        <f t="shared" si="11"/>
        <v/>
      </c>
      <c r="J102" s="149" t="str">
        <f ca="1">IFERROR(SMALL(WorkingDays,ROW(A102)-ROW($A$2)),"")</f>
        <v/>
      </c>
    </row>
    <row r="103" spans="1:10">
      <c r="A103" s="115" t="str">
        <f t="shared" si="6"/>
        <v/>
      </c>
      <c r="B103" s="148" t="str">
        <f t="shared" si="9"/>
        <v/>
      </c>
      <c r="C103" s="148" t="str">
        <f t="shared" si="10"/>
        <v/>
      </c>
      <c r="D103" s="148" t="str">
        <f t="array" ref="D103">IF(A103="","",MIN(IF($C$3:$C$399=C103,ROW($B$3:$B$399),"")))</f>
        <v/>
      </c>
      <c r="E103" s="148" t="str">
        <f t="array" aca="1" ref="E103" ca="1">IF(A103="","",COUNTIF(INDIRECT(ADDRESS(D103,COLUMN(B103))):INDIRECT(ADDRESS(ROW(E103),COLUMN(B103))),B103))</f>
        <v/>
      </c>
      <c r="F103" s="116" t="str">
        <f ca="1">IFERROR(INDEX(Settings!$F$27:$L$31,MATCH($E103,Settings!$E$27:$E$31,0),MATCH($B103,Settings!$F$25:$L$25,0))="Yes","")</f>
        <v/>
      </c>
      <c r="G103" s="116" t="str">
        <f t="shared" si="7"/>
        <v/>
      </c>
      <c r="H103" s="116" t="str">
        <f t="shared" si="8"/>
        <v/>
      </c>
      <c r="I103" s="116" t="str">
        <f t="shared" si="11"/>
        <v/>
      </c>
      <c r="J103" s="149" t="str">
        <f ca="1">IFERROR(SMALL(WorkingDays,ROW(A103)-ROW($A$2)),"")</f>
        <v/>
      </c>
    </row>
    <row r="104" spans="1:10">
      <c r="A104" s="115" t="str">
        <f t="shared" si="6"/>
        <v/>
      </c>
      <c r="B104" s="148" t="str">
        <f t="shared" si="9"/>
        <v/>
      </c>
      <c r="C104" s="148" t="str">
        <f t="shared" si="10"/>
        <v/>
      </c>
      <c r="D104" s="148" t="str">
        <f t="array" ref="D104">IF(A104="","",MIN(IF($C$3:$C$399=C104,ROW($B$3:$B$399),"")))</f>
        <v/>
      </c>
      <c r="E104" s="148" t="str">
        <f t="array" aca="1" ref="E104" ca="1">IF(A104="","",COUNTIF(INDIRECT(ADDRESS(D104,COLUMN(B104))):INDIRECT(ADDRESS(ROW(E104),COLUMN(B104))),B104))</f>
        <v/>
      </c>
      <c r="F104" s="116" t="str">
        <f ca="1">IFERROR(INDEX(Settings!$F$27:$L$31,MATCH($E104,Settings!$E$27:$E$31,0),MATCH($B104,Settings!$F$25:$L$25,0))="Yes","")</f>
        <v/>
      </c>
      <c r="G104" s="116" t="str">
        <f t="shared" si="7"/>
        <v/>
      </c>
      <c r="H104" s="116" t="str">
        <f t="shared" si="8"/>
        <v/>
      </c>
      <c r="I104" s="116" t="str">
        <f t="shared" si="11"/>
        <v/>
      </c>
      <c r="J104" s="149" t="str">
        <f ca="1">IFERROR(SMALL(WorkingDays,ROW(A104)-ROW($A$2)),"")</f>
        <v/>
      </c>
    </row>
    <row r="105" spans="1:10">
      <c r="A105" s="115" t="str">
        <f t="shared" si="6"/>
        <v/>
      </c>
      <c r="B105" s="148" t="str">
        <f t="shared" si="9"/>
        <v/>
      </c>
      <c r="C105" s="148" t="str">
        <f t="shared" si="10"/>
        <v/>
      </c>
      <c r="D105" s="148" t="str">
        <f t="array" ref="D105">IF(A105="","",MIN(IF($C$3:$C$399=C105,ROW($B$3:$B$399),"")))</f>
        <v/>
      </c>
      <c r="E105" s="148" t="str">
        <f t="array" aca="1" ref="E105" ca="1">IF(A105="","",COUNTIF(INDIRECT(ADDRESS(D105,COLUMN(B105))):INDIRECT(ADDRESS(ROW(E105),COLUMN(B105))),B105))</f>
        <v/>
      </c>
      <c r="F105" s="116" t="str">
        <f ca="1">IFERROR(INDEX(Settings!$F$27:$L$31,MATCH($E105,Settings!$E$27:$E$31,0),MATCH($B105,Settings!$F$25:$L$25,0))="Yes","")</f>
        <v/>
      </c>
      <c r="G105" s="116" t="str">
        <f t="shared" si="7"/>
        <v/>
      </c>
      <c r="H105" s="116" t="str">
        <f t="shared" si="8"/>
        <v/>
      </c>
      <c r="I105" s="116" t="str">
        <f t="shared" si="11"/>
        <v/>
      </c>
      <c r="J105" s="149" t="str">
        <f ca="1">IFERROR(SMALL(WorkingDays,ROW(A105)-ROW($A$2)),"")</f>
        <v/>
      </c>
    </row>
    <row r="106" spans="1:10">
      <c r="A106" s="115" t="str">
        <f t="shared" si="6"/>
        <v/>
      </c>
      <c r="B106" s="148" t="str">
        <f t="shared" si="9"/>
        <v/>
      </c>
      <c r="C106" s="148" t="str">
        <f t="shared" si="10"/>
        <v/>
      </c>
      <c r="D106" s="148" t="str">
        <f t="array" ref="D106">IF(A106="","",MIN(IF($C$3:$C$399=C106,ROW($B$3:$B$399),"")))</f>
        <v/>
      </c>
      <c r="E106" s="148" t="str">
        <f t="array" aca="1" ref="E106" ca="1">IF(A106="","",COUNTIF(INDIRECT(ADDRESS(D106,COLUMN(B106))):INDIRECT(ADDRESS(ROW(E106),COLUMN(B106))),B106))</f>
        <v/>
      </c>
      <c r="F106" s="116" t="str">
        <f ca="1">IFERROR(INDEX(Settings!$F$27:$L$31,MATCH($E106,Settings!$E$27:$E$31,0),MATCH($B106,Settings!$F$25:$L$25,0))="Yes","")</f>
        <v/>
      </c>
      <c r="G106" s="116" t="str">
        <f t="shared" si="7"/>
        <v/>
      </c>
      <c r="H106" s="116" t="str">
        <f t="shared" si="8"/>
        <v/>
      </c>
      <c r="I106" s="116" t="str">
        <f t="shared" si="11"/>
        <v/>
      </c>
      <c r="J106" s="149" t="str">
        <f ca="1">IFERROR(SMALL(WorkingDays,ROW(A106)-ROW($A$2)),"")</f>
        <v/>
      </c>
    </row>
    <row r="107" spans="1:10">
      <c r="A107" s="115" t="str">
        <f t="shared" si="6"/>
        <v/>
      </c>
      <c r="B107" s="148" t="str">
        <f t="shared" si="9"/>
        <v/>
      </c>
      <c r="C107" s="148" t="str">
        <f t="shared" si="10"/>
        <v/>
      </c>
      <c r="D107" s="148" t="str">
        <f t="array" ref="D107">IF(A107="","",MIN(IF($C$3:$C$399=C107,ROW($B$3:$B$399),"")))</f>
        <v/>
      </c>
      <c r="E107" s="148" t="str">
        <f t="array" aca="1" ref="E107" ca="1">IF(A107="","",COUNTIF(INDIRECT(ADDRESS(D107,COLUMN(B107))):INDIRECT(ADDRESS(ROW(E107),COLUMN(B107))),B107))</f>
        <v/>
      </c>
      <c r="F107" s="116" t="str">
        <f ca="1">IFERROR(INDEX(Settings!$F$27:$L$31,MATCH($E107,Settings!$E$27:$E$31,0),MATCH($B107,Settings!$F$25:$L$25,0))="Yes","")</f>
        <v/>
      </c>
      <c r="G107" s="116" t="str">
        <f t="shared" si="7"/>
        <v/>
      </c>
      <c r="H107" s="116" t="str">
        <f t="shared" si="8"/>
        <v/>
      </c>
      <c r="I107" s="116" t="str">
        <f t="shared" si="11"/>
        <v/>
      </c>
      <c r="J107" s="149" t="str">
        <f ca="1">IFERROR(SMALL(WorkingDays,ROW(A107)-ROW($A$2)),"")</f>
        <v/>
      </c>
    </row>
    <row r="108" spans="1:10">
      <c r="A108" s="115" t="str">
        <f t="shared" si="6"/>
        <v/>
      </c>
      <c r="B108" s="148" t="str">
        <f t="shared" si="9"/>
        <v/>
      </c>
      <c r="C108" s="148" t="str">
        <f t="shared" si="10"/>
        <v/>
      </c>
      <c r="D108" s="148" t="str">
        <f t="array" ref="D108">IF(A108="","",MIN(IF($C$3:$C$399=C108,ROW($B$3:$B$399),"")))</f>
        <v/>
      </c>
      <c r="E108" s="148" t="str">
        <f t="array" aca="1" ref="E108" ca="1">IF(A108="","",COUNTIF(INDIRECT(ADDRESS(D108,COLUMN(B108))):INDIRECT(ADDRESS(ROW(E108),COLUMN(B108))),B108))</f>
        <v/>
      </c>
      <c r="F108" s="116" t="str">
        <f ca="1">IFERROR(INDEX(Settings!$F$27:$L$31,MATCH($E108,Settings!$E$27:$E$31,0),MATCH($B108,Settings!$F$25:$L$25,0))="Yes","")</f>
        <v/>
      </c>
      <c r="G108" s="116" t="str">
        <f t="shared" si="7"/>
        <v/>
      </c>
      <c r="H108" s="116" t="str">
        <f t="shared" si="8"/>
        <v/>
      </c>
      <c r="I108" s="116" t="str">
        <f t="shared" si="11"/>
        <v/>
      </c>
      <c r="J108" s="149" t="str">
        <f ca="1">IFERROR(SMALL(WorkingDays,ROW(A108)-ROW($A$2)),"")</f>
        <v/>
      </c>
    </row>
    <row r="109" spans="1:10">
      <c r="A109" s="115" t="str">
        <f t="shared" si="6"/>
        <v/>
      </c>
      <c r="B109" s="148" t="str">
        <f t="shared" si="9"/>
        <v/>
      </c>
      <c r="C109" s="148" t="str">
        <f t="shared" si="10"/>
        <v/>
      </c>
      <c r="D109" s="148" t="str">
        <f t="array" ref="D109">IF(A109="","",MIN(IF($C$3:$C$399=C109,ROW($B$3:$B$399),"")))</f>
        <v/>
      </c>
      <c r="E109" s="148" t="str">
        <f t="array" aca="1" ref="E109" ca="1">IF(A109="","",COUNTIF(INDIRECT(ADDRESS(D109,COLUMN(B109))):INDIRECT(ADDRESS(ROW(E109),COLUMN(B109))),B109))</f>
        <v/>
      </c>
      <c r="F109" s="116" t="str">
        <f ca="1">IFERROR(INDEX(Settings!$F$27:$L$31,MATCH($E109,Settings!$E$27:$E$31,0),MATCH($B109,Settings!$F$25:$L$25,0))="Yes","")</f>
        <v/>
      </c>
      <c r="G109" s="116" t="str">
        <f t="shared" si="7"/>
        <v/>
      </c>
      <c r="H109" s="116" t="str">
        <f t="shared" si="8"/>
        <v/>
      </c>
      <c r="I109" s="116" t="str">
        <f t="shared" si="11"/>
        <v/>
      </c>
      <c r="J109" s="149" t="str">
        <f ca="1">IFERROR(SMALL(WorkingDays,ROW(A109)-ROW($A$2)),"")</f>
        <v/>
      </c>
    </row>
    <row r="110" spans="1:10">
      <c r="A110" s="115" t="str">
        <f t="shared" si="6"/>
        <v/>
      </c>
      <c r="B110" s="148" t="str">
        <f t="shared" si="9"/>
        <v/>
      </c>
      <c r="C110" s="148" t="str">
        <f t="shared" si="10"/>
        <v/>
      </c>
      <c r="D110" s="148" t="str">
        <f t="array" ref="D110">IF(A110="","",MIN(IF($C$3:$C$399=C110,ROW($B$3:$B$399),"")))</f>
        <v/>
      </c>
      <c r="E110" s="148" t="str">
        <f t="array" aca="1" ref="E110" ca="1">IF(A110="","",COUNTIF(INDIRECT(ADDRESS(D110,COLUMN(B110))):INDIRECT(ADDRESS(ROW(E110),COLUMN(B110))),B110))</f>
        <v/>
      </c>
      <c r="F110" s="116" t="str">
        <f ca="1">IFERROR(INDEX(Settings!$F$27:$L$31,MATCH($E110,Settings!$E$27:$E$31,0),MATCH($B110,Settings!$F$25:$L$25,0))="Yes","")</f>
        <v/>
      </c>
      <c r="G110" s="116" t="str">
        <f t="shared" si="7"/>
        <v/>
      </c>
      <c r="H110" s="116" t="str">
        <f t="shared" si="8"/>
        <v/>
      </c>
      <c r="I110" s="116" t="str">
        <f t="shared" si="11"/>
        <v/>
      </c>
      <c r="J110" s="149" t="str">
        <f ca="1">IFERROR(SMALL(WorkingDays,ROW(A110)-ROW($A$2)),"")</f>
        <v/>
      </c>
    </row>
    <row r="111" spans="1:10">
      <c r="A111" s="115" t="str">
        <f t="shared" si="6"/>
        <v/>
      </c>
      <c r="B111" s="148" t="str">
        <f t="shared" si="9"/>
        <v/>
      </c>
      <c r="C111" s="148" t="str">
        <f t="shared" si="10"/>
        <v/>
      </c>
      <c r="D111" s="148" t="str">
        <f t="array" ref="D111">IF(A111="","",MIN(IF($C$3:$C$399=C111,ROW($B$3:$B$399),"")))</f>
        <v/>
      </c>
      <c r="E111" s="148" t="str">
        <f t="array" aca="1" ref="E111" ca="1">IF(A111="","",COUNTIF(INDIRECT(ADDRESS(D111,COLUMN(B111))):INDIRECT(ADDRESS(ROW(E111),COLUMN(B111))),B111))</f>
        <v/>
      </c>
      <c r="F111" s="116" t="str">
        <f ca="1">IFERROR(INDEX(Settings!$F$27:$L$31,MATCH($E111,Settings!$E$27:$E$31,0),MATCH($B111,Settings!$F$25:$L$25,0))="Yes","")</f>
        <v/>
      </c>
      <c r="G111" s="116" t="str">
        <f t="shared" si="7"/>
        <v/>
      </c>
      <c r="H111" s="116" t="str">
        <f t="shared" si="8"/>
        <v/>
      </c>
      <c r="I111" s="116" t="str">
        <f t="shared" si="11"/>
        <v/>
      </c>
      <c r="J111" s="149" t="str">
        <f ca="1">IFERROR(SMALL(WorkingDays,ROW(A111)-ROW($A$2)),"")</f>
        <v/>
      </c>
    </row>
    <row r="112" spans="1:10">
      <c r="A112" s="115" t="str">
        <f t="shared" si="6"/>
        <v/>
      </c>
      <c r="B112" s="148" t="str">
        <f t="shared" si="9"/>
        <v/>
      </c>
      <c r="C112" s="148" t="str">
        <f t="shared" si="10"/>
        <v/>
      </c>
      <c r="D112" s="148" t="str">
        <f t="array" ref="D112">IF(A112="","",MIN(IF($C$3:$C$399=C112,ROW($B$3:$B$399),"")))</f>
        <v/>
      </c>
      <c r="E112" s="148" t="str">
        <f t="array" aca="1" ref="E112" ca="1">IF(A112="","",COUNTIF(INDIRECT(ADDRESS(D112,COLUMN(B112))):INDIRECT(ADDRESS(ROW(E112),COLUMN(B112))),B112))</f>
        <v/>
      </c>
      <c r="F112" s="116" t="str">
        <f ca="1">IFERROR(INDEX(Settings!$F$27:$L$31,MATCH($E112,Settings!$E$27:$E$31,0),MATCH($B112,Settings!$F$25:$L$25,0))="Yes","")</f>
        <v/>
      </c>
      <c r="G112" s="116" t="str">
        <f t="shared" si="7"/>
        <v/>
      </c>
      <c r="H112" s="116" t="str">
        <f t="shared" si="8"/>
        <v/>
      </c>
      <c r="I112" s="116" t="str">
        <f t="shared" si="11"/>
        <v/>
      </c>
      <c r="J112" s="149" t="str">
        <f ca="1">IFERROR(SMALL(WorkingDays,ROW(A112)-ROW($A$2)),"")</f>
        <v/>
      </c>
    </row>
    <row r="113" spans="1:10">
      <c r="A113" s="115" t="str">
        <f t="shared" si="6"/>
        <v/>
      </c>
      <c r="B113" s="148" t="str">
        <f t="shared" si="9"/>
        <v/>
      </c>
      <c r="C113" s="148" t="str">
        <f t="shared" si="10"/>
        <v/>
      </c>
      <c r="D113" s="148" t="str">
        <f t="array" ref="D113">IF(A113="","",MIN(IF($C$3:$C$399=C113,ROW($B$3:$B$399),"")))</f>
        <v/>
      </c>
      <c r="E113" s="148" t="str">
        <f t="array" aca="1" ref="E113" ca="1">IF(A113="","",COUNTIF(INDIRECT(ADDRESS(D113,COLUMN(B113))):INDIRECT(ADDRESS(ROW(E113),COLUMN(B113))),B113))</f>
        <v/>
      </c>
      <c r="F113" s="116" t="str">
        <f ca="1">IFERROR(INDEX(Settings!$F$27:$L$31,MATCH($E113,Settings!$E$27:$E$31,0),MATCH($B113,Settings!$F$25:$L$25,0))="Yes","")</f>
        <v/>
      </c>
      <c r="G113" s="116" t="str">
        <f t="shared" si="7"/>
        <v/>
      </c>
      <c r="H113" s="116" t="str">
        <f t="shared" si="8"/>
        <v/>
      </c>
      <c r="I113" s="116" t="str">
        <f t="shared" si="11"/>
        <v/>
      </c>
      <c r="J113" s="149" t="str">
        <f ca="1">IFERROR(SMALL(WorkingDays,ROW(A113)-ROW($A$2)),"")</f>
        <v/>
      </c>
    </row>
    <row r="114" spans="1:10">
      <c r="A114" s="115" t="str">
        <f t="shared" si="6"/>
        <v/>
      </c>
      <c r="B114" s="148" t="str">
        <f t="shared" si="9"/>
        <v/>
      </c>
      <c r="C114" s="148" t="str">
        <f t="shared" si="10"/>
        <v/>
      </c>
      <c r="D114" s="148" t="str">
        <f t="array" ref="D114">IF(A114="","",MIN(IF($C$3:$C$399=C114,ROW($B$3:$B$399),"")))</f>
        <v/>
      </c>
      <c r="E114" s="148" t="str">
        <f t="array" aca="1" ref="E114" ca="1">IF(A114="","",COUNTIF(INDIRECT(ADDRESS(D114,COLUMN(B114))):INDIRECT(ADDRESS(ROW(E114),COLUMN(B114))),B114))</f>
        <v/>
      </c>
      <c r="F114" s="116" t="str">
        <f ca="1">IFERROR(INDEX(Settings!$F$27:$L$31,MATCH($E114,Settings!$E$27:$E$31,0),MATCH($B114,Settings!$F$25:$L$25,0))="Yes","")</f>
        <v/>
      </c>
      <c r="G114" s="116" t="str">
        <f t="shared" si="7"/>
        <v/>
      </c>
      <c r="H114" s="116" t="str">
        <f t="shared" si="8"/>
        <v/>
      </c>
      <c r="I114" s="116" t="str">
        <f t="shared" si="11"/>
        <v/>
      </c>
      <c r="J114" s="149" t="str">
        <f ca="1">IFERROR(SMALL(WorkingDays,ROW(A114)-ROW($A$2)),"")</f>
        <v/>
      </c>
    </row>
    <row r="115" spans="1:10">
      <c r="A115" s="115" t="str">
        <f t="shared" si="6"/>
        <v/>
      </c>
      <c r="B115" s="148" t="str">
        <f t="shared" si="9"/>
        <v/>
      </c>
      <c r="C115" s="148" t="str">
        <f t="shared" si="10"/>
        <v/>
      </c>
      <c r="D115" s="148" t="str">
        <f t="array" ref="D115">IF(A115="","",MIN(IF($C$3:$C$399=C115,ROW($B$3:$B$399),"")))</f>
        <v/>
      </c>
      <c r="E115" s="148" t="str">
        <f t="array" aca="1" ref="E115" ca="1">IF(A115="","",COUNTIF(INDIRECT(ADDRESS(D115,COLUMN(B115))):INDIRECT(ADDRESS(ROW(E115),COLUMN(B115))),B115))</f>
        <v/>
      </c>
      <c r="F115" s="116" t="str">
        <f ca="1">IFERROR(INDEX(Settings!$F$27:$L$31,MATCH($E115,Settings!$E$27:$E$31,0),MATCH($B115,Settings!$F$25:$L$25,0))="Yes","")</f>
        <v/>
      </c>
      <c r="G115" s="116" t="str">
        <f t="shared" si="7"/>
        <v/>
      </c>
      <c r="H115" s="116" t="str">
        <f t="shared" si="8"/>
        <v/>
      </c>
      <c r="I115" s="116" t="str">
        <f t="shared" si="11"/>
        <v/>
      </c>
      <c r="J115" s="149" t="str">
        <f ca="1">IFERROR(SMALL(WorkingDays,ROW(A115)-ROW($A$2)),"")</f>
        <v/>
      </c>
    </row>
    <row r="116" spans="1:10">
      <c r="A116" s="115" t="str">
        <f t="shared" si="6"/>
        <v/>
      </c>
      <c r="B116" s="148" t="str">
        <f t="shared" si="9"/>
        <v/>
      </c>
      <c r="C116" s="148" t="str">
        <f t="shared" si="10"/>
        <v/>
      </c>
      <c r="D116" s="148" t="str">
        <f t="array" ref="D116">IF(A116="","",MIN(IF($C$3:$C$399=C116,ROW($B$3:$B$399),"")))</f>
        <v/>
      </c>
      <c r="E116" s="148" t="str">
        <f t="array" aca="1" ref="E116" ca="1">IF(A116="","",COUNTIF(INDIRECT(ADDRESS(D116,COLUMN(B116))):INDIRECT(ADDRESS(ROW(E116),COLUMN(B116))),B116))</f>
        <v/>
      </c>
      <c r="F116" s="116" t="str">
        <f ca="1">IFERROR(INDEX(Settings!$F$27:$L$31,MATCH($E116,Settings!$E$27:$E$31,0),MATCH($B116,Settings!$F$25:$L$25,0))="Yes","")</f>
        <v/>
      </c>
      <c r="G116" s="116" t="str">
        <f t="shared" si="7"/>
        <v/>
      </c>
      <c r="H116" s="116" t="str">
        <f t="shared" si="8"/>
        <v/>
      </c>
      <c r="I116" s="116" t="str">
        <f t="shared" si="11"/>
        <v/>
      </c>
      <c r="J116" s="149" t="str">
        <f ca="1">IFERROR(SMALL(WorkingDays,ROW(A116)-ROW($A$2)),"")</f>
        <v/>
      </c>
    </row>
    <row r="117" spans="1:10">
      <c r="A117" s="115" t="str">
        <f t="shared" si="6"/>
        <v/>
      </c>
      <c r="B117" s="148" t="str">
        <f t="shared" si="9"/>
        <v/>
      </c>
      <c r="C117" s="148" t="str">
        <f t="shared" si="10"/>
        <v/>
      </c>
      <c r="D117" s="148" t="str">
        <f t="array" ref="D117">IF(A117="","",MIN(IF($C$3:$C$399=C117,ROW($B$3:$B$399),"")))</f>
        <v/>
      </c>
      <c r="E117" s="148" t="str">
        <f t="array" aca="1" ref="E117" ca="1">IF(A117="","",COUNTIF(INDIRECT(ADDRESS(D117,COLUMN(B117))):INDIRECT(ADDRESS(ROW(E117),COLUMN(B117))),B117))</f>
        <v/>
      </c>
      <c r="F117" s="116" t="str">
        <f ca="1">IFERROR(INDEX(Settings!$F$27:$L$31,MATCH($E117,Settings!$E$27:$E$31,0),MATCH($B117,Settings!$F$25:$L$25,0))="Yes","")</f>
        <v/>
      </c>
      <c r="G117" s="116" t="str">
        <f t="shared" si="7"/>
        <v/>
      </c>
      <c r="H117" s="116" t="str">
        <f t="shared" si="8"/>
        <v/>
      </c>
      <c r="I117" s="116" t="str">
        <f t="shared" si="11"/>
        <v/>
      </c>
      <c r="J117" s="149" t="str">
        <f ca="1">IFERROR(SMALL(WorkingDays,ROW(A117)-ROW($A$2)),"")</f>
        <v/>
      </c>
    </row>
    <row r="118" spans="1:10">
      <c r="A118" s="115" t="str">
        <f t="shared" si="6"/>
        <v/>
      </c>
      <c r="B118" s="148" t="str">
        <f t="shared" si="9"/>
        <v/>
      </c>
      <c r="C118" s="148" t="str">
        <f t="shared" si="10"/>
        <v/>
      </c>
      <c r="D118" s="148" t="str">
        <f t="array" ref="D118">IF(A118="","",MIN(IF($C$3:$C$399=C118,ROW($B$3:$B$399),"")))</f>
        <v/>
      </c>
      <c r="E118" s="148" t="str">
        <f t="array" aca="1" ref="E118" ca="1">IF(A118="","",COUNTIF(INDIRECT(ADDRESS(D118,COLUMN(B118))):INDIRECT(ADDRESS(ROW(E118),COLUMN(B118))),B118))</f>
        <v/>
      </c>
      <c r="F118" s="116" t="str">
        <f ca="1">IFERROR(INDEX(Settings!$F$27:$L$31,MATCH($E118,Settings!$E$27:$E$31,0),MATCH($B118,Settings!$F$25:$L$25,0))="Yes","")</f>
        <v/>
      </c>
      <c r="G118" s="116" t="str">
        <f t="shared" si="7"/>
        <v/>
      </c>
      <c r="H118" s="116" t="str">
        <f t="shared" si="8"/>
        <v/>
      </c>
      <c r="I118" s="116" t="str">
        <f t="shared" si="11"/>
        <v/>
      </c>
      <c r="J118" s="149" t="str">
        <f ca="1">IFERROR(SMALL(WorkingDays,ROW(A118)-ROW($A$2)),"")</f>
        <v/>
      </c>
    </row>
    <row r="119" spans="1:10">
      <c r="A119" s="115" t="str">
        <f t="shared" si="6"/>
        <v/>
      </c>
      <c r="B119" s="148" t="str">
        <f t="shared" si="9"/>
        <v/>
      </c>
      <c r="C119" s="148" t="str">
        <f t="shared" si="10"/>
        <v/>
      </c>
      <c r="D119" s="148" t="str">
        <f t="array" ref="D119">IF(A119="","",MIN(IF($C$3:$C$399=C119,ROW($B$3:$B$399),"")))</f>
        <v/>
      </c>
      <c r="E119" s="148" t="str">
        <f t="array" aca="1" ref="E119" ca="1">IF(A119="","",COUNTIF(INDIRECT(ADDRESS(D119,COLUMN(B119))):INDIRECT(ADDRESS(ROW(E119),COLUMN(B119))),B119))</f>
        <v/>
      </c>
      <c r="F119" s="116" t="str">
        <f ca="1">IFERROR(INDEX(Settings!$F$27:$L$31,MATCH($E119,Settings!$E$27:$E$31,0),MATCH($B119,Settings!$F$25:$L$25,0))="Yes","")</f>
        <v/>
      </c>
      <c r="G119" s="116" t="str">
        <f t="shared" si="7"/>
        <v/>
      </c>
      <c r="H119" s="116" t="str">
        <f t="shared" si="8"/>
        <v/>
      </c>
      <c r="I119" s="116" t="str">
        <f t="shared" si="11"/>
        <v/>
      </c>
      <c r="J119" s="149" t="str">
        <f ca="1">IFERROR(SMALL(WorkingDays,ROW(A119)-ROW($A$2)),"")</f>
        <v/>
      </c>
    </row>
    <row r="120" spans="1:10">
      <c r="A120" s="115" t="str">
        <f t="shared" si="6"/>
        <v/>
      </c>
      <c r="B120" s="148" t="str">
        <f t="shared" si="9"/>
        <v/>
      </c>
      <c r="C120" s="148" t="str">
        <f t="shared" si="10"/>
        <v/>
      </c>
      <c r="D120" s="148" t="str">
        <f t="array" ref="D120">IF(A120="","",MIN(IF($C$3:$C$399=C120,ROW($B$3:$B$399),"")))</f>
        <v/>
      </c>
      <c r="E120" s="148" t="str">
        <f t="array" aca="1" ref="E120" ca="1">IF(A120="","",COUNTIF(INDIRECT(ADDRESS(D120,COLUMN(B120))):INDIRECT(ADDRESS(ROW(E120),COLUMN(B120))),B120))</f>
        <v/>
      </c>
      <c r="F120" s="116" t="str">
        <f ca="1">IFERROR(INDEX(Settings!$F$27:$L$31,MATCH($E120,Settings!$E$27:$E$31,0),MATCH($B120,Settings!$F$25:$L$25,0))="Yes","")</f>
        <v/>
      </c>
      <c r="G120" s="116" t="str">
        <f t="shared" si="7"/>
        <v/>
      </c>
      <c r="H120" s="116" t="str">
        <f t="shared" si="8"/>
        <v/>
      </c>
      <c r="I120" s="116" t="str">
        <f t="shared" si="11"/>
        <v/>
      </c>
      <c r="J120" s="149" t="str">
        <f ca="1">IFERROR(SMALL(WorkingDays,ROW(A120)-ROW($A$2)),"")</f>
        <v/>
      </c>
    </row>
    <row r="121" spans="1:10">
      <c r="A121" s="115" t="str">
        <f t="shared" si="6"/>
        <v/>
      </c>
      <c r="B121" s="148" t="str">
        <f t="shared" si="9"/>
        <v/>
      </c>
      <c r="C121" s="148" t="str">
        <f t="shared" si="10"/>
        <v/>
      </c>
      <c r="D121" s="148" t="str">
        <f t="array" ref="D121">IF(A121="","",MIN(IF($C$3:$C$399=C121,ROW($B$3:$B$399),"")))</f>
        <v/>
      </c>
      <c r="E121" s="148" t="str">
        <f t="array" aca="1" ref="E121" ca="1">IF(A121="","",COUNTIF(INDIRECT(ADDRESS(D121,COLUMN(B121))):INDIRECT(ADDRESS(ROW(E121),COLUMN(B121))),B121))</f>
        <v/>
      </c>
      <c r="F121" s="116" t="str">
        <f ca="1">IFERROR(INDEX(Settings!$F$27:$L$31,MATCH($E121,Settings!$E$27:$E$31,0),MATCH($B121,Settings!$F$25:$L$25,0))="Yes","")</f>
        <v/>
      </c>
      <c r="G121" s="116" t="str">
        <f t="shared" si="7"/>
        <v/>
      </c>
      <c r="H121" s="116" t="str">
        <f t="shared" si="8"/>
        <v/>
      </c>
      <c r="I121" s="116" t="str">
        <f t="shared" si="11"/>
        <v/>
      </c>
      <c r="J121" s="149" t="str">
        <f ca="1">IFERROR(SMALL(WorkingDays,ROW(A121)-ROW($A$2)),"")</f>
        <v/>
      </c>
    </row>
    <row r="122" spans="1:10">
      <c r="A122" s="115" t="str">
        <f t="shared" si="6"/>
        <v/>
      </c>
      <c r="B122" s="148" t="str">
        <f t="shared" si="9"/>
        <v/>
      </c>
      <c r="C122" s="148" t="str">
        <f t="shared" si="10"/>
        <v/>
      </c>
      <c r="D122" s="148" t="str">
        <f t="array" ref="D122">IF(A122="","",MIN(IF($C$3:$C$399=C122,ROW($B$3:$B$399),"")))</f>
        <v/>
      </c>
      <c r="E122" s="148" t="str">
        <f t="array" aca="1" ref="E122" ca="1">IF(A122="","",COUNTIF(INDIRECT(ADDRESS(D122,COLUMN(B122))):INDIRECT(ADDRESS(ROW(E122),COLUMN(B122))),B122))</f>
        <v/>
      </c>
      <c r="F122" s="116" t="str">
        <f ca="1">IFERROR(INDEX(Settings!$F$27:$L$31,MATCH($E122,Settings!$E$27:$E$31,0),MATCH($B122,Settings!$F$25:$L$25,0))="Yes","")</f>
        <v/>
      </c>
      <c r="G122" s="116" t="str">
        <f t="shared" si="7"/>
        <v/>
      </c>
      <c r="H122" s="116" t="str">
        <f t="shared" si="8"/>
        <v/>
      </c>
      <c r="I122" s="116" t="str">
        <f t="shared" si="11"/>
        <v/>
      </c>
      <c r="J122" s="149" t="str">
        <f ca="1">IFERROR(SMALL(WorkingDays,ROW(A122)-ROW($A$2)),"")</f>
        <v/>
      </c>
    </row>
    <row r="123" spans="1:10">
      <c r="A123" s="115" t="str">
        <f t="shared" si="6"/>
        <v/>
      </c>
      <c r="B123" s="148" t="str">
        <f t="shared" si="9"/>
        <v/>
      </c>
      <c r="C123" s="148" t="str">
        <f t="shared" si="10"/>
        <v/>
      </c>
      <c r="D123" s="148" t="str">
        <f t="array" ref="D123">IF(A123="","",MIN(IF($C$3:$C$399=C123,ROW($B$3:$B$399),"")))</f>
        <v/>
      </c>
      <c r="E123" s="148" t="str">
        <f t="array" aca="1" ref="E123" ca="1">IF(A123="","",COUNTIF(INDIRECT(ADDRESS(D123,COLUMN(B123))):INDIRECT(ADDRESS(ROW(E123),COLUMN(B123))),B123))</f>
        <v/>
      </c>
      <c r="F123" s="116" t="str">
        <f ca="1">IFERROR(INDEX(Settings!$F$27:$L$31,MATCH($E123,Settings!$E$27:$E$31,0),MATCH($B123,Settings!$F$25:$L$25,0))="Yes","")</f>
        <v/>
      </c>
      <c r="G123" s="116" t="str">
        <f t="shared" si="7"/>
        <v/>
      </c>
      <c r="H123" s="116" t="str">
        <f t="shared" si="8"/>
        <v/>
      </c>
      <c r="I123" s="116" t="str">
        <f t="shared" si="11"/>
        <v/>
      </c>
      <c r="J123" s="149" t="str">
        <f ca="1">IFERROR(SMALL(WorkingDays,ROW(A123)-ROW($A$2)),"")</f>
        <v/>
      </c>
    </row>
    <row r="124" spans="1:10">
      <c r="A124" s="115" t="str">
        <f t="shared" si="6"/>
        <v/>
      </c>
      <c r="B124" s="148" t="str">
        <f t="shared" si="9"/>
        <v/>
      </c>
      <c r="C124" s="148" t="str">
        <f t="shared" si="10"/>
        <v/>
      </c>
      <c r="D124" s="148" t="str">
        <f t="array" ref="D124">IF(A124="","",MIN(IF($C$3:$C$399=C124,ROW($B$3:$B$399),"")))</f>
        <v/>
      </c>
      <c r="E124" s="148" t="str">
        <f t="array" aca="1" ref="E124" ca="1">IF(A124="","",COUNTIF(INDIRECT(ADDRESS(D124,COLUMN(B124))):INDIRECT(ADDRESS(ROW(E124),COLUMN(B124))),B124))</f>
        <v/>
      </c>
      <c r="F124" s="116" t="str">
        <f ca="1">IFERROR(INDEX(Settings!$F$27:$L$31,MATCH($E124,Settings!$E$27:$E$31,0),MATCH($B124,Settings!$F$25:$L$25,0))="Yes","")</f>
        <v/>
      </c>
      <c r="G124" s="116" t="str">
        <f t="shared" si="7"/>
        <v/>
      </c>
      <c r="H124" s="116" t="str">
        <f t="shared" si="8"/>
        <v/>
      </c>
      <c r="I124" s="116" t="str">
        <f t="shared" si="11"/>
        <v/>
      </c>
      <c r="J124" s="149" t="str">
        <f ca="1">IFERROR(SMALL(WorkingDays,ROW(A124)-ROW($A$2)),"")</f>
        <v/>
      </c>
    </row>
    <row r="125" spans="1:10">
      <c r="A125" s="115" t="str">
        <f t="shared" si="6"/>
        <v/>
      </c>
      <c r="B125" s="148" t="str">
        <f t="shared" si="9"/>
        <v/>
      </c>
      <c r="C125" s="148" t="str">
        <f t="shared" si="10"/>
        <v/>
      </c>
      <c r="D125" s="148" t="str">
        <f t="array" ref="D125">IF(A125="","",MIN(IF($C$3:$C$399=C125,ROW($B$3:$B$399),"")))</f>
        <v/>
      </c>
      <c r="E125" s="148" t="str">
        <f t="array" aca="1" ref="E125" ca="1">IF(A125="","",COUNTIF(INDIRECT(ADDRESS(D125,COLUMN(B125))):INDIRECT(ADDRESS(ROW(E125),COLUMN(B125))),B125))</f>
        <v/>
      </c>
      <c r="F125" s="116" t="str">
        <f ca="1">IFERROR(INDEX(Settings!$F$27:$L$31,MATCH($E125,Settings!$E$27:$E$31,0),MATCH($B125,Settings!$F$25:$L$25,0))="Yes","")</f>
        <v/>
      </c>
      <c r="G125" s="116" t="str">
        <f t="shared" si="7"/>
        <v/>
      </c>
      <c r="H125" s="116" t="str">
        <f t="shared" si="8"/>
        <v/>
      </c>
      <c r="I125" s="116" t="str">
        <f t="shared" si="11"/>
        <v/>
      </c>
      <c r="J125" s="149" t="str">
        <f ca="1">IFERROR(SMALL(WorkingDays,ROW(A125)-ROW($A$2)),"")</f>
        <v/>
      </c>
    </row>
    <row r="126" spans="1:10">
      <c r="A126" s="115" t="str">
        <f t="shared" si="6"/>
        <v/>
      </c>
      <c r="B126" s="148" t="str">
        <f t="shared" si="9"/>
        <v/>
      </c>
      <c r="C126" s="148" t="str">
        <f t="shared" si="10"/>
        <v/>
      </c>
      <c r="D126" s="148" t="str">
        <f t="array" ref="D126">IF(A126="","",MIN(IF($C$3:$C$399=C126,ROW($B$3:$B$399),"")))</f>
        <v/>
      </c>
      <c r="E126" s="148" t="str">
        <f t="array" aca="1" ref="E126" ca="1">IF(A126="","",COUNTIF(INDIRECT(ADDRESS(D126,COLUMN(B126))):INDIRECT(ADDRESS(ROW(E126),COLUMN(B126))),B126))</f>
        <v/>
      </c>
      <c r="F126" s="116" t="str">
        <f ca="1">IFERROR(INDEX(Settings!$F$27:$L$31,MATCH($E126,Settings!$E$27:$E$31,0),MATCH($B126,Settings!$F$25:$L$25,0))="Yes","")</f>
        <v/>
      </c>
      <c r="G126" s="116" t="str">
        <f t="shared" si="7"/>
        <v/>
      </c>
      <c r="H126" s="116" t="str">
        <f t="shared" si="8"/>
        <v/>
      </c>
      <c r="I126" s="116" t="str">
        <f t="shared" si="11"/>
        <v/>
      </c>
      <c r="J126" s="149" t="str">
        <f ca="1">IFERROR(SMALL(WorkingDays,ROW(A126)-ROW($A$2)),"")</f>
        <v/>
      </c>
    </row>
    <row r="127" spans="1:10">
      <c r="A127" s="115" t="str">
        <f t="shared" si="6"/>
        <v/>
      </c>
      <c r="B127" s="148" t="str">
        <f t="shared" si="9"/>
        <v/>
      </c>
      <c r="C127" s="148" t="str">
        <f t="shared" si="10"/>
        <v/>
      </c>
      <c r="D127" s="148" t="str">
        <f t="array" ref="D127">IF(A127="","",MIN(IF($C$3:$C$399=C127,ROW($B$3:$B$399),"")))</f>
        <v/>
      </c>
      <c r="E127" s="148" t="str">
        <f t="array" aca="1" ref="E127" ca="1">IF(A127="","",COUNTIF(INDIRECT(ADDRESS(D127,COLUMN(B127))):INDIRECT(ADDRESS(ROW(E127),COLUMN(B127))),B127))</f>
        <v/>
      </c>
      <c r="F127" s="116" t="str">
        <f ca="1">IFERROR(INDEX(Settings!$F$27:$L$31,MATCH($E127,Settings!$E$27:$E$31,0),MATCH($B127,Settings!$F$25:$L$25,0))="Yes","")</f>
        <v/>
      </c>
      <c r="G127" s="116" t="str">
        <f t="shared" si="7"/>
        <v/>
      </c>
      <c r="H127" s="116" t="str">
        <f t="shared" si="8"/>
        <v/>
      </c>
      <c r="I127" s="116" t="str">
        <f t="shared" si="11"/>
        <v/>
      </c>
      <c r="J127" s="149" t="str">
        <f ca="1">IFERROR(SMALL(WorkingDays,ROW(A127)-ROW($A$2)),"")</f>
        <v/>
      </c>
    </row>
    <row r="128" spans="1:10">
      <c r="A128" s="115" t="str">
        <f t="shared" si="6"/>
        <v/>
      </c>
      <c r="B128" s="148" t="str">
        <f t="shared" si="9"/>
        <v/>
      </c>
      <c r="C128" s="148" t="str">
        <f t="shared" si="10"/>
        <v/>
      </c>
      <c r="D128" s="148" t="str">
        <f t="array" ref="D128">IF(A128="","",MIN(IF($C$3:$C$399=C128,ROW($B$3:$B$399),"")))</f>
        <v/>
      </c>
      <c r="E128" s="148" t="str">
        <f t="array" aca="1" ref="E128" ca="1">IF(A128="","",COUNTIF(INDIRECT(ADDRESS(D128,COLUMN(B128))):INDIRECT(ADDRESS(ROW(E128),COLUMN(B128))),B128))</f>
        <v/>
      </c>
      <c r="F128" s="116" t="str">
        <f ca="1">IFERROR(INDEX(Settings!$F$27:$L$31,MATCH($E128,Settings!$E$27:$E$31,0),MATCH($B128,Settings!$F$25:$L$25,0))="Yes","")</f>
        <v/>
      </c>
      <c r="G128" s="116" t="str">
        <f t="shared" si="7"/>
        <v/>
      </c>
      <c r="H128" s="116" t="str">
        <f t="shared" si="8"/>
        <v/>
      </c>
      <c r="I128" s="116" t="str">
        <f t="shared" si="11"/>
        <v/>
      </c>
      <c r="J128" s="149" t="str">
        <f ca="1">IFERROR(SMALL(WorkingDays,ROW(A128)-ROW($A$2)),"")</f>
        <v/>
      </c>
    </row>
    <row r="129" spans="1:10">
      <c r="A129" s="115" t="str">
        <f t="shared" si="6"/>
        <v/>
      </c>
      <c r="B129" s="148" t="str">
        <f t="shared" si="9"/>
        <v/>
      </c>
      <c r="C129" s="148" t="str">
        <f t="shared" si="10"/>
        <v/>
      </c>
      <c r="D129" s="148" t="str">
        <f t="array" ref="D129">IF(A129="","",MIN(IF($C$3:$C$399=C129,ROW($B$3:$B$399),"")))</f>
        <v/>
      </c>
      <c r="E129" s="148" t="str">
        <f t="array" aca="1" ref="E129" ca="1">IF(A129="","",COUNTIF(INDIRECT(ADDRESS(D129,COLUMN(B129))):INDIRECT(ADDRESS(ROW(E129),COLUMN(B129))),B129))</f>
        <v/>
      </c>
      <c r="F129" s="116" t="str">
        <f ca="1">IFERROR(INDEX(Settings!$F$27:$L$31,MATCH($E129,Settings!$E$27:$E$31,0),MATCH($B129,Settings!$F$25:$L$25,0))="Yes","")</f>
        <v/>
      </c>
      <c r="G129" s="116" t="str">
        <f t="shared" si="7"/>
        <v/>
      </c>
      <c r="H129" s="116" t="str">
        <f t="shared" si="8"/>
        <v/>
      </c>
      <c r="I129" s="116" t="str">
        <f t="shared" si="11"/>
        <v/>
      </c>
      <c r="J129" s="149" t="str">
        <f ca="1">IFERROR(SMALL(WorkingDays,ROW(A129)-ROW($A$2)),"")</f>
        <v/>
      </c>
    </row>
    <row r="130" spans="1:10">
      <c r="A130" s="115" t="str">
        <f t="shared" si="6"/>
        <v/>
      </c>
      <c r="B130" s="148" t="str">
        <f t="shared" si="9"/>
        <v/>
      </c>
      <c r="C130" s="148" t="str">
        <f t="shared" si="10"/>
        <v/>
      </c>
      <c r="D130" s="148" t="str">
        <f t="array" ref="D130">IF(A130="","",MIN(IF($C$3:$C$399=C130,ROW($B$3:$B$399),"")))</f>
        <v/>
      </c>
      <c r="E130" s="148" t="str">
        <f t="array" aca="1" ref="E130" ca="1">IF(A130="","",COUNTIF(INDIRECT(ADDRESS(D130,COLUMN(B130))):INDIRECT(ADDRESS(ROW(E130),COLUMN(B130))),B130))</f>
        <v/>
      </c>
      <c r="F130" s="116" t="str">
        <f ca="1">IFERROR(INDEX(Settings!$F$27:$L$31,MATCH($E130,Settings!$E$27:$E$31,0),MATCH($B130,Settings!$F$25:$L$25,0))="Yes","")</f>
        <v/>
      </c>
      <c r="G130" s="116" t="str">
        <f t="shared" si="7"/>
        <v/>
      </c>
      <c r="H130" s="116" t="str">
        <f t="shared" si="8"/>
        <v/>
      </c>
      <c r="I130" s="116" t="str">
        <f t="shared" si="11"/>
        <v/>
      </c>
      <c r="J130" s="149" t="str">
        <f ca="1">IFERROR(SMALL(WorkingDays,ROW(A130)-ROW($A$2)),"")</f>
        <v/>
      </c>
    </row>
    <row r="131" spans="1:10">
      <c r="A131" s="115" t="str">
        <f t="shared" ref="A131:A194" si="12">IF(ISNUMBER(I_BegnDate),IF(DATE(YEAR(I_BegnDate),MONTH(I_BegnDate),1)+ROW(A131)-ROW($A$3)&gt;I_EndDate,"",(DATE(YEAR(I_BegnDate),MONTH(I_BegnDate),1)+ROW(A131)-ROW($A$3))),"")</f>
        <v/>
      </c>
      <c r="B131" s="148" t="str">
        <f t="shared" si="9"/>
        <v/>
      </c>
      <c r="C131" s="148" t="str">
        <f t="shared" si="10"/>
        <v/>
      </c>
      <c r="D131" s="148" t="str">
        <f t="array" ref="D131">IF(A131="","",MIN(IF($C$3:$C$399=C131,ROW($B$3:$B$399),"")))</f>
        <v/>
      </c>
      <c r="E131" s="148" t="str">
        <f t="array" aca="1" ref="E131" ca="1">IF(A131="","",COUNTIF(INDIRECT(ADDRESS(D131,COLUMN(B131))):INDIRECT(ADDRESS(ROW(E131),COLUMN(B131))),B131))</f>
        <v/>
      </c>
      <c r="F131" s="116" t="str">
        <f ca="1">IFERROR(INDEX(Settings!$F$27:$L$31,MATCH($E131,Settings!$E$27:$E$31,0),MATCH($B131,Settings!$F$25:$L$25,0))="Yes","")</f>
        <v/>
      </c>
      <c r="G131" s="116" t="str">
        <f t="shared" ref="G131:G194" si="13">IF(A131="","",ISNUMBER(MATCH(A131,INDEX(R_Holidays,,2),0)))</f>
        <v/>
      </c>
      <c r="H131" s="116" t="str">
        <f t="shared" ref="H131:H194" si="14">IF(A131="","",A131&lt;I_BegnDate)</f>
        <v/>
      </c>
      <c r="I131" s="116" t="str">
        <f t="shared" si="11"/>
        <v/>
      </c>
      <c r="J131" s="149" t="str">
        <f ca="1">IFERROR(SMALL(WorkingDays,ROW(A131)-ROW($A$2)),"")</f>
        <v/>
      </c>
    </row>
    <row r="132" spans="1:10">
      <c r="A132" s="115" t="str">
        <f t="shared" si="12"/>
        <v/>
      </c>
      <c r="B132" s="148" t="str">
        <f t="shared" ref="B132:B195" si="15">IF(A132="","",WEEKDAY(A132,2))</f>
        <v/>
      </c>
      <c r="C132" s="148" t="str">
        <f t="shared" ref="C132:C195" si="16">IF(A132="","",MONTH(A132))</f>
        <v/>
      </c>
      <c r="D132" s="148" t="str">
        <f t="array" ref="D132">IF(A132="","",MIN(IF($C$3:$C$399=C132,ROW($B$3:$B$399),"")))</f>
        <v/>
      </c>
      <c r="E132" s="148" t="str">
        <f t="array" aca="1" ref="E132" ca="1">IF(A132="","",COUNTIF(INDIRECT(ADDRESS(D132,COLUMN(B132))):INDIRECT(ADDRESS(ROW(E132),COLUMN(B132))),B132))</f>
        <v/>
      </c>
      <c r="F132" s="116" t="str">
        <f ca="1">IFERROR(INDEX(Settings!$F$27:$L$31,MATCH($E132,Settings!$E$27:$E$31,0),MATCH($B132,Settings!$F$25:$L$25,0))="Yes","")</f>
        <v/>
      </c>
      <c r="G132" s="116" t="str">
        <f t="shared" si="13"/>
        <v/>
      </c>
      <c r="H132" s="116" t="str">
        <f t="shared" si="14"/>
        <v/>
      </c>
      <c r="I132" s="116" t="str">
        <f t="shared" ref="I132:I195" si="17">IF(A132="","",AND(NOT(F132),NOT(G132),NOT(H132)))</f>
        <v/>
      </c>
      <c r="J132" s="149" t="str">
        <f ca="1">IFERROR(SMALL(WorkingDays,ROW(A132)-ROW($A$2)),"")</f>
        <v/>
      </c>
    </row>
    <row r="133" spans="1:10">
      <c r="A133" s="115" t="str">
        <f t="shared" si="12"/>
        <v/>
      </c>
      <c r="B133" s="148" t="str">
        <f t="shared" si="15"/>
        <v/>
      </c>
      <c r="C133" s="148" t="str">
        <f t="shared" si="16"/>
        <v/>
      </c>
      <c r="D133" s="148" t="str">
        <f t="array" ref="D133">IF(A133="","",MIN(IF($C$3:$C$399=C133,ROW($B$3:$B$399),"")))</f>
        <v/>
      </c>
      <c r="E133" s="148" t="str">
        <f t="array" aca="1" ref="E133" ca="1">IF(A133="","",COUNTIF(INDIRECT(ADDRESS(D133,COLUMN(B133))):INDIRECT(ADDRESS(ROW(E133),COLUMN(B133))),B133))</f>
        <v/>
      </c>
      <c r="F133" s="116" t="str">
        <f ca="1">IFERROR(INDEX(Settings!$F$27:$L$31,MATCH($E133,Settings!$E$27:$E$31,0),MATCH($B133,Settings!$F$25:$L$25,0))="Yes","")</f>
        <v/>
      </c>
      <c r="G133" s="116" t="str">
        <f t="shared" si="13"/>
        <v/>
      </c>
      <c r="H133" s="116" t="str">
        <f t="shared" si="14"/>
        <v/>
      </c>
      <c r="I133" s="116" t="str">
        <f t="shared" si="17"/>
        <v/>
      </c>
      <c r="J133" s="149" t="str">
        <f ca="1">IFERROR(SMALL(WorkingDays,ROW(A133)-ROW($A$2)),"")</f>
        <v/>
      </c>
    </row>
    <row r="134" spans="1:10">
      <c r="A134" s="115" t="str">
        <f t="shared" si="12"/>
        <v/>
      </c>
      <c r="B134" s="148" t="str">
        <f t="shared" si="15"/>
        <v/>
      </c>
      <c r="C134" s="148" t="str">
        <f t="shared" si="16"/>
        <v/>
      </c>
      <c r="D134" s="148" t="str">
        <f t="array" ref="D134">IF(A134="","",MIN(IF($C$3:$C$399=C134,ROW($B$3:$B$399),"")))</f>
        <v/>
      </c>
      <c r="E134" s="148" t="str">
        <f t="array" aca="1" ref="E134" ca="1">IF(A134="","",COUNTIF(INDIRECT(ADDRESS(D134,COLUMN(B134))):INDIRECT(ADDRESS(ROW(E134),COLUMN(B134))),B134))</f>
        <v/>
      </c>
      <c r="F134" s="116" t="str">
        <f ca="1">IFERROR(INDEX(Settings!$F$27:$L$31,MATCH($E134,Settings!$E$27:$E$31,0),MATCH($B134,Settings!$F$25:$L$25,0))="Yes","")</f>
        <v/>
      </c>
      <c r="G134" s="116" t="str">
        <f t="shared" si="13"/>
        <v/>
      </c>
      <c r="H134" s="116" t="str">
        <f t="shared" si="14"/>
        <v/>
      </c>
      <c r="I134" s="116" t="str">
        <f t="shared" si="17"/>
        <v/>
      </c>
      <c r="J134" s="149" t="str">
        <f ca="1">IFERROR(SMALL(WorkingDays,ROW(A134)-ROW($A$2)),"")</f>
        <v/>
      </c>
    </row>
    <row r="135" spans="1:10">
      <c r="A135" s="115" t="str">
        <f t="shared" si="12"/>
        <v/>
      </c>
      <c r="B135" s="148" t="str">
        <f t="shared" si="15"/>
        <v/>
      </c>
      <c r="C135" s="148" t="str">
        <f t="shared" si="16"/>
        <v/>
      </c>
      <c r="D135" s="148" t="str">
        <f t="array" ref="D135">IF(A135="","",MIN(IF($C$3:$C$399=C135,ROW($B$3:$B$399),"")))</f>
        <v/>
      </c>
      <c r="E135" s="148" t="str">
        <f t="array" aca="1" ref="E135" ca="1">IF(A135="","",COUNTIF(INDIRECT(ADDRESS(D135,COLUMN(B135))):INDIRECT(ADDRESS(ROW(E135),COLUMN(B135))),B135))</f>
        <v/>
      </c>
      <c r="F135" s="116" t="str">
        <f ca="1">IFERROR(INDEX(Settings!$F$27:$L$31,MATCH($E135,Settings!$E$27:$E$31,0),MATCH($B135,Settings!$F$25:$L$25,0))="Yes","")</f>
        <v/>
      </c>
      <c r="G135" s="116" t="str">
        <f t="shared" si="13"/>
        <v/>
      </c>
      <c r="H135" s="116" t="str">
        <f t="shared" si="14"/>
        <v/>
      </c>
      <c r="I135" s="116" t="str">
        <f t="shared" si="17"/>
        <v/>
      </c>
      <c r="J135" s="149" t="str">
        <f ca="1">IFERROR(SMALL(WorkingDays,ROW(A135)-ROW($A$2)),"")</f>
        <v/>
      </c>
    </row>
    <row r="136" spans="1:10">
      <c r="A136" s="115" t="str">
        <f t="shared" si="12"/>
        <v/>
      </c>
      <c r="B136" s="148" t="str">
        <f t="shared" si="15"/>
        <v/>
      </c>
      <c r="C136" s="148" t="str">
        <f t="shared" si="16"/>
        <v/>
      </c>
      <c r="D136" s="148" t="str">
        <f t="array" ref="D136">IF(A136="","",MIN(IF($C$3:$C$399=C136,ROW($B$3:$B$399),"")))</f>
        <v/>
      </c>
      <c r="E136" s="148" t="str">
        <f t="array" aca="1" ref="E136" ca="1">IF(A136="","",COUNTIF(INDIRECT(ADDRESS(D136,COLUMN(B136))):INDIRECT(ADDRESS(ROW(E136),COLUMN(B136))),B136))</f>
        <v/>
      </c>
      <c r="F136" s="116" t="str">
        <f ca="1">IFERROR(INDEX(Settings!$F$27:$L$31,MATCH($E136,Settings!$E$27:$E$31,0),MATCH($B136,Settings!$F$25:$L$25,0))="Yes","")</f>
        <v/>
      </c>
      <c r="G136" s="116" t="str">
        <f t="shared" si="13"/>
        <v/>
      </c>
      <c r="H136" s="116" t="str">
        <f t="shared" si="14"/>
        <v/>
      </c>
      <c r="I136" s="116" t="str">
        <f t="shared" si="17"/>
        <v/>
      </c>
      <c r="J136" s="149" t="str">
        <f ca="1">IFERROR(SMALL(WorkingDays,ROW(A136)-ROW($A$2)),"")</f>
        <v/>
      </c>
    </row>
    <row r="137" spans="1:10">
      <c r="A137" s="115" t="str">
        <f t="shared" si="12"/>
        <v/>
      </c>
      <c r="B137" s="148" t="str">
        <f t="shared" si="15"/>
        <v/>
      </c>
      <c r="C137" s="148" t="str">
        <f t="shared" si="16"/>
        <v/>
      </c>
      <c r="D137" s="148" t="str">
        <f t="array" ref="D137">IF(A137="","",MIN(IF($C$3:$C$399=C137,ROW($B$3:$B$399),"")))</f>
        <v/>
      </c>
      <c r="E137" s="148" t="str">
        <f t="array" aca="1" ref="E137" ca="1">IF(A137="","",COUNTIF(INDIRECT(ADDRESS(D137,COLUMN(B137))):INDIRECT(ADDRESS(ROW(E137),COLUMN(B137))),B137))</f>
        <v/>
      </c>
      <c r="F137" s="116" t="str">
        <f ca="1">IFERROR(INDEX(Settings!$F$27:$L$31,MATCH($E137,Settings!$E$27:$E$31,0),MATCH($B137,Settings!$F$25:$L$25,0))="Yes","")</f>
        <v/>
      </c>
      <c r="G137" s="116" t="str">
        <f t="shared" si="13"/>
        <v/>
      </c>
      <c r="H137" s="116" t="str">
        <f t="shared" si="14"/>
        <v/>
      </c>
      <c r="I137" s="116" t="str">
        <f t="shared" si="17"/>
        <v/>
      </c>
      <c r="J137" s="149" t="str">
        <f ca="1">IFERROR(SMALL(WorkingDays,ROW(A137)-ROW($A$2)),"")</f>
        <v/>
      </c>
    </row>
    <row r="138" spans="1:10">
      <c r="A138" s="115" t="str">
        <f t="shared" si="12"/>
        <v/>
      </c>
      <c r="B138" s="148" t="str">
        <f t="shared" si="15"/>
        <v/>
      </c>
      <c r="C138" s="148" t="str">
        <f t="shared" si="16"/>
        <v/>
      </c>
      <c r="D138" s="148" t="str">
        <f t="array" ref="D138">IF(A138="","",MIN(IF($C$3:$C$399=C138,ROW($B$3:$B$399),"")))</f>
        <v/>
      </c>
      <c r="E138" s="148" t="str">
        <f t="array" aca="1" ref="E138" ca="1">IF(A138="","",COUNTIF(INDIRECT(ADDRESS(D138,COLUMN(B138))):INDIRECT(ADDRESS(ROW(E138),COLUMN(B138))),B138))</f>
        <v/>
      </c>
      <c r="F138" s="116" t="str">
        <f ca="1">IFERROR(INDEX(Settings!$F$27:$L$31,MATCH($E138,Settings!$E$27:$E$31,0),MATCH($B138,Settings!$F$25:$L$25,0))="Yes","")</f>
        <v/>
      </c>
      <c r="G138" s="116" t="str">
        <f t="shared" si="13"/>
        <v/>
      </c>
      <c r="H138" s="116" t="str">
        <f t="shared" si="14"/>
        <v/>
      </c>
      <c r="I138" s="116" t="str">
        <f t="shared" si="17"/>
        <v/>
      </c>
      <c r="J138" s="149" t="str">
        <f ca="1">IFERROR(SMALL(WorkingDays,ROW(A138)-ROW($A$2)),"")</f>
        <v/>
      </c>
    </row>
    <row r="139" spans="1:10">
      <c r="A139" s="115" t="str">
        <f t="shared" si="12"/>
        <v/>
      </c>
      <c r="B139" s="148" t="str">
        <f t="shared" si="15"/>
        <v/>
      </c>
      <c r="C139" s="148" t="str">
        <f t="shared" si="16"/>
        <v/>
      </c>
      <c r="D139" s="148" t="str">
        <f t="array" ref="D139">IF(A139="","",MIN(IF($C$3:$C$399=C139,ROW($B$3:$B$399),"")))</f>
        <v/>
      </c>
      <c r="E139" s="148" t="str">
        <f t="array" aca="1" ref="E139" ca="1">IF(A139="","",COUNTIF(INDIRECT(ADDRESS(D139,COLUMN(B139))):INDIRECT(ADDRESS(ROW(E139),COLUMN(B139))),B139))</f>
        <v/>
      </c>
      <c r="F139" s="116" t="str">
        <f ca="1">IFERROR(INDEX(Settings!$F$27:$L$31,MATCH($E139,Settings!$E$27:$E$31,0),MATCH($B139,Settings!$F$25:$L$25,0))="Yes","")</f>
        <v/>
      </c>
      <c r="G139" s="116" t="str">
        <f t="shared" si="13"/>
        <v/>
      </c>
      <c r="H139" s="116" t="str">
        <f t="shared" si="14"/>
        <v/>
      </c>
      <c r="I139" s="116" t="str">
        <f t="shared" si="17"/>
        <v/>
      </c>
      <c r="J139" s="149" t="str">
        <f ca="1">IFERROR(SMALL(WorkingDays,ROW(A139)-ROW($A$2)),"")</f>
        <v/>
      </c>
    </row>
    <row r="140" spans="1:10">
      <c r="A140" s="115" t="str">
        <f t="shared" si="12"/>
        <v/>
      </c>
      <c r="B140" s="148" t="str">
        <f t="shared" si="15"/>
        <v/>
      </c>
      <c r="C140" s="148" t="str">
        <f t="shared" si="16"/>
        <v/>
      </c>
      <c r="D140" s="148" t="str">
        <f t="array" ref="D140">IF(A140="","",MIN(IF($C$3:$C$399=C140,ROW($B$3:$B$399),"")))</f>
        <v/>
      </c>
      <c r="E140" s="148" t="str">
        <f t="array" aca="1" ref="E140" ca="1">IF(A140="","",COUNTIF(INDIRECT(ADDRESS(D140,COLUMN(B140))):INDIRECT(ADDRESS(ROW(E140),COLUMN(B140))),B140))</f>
        <v/>
      </c>
      <c r="F140" s="116" t="str">
        <f ca="1">IFERROR(INDEX(Settings!$F$27:$L$31,MATCH($E140,Settings!$E$27:$E$31,0),MATCH($B140,Settings!$F$25:$L$25,0))="Yes","")</f>
        <v/>
      </c>
      <c r="G140" s="116" t="str">
        <f t="shared" si="13"/>
        <v/>
      </c>
      <c r="H140" s="116" t="str">
        <f t="shared" si="14"/>
        <v/>
      </c>
      <c r="I140" s="116" t="str">
        <f t="shared" si="17"/>
        <v/>
      </c>
      <c r="J140" s="149" t="str">
        <f ca="1">IFERROR(SMALL(WorkingDays,ROW(A140)-ROW($A$2)),"")</f>
        <v/>
      </c>
    </row>
    <row r="141" spans="1:10">
      <c r="A141" s="115" t="str">
        <f t="shared" si="12"/>
        <v/>
      </c>
      <c r="B141" s="148" t="str">
        <f t="shared" si="15"/>
        <v/>
      </c>
      <c r="C141" s="148" t="str">
        <f t="shared" si="16"/>
        <v/>
      </c>
      <c r="D141" s="148" t="str">
        <f t="array" ref="D141">IF(A141="","",MIN(IF($C$3:$C$399=C141,ROW($B$3:$B$399),"")))</f>
        <v/>
      </c>
      <c r="E141" s="148" t="str">
        <f t="array" aca="1" ref="E141" ca="1">IF(A141="","",COUNTIF(INDIRECT(ADDRESS(D141,COLUMN(B141))):INDIRECT(ADDRESS(ROW(E141),COLUMN(B141))),B141))</f>
        <v/>
      </c>
      <c r="F141" s="116" t="str">
        <f ca="1">IFERROR(INDEX(Settings!$F$27:$L$31,MATCH($E141,Settings!$E$27:$E$31,0),MATCH($B141,Settings!$F$25:$L$25,0))="Yes","")</f>
        <v/>
      </c>
      <c r="G141" s="116" t="str">
        <f t="shared" si="13"/>
        <v/>
      </c>
      <c r="H141" s="116" t="str">
        <f t="shared" si="14"/>
        <v/>
      </c>
      <c r="I141" s="116" t="str">
        <f t="shared" si="17"/>
        <v/>
      </c>
      <c r="J141" s="149" t="str">
        <f ca="1">IFERROR(SMALL(WorkingDays,ROW(A141)-ROW($A$2)),"")</f>
        <v/>
      </c>
    </row>
    <row r="142" spans="1:10">
      <c r="A142" s="115" t="str">
        <f t="shared" si="12"/>
        <v/>
      </c>
      <c r="B142" s="148" t="str">
        <f t="shared" si="15"/>
        <v/>
      </c>
      <c r="C142" s="148" t="str">
        <f t="shared" si="16"/>
        <v/>
      </c>
      <c r="D142" s="148" t="str">
        <f t="array" ref="D142">IF(A142="","",MIN(IF($C$3:$C$399=C142,ROW($B$3:$B$399),"")))</f>
        <v/>
      </c>
      <c r="E142" s="148" t="str">
        <f t="array" aca="1" ref="E142" ca="1">IF(A142="","",COUNTIF(INDIRECT(ADDRESS(D142,COLUMN(B142))):INDIRECT(ADDRESS(ROW(E142),COLUMN(B142))),B142))</f>
        <v/>
      </c>
      <c r="F142" s="116" t="str">
        <f ca="1">IFERROR(INDEX(Settings!$F$27:$L$31,MATCH($E142,Settings!$E$27:$E$31,0),MATCH($B142,Settings!$F$25:$L$25,0))="Yes","")</f>
        <v/>
      </c>
      <c r="G142" s="116" t="str">
        <f t="shared" si="13"/>
        <v/>
      </c>
      <c r="H142" s="116" t="str">
        <f t="shared" si="14"/>
        <v/>
      </c>
      <c r="I142" s="116" t="str">
        <f t="shared" si="17"/>
        <v/>
      </c>
      <c r="J142" s="149" t="str">
        <f ca="1">IFERROR(SMALL(WorkingDays,ROW(A142)-ROW($A$2)),"")</f>
        <v/>
      </c>
    </row>
    <row r="143" spans="1:10">
      <c r="A143" s="115" t="str">
        <f t="shared" si="12"/>
        <v/>
      </c>
      <c r="B143" s="148" t="str">
        <f t="shared" si="15"/>
        <v/>
      </c>
      <c r="C143" s="148" t="str">
        <f t="shared" si="16"/>
        <v/>
      </c>
      <c r="D143" s="148" t="str">
        <f t="array" ref="D143">IF(A143="","",MIN(IF($C$3:$C$399=C143,ROW($B$3:$B$399),"")))</f>
        <v/>
      </c>
      <c r="E143" s="148" t="str">
        <f t="array" aca="1" ref="E143" ca="1">IF(A143="","",COUNTIF(INDIRECT(ADDRESS(D143,COLUMN(B143))):INDIRECT(ADDRESS(ROW(E143),COLUMN(B143))),B143))</f>
        <v/>
      </c>
      <c r="F143" s="116" t="str">
        <f ca="1">IFERROR(INDEX(Settings!$F$27:$L$31,MATCH($E143,Settings!$E$27:$E$31,0),MATCH($B143,Settings!$F$25:$L$25,0))="Yes","")</f>
        <v/>
      </c>
      <c r="G143" s="116" t="str">
        <f t="shared" si="13"/>
        <v/>
      </c>
      <c r="H143" s="116" t="str">
        <f t="shared" si="14"/>
        <v/>
      </c>
      <c r="I143" s="116" t="str">
        <f t="shared" si="17"/>
        <v/>
      </c>
      <c r="J143" s="149" t="str">
        <f ca="1">IFERROR(SMALL(WorkingDays,ROW(A143)-ROW($A$2)),"")</f>
        <v/>
      </c>
    </row>
    <row r="144" spans="1:10">
      <c r="A144" s="115" t="str">
        <f t="shared" si="12"/>
        <v/>
      </c>
      <c r="B144" s="148" t="str">
        <f t="shared" si="15"/>
        <v/>
      </c>
      <c r="C144" s="148" t="str">
        <f t="shared" si="16"/>
        <v/>
      </c>
      <c r="D144" s="148" t="str">
        <f t="array" ref="D144">IF(A144="","",MIN(IF($C$3:$C$399=C144,ROW($B$3:$B$399),"")))</f>
        <v/>
      </c>
      <c r="E144" s="148" t="str">
        <f t="array" aca="1" ref="E144" ca="1">IF(A144="","",COUNTIF(INDIRECT(ADDRESS(D144,COLUMN(B144))):INDIRECT(ADDRESS(ROW(E144),COLUMN(B144))),B144))</f>
        <v/>
      </c>
      <c r="F144" s="116" t="str">
        <f ca="1">IFERROR(INDEX(Settings!$F$27:$L$31,MATCH($E144,Settings!$E$27:$E$31,0),MATCH($B144,Settings!$F$25:$L$25,0))="Yes","")</f>
        <v/>
      </c>
      <c r="G144" s="116" t="str">
        <f t="shared" si="13"/>
        <v/>
      </c>
      <c r="H144" s="116" t="str">
        <f t="shared" si="14"/>
        <v/>
      </c>
      <c r="I144" s="116" t="str">
        <f t="shared" si="17"/>
        <v/>
      </c>
      <c r="J144" s="149" t="str">
        <f ca="1">IFERROR(SMALL(WorkingDays,ROW(A144)-ROW($A$2)),"")</f>
        <v/>
      </c>
    </row>
    <row r="145" spans="1:10">
      <c r="A145" s="115" t="str">
        <f t="shared" si="12"/>
        <v/>
      </c>
      <c r="B145" s="148" t="str">
        <f t="shared" si="15"/>
        <v/>
      </c>
      <c r="C145" s="148" t="str">
        <f t="shared" si="16"/>
        <v/>
      </c>
      <c r="D145" s="148" t="str">
        <f t="array" ref="D145">IF(A145="","",MIN(IF($C$3:$C$399=C145,ROW($B$3:$B$399),"")))</f>
        <v/>
      </c>
      <c r="E145" s="148" t="str">
        <f t="array" aca="1" ref="E145" ca="1">IF(A145="","",COUNTIF(INDIRECT(ADDRESS(D145,COLUMN(B145))):INDIRECT(ADDRESS(ROW(E145),COLUMN(B145))),B145))</f>
        <v/>
      </c>
      <c r="F145" s="116" t="str">
        <f ca="1">IFERROR(INDEX(Settings!$F$27:$L$31,MATCH($E145,Settings!$E$27:$E$31,0),MATCH($B145,Settings!$F$25:$L$25,0))="Yes","")</f>
        <v/>
      </c>
      <c r="G145" s="116" t="str">
        <f t="shared" si="13"/>
        <v/>
      </c>
      <c r="H145" s="116" t="str">
        <f t="shared" si="14"/>
        <v/>
      </c>
      <c r="I145" s="116" t="str">
        <f t="shared" si="17"/>
        <v/>
      </c>
      <c r="J145" s="149" t="str">
        <f ca="1">IFERROR(SMALL(WorkingDays,ROW(A145)-ROW($A$2)),"")</f>
        <v/>
      </c>
    </row>
    <row r="146" spans="1:10">
      <c r="A146" s="115" t="str">
        <f t="shared" si="12"/>
        <v/>
      </c>
      <c r="B146" s="148" t="str">
        <f t="shared" si="15"/>
        <v/>
      </c>
      <c r="C146" s="148" t="str">
        <f t="shared" si="16"/>
        <v/>
      </c>
      <c r="D146" s="148" t="str">
        <f t="array" ref="D146">IF(A146="","",MIN(IF($C$3:$C$399=C146,ROW($B$3:$B$399),"")))</f>
        <v/>
      </c>
      <c r="E146" s="148" t="str">
        <f t="array" aca="1" ref="E146" ca="1">IF(A146="","",COUNTIF(INDIRECT(ADDRESS(D146,COLUMN(B146))):INDIRECT(ADDRESS(ROW(E146),COLUMN(B146))),B146))</f>
        <v/>
      </c>
      <c r="F146" s="116" t="str">
        <f ca="1">IFERROR(INDEX(Settings!$F$27:$L$31,MATCH($E146,Settings!$E$27:$E$31,0),MATCH($B146,Settings!$F$25:$L$25,0))="Yes","")</f>
        <v/>
      </c>
      <c r="G146" s="116" t="str">
        <f t="shared" si="13"/>
        <v/>
      </c>
      <c r="H146" s="116" t="str">
        <f t="shared" si="14"/>
        <v/>
      </c>
      <c r="I146" s="116" t="str">
        <f t="shared" si="17"/>
        <v/>
      </c>
      <c r="J146" s="149" t="str">
        <f ca="1">IFERROR(SMALL(WorkingDays,ROW(A146)-ROW($A$2)),"")</f>
        <v/>
      </c>
    </row>
    <row r="147" spans="1:10">
      <c r="A147" s="115" t="str">
        <f t="shared" si="12"/>
        <v/>
      </c>
      <c r="B147" s="148" t="str">
        <f t="shared" si="15"/>
        <v/>
      </c>
      <c r="C147" s="148" t="str">
        <f t="shared" si="16"/>
        <v/>
      </c>
      <c r="D147" s="148" t="str">
        <f t="array" ref="D147">IF(A147="","",MIN(IF($C$3:$C$399=C147,ROW($B$3:$B$399),"")))</f>
        <v/>
      </c>
      <c r="E147" s="148" t="str">
        <f t="array" aca="1" ref="E147" ca="1">IF(A147="","",COUNTIF(INDIRECT(ADDRESS(D147,COLUMN(B147))):INDIRECT(ADDRESS(ROW(E147),COLUMN(B147))),B147))</f>
        <v/>
      </c>
      <c r="F147" s="116" t="str">
        <f ca="1">IFERROR(INDEX(Settings!$F$27:$L$31,MATCH($E147,Settings!$E$27:$E$31,0),MATCH($B147,Settings!$F$25:$L$25,0))="Yes","")</f>
        <v/>
      </c>
      <c r="G147" s="116" t="str">
        <f t="shared" si="13"/>
        <v/>
      </c>
      <c r="H147" s="116" t="str">
        <f t="shared" si="14"/>
        <v/>
      </c>
      <c r="I147" s="116" t="str">
        <f t="shared" si="17"/>
        <v/>
      </c>
      <c r="J147" s="149" t="str">
        <f ca="1">IFERROR(SMALL(WorkingDays,ROW(A147)-ROW($A$2)),"")</f>
        <v/>
      </c>
    </row>
    <row r="148" spans="1:10">
      <c r="A148" s="115" t="str">
        <f t="shared" si="12"/>
        <v/>
      </c>
      <c r="B148" s="148" t="str">
        <f t="shared" si="15"/>
        <v/>
      </c>
      <c r="C148" s="148" t="str">
        <f t="shared" si="16"/>
        <v/>
      </c>
      <c r="D148" s="148" t="str">
        <f t="array" ref="D148">IF(A148="","",MIN(IF($C$3:$C$399=C148,ROW($B$3:$B$399),"")))</f>
        <v/>
      </c>
      <c r="E148" s="148" t="str">
        <f t="array" aca="1" ref="E148" ca="1">IF(A148="","",COUNTIF(INDIRECT(ADDRESS(D148,COLUMN(B148))):INDIRECT(ADDRESS(ROW(E148),COLUMN(B148))),B148))</f>
        <v/>
      </c>
      <c r="F148" s="116" t="str">
        <f ca="1">IFERROR(INDEX(Settings!$F$27:$L$31,MATCH($E148,Settings!$E$27:$E$31,0),MATCH($B148,Settings!$F$25:$L$25,0))="Yes","")</f>
        <v/>
      </c>
      <c r="G148" s="116" t="str">
        <f t="shared" si="13"/>
        <v/>
      </c>
      <c r="H148" s="116" t="str">
        <f t="shared" si="14"/>
        <v/>
      </c>
      <c r="I148" s="116" t="str">
        <f t="shared" si="17"/>
        <v/>
      </c>
      <c r="J148" s="149" t="str">
        <f ca="1">IFERROR(SMALL(WorkingDays,ROW(A148)-ROW($A$2)),"")</f>
        <v/>
      </c>
    </row>
    <row r="149" spans="1:10">
      <c r="A149" s="115" t="str">
        <f t="shared" si="12"/>
        <v/>
      </c>
      <c r="B149" s="148" t="str">
        <f t="shared" si="15"/>
        <v/>
      </c>
      <c r="C149" s="148" t="str">
        <f t="shared" si="16"/>
        <v/>
      </c>
      <c r="D149" s="148" t="str">
        <f t="array" ref="D149">IF(A149="","",MIN(IF($C$3:$C$399=C149,ROW($B$3:$B$399),"")))</f>
        <v/>
      </c>
      <c r="E149" s="148" t="str">
        <f t="array" aca="1" ref="E149" ca="1">IF(A149="","",COUNTIF(INDIRECT(ADDRESS(D149,COLUMN(B149))):INDIRECT(ADDRESS(ROW(E149),COLUMN(B149))),B149))</f>
        <v/>
      </c>
      <c r="F149" s="116" t="str">
        <f ca="1">IFERROR(INDEX(Settings!$F$27:$L$31,MATCH($E149,Settings!$E$27:$E$31,0),MATCH($B149,Settings!$F$25:$L$25,0))="Yes","")</f>
        <v/>
      </c>
      <c r="G149" s="116" t="str">
        <f t="shared" si="13"/>
        <v/>
      </c>
      <c r="H149" s="116" t="str">
        <f t="shared" si="14"/>
        <v/>
      </c>
      <c r="I149" s="116" t="str">
        <f t="shared" si="17"/>
        <v/>
      </c>
      <c r="J149" s="149" t="str">
        <f ca="1">IFERROR(SMALL(WorkingDays,ROW(A149)-ROW($A$2)),"")</f>
        <v/>
      </c>
    </row>
    <row r="150" spans="1:10">
      <c r="A150" s="115" t="str">
        <f t="shared" si="12"/>
        <v/>
      </c>
      <c r="B150" s="148" t="str">
        <f t="shared" si="15"/>
        <v/>
      </c>
      <c r="C150" s="148" t="str">
        <f t="shared" si="16"/>
        <v/>
      </c>
      <c r="D150" s="148" t="str">
        <f t="array" ref="D150">IF(A150="","",MIN(IF($C$3:$C$399=C150,ROW($B$3:$B$399),"")))</f>
        <v/>
      </c>
      <c r="E150" s="148" t="str">
        <f t="array" aca="1" ref="E150" ca="1">IF(A150="","",COUNTIF(INDIRECT(ADDRESS(D150,COLUMN(B150))):INDIRECT(ADDRESS(ROW(E150),COLUMN(B150))),B150))</f>
        <v/>
      </c>
      <c r="F150" s="116" t="str">
        <f ca="1">IFERROR(INDEX(Settings!$F$27:$L$31,MATCH($E150,Settings!$E$27:$E$31,0),MATCH($B150,Settings!$F$25:$L$25,0))="Yes","")</f>
        <v/>
      </c>
      <c r="G150" s="116" t="str">
        <f t="shared" si="13"/>
        <v/>
      </c>
      <c r="H150" s="116" t="str">
        <f t="shared" si="14"/>
        <v/>
      </c>
      <c r="I150" s="116" t="str">
        <f t="shared" si="17"/>
        <v/>
      </c>
      <c r="J150" s="149" t="str">
        <f ca="1">IFERROR(SMALL(WorkingDays,ROW(A150)-ROW($A$2)),"")</f>
        <v/>
      </c>
    </row>
    <row r="151" spans="1:10">
      <c r="A151" s="115" t="str">
        <f t="shared" si="12"/>
        <v/>
      </c>
      <c r="B151" s="148" t="str">
        <f t="shared" si="15"/>
        <v/>
      </c>
      <c r="C151" s="148" t="str">
        <f t="shared" si="16"/>
        <v/>
      </c>
      <c r="D151" s="148" t="str">
        <f t="array" ref="D151">IF(A151="","",MIN(IF($C$3:$C$399=C151,ROW($B$3:$B$399),"")))</f>
        <v/>
      </c>
      <c r="E151" s="148" t="str">
        <f t="array" aca="1" ref="E151" ca="1">IF(A151="","",COUNTIF(INDIRECT(ADDRESS(D151,COLUMN(B151))):INDIRECT(ADDRESS(ROW(E151),COLUMN(B151))),B151))</f>
        <v/>
      </c>
      <c r="F151" s="116" t="str">
        <f ca="1">IFERROR(INDEX(Settings!$F$27:$L$31,MATCH($E151,Settings!$E$27:$E$31,0),MATCH($B151,Settings!$F$25:$L$25,0))="Yes","")</f>
        <v/>
      </c>
      <c r="G151" s="116" t="str">
        <f t="shared" si="13"/>
        <v/>
      </c>
      <c r="H151" s="116" t="str">
        <f t="shared" si="14"/>
        <v/>
      </c>
      <c r="I151" s="116" t="str">
        <f t="shared" si="17"/>
        <v/>
      </c>
      <c r="J151" s="149" t="str">
        <f ca="1">IFERROR(SMALL(WorkingDays,ROW(A151)-ROW($A$2)),"")</f>
        <v/>
      </c>
    </row>
    <row r="152" spans="1:10">
      <c r="A152" s="115" t="str">
        <f t="shared" si="12"/>
        <v/>
      </c>
      <c r="B152" s="148" t="str">
        <f t="shared" si="15"/>
        <v/>
      </c>
      <c r="C152" s="148" t="str">
        <f t="shared" si="16"/>
        <v/>
      </c>
      <c r="D152" s="148" t="str">
        <f t="array" ref="D152">IF(A152="","",MIN(IF($C$3:$C$399=C152,ROW($B$3:$B$399),"")))</f>
        <v/>
      </c>
      <c r="E152" s="148" t="str">
        <f t="array" aca="1" ref="E152" ca="1">IF(A152="","",COUNTIF(INDIRECT(ADDRESS(D152,COLUMN(B152))):INDIRECT(ADDRESS(ROW(E152),COLUMN(B152))),B152))</f>
        <v/>
      </c>
      <c r="F152" s="116" t="str">
        <f ca="1">IFERROR(INDEX(Settings!$F$27:$L$31,MATCH($E152,Settings!$E$27:$E$31,0),MATCH($B152,Settings!$F$25:$L$25,0))="Yes","")</f>
        <v/>
      </c>
      <c r="G152" s="116" t="str">
        <f t="shared" si="13"/>
        <v/>
      </c>
      <c r="H152" s="116" t="str">
        <f t="shared" si="14"/>
        <v/>
      </c>
      <c r="I152" s="116" t="str">
        <f t="shared" si="17"/>
        <v/>
      </c>
      <c r="J152" s="149" t="str">
        <f ca="1">IFERROR(SMALL(WorkingDays,ROW(A152)-ROW($A$2)),"")</f>
        <v/>
      </c>
    </row>
    <row r="153" spans="1:10">
      <c r="A153" s="115" t="str">
        <f t="shared" si="12"/>
        <v/>
      </c>
      <c r="B153" s="148" t="str">
        <f t="shared" si="15"/>
        <v/>
      </c>
      <c r="C153" s="148" t="str">
        <f t="shared" si="16"/>
        <v/>
      </c>
      <c r="D153" s="148" t="str">
        <f t="array" ref="D153">IF(A153="","",MIN(IF($C$3:$C$399=C153,ROW($B$3:$B$399),"")))</f>
        <v/>
      </c>
      <c r="E153" s="148" t="str">
        <f t="array" aca="1" ref="E153" ca="1">IF(A153="","",COUNTIF(INDIRECT(ADDRESS(D153,COLUMN(B153))):INDIRECT(ADDRESS(ROW(E153),COLUMN(B153))),B153))</f>
        <v/>
      </c>
      <c r="F153" s="116" t="str">
        <f ca="1">IFERROR(INDEX(Settings!$F$27:$L$31,MATCH($E153,Settings!$E$27:$E$31,0),MATCH($B153,Settings!$F$25:$L$25,0))="Yes","")</f>
        <v/>
      </c>
      <c r="G153" s="116" t="str">
        <f t="shared" si="13"/>
        <v/>
      </c>
      <c r="H153" s="116" t="str">
        <f t="shared" si="14"/>
        <v/>
      </c>
      <c r="I153" s="116" t="str">
        <f t="shared" si="17"/>
        <v/>
      </c>
      <c r="J153" s="149" t="str">
        <f ca="1">IFERROR(SMALL(WorkingDays,ROW(A153)-ROW($A$2)),"")</f>
        <v/>
      </c>
    </row>
    <row r="154" spans="1:10">
      <c r="A154" s="115" t="str">
        <f t="shared" si="12"/>
        <v/>
      </c>
      <c r="B154" s="148" t="str">
        <f t="shared" si="15"/>
        <v/>
      </c>
      <c r="C154" s="148" t="str">
        <f t="shared" si="16"/>
        <v/>
      </c>
      <c r="D154" s="148" t="str">
        <f t="array" ref="D154">IF(A154="","",MIN(IF($C$3:$C$399=C154,ROW($B$3:$B$399),"")))</f>
        <v/>
      </c>
      <c r="E154" s="148" t="str">
        <f t="array" aca="1" ref="E154" ca="1">IF(A154="","",COUNTIF(INDIRECT(ADDRESS(D154,COLUMN(B154))):INDIRECT(ADDRESS(ROW(E154),COLUMN(B154))),B154))</f>
        <v/>
      </c>
      <c r="F154" s="116" t="str">
        <f ca="1">IFERROR(INDEX(Settings!$F$27:$L$31,MATCH($E154,Settings!$E$27:$E$31,0),MATCH($B154,Settings!$F$25:$L$25,0))="Yes","")</f>
        <v/>
      </c>
      <c r="G154" s="116" t="str">
        <f t="shared" si="13"/>
        <v/>
      </c>
      <c r="H154" s="116" t="str">
        <f t="shared" si="14"/>
        <v/>
      </c>
      <c r="I154" s="116" t="str">
        <f t="shared" si="17"/>
        <v/>
      </c>
      <c r="J154" s="149" t="str">
        <f ca="1">IFERROR(SMALL(WorkingDays,ROW(A154)-ROW($A$2)),"")</f>
        <v/>
      </c>
    </row>
    <row r="155" spans="1:10">
      <c r="A155" s="115" t="str">
        <f t="shared" si="12"/>
        <v/>
      </c>
      <c r="B155" s="148" t="str">
        <f t="shared" si="15"/>
        <v/>
      </c>
      <c r="C155" s="148" t="str">
        <f t="shared" si="16"/>
        <v/>
      </c>
      <c r="D155" s="148" t="str">
        <f t="array" ref="D155">IF(A155="","",MIN(IF($C$3:$C$399=C155,ROW($B$3:$B$399),"")))</f>
        <v/>
      </c>
      <c r="E155" s="148" t="str">
        <f t="array" aca="1" ref="E155" ca="1">IF(A155="","",COUNTIF(INDIRECT(ADDRESS(D155,COLUMN(B155))):INDIRECT(ADDRESS(ROW(E155),COLUMN(B155))),B155))</f>
        <v/>
      </c>
      <c r="F155" s="116" t="str">
        <f ca="1">IFERROR(INDEX(Settings!$F$27:$L$31,MATCH($E155,Settings!$E$27:$E$31,0),MATCH($B155,Settings!$F$25:$L$25,0))="Yes","")</f>
        <v/>
      </c>
      <c r="G155" s="116" t="str">
        <f t="shared" si="13"/>
        <v/>
      </c>
      <c r="H155" s="116" t="str">
        <f t="shared" si="14"/>
        <v/>
      </c>
      <c r="I155" s="116" t="str">
        <f t="shared" si="17"/>
        <v/>
      </c>
      <c r="J155" s="149" t="str">
        <f ca="1">IFERROR(SMALL(WorkingDays,ROW(A155)-ROW($A$2)),"")</f>
        <v/>
      </c>
    </row>
    <row r="156" spans="1:10">
      <c r="A156" s="115" t="str">
        <f t="shared" si="12"/>
        <v/>
      </c>
      <c r="B156" s="148" t="str">
        <f t="shared" si="15"/>
        <v/>
      </c>
      <c r="C156" s="148" t="str">
        <f t="shared" si="16"/>
        <v/>
      </c>
      <c r="D156" s="148" t="str">
        <f t="array" ref="D156">IF(A156="","",MIN(IF($C$3:$C$399=C156,ROW($B$3:$B$399),"")))</f>
        <v/>
      </c>
      <c r="E156" s="148" t="str">
        <f t="array" aca="1" ref="E156" ca="1">IF(A156="","",COUNTIF(INDIRECT(ADDRESS(D156,COLUMN(B156))):INDIRECT(ADDRESS(ROW(E156),COLUMN(B156))),B156))</f>
        <v/>
      </c>
      <c r="F156" s="116" t="str">
        <f ca="1">IFERROR(INDEX(Settings!$F$27:$L$31,MATCH($E156,Settings!$E$27:$E$31,0),MATCH($B156,Settings!$F$25:$L$25,0))="Yes","")</f>
        <v/>
      </c>
      <c r="G156" s="116" t="str">
        <f t="shared" si="13"/>
        <v/>
      </c>
      <c r="H156" s="116" t="str">
        <f t="shared" si="14"/>
        <v/>
      </c>
      <c r="I156" s="116" t="str">
        <f t="shared" si="17"/>
        <v/>
      </c>
      <c r="J156" s="149" t="str">
        <f ca="1">IFERROR(SMALL(WorkingDays,ROW(A156)-ROW($A$2)),"")</f>
        <v/>
      </c>
    </row>
    <row r="157" spans="1:10">
      <c r="A157" s="115" t="str">
        <f t="shared" si="12"/>
        <v/>
      </c>
      <c r="B157" s="148" t="str">
        <f t="shared" si="15"/>
        <v/>
      </c>
      <c r="C157" s="148" t="str">
        <f t="shared" si="16"/>
        <v/>
      </c>
      <c r="D157" s="148" t="str">
        <f t="array" ref="D157">IF(A157="","",MIN(IF($C$3:$C$399=C157,ROW($B$3:$B$399),"")))</f>
        <v/>
      </c>
      <c r="E157" s="148" t="str">
        <f t="array" aca="1" ref="E157" ca="1">IF(A157="","",COUNTIF(INDIRECT(ADDRESS(D157,COLUMN(B157))):INDIRECT(ADDRESS(ROW(E157),COLUMN(B157))),B157))</f>
        <v/>
      </c>
      <c r="F157" s="116" t="str">
        <f ca="1">IFERROR(INDEX(Settings!$F$27:$L$31,MATCH($E157,Settings!$E$27:$E$31,0),MATCH($B157,Settings!$F$25:$L$25,0))="Yes","")</f>
        <v/>
      </c>
      <c r="G157" s="116" t="str">
        <f t="shared" si="13"/>
        <v/>
      </c>
      <c r="H157" s="116" t="str">
        <f t="shared" si="14"/>
        <v/>
      </c>
      <c r="I157" s="116" t="str">
        <f t="shared" si="17"/>
        <v/>
      </c>
      <c r="J157" s="149" t="str">
        <f ca="1">IFERROR(SMALL(WorkingDays,ROW(A157)-ROW($A$2)),"")</f>
        <v/>
      </c>
    </row>
    <row r="158" spans="1:10">
      <c r="A158" s="115" t="str">
        <f t="shared" si="12"/>
        <v/>
      </c>
      <c r="B158" s="148" t="str">
        <f t="shared" si="15"/>
        <v/>
      </c>
      <c r="C158" s="148" t="str">
        <f t="shared" si="16"/>
        <v/>
      </c>
      <c r="D158" s="148" t="str">
        <f t="array" ref="D158">IF(A158="","",MIN(IF($C$3:$C$399=C158,ROW($B$3:$B$399),"")))</f>
        <v/>
      </c>
      <c r="E158" s="148" t="str">
        <f t="array" aca="1" ref="E158" ca="1">IF(A158="","",COUNTIF(INDIRECT(ADDRESS(D158,COLUMN(B158))):INDIRECT(ADDRESS(ROW(E158),COLUMN(B158))),B158))</f>
        <v/>
      </c>
      <c r="F158" s="116" t="str">
        <f ca="1">IFERROR(INDEX(Settings!$F$27:$L$31,MATCH($E158,Settings!$E$27:$E$31,0),MATCH($B158,Settings!$F$25:$L$25,0))="Yes","")</f>
        <v/>
      </c>
      <c r="G158" s="116" t="str">
        <f t="shared" si="13"/>
        <v/>
      </c>
      <c r="H158" s="116" t="str">
        <f t="shared" si="14"/>
        <v/>
      </c>
      <c r="I158" s="116" t="str">
        <f t="shared" si="17"/>
        <v/>
      </c>
      <c r="J158" s="149" t="str">
        <f ca="1">IFERROR(SMALL(WorkingDays,ROW(A158)-ROW($A$2)),"")</f>
        <v/>
      </c>
    </row>
    <row r="159" spans="1:10">
      <c r="A159" s="115" t="str">
        <f t="shared" si="12"/>
        <v/>
      </c>
      <c r="B159" s="148" t="str">
        <f t="shared" si="15"/>
        <v/>
      </c>
      <c r="C159" s="148" t="str">
        <f t="shared" si="16"/>
        <v/>
      </c>
      <c r="D159" s="148" t="str">
        <f t="array" ref="D159">IF(A159="","",MIN(IF($C$3:$C$399=C159,ROW($B$3:$B$399),"")))</f>
        <v/>
      </c>
      <c r="E159" s="148" t="str">
        <f t="array" aca="1" ref="E159" ca="1">IF(A159="","",COUNTIF(INDIRECT(ADDRESS(D159,COLUMN(B159))):INDIRECT(ADDRESS(ROW(E159),COLUMN(B159))),B159))</f>
        <v/>
      </c>
      <c r="F159" s="116" t="str">
        <f ca="1">IFERROR(INDEX(Settings!$F$27:$L$31,MATCH($E159,Settings!$E$27:$E$31,0),MATCH($B159,Settings!$F$25:$L$25,0))="Yes","")</f>
        <v/>
      </c>
      <c r="G159" s="116" t="str">
        <f t="shared" si="13"/>
        <v/>
      </c>
      <c r="H159" s="116" t="str">
        <f t="shared" si="14"/>
        <v/>
      </c>
      <c r="I159" s="116" t="str">
        <f t="shared" si="17"/>
        <v/>
      </c>
      <c r="J159" s="149" t="str">
        <f ca="1">IFERROR(SMALL(WorkingDays,ROW(A159)-ROW($A$2)),"")</f>
        <v/>
      </c>
    </row>
    <row r="160" spans="1:10">
      <c r="A160" s="115" t="str">
        <f t="shared" si="12"/>
        <v/>
      </c>
      <c r="B160" s="148" t="str">
        <f t="shared" si="15"/>
        <v/>
      </c>
      <c r="C160" s="148" t="str">
        <f t="shared" si="16"/>
        <v/>
      </c>
      <c r="D160" s="148" t="str">
        <f t="array" ref="D160">IF(A160="","",MIN(IF($C$3:$C$399=C160,ROW($B$3:$B$399),"")))</f>
        <v/>
      </c>
      <c r="E160" s="148" t="str">
        <f t="array" aca="1" ref="E160" ca="1">IF(A160="","",COUNTIF(INDIRECT(ADDRESS(D160,COLUMN(B160))):INDIRECT(ADDRESS(ROW(E160),COLUMN(B160))),B160))</f>
        <v/>
      </c>
      <c r="F160" s="116" t="str">
        <f ca="1">IFERROR(INDEX(Settings!$F$27:$L$31,MATCH($E160,Settings!$E$27:$E$31,0),MATCH($B160,Settings!$F$25:$L$25,0))="Yes","")</f>
        <v/>
      </c>
      <c r="G160" s="116" t="str">
        <f t="shared" si="13"/>
        <v/>
      </c>
      <c r="H160" s="116" t="str">
        <f t="shared" si="14"/>
        <v/>
      </c>
      <c r="I160" s="116" t="str">
        <f t="shared" si="17"/>
        <v/>
      </c>
      <c r="J160" s="149" t="str">
        <f ca="1">IFERROR(SMALL(WorkingDays,ROW(A160)-ROW($A$2)),"")</f>
        <v/>
      </c>
    </row>
    <row r="161" spans="1:10">
      <c r="A161" s="115" t="str">
        <f t="shared" si="12"/>
        <v/>
      </c>
      <c r="B161" s="148" t="str">
        <f t="shared" si="15"/>
        <v/>
      </c>
      <c r="C161" s="148" t="str">
        <f t="shared" si="16"/>
        <v/>
      </c>
      <c r="D161" s="148" t="str">
        <f t="array" ref="D161">IF(A161="","",MIN(IF($C$3:$C$399=C161,ROW($B$3:$B$399),"")))</f>
        <v/>
      </c>
      <c r="E161" s="148" t="str">
        <f t="array" aca="1" ref="E161" ca="1">IF(A161="","",COUNTIF(INDIRECT(ADDRESS(D161,COLUMN(B161))):INDIRECT(ADDRESS(ROW(E161),COLUMN(B161))),B161))</f>
        <v/>
      </c>
      <c r="F161" s="116" t="str">
        <f ca="1">IFERROR(INDEX(Settings!$F$27:$L$31,MATCH($E161,Settings!$E$27:$E$31,0),MATCH($B161,Settings!$F$25:$L$25,0))="Yes","")</f>
        <v/>
      </c>
      <c r="G161" s="116" t="str">
        <f t="shared" si="13"/>
        <v/>
      </c>
      <c r="H161" s="116" t="str">
        <f t="shared" si="14"/>
        <v/>
      </c>
      <c r="I161" s="116" t="str">
        <f t="shared" si="17"/>
        <v/>
      </c>
      <c r="J161" s="149" t="str">
        <f ca="1">IFERROR(SMALL(WorkingDays,ROW(A161)-ROW($A$2)),"")</f>
        <v/>
      </c>
    </row>
    <row r="162" spans="1:10">
      <c r="A162" s="115" t="str">
        <f t="shared" si="12"/>
        <v/>
      </c>
      <c r="B162" s="148" t="str">
        <f t="shared" si="15"/>
        <v/>
      </c>
      <c r="C162" s="148" t="str">
        <f t="shared" si="16"/>
        <v/>
      </c>
      <c r="D162" s="148" t="str">
        <f t="array" ref="D162">IF(A162="","",MIN(IF($C$3:$C$399=C162,ROW($B$3:$B$399),"")))</f>
        <v/>
      </c>
      <c r="E162" s="148" t="str">
        <f t="array" aca="1" ref="E162" ca="1">IF(A162="","",COUNTIF(INDIRECT(ADDRESS(D162,COLUMN(B162))):INDIRECT(ADDRESS(ROW(E162),COLUMN(B162))),B162))</f>
        <v/>
      </c>
      <c r="F162" s="116" t="str">
        <f ca="1">IFERROR(INDEX(Settings!$F$27:$L$31,MATCH($E162,Settings!$E$27:$E$31,0),MATCH($B162,Settings!$F$25:$L$25,0))="Yes","")</f>
        <v/>
      </c>
      <c r="G162" s="116" t="str">
        <f t="shared" si="13"/>
        <v/>
      </c>
      <c r="H162" s="116" t="str">
        <f t="shared" si="14"/>
        <v/>
      </c>
      <c r="I162" s="116" t="str">
        <f t="shared" si="17"/>
        <v/>
      </c>
      <c r="J162" s="149" t="str">
        <f ca="1">IFERROR(SMALL(WorkingDays,ROW(A162)-ROW($A$2)),"")</f>
        <v/>
      </c>
    </row>
    <row r="163" spans="1:10">
      <c r="A163" s="115" t="str">
        <f t="shared" si="12"/>
        <v/>
      </c>
      <c r="B163" s="148" t="str">
        <f t="shared" si="15"/>
        <v/>
      </c>
      <c r="C163" s="148" t="str">
        <f t="shared" si="16"/>
        <v/>
      </c>
      <c r="D163" s="148" t="str">
        <f t="array" ref="D163">IF(A163="","",MIN(IF($C$3:$C$399=C163,ROW($B$3:$B$399),"")))</f>
        <v/>
      </c>
      <c r="E163" s="148" t="str">
        <f t="array" aca="1" ref="E163" ca="1">IF(A163="","",COUNTIF(INDIRECT(ADDRESS(D163,COLUMN(B163))):INDIRECT(ADDRESS(ROW(E163),COLUMN(B163))),B163))</f>
        <v/>
      </c>
      <c r="F163" s="116" t="str">
        <f ca="1">IFERROR(INDEX(Settings!$F$27:$L$31,MATCH($E163,Settings!$E$27:$E$31,0),MATCH($B163,Settings!$F$25:$L$25,0))="Yes","")</f>
        <v/>
      </c>
      <c r="G163" s="116" t="str">
        <f t="shared" si="13"/>
        <v/>
      </c>
      <c r="H163" s="116" t="str">
        <f t="shared" si="14"/>
        <v/>
      </c>
      <c r="I163" s="116" t="str">
        <f t="shared" si="17"/>
        <v/>
      </c>
      <c r="J163" s="149" t="str">
        <f ca="1">IFERROR(SMALL(WorkingDays,ROW(A163)-ROW($A$2)),"")</f>
        <v/>
      </c>
    </row>
    <row r="164" spans="1:10">
      <c r="A164" s="115" t="str">
        <f t="shared" si="12"/>
        <v/>
      </c>
      <c r="B164" s="148" t="str">
        <f t="shared" si="15"/>
        <v/>
      </c>
      <c r="C164" s="148" t="str">
        <f t="shared" si="16"/>
        <v/>
      </c>
      <c r="D164" s="148" t="str">
        <f t="array" ref="D164">IF(A164="","",MIN(IF($C$3:$C$399=C164,ROW($B$3:$B$399),"")))</f>
        <v/>
      </c>
      <c r="E164" s="148" t="str">
        <f t="array" aca="1" ref="E164" ca="1">IF(A164="","",COUNTIF(INDIRECT(ADDRESS(D164,COLUMN(B164))):INDIRECT(ADDRESS(ROW(E164),COLUMN(B164))),B164))</f>
        <v/>
      </c>
      <c r="F164" s="116" t="str">
        <f ca="1">IFERROR(INDEX(Settings!$F$27:$L$31,MATCH($E164,Settings!$E$27:$E$31,0),MATCH($B164,Settings!$F$25:$L$25,0))="Yes","")</f>
        <v/>
      </c>
      <c r="G164" s="116" t="str">
        <f t="shared" si="13"/>
        <v/>
      </c>
      <c r="H164" s="116" t="str">
        <f t="shared" si="14"/>
        <v/>
      </c>
      <c r="I164" s="116" t="str">
        <f t="shared" si="17"/>
        <v/>
      </c>
      <c r="J164" s="149" t="str">
        <f ca="1">IFERROR(SMALL(WorkingDays,ROW(A164)-ROW($A$2)),"")</f>
        <v/>
      </c>
    </row>
    <row r="165" spans="1:10">
      <c r="A165" s="115" t="str">
        <f t="shared" si="12"/>
        <v/>
      </c>
      <c r="B165" s="148" t="str">
        <f t="shared" si="15"/>
        <v/>
      </c>
      <c r="C165" s="148" t="str">
        <f t="shared" si="16"/>
        <v/>
      </c>
      <c r="D165" s="148" t="str">
        <f t="array" ref="D165">IF(A165="","",MIN(IF($C$3:$C$399=C165,ROW($B$3:$B$399),"")))</f>
        <v/>
      </c>
      <c r="E165" s="148" t="str">
        <f t="array" aca="1" ref="E165" ca="1">IF(A165="","",COUNTIF(INDIRECT(ADDRESS(D165,COLUMN(B165))):INDIRECT(ADDRESS(ROW(E165),COLUMN(B165))),B165))</f>
        <v/>
      </c>
      <c r="F165" s="116" t="str">
        <f ca="1">IFERROR(INDEX(Settings!$F$27:$L$31,MATCH($E165,Settings!$E$27:$E$31,0),MATCH($B165,Settings!$F$25:$L$25,0))="Yes","")</f>
        <v/>
      </c>
      <c r="G165" s="116" t="str">
        <f t="shared" si="13"/>
        <v/>
      </c>
      <c r="H165" s="116" t="str">
        <f t="shared" si="14"/>
        <v/>
      </c>
      <c r="I165" s="116" t="str">
        <f t="shared" si="17"/>
        <v/>
      </c>
      <c r="J165" s="149" t="str">
        <f ca="1">IFERROR(SMALL(WorkingDays,ROW(A165)-ROW($A$2)),"")</f>
        <v/>
      </c>
    </row>
    <row r="166" spans="1:10">
      <c r="A166" s="115" t="str">
        <f t="shared" si="12"/>
        <v/>
      </c>
      <c r="B166" s="148" t="str">
        <f t="shared" si="15"/>
        <v/>
      </c>
      <c r="C166" s="148" t="str">
        <f t="shared" si="16"/>
        <v/>
      </c>
      <c r="D166" s="148" t="str">
        <f t="array" ref="D166">IF(A166="","",MIN(IF($C$3:$C$399=C166,ROW($B$3:$B$399),"")))</f>
        <v/>
      </c>
      <c r="E166" s="148" t="str">
        <f t="array" aca="1" ref="E166" ca="1">IF(A166="","",COUNTIF(INDIRECT(ADDRESS(D166,COLUMN(B166))):INDIRECT(ADDRESS(ROW(E166),COLUMN(B166))),B166))</f>
        <v/>
      </c>
      <c r="F166" s="116" t="str">
        <f ca="1">IFERROR(INDEX(Settings!$F$27:$L$31,MATCH($E166,Settings!$E$27:$E$31,0),MATCH($B166,Settings!$F$25:$L$25,0))="Yes","")</f>
        <v/>
      </c>
      <c r="G166" s="116" t="str">
        <f t="shared" si="13"/>
        <v/>
      </c>
      <c r="H166" s="116" t="str">
        <f t="shared" si="14"/>
        <v/>
      </c>
      <c r="I166" s="116" t="str">
        <f t="shared" si="17"/>
        <v/>
      </c>
      <c r="J166" s="149" t="str">
        <f ca="1">IFERROR(SMALL(WorkingDays,ROW(A166)-ROW($A$2)),"")</f>
        <v/>
      </c>
    </row>
    <row r="167" spans="1:10">
      <c r="A167" s="115" t="str">
        <f t="shared" si="12"/>
        <v/>
      </c>
      <c r="B167" s="148" t="str">
        <f t="shared" si="15"/>
        <v/>
      </c>
      <c r="C167" s="148" t="str">
        <f t="shared" si="16"/>
        <v/>
      </c>
      <c r="D167" s="148" t="str">
        <f t="array" ref="D167">IF(A167="","",MIN(IF($C$3:$C$399=C167,ROW($B$3:$B$399),"")))</f>
        <v/>
      </c>
      <c r="E167" s="148" t="str">
        <f t="array" aca="1" ref="E167" ca="1">IF(A167="","",COUNTIF(INDIRECT(ADDRESS(D167,COLUMN(B167))):INDIRECT(ADDRESS(ROW(E167),COLUMN(B167))),B167))</f>
        <v/>
      </c>
      <c r="F167" s="116" t="str">
        <f ca="1">IFERROR(INDEX(Settings!$F$27:$L$31,MATCH($E167,Settings!$E$27:$E$31,0),MATCH($B167,Settings!$F$25:$L$25,0))="Yes","")</f>
        <v/>
      </c>
      <c r="G167" s="116" t="str">
        <f t="shared" si="13"/>
        <v/>
      </c>
      <c r="H167" s="116" t="str">
        <f t="shared" si="14"/>
        <v/>
      </c>
      <c r="I167" s="116" t="str">
        <f t="shared" si="17"/>
        <v/>
      </c>
      <c r="J167" s="149" t="str">
        <f ca="1">IFERROR(SMALL(WorkingDays,ROW(A167)-ROW($A$2)),"")</f>
        <v/>
      </c>
    </row>
    <row r="168" spans="1:10">
      <c r="A168" s="115" t="str">
        <f t="shared" si="12"/>
        <v/>
      </c>
      <c r="B168" s="148" t="str">
        <f t="shared" si="15"/>
        <v/>
      </c>
      <c r="C168" s="148" t="str">
        <f t="shared" si="16"/>
        <v/>
      </c>
      <c r="D168" s="148" t="str">
        <f t="array" ref="D168">IF(A168="","",MIN(IF($C$3:$C$399=C168,ROW($B$3:$B$399),"")))</f>
        <v/>
      </c>
      <c r="E168" s="148" t="str">
        <f t="array" aca="1" ref="E168" ca="1">IF(A168="","",COUNTIF(INDIRECT(ADDRESS(D168,COLUMN(B168))):INDIRECT(ADDRESS(ROW(E168),COLUMN(B168))),B168))</f>
        <v/>
      </c>
      <c r="F168" s="116" t="str">
        <f ca="1">IFERROR(INDEX(Settings!$F$27:$L$31,MATCH($E168,Settings!$E$27:$E$31,0),MATCH($B168,Settings!$F$25:$L$25,0))="Yes","")</f>
        <v/>
      </c>
      <c r="G168" s="116" t="str">
        <f t="shared" si="13"/>
        <v/>
      </c>
      <c r="H168" s="116" t="str">
        <f t="shared" si="14"/>
        <v/>
      </c>
      <c r="I168" s="116" t="str">
        <f t="shared" si="17"/>
        <v/>
      </c>
      <c r="J168" s="149" t="str">
        <f ca="1">IFERROR(SMALL(WorkingDays,ROW(A168)-ROW($A$2)),"")</f>
        <v/>
      </c>
    </row>
    <row r="169" spans="1:10">
      <c r="A169" s="115" t="str">
        <f t="shared" si="12"/>
        <v/>
      </c>
      <c r="B169" s="148" t="str">
        <f t="shared" si="15"/>
        <v/>
      </c>
      <c r="C169" s="148" t="str">
        <f t="shared" si="16"/>
        <v/>
      </c>
      <c r="D169" s="148" t="str">
        <f t="array" ref="D169">IF(A169="","",MIN(IF($C$3:$C$399=C169,ROW($B$3:$B$399),"")))</f>
        <v/>
      </c>
      <c r="E169" s="148" t="str">
        <f t="array" aca="1" ref="E169" ca="1">IF(A169="","",COUNTIF(INDIRECT(ADDRESS(D169,COLUMN(B169))):INDIRECT(ADDRESS(ROW(E169),COLUMN(B169))),B169))</f>
        <v/>
      </c>
      <c r="F169" s="116" t="str">
        <f ca="1">IFERROR(INDEX(Settings!$F$27:$L$31,MATCH($E169,Settings!$E$27:$E$31,0),MATCH($B169,Settings!$F$25:$L$25,0))="Yes","")</f>
        <v/>
      </c>
      <c r="G169" s="116" t="str">
        <f t="shared" si="13"/>
        <v/>
      </c>
      <c r="H169" s="116" t="str">
        <f t="shared" si="14"/>
        <v/>
      </c>
      <c r="I169" s="116" t="str">
        <f t="shared" si="17"/>
        <v/>
      </c>
      <c r="J169" s="149" t="str">
        <f ca="1">IFERROR(SMALL(WorkingDays,ROW(A169)-ROW($A$2)),"")</f>
        <v/>
      </c>
    </row>
    <row r="170" spans="1:10">
      <c r="A170" s="115" t="str">
        <f t="shared" si="12"/>
        <v/>
      </c>
      <c r="B170" s="148" t="str">
        <f t="shared" si="15"/>
        <v/>
      </c>
      <c r="C170" s="148" t="str">
        <f t="shared" si="16"/>
        <v/>
      </c>
      <c r="D170" s="148" t="str">
        <f t="array" ref="D170">IF(A170="","",MIN(IF($C$3:$C$399=C170,ROW($B$3:$B$399),"")))</f>
        <v/>
      </c>
      <c r="E170" s="148" t="str">
        <f t="array" aca="1" ref="E170" ca="1">IF(A170="","",COUNTIF(INDIRECT(ADDRESS(D170,COLUMN(B170))):INDIRECT(ADDRESS(ROW(E170),COLUMN(B170))),B170))</f>
        <v/>
      </c>
      <c r="F170" s="116" t="str">
        <f ca="1">IFERROR(INDEX(Settings!$F$27:$L$31,MATCH($E170,Settings!$E$27:$E$31,0),MATCH($B170,Settings!$F$25:$L$25,0))="Yes","")</f>
        <v/>
      </c>
      <c r="G170" s="116" t="str">
        <f t="shared" si="13"/>
        <v/>
      </c>
      <c r="H170" s="116" t="str">
        <f t="shared" si="14"/>
        <v/>
      </c>
      <c r="I170" s="116" t="str">
        <f t="shared" si="17"/>
        <v/>
      </c>
      <c r="J170" s="149" t="str">
        <f ca="1">IFERROR(SMALL(WorkingDays,ROW(A170)-ROW($A$2)),"")</f>
        <v/>
      </c>
    </row>
    <row r="171" spans="1:10">
      <c r="A171" s="115" t="str">
        <f t="shared" si="12"/>
        <v/>
      </c>
      <c r="B171" s="148" t="str">
        <f t="shared" si="15"/>
        <v/>
      </c>
      <c r="C171" s="148" t="str">
        <f t="shared" si="16"/>
        <v/>
      </c>
      <c r="D171" s="148" t="str">
        <f t="array" ref="D171">IF(A171="","",MIN(IF($C$3:$C$399=C171,ROW($B$3:$B$399),"")))</f>
        <v/>
      </c>
      <c r="E171" s="148" t="str">
        <f t="array" aca="1" ref="E171" ca="1">IF(A171="","",COUNTIF(INDIRECT(ADDRESS(D171,COLUMN(B171))):INDIRECT(ADDRESS(ROW(E171),COLUMN(B171))),B171))</f>
        <v/>
      </c>
      <c r="F171" s="116" t="str">
        <f ca="1">IFERROR(INDEX(Settings!$F$27:$L$31,MATCH($E171,Settings!$E$27:$E$31,0),MATCH($B171,Settings!$F$25:$L$25,0))="Yes","")</f>
        <v/>
      </c>
      <c r="G171" s="116" t="str">
        <f t="shared" si="13"/>
        <v/>
      </c>
      <c r="H171" s="116" t="str">
        <f t="shared" si="14"/>
        <v/>
      </c>
      <c r="I171" s="116" t="str">
        <f t="shared" si="17"/>
        <v/>
      </c>
      <c r="J171" s="149" t="str">
        <f ca="1">IFERROR(SMALL(WorkingDays,ROW(A171)-ROW($A$2)),"")</f>
        <v/>
      </c>
    </row>
    <row r="172" spans="1:10">
      <c r="A172" s="115" t="str">
        <f t="shared" si="12"/>
        <v/>
      </c>
      <c r="B172" s="148" t="str">
        <f t="shared" si="15"/>
        <v/>
      </c>
      <c r="C172" s="148" t="str">
        <f t="shared" si="16"/>
        <v/>
      </c>
      <c r="D172" s="148" t="str">
        <f t="array" ref="D172">IF(A172="","",MIN(IF($C$3:$C$399=C172,ROW($B$3:$B$399),"")))</f>
        <v/>
      </c>
      <c r="E172" s="148" t="str">
        <f t="array" aca="1" ref="E172" ca="1">IF(A172="","",COUNTIF(INDIRECT(ADDRESS(D172,COLUMN(B172))):INDIRECT(ADDRESS(ROW(E172),COLUMN(B172))),B172))</f>
        <v/>
      </c>
      <c r="F172" s="116" t="str">
        <f ca="1">IFERROR(INDEX(Settings!$F$27:$L$31,MATCH($E172,Settings!$E$27:$E$31,0),MATCH($B172,Settings!$F$25:$L$25,0))="Yes","")</f>
        <v/>
      </c>
      <c r="G172" s="116" t="str">
        <f t="shared" si="13"/>
        <v/>
      </c>
      <c r="H172" s="116" t="str">
        <f t="shared" si="14"/>
        <v/>
      </c>
      <c r="I172" s="116" t="str">
        <f t="shared" si="17"/>
        <v/>
      </c>
      <c r="J172" s="149" t="str">
        <f ca="1">IFERROR(SMALL(WorkingDays,ROW(A172)-ROW($A$2)),"")</f>
        <v/>
      </c>
    </row>
    <row r="173" spans="1:10">
      <c r="A173" s="115" t="str">
        <f t="shared" si="12"/>
        <v/>
      </c>
      <c r="B173" s="148" t="str">
        <f t="shared" si="15"/>
        <v/>
      </c>
      <c r="C173" s="148" t="str">
        <f t="shared" si="16"/>
        <v/>
      </c>
      <c r="D173" s="148" t="str">
        <f t="array" ref="D173">IF(A173="","",MIN(IF($C$3:$C$399=C173,ROW($B$3:$B$399),"")))</f>
        <v/>
      </c>
      <c r="E173" s="148" t="str">
        <f t="array" aca="1" ref="E173" ca="1">IF(A173="","",COUNTIF(INDIRECT(ADDRESS(D173,COLUMN(B173))):INDIRECT(ADDRESS(ROW(E173),COLUMN(B173))),B173))</f>
        <v/>
      </c>
      <c r="F173" s="116" t="str">
        <f ca="1">IFERROR(INDEX(Settings!$F$27:$L$31,MATCH($E173,Settings!$E$27:$E$31,0),MATCH($B173,Settings!$F$25:$L$25,0))="Yes","")</f>
        <v/>
      </c>
      <c r="G173" s="116" t="str">
        <f t="shared" si="13"/>
        <v/>
      </c>
      <c r="H173" s="116" t="str">
        <f t="shared" si="14"/>
        <v/>
      </c>
      <c r="I173" s="116" t="str">
        <f t="shared" si="17"/>
        <v/>
      </c>
      <c r="J173" s="149" t="str">
        <f ca="1">IFERROR(SMALL(WorkingDays,ROW(A173)-ROW($A$2)),"")</f>
        <v/>
      </c>
    </row>
    <row r="174" spans="1:10">
      <c r="A174" s="115" t="str">
        <f t="shared" si="12"/>
        <v/>
      </c>
      <c r="B174" s="148" t="str">
        <f t="shared" si="15"/>
        <v/>
      </c>
      <c r="C174" s="148" t="str">
        <f t="shared" si="16"/>
        <v/>
      </c>
      <c r="D174" s="148" t="str">
        <f t="array" ref="D174">IF(A174="","",MIN(IF($C$3:$C$399=C174,ROW($B$3:$B$399),"")))</f>
        <v/>
      </c>
      <c r="E174" s="148" t="str">
        <f t="array" aca="1" ref="E174" ca="1">IF(A174="","",COUNTIF(INDIRECT(ADDRESS(D174,COLUMN(B174))):INDIRECT(ADDRESS(ROW(E174),COLUMN(B174))),B174))</f>
        <v/>
      </c>
      <c r="F174" s="116" t="str">
        <f ca="1">IFERROR(INDEX(Settings!$F$27:$L$31,MATCH($E174,Settings!$E$27:$E$31,0),MATCH($B174,Settings!$F$25:$L$25,0))="Yes","")</f>
        <v/>
      </c>
      <c r="G174" s="116" t="str">
        <f t="shared" si="13"/>
        <v/>
      </c>
      <c r="H174" s="116" t="str">
        <f t="shared" si="14"/>
        <v/>
      </c>
      <c r="I174" s="116" t="str">
        <f t="shared" si="17"/>
        <v/>
      </c>
      <c r="J174" s="149" t="str">
        <f ca="1">IFERROR(SMALL(WorkingDays,ROW(A174)-ROW($A$2)),"")</f>
        <v/>
      </c>
    </row>
    <row r="175" spans="1:10">
      <c r="A175" s="115" t="str">
        <f t="shared" si="12"/>
        <v/>
      </c>
      <c r="B175" s="148" t="str">
        <f t="shared" si="15"/>
        <v/>
      </c>
      <c r="C175" s="148" t="str">
        <f t="shared" si="16"/>
        <v/>
      </c>
      <c r="D175" s="148" t="str">
        <f t="array" ref="D175">IF(A175="","",MIN(IF($C$3:$C$399=C175,ROW($B$3:$B$399),"")))</f>
        <v/>
      </c>
      <c r="E175" s="148" t="str">
        <f t="array" aca="1" ref="E175" ca="1">IF(A175="","",COUNTIF(INDIRECT(ADDRESS(D175,COLUMN(B175))):INDIRECT(ADDRESS(ROW(E175),COLUMN(B175))),B175))</f>
        <v/>
      </c>
      <c r="F175" s="116" t="str">
        <f ca="1">IFERROR(INDEX(Settings!$F$27:$L$31,MATCH($E175,Settings!$E$27:$E$31,0),MATCH($B175,Settings!$F$25:$L$25,0))="Yes","")</f>
        <v/>
      </c>
      <c r="G175" s="116" t="str">
        <f t="shared" si="13"/>
        <v/>
      </c>
      <c r="H175" s="116" t="str">
        <f t="shared" si="14"/>
        <v/>
      </c>
      <c r="I175" s="116" t="str">
        <f t="shared" si="17"/>
        <v/>
      </c>
      <c r="J175" s="149" t="str">
        <f ca="1">IFERROR(SMALL(WorkingDays,ROW(A175)-ROW($A$2)),"")</f>
        <v/>
      </c>
    </row>
    <row r="176" spans="1:10">
      <c r="A176" s="115" t="str">
        <f t="shared" si="12"/>
        <v/>
      </c>
      <c r="B176" s="148" t="str">
        <f t="shared" si="15"/>
        <v/>
      </c>
      <c r="C176" s="148" t="str">
        <f t="shared" si="16"/>
        <v/>
      </c>
      <c r="D176" s="148" t="str">
        <f t="array" ref="D176">IF(A176="","",MIN(IF($C$3:$C$399=C176,ROW($B$3:$B$399),"")))</f>
        <v/>
      </c>
      <c r="E176" s="148" t="str">
        <f t="array" aca="1" ref="E176" ca="1">IF(A176="","",COUNTIF(INDIRECT(ADDRESS(D176,COLUMN(B176))):INDIRECT(ADDRESS(ROW(E176),COLUMN(B176))),B176))</f>
        <v/>
      </c>
      <c r="F176" s="116" t="str">
        <f ca="1">IFERROR(INDEX(Settings!$F$27:$L$31,MATCH($E176,Settings!$E$27:$E$31,0),MATCH($B176,Settings!$F$25:$L$25,0))="Yes","")</f>
        <v/>
      </c>
      <c r="G176" s="116" t="str">
        <f t="shared" si="13"/>
        <v/>
      </c>
      <c r="H176" s="116" t="str">
        <f t="shared" si="14"/>
        <v/>
      </c>
      <c r="I176" s="116" t="str">
        <f t="shared" si="17"/>
        <v/>
      </c>
      <c r="J176" s="149" t="str">
        <f ca="1">IFERROR(SMALL(WorkingDays,ROW(A176)-ROW($A$2)),"")</f>
        <v/>
      </c>
    </row>
    <row r="177" spans="1:10">
      <c r="A177" s="115" t="str">
        <f t="shared" si="12"/>
        <v/>
      </c>
      <c r="B177" s="148" t="str">
        <f t="shared" si="15"/>
        <v/>
      </c>
      <c r="C177" s="148" t="str">
        <f t="shared" si="16"/>
        <v/>
      </c>
      <c r="D177" s="148" t="str">
        <f t="array" ref="D177">IF(A177="","",MIN(IF($C$3:$C$399=C177,ROW($B$3:$B$399),"")))</f>
        <v/>
      </c>
      <c r="E177" s="148" t="str">
        <f t="array" aca="1" ref="E177" ca="1">IF(A177="","",COUNTIF(INDIRECT(ADDRESS(D177,COLUMN(B177))):INDIRECT(ADDRESS(ROW(E177),COLUMN(B177))),B177))</f>
        <v/>
      </c>
      <c r="F177" s="116" t="str">
        <f ca="1">IFERROR(INDEX(Settings!$F$27:$L$31,MATCH($E177,Settings!$E$27:$E$31,0),MATCH($B177,Settings!$F$25:$L$25,0))="Yes","")</f>
        <v/>
      </c>
      <c r="G177" s="116" t="str">
        <f t="shared" si="13"/>
        <v/>
      </c>
      <c r="H177" s="116" t="str">
        <f t="shared" si="14"/>
        <v/>
      </c>
      <c r="I177" s="116" t="str">
        <f t="shared" si="17"/>
        <v/>
      </c>
      <c r="J177" s="149" t="str">
        <f ca="1">IFERROR(SMALL(WorkingDays,ROW(A177)-ROW($A$2)),"")</f>
        <v/>
      </c>
    </row>
    <row r="178" spans="1:10">
      <c r="A178" s="115" t="str">
        <f t="shared" si="12"/>
        <v/>
      </c>
      <c r="B178" s="148" t="str">
        <f t="shared" si="15"/>
        <v/>
      </c>
      <c r="C178" s="148" t="str">
        <f t="shared" si="16"/>
        <v/>
      </c>
      <c r="D178" s="148" t="str">
        <f t="array" ref="D178">IF(A178="","",MIN(IF($C$3:$C$399=C178,ROW($B$3:$B$399),"")))</f>
        <v/>
      </c>
      <c r="E178" s="148" t="str">
        <f t="array" aca="1" ref="E178" ca="1">IF(A178="","",COUNTIF(INDIRECT(ADDRESS(D178,COLUMN(B178))):INDIRECT(ADDRESS(ROW(E178),COLUMN(B178))),B178))</f>
        <v/>
      </c>
      <c r="F178" s="116" t="str">
        <f ca="1">IFERROR(INDEX(Settings!$F$27:$L$31,MATCH($E178,Settings!$E$27:$E$31,0),MATCH($B178,Settings!$F$25:$L$25,0))="Yes","")</f>
        <v/>
      </c>
      <c r="G178" s="116" t="str">
        <f t="shared" si="13"/>
        <v/>
      </c>
      <c r="H178" s="116" t="str">
        <f t="shared" si="14"/>
        <v/>
      </c>
      <c r="I178" s="116" t="str">
        <f t="shared" si="17"/>
        <v/>
      </c>
      <c r="J178" s="149" t="str">
        <f ca="1">IFERROR(SMALL(WorkingDays,ROW(A178)-ROW($A$2)),"")</f>
        <v/>
      </c>
    </row>
    <row r="179" spans="1:10">
      <c r="A179" s="115" t="str">
        <f t="shared" si="12"/>
        <v/>
      </c>
      <c r="B179" s="148" t="str">
        <f t="shared" si="15"/>
        <v/>
      </c>
      <c r="C179" s="148" t="str">
        <f t="shared" si="16"/>
        <v/>
      </c>
      <c r="D179" s="148" t="str">
        <f t="array" ref="D179">IF(A179="","",MIN(IF($C$3:$C$399=C179,ROW($B$3:$B$399),"")))</f>
        <v/>
      </c>
      <c r="E179" s="148" t="str">
        <f t="array" aca="1" ref="E179" ca="1">IF(A179="","",COUNTIF(INDIRECT(ADDRESS(D179,COLUMN(B179))):INDIRECT(ADDRESS(ROW(E179),COLUMN(B179))),B179))</f>
        <v/>
      </c>
      <c r="F179" s="116" t="str">
        <f ca="1">IFERROR(INDEX(Settings!$F$27:$L$31,MATCH($E179,Settings!$E$27:$E$31,0),MATCH($B179,Settings!$F$25:$L$25,0))="Yes","")</f>
        <v/>
      </c>
      <c r="G179" s="116" t="str">
        <f t="shared" si="13"/>
        <v/>
      </c>
      <c r="H179" s="116" t="str">
        <f t="shared" si="14"/>
        <v/>
      </c>
      <c r="I179" s="116" t="str">
        <f t="shared" si="17"/>
        <v/>
      </c>
      <c r="J179" s="149" t="str">
        <f ca="1">IFERROR(SMALL(WorkingDays,ROW(A179)-ROW($A$2)),"")</f>
        <v/>
      </c>
    </row>
    <row r="180" spans="1:10">
      <c r="A180" s="115" t="str">
        <f t="shared" si="12"/>
        <v/>
      </c>
      <c r="B180" s="148" t="str">
        <f t="shared" si="15"/>
        <v/>
      </c>
      <c r="C180" s="148" t="str">
        <f t="shared" si="16"/>
        <v/>
      </c>
      <c r="D180" s="148" t="str">
        <f t="array" ref="D180">IF(A180="","",MIN(IF($C$3:$C$399=C180,ROW($B$3:$B$399),"")))</f>
        <v/>
      </c>
      <c r="E180" s="148" t="str">
        <f t="array" aca="1" ref="E180" ca="1">IF(A180="","",COUNTIF(INDIRECT(ADDRESS(D180,COLUMN(B180))):INDIRECT(ADDRESS(ROW(E180),COLUMN(B180))),B180))</f>
        <v/>
      </c>
      <c r="F180" s="116" t="str">
        <f ca="1">IFERROR(INDEX(Settings!$F$27:$L$31,MATCH($E180,Settings!$E$27:$E$31,0),MATCH($B180,Settings!$F$25:$L$25,0))="Yes","")</f>
        <v/>
      </c>
      <c r="G180" s="116" t="str">
        <f t="shared" si="13"/>
        <v/>
      </c>
      <c r="H180" s="116" t="str">
        <f t="shared" si="14"/>
        <v/>
      </c>
      <c r="I180" s="116" t="str">
        <f t="shared" si="17"/>
        <v/>
      </c>
      <c r="J180" s="149" t="str">
        <f ca="1">IFERROR(SMALL(WorkingDays,ROW(A180)-ROW($A$2)),"")</f>
        <v/>
      </c>
    </row>
    <row r="181" spans="1:10">
      <c r="A181" s="115" t="str">
        <f t="shared" si="12"/>
        <v/>
      </c>
      <c r="B181" s="148" t="str">
        <f t="shared" si="15"/>
        <v/>
      </c>
      <c r="C181" s="148" t="str">
        <f t="shared" si="16"/>
        <v/>
      </c>
      <c r="D181" s="148" t="str">
        <f t="array" ref="D181">IF(A181="","",MIN(IF($C$3:$C$399=C181,ROW($B$3:$B$399),"")))</f>
        <v/>
      </c>
      <c r="E181" s="148" t="str">
        <f t="array" aca="1" ref="E181" ca="1">IF(A181="","",COUNTIF(INDIRECT(ADDRESS(D181,COLUMN(B181))):INDIRECT(ADDRESS(ROW(E181),COLUMN(B181))),B181))</f>
        <v/>
      </c>
      <c r="F181" s="116" t="str">
        <f ca="1">IFERROR(INDEX(Settings!$F$27:$L$31,MATCH($E181,Settings!$E$27:$E$31,0),MATCH($B181,Settings!$F$25:$L$25,0))="Yes","")</f>
        <v/>
      </c>
      <c r="G181" s="116" t="str">
        <f t="shared" si="13"/>
        <v/>
      </c>
      <c r="H181" s="116" t="str">
        <f t="shared" si="14"/>
        <v/>
      </c>
      <c r="I181" s="116" t="str">
        <f t="shared" si="17"/>
        <v/>
      </c>
      <c r="J181" s="149" t="str">
        <f ca="1">IFERROR(SMALL(WorkingDays,ROW(A181)-ROW($A$2)),"")</f>
        <v/>
      </c>
    </row>
    <row r="182" spans="1:10">
      <c r="A182" s="115" t="str">
        <f t="shared" si="12"/>
        <v/>
      </c>
      <c r="B182" s="148" t="str">
        <f t="shared" si="15"/>
        <v/>
      </c>
      <c r="C182" s="148" t="str">
        <f t="shared" si="16"/>
        <v/>
      </c>
      <c r="D182" s="148" t="str">
        <f t="array" ref="D182">IF(A182="","",MIN(IF($C$3:$C$399=C182,ROW($B$3:$B$399),"")))</f>
        <v/>
      </c>
      <c r="E182" s="148" t="str">
        <f t="array" aca="1" ref="E182" ca="1">IF(A182="","",COUNTIF(INDIRECT(ADDRESS(D182,COLUMN(B182))):INDIRECT(ADDRESS(ROW(E182),COLUMN(B182))),B182))</f>
        <v/>
      </c>
      <c r="F182" s="116" t="str">
        <f ca="1">IFERROR(INDEX(Settings!$F$27:$L$31,MATCH($E182,Settings!$E$27:$E$31,0),MATCH($B182,Settings!$F$25:$L$25,0))="Yes","")</f>
        <v/>
      </c>
      <c r="G182" s="116" t="str">
        <f t="shared" si="13"/>
        <v/>
      </c>
      <c r="H182" s="116" t="str">
        <f t="shared" si="14"/>
        <v/>
      </c>
      <c r="I182" s="116" t="str">
        <f t="shared" si="17"/>
        <v/>
      </c>
      <c r="J182" s="149" t="str">
        <f ca="1">IFERROR(SMALL(WorkingDays,ROW(A182)-ROW($A$2)),"")</f>
        <v/>
      </c>
    </row>
    <row r="183" spans="1:10">
      <c r="A183" s="115" t="str">
        <f t="shared" si="12"/>
        <v/>
      </c>
      <c r="B183" s="148" t="str">
        <f t="shared" si="15"/>
        <v/>
      </c>
      <c r="C183" s="148" t="str">
        <f t="shared" si="16"/>
        <v/>
      </c>
      <c r="D183" s="148" t="str">
        <f t="array" ref="D183">IF(A183="","",MIN(IF($C$3:$C$399=C183,ROW($B$3:$B$399),"")))</f>
        <v/>
      </c>
      <c r="E183" s="148" t="str">
        <f t="array" aca="1" ref="E183" ca="1">IF(A183="","",COUNTIF(INDIRECT(ADDRESS(D183,COLUMN(B183))):INDIRECT(ADDRESS(ROW(E183),COLUMN(B183))),B183))</f>
        <v/>
      </c>
      <c r="F183" s="116" t="str">
        <f ca="1">IFERROR(INDEX(Settings!$F$27:$L$31,MATCH($E183,Settings!$E$27:$E$31,0),MATCH($B183,Settings!$F$25:$L$25,0))="Yes","")</f>
        <v/>
      </c>
      <c r="G183" s="116" t="str">
        <f t="shared" si="13"/>
        <v/>
      </c>
      <c r="H183" s="116" t="str">
        <f t="shared" si="14"/>
        <v/>
      </c>
      <c r="I183" s="116" t="str">
        <f t="shared" si="17"/>
        <v/>
      </c>
      <c r="J183" s="149" t="str">
        <f ca="1">IFERROR(SMALL(WorkingDays,ROW(A183)-ROW($A$2)),"")</f>
        <v/>
      </c>
    </row>
    <row r="184" spans="1:10">
      <c r="A184" s="115" t="str">
        <f t="shared" si="12"/>
        <v/>
      </c>
      <c r="B184" s="148" t="str">
        <f t="shared" si="15"/>
        <v/>
      </c>
      <c r="C184" s="148" t="str">
        <f t="shared" si="16"/>
        <v/>
      </c>
      <c r="D184" s="148" t="str">
        <f t="array" ref="D184">IF(A184="","",MIN(IF($C$3:$C$399=C184,ROW($B$3:$B$399),"")))</f>
        <v/>
      </c>
      <c r="E184" s="148" t="str">
        <f t="array" aca="1" ref="E184" ca="1">IF(A184="","",COUNTIF(INDIRECT(ADDRESS(D184,COLUMN(B184))):INDIRECT(ADDRESS(ROW(E184),COLUMN(B184))),B184))</f>
        <v/>
      </c>
      <c r="F184" s="116" t="str">
        <f ca="1">IFERROR(INDEX(Settings!$F$27:$L$31,MATCH($E184,Settings!$E$27:$E$31,0),MATCH($B184,Settings!$F$25:$L$25,0))="Yes","")</f>
        <v/>
      </c>
      <c r="G184" s="116" t="str">
        <f t="shared" si="13"/>
        <v/>
      </c>
      <c r="H184" s="116" t="str">
        <f t="shared" si="14"/>
        <v/>
      </c>
      <c r="I184" s="116" t="str">
        <f t="shared" si="17"/>
        <v/>
      </c>
      <c r="J184" s="149" t="str">
        <f ca="1">IFERROR(SMALL(WorkingDays,ROW(A184)-ROW($A$2)),"")</f>
        <v/>
      </c>
    </row>
    <row r="185" spans="1:10">
      <c r="A185" s="115" t="str">
        <f t="shared" si="12"/>
        <v/>
      </c>
      <c r="B185" s="148" t="str">
        <f t="shared" si="15"/>
        <v/>
      </c>
      <c r="C185" s="148" t="str">
        <f t="shared" si="16"/>
        <v/>
      </c>
      <c r="D185" s="148" t="str">
        <f t="array" ref="D185">IF(A185="","",MIN(IF($C$3:$C$399=C185,ROW($B$3:$B$399),"")))</f>
        <v/>
      </c>
      <c r="E185" s="148" t="str">
        <f t="array" aca="1" ref="E185" ca="1">IF(A185="","",COUNTIF(INDIRECT(ADDRESS(D185,COLUMN(B185))):INDIRECT(ADDRESS(ROW(E185),COLUMN(B185))),B185))</f>
        <v/>
      </c>
      <c r="F185" s="116" t="str">
        <f ca="1">IFERROR(INDEX(Settings!$F$27:$L$31,MATCH($E185,Settings!$E$27:$E$31,0),MATCH($B185,Settings!$F$25:$L$25,0))="Yes","")</f>
        <v/>
      </c>
      <c r="G185" s="116" t="str">
        <f t="shared" si="13"/>
        <v/>
      </c>
      <c r="H185" s="116" t="str">
        <f t="shared" si="14"/>
        <v/>
      </c>
      <c r="I185" s="116" t="str">
        <f t="shared" si="17"/>
        <v/>
      </c>
      <c r="J185" s="149" t="str">
        <f ca="1">IFERROR(SMALL(WorkingDays,ROW(A185)-ROW($A$2)),"")</f>
        <v/>
      </c>
    </row>
    <row r="186" spans="1:10">
      <c r="A186" s="115" t="str">
        <f t="shared" si="12"/>
        <v/>
      </c>
      <c r="B186" s="148" t="str">
        <f t="shared" si="15"/>
        <v/>
      </c>
      <c r="C186" s="148" t="str">
        <f t="shared" si="16"/>
        <v/>
      </c>
      <c r="D186" s="148" t="str">
        <f t="array" ref="D186">IF(A186="","",MIN(IF($C$3:$C$399=C186,ROW($B$3:$B$399),"")))</f>
        <v/>
      </c>
      <c r="E186" s="148" t="str">
        <f t="array" aca="1" ref="E186" ca="1">IF(A186="","",COUNTIF(INDIRECT(ADDRESS(D186,COLUMN(B186))):INDIRECT(ADDRESS(ROW(E186),COLUMN(B186))),B186))</f>
        <v/>
      </c>
      <c r="F186" s="116" t="str">
        <f ca="1">IFERROR(INDEX(Settings!$F$27:$L$31,MATCH($E186,Settings!$E$27:$E$31,0),MATCH($B186,Settings!$F$25:$L$25,0))="Yes","")</f>
        <v/>
      </c>
      <c r="G186" s="116" t="str">
        <f t="shared" si="13"/>
        <v/>
      </c>
      <c r="H186" s="116" t="str">
        <f t="shared" si="14"/>
        <v/>
      </c>
      <c r="I186" s="116" t="str">
        <f t="shared" si="17"/>
        <v/>
      </c>
      <c r="J186" s="149" t="str">
        <f ca="1">IFERROR(SMALL(WorkingDays,ROW(A186)-ROW($A$2)),"")</f>
        <v/>
      </c>
    </row>
    <row r="187" spans="1:10">
      <c r="A187" s="115" t="str">
        <f t="shared" si="12"/>
        <v/>
      </c>
      <c r="B187" s="148" t="str">
        <f t="shared" si="15"/>
        <v/>
      </c>
      <c r="C187" s="148" t="str">
        <f t="shared" si="16"/>
        <v/>
      </c>
      <c r="D187" s="148" t="str">
        <f t="array" ref="D187">IF(A187="","",MIN(IF($C$3:$C$399=C187,ROW($B$3:$B$399),"")))</f>
        <v/>
      </c>
      <c r="E187" s="148" t="str">
        <f t="array" aca="1" ref="E187" ca="1">IF(A187="","",COUNTIF(INDIRECT(ADDRESS(D187,COLUMN(B187))):INDIRECT(ADDRESS(ROW(E187),COLUMN(B187))),B187))</f>
        <v/>
      </c>
      <c r="F187" s="116" t="str">
        <f ca="1">IFERROR(INDEX(Settings!$F$27:$L$31,MATCH($E187,Settings!$E$27:$E$31,0),MATCH($B187,Settings!$F$25:$L$25,0))="Yes","")</f>
        <v/>
      </c>
      <c r="G187" s="116" t="str">
        <f t="shared" si="13"/>
        <v/>
      </c>
      <c r="H187" s="116" t="str">
        <f t="shared" si="14"/>
        <v/>
      </c>
      <c r="I187" s="116" t="str">
        <f t="shared" si="17"/>
        <v/>
      </c>
      <c r="J187" s="149" t="str">
        <f ca="1">IFERROR(SMALL(WorkingDays,ROW(A187)-ROW($A$2)),"")</f>
        <v/>
      </c>
    </row>
    <row r="188" spans="1:10">
      <c r="A188" s="115" t="str">
        <f t="shared" si="12"/>
        <v/>
      </c>
      <c r="B188" s="148" t="str">
        <f t="shared" si="15"/>
        <v/>
      </c>
      <c r="C188" s="148" t="str">
        <f t="shared" si="16"/>
        <v/>
      </c>
      <c r="D188" s="148" t="str">
        <f t="array" ref="D188">IF(A188="","",MIN(IF($C$3:$C$399=C188,ROW($B$3:$B$399),"")))</f>
        <v/>
      </c>
      <c r="E188" s="148" t="str">
        <f t="array" aca="1" ref="E188" ca="1">IF(A188="","",COUNTIF(INDIRECT(ADDRESS(D188,COLUMN(B188))):INDIRECT(ADDRESS(ROW(E188),COLUMN(B188))),B188))</f>
        <v/>
      </c>
      <c r="F188" s="116" t="str">
        <f ca="1">IFERROR(INDEX(Settings!$F$27:$L$31,MATCH($E188,Settings!$E$27:$E$31,0),MATCH($B188,Settings!$F$25:$L$25,0))="Yes","")</f>
        <v/>
      </c>
      <c r="G188" s="116" t="str">
        <f t="shared" si="13"/>
        <v/>
      </c>
      <c r="H188" s="116" t="str">
        <f t="shared" si="14"/>
        <v/>
      </c>
      <c r="I188" s="116" t="str">
        <f t="shared" si="17"/>
        <v/>
      </c>
      <c r="J188" s="149" t="str">
        <f ca="1">IFERROR(SMALL(WorkingDays,ROW(A188)-ROW($A$2)),"")</f>
        <v/>
      </c>
    </row>
    <row r="189" spans="1:10">
      <c r="A189" s="115" t="str">
        <f t="shared" si="12"/>
        <v/>
      </c>
      <c r="B189" s="148" t="str">
        <f t="shared" si="15"/>
        <v/>
      </c>
      <c r="C189" s="148" t="str">
        <f t="shared" si="16"/>
        <v/>
      </c>
      <c r="D189" s="148" t="str">
        <f t="array" ref="D189">IF(A189="","",MIN(IF($C$3:$C$399=C189,ROW($B$3:$B$399),"")))</f>
        <v/>
      </c>
      <c r="E189" s="148" t="str">
        <f t="array" aca="1" ref="E189" ca="1">IF(A189="","",COUNTIF(INDIRECT(ADDRESS(D189,COLUMN(B189))):INDIRECT(ADDRESS(ROW(E189),COLUMN(B189))),B189))</f>
        <v/>
      </c>
      <c r="F189" s="116" t="str">
        <f ca="1">IFERROR(INDEX(Settings!$F$27:$L$31,MATCH($E189,Settings!$E$27:$E$31,0),MATCH($B189,Settings!$F$25:$L$25,0))="Yes","")</f>
        <v/>
      </c>
      <c r="G189" s="116" t="str">
        <f t="shared" si="13"/>
        <v/>
      </c>
      <c r="H189" s="116" t="str">
        <f t="shared" si="14"/>
        <v/>
      </c>
      <c r="I189" s="116" t="str">
        <f t="shared" si="17"/>
        <v/>
      </c>
      <c r="J189" s="149" t="str">
        <f ca="1">IFERROR(SMALL(WorkingDays,ROW(A189)-ROW($A$2)),"")</f>
        <v/>
      </c>
    </row>
    <row r="190" spans="1:10">
      <c r="A190" s="115" t="str">
        <f t="shared" si="12"/>
        <v/>
      </c>
      <c r="B190" s="148" t="str">
        <f t="shared" si="15"/>
        <v/>
      </c>
      <c r="C190" s="148" t="str">
        <f t="shared" si="16"/>
        <v/>
      </c>
      <c r="D190" s="148" t="str">
        <f t="array" ref="D190">IF(A190="","",MIN(IF($C$3:$C$399=C190,ROW($B$3:$B$399),"")))</f>
        <v/>
      </c>
      <c r="E190" s="148" t="str">
        <f t="array" aca="1" ref="E190" ca="1">IF(A190="","",COUNTIF(INDIRECT(ADDRESS(D190,COLUMN(B190))):INDIRECT(ADDRESS(ROW(E190),COLUMN(B190))),B190))</f>
        <v/>
      </c>
      <c r="F190" s="116" t="str">
        <f ca="1">IFERROR(INDEX(Settings!$F$27:$L$31,MATCH($E190,Settings!$E$27:$E$31,0),MATCH($B190,Settings!$F$25:$L$25,0))="Yes","")</f>
        <v/>
      </c>
      <c r="G190" s="116" t="str">
        <f t="shared" si="13"/>
        <v/>
      </c>
      <c r="H190" s="116" t="str">
        <f t="shared" si="14"/>
        <v/>
      </c>
      <c r="I190" s="116" t="str">
        <f t="shared" si="17"/>
        <v/>
      </c>
      <c r="J190" s="149" t="str">
        <f ca="1">IFERROR(SMALL(WorkingDays,ROW(A190)-ROW($A$2)),"")</f>
        <v/>
      </c>
    </row>
    <row r="191" spans="1:10">
      <c r="A191" s="115" t="str">
        <f t="shared" si="12"/>
        <v/>
      </c>
      <c r="B191" s="148" t="str">
        <f t="shared" si="15"/>
        <v/>
      </c>
      <c r="C191" s="148" t="str">
        <f t="shared" si="16"/>
        <v/>
      </c>
      <c r="D191" s="148" t="str">
        <f t="array" ref="D191">IF(A191="","",MIN(IF($C$3:$C$399=C191,ROW($B$3:$B$399),"")))</f>
        <v/>
      </c>
      <c r="E191" s="148" t="str">
        <f t="array" aca="1" ref="E191" ca="1">IF(A191="","",COUNTIF(INDIRECT(ADDRESS(D191,COLUMN(B191))):INDIRECT(ADDRESS(ROW(E191),COLUMN(B191))),B191))</f>
        <v/>
      </c>
      <c r="F191" s="116" t="str">
        <f ca="1">IFERROR(INDEX(Settings!$F$27:$L$31,MATCH($E191,Settings!$E$27:$E$31,0),MATCH($B191,Settings!$F$25:$L$25,0))="Yes","")</f>
        <v/>
      </c>
      <c r="G191" s="116" t="str">
        <f t="shared" si="13"/>
        <v/>
      </c>
      <c r="H191" s="116" t="str">
        <f t="shared" si="14"/>
        <v/>
      </c>
      <c r="I191" s="116" t="str">
        <f t="shared" si="17"/>
        <v/>
      </c>
      <c r="J191" s="149" t="str">
        <f ca="1">IFERROR(SMALL(WorkingDays,ROW(A191)-ROW($A$2)),"")</f>
        <v/>
      </c>
    </row>
    <row r="192" spans="1:10">
      <c r="A192" s="115" t="str">
        <f t="shared" si="12"/>
        <v/>
      </c>
      <c r="B192" s="148" t="str">
        <f t="shared" si="15"/>
        <v/>
      </c>
      <c r="C192" s="148" t="str">
        <f t="shared" si="16"/>
        <v/>
      </c>
      <c r="D192" s="148" t="str">
        <f t="array" ref="D192">IF(A192="","",MIN(IF($C$3:$C$399=C192,ROW($B$3:$B$399),"")))</f>
        <v/>
      </c>
      <c r="E192" s="148" t="str">
        <f t="array" aca="1" ref="E192" ca="1">IF(A192="","",COUNTIF(INDIRECT(ADDRESS(D192,COLUMN(B192))):INDIRECT(ADDRESS(ROW(E192),COLUMN(B192))),B192))</f>
        <v/>
      </c>
      <c r="F192" s="116" t="str">
        <f ca="1">IFERROR(INDEX(Settings!$F$27:$L$31,MATCH($E192,Settings!$E$27:$E$31,0),MATCH($B192,Settings!$F$25:$L$25,0))="Yes","")</f>
        <v/>
      </c>
      <c r="G192" s="116" t="str">
        <f t="shared" si="13"/>
        <v/>
      </c>
      <c r="H192" s="116" t="str">
        <f t="shared" si="14"/>
        <v/>
      </c>
      <c r="I192" s="116" t="str">
        <f t="shared" si="17"/>
        <v/>
      </c>
      <c r="J192" s="149" t="str">
        <f ca="1">IFERROR(SMALL(WorkingDays,ROW(A192)-ROW($A$2)),"")</f>
        <v/>
      </c>
    </row>
    <row r="193" spans="1:10">
      <c r="A193" s="115" t="str">
        <f t="shared" si="12"/>
        <v/>
      </c>
      <c r="B193" s="148" t="str">
        <f t="shared" si="15"/>
        <v/>
      </c>
      <c r="C193" s="148" t="str">
        <f t="shared" si="16"/>
        <v/>
      </c>
      <c r="D193" s="148" t="str">
        <f t="array" ref="D193">IF(A193="","",MIN(IF($C$3:$C$399=C193,ROW($B$3:$B$399),"")))</f>
        <v/>
      </c>
      <c r="E193" s="148" t="str">
        <f t="array" aca="1" ref="E193" ca="1">IF(A193="","",COUNTIF(INDIRECT(ADDRESS(D193,COLUMN(B193))):INDIRECT(ADDRESS(ROW(E193),COLUMN(B193))),B193))</f>
        <v/>
      </c>
      <c r="F193" s="116" t="str">
        <f ca="1">IFERROR(INDEX(Settings!$F$27:$L$31,MATCH($E193,Settings!$E$27:$E$31,0),MATCH($B193,Settings!$F$25:$L$25,0))="Yes","")</f>
        <v/>
      </c>
      <c r="G193" s="116" t="str">
        <f t="shared" si="13"/>
        <v/>
      </c>
      <c r="H193" s="116" t="str">
        <f t="shared" si="14"/>
        <v/>
      </c>
      <c r="I193" s="116" t="str">
        <f t="shared" si="17"/>
        <v/>
      </c>
      <c r="J193" s="149" t="str">
        <f ca="1">IFERROR(SMALL(WorkingDays,ROW(A193)-ROW($A$2)),"")</f>
        <v/>
      </c>
    </row>
    <row r="194" spans="1:10">
      <c r="A194" s="115" t="str">
        <f t="shared" si="12"/>
        <v/>
      </c>
      <c r="B194" s="148" t="str">
        <f t="shared" si="15"/>
        <v/>
      </c>
      <c r="C194" s="148" t="str">
        <f t="shared" si="16"/>
        <v/>
      </c>
      <c r="D194" s="148" t="str">
        <f t="array" ref="D194">IF(A194="","",MIN(IF($C$3:$C$399=C194,ROW($B$3:$B$399),"")))</f>
        <v/>
      </c>
      <c r="E194" s="148" t="str">
        <f t="array" aca="1" ref="E194" ca="1">IF(A194="","",COUNTIF(INDIRECT(ADDRESS(D194,COLUMN(B194))):INDIRECT(ADDRESS(ROW(E194),COLUMN(B194))),B194))</f>
        <v/>
      </c>
      <c r="F194" s="116" t="str">
        <f ca="1">IFERROR(INDEX(Settings!$F$27:$L$31,MATCH($E194,Settings!$E$27:$E$31,0),MATCH($B194,Settings!$F$25:$L$25,0))="Yes","")</f>
        <v/>
      </c>
      <c r="G194" s="116" t="str">
        <f t="shared" si="13"/>
        <v/>
      </c>
      <c r="H194" s="116" t="str">
        <f t="shared" si="14"/>
        <v/>
      </c>
      <c r="I194" s="116" t="str">
        <f t="shared" si="17"/>
        <v/>
      </c>
      <c r="J194" s="149" t="str">
        <f ca="1">IFERROR(SMALL(WorkingDays,ROW(A194)-ROW($A$2)),"")</f>
        <v/>
      </c>
    </row>
    <row r="195" spans="1:10">
      <c r="A195" s="115" t="str">
        <f t="shared" ref="A195:A258" si="18">IF(ISNUMBER(I_BegnDate),IF(DATE(YEAR(I_BegnDate),MONTH(I_BegnDate),1)+ROW(A195)-ROW($A$3)&gt;I_EndDate,"",(DATE(YEAR(I_BegnDate),MONTH(I_BegnDate),1)+ROW(A195)-ROW($A$3))),"")</f>
        <v/>
      </c>
      <c r="B195" s="148" t="str">
        <f t="shared" si="15"/>
        <v/>
      </c>
      <c r="C195" s="148" t="str">
        <f t="shared" si="16"/>
        <v/>
      </c>
      <c r="D195" s="148" t="str">
        <f t="array" ref="D195">IF(A195="","",MIN(IF($C$3:$C$399=C195,ROW($B$3:$B$399),"")))</f>
        <v/>
      </c>
      <c r="E195" s="148" t="str">
        <f t="array" aca="1" ref="E195" ca="1">IF(A195="","",COUNTIF(INDIRECT(ADDRESS(D195,COLUMN(B195))):INDIRECT(ADDRESS(ROW(E195),COLUMN(B195))),B195))</f>
        <v/>
      </c>
      <c r="F195" s="116" t="str">
        <f ca="1">IFERROR(INDEX(Settings!$F$27:$L$31,MATCH($E195,Settings!$E$27:$E$31,0),MATCH($B195,Settings!$F$25:$L$25,0))="Yes","")</f>
        <v/>
      </c>
      <c r="G195" s="116" t="str">
        <f t="shared" ref="G195:G258" si="19">IF(A195="","",ISNUMBER(MATCH(A195,INDEX(R_Holidays,,2),0)))</f>
        <v/>
      </c>
      <c r="H195" s="116" t="str">
        <f t="shared" ref="H195:H258" si="20">IF(A195="","",A195&lt;I_BegnDate)</f>
        <v/>
      </c>
      <c r="I195" s="116" t="str">
        <f t="shared" si="17"/>
        <v/>
      </c>
      <c r="J195" s="149" t="str">
        <f ca="1">IFERROR(SMALL(WorkingDays,ROW(A195)-ROW($A$2)),"")</f>
        <v/>
      </c>
    </row>
    <row r="196" spans="1:10">
      <c r="A196" s="115" t="str">
        <f t="shared" si="18"/>
        <v/>
      </c>
      <c r="B196" s="148" t="str">
        <f t="shared" ref="B196:B259" si="21">IF(A196="","",WEEKDAY(A196,2))</f>
        <v/>
      </c>
      <c r="C196" s="148" t="str">
        <f t="shared" ref="C196:C259" si="22">IF(A196="","",MONTH(A196))</f>
        <v/>
      </c>
      <c r="D196" s="148" t="str">
        <f t="array" ref="D196">IF(A196="","",MIN(IF($C$3:$C$399=C196,ROW($B$3:$B$399),"")))</f>
        <v/>
      </c>
      <c r="E196" s="148" t="str">
        <f t="array" aca="1" ref="E196" ca="1">IF(A196="","",COUNTIF(INDIRECT(ADDRESS(D196,COLUMN(B196))):INDIRECT(ADDRESS(ROW(E196),COLUMN(B196))),B196))</f>
        <v/>
      </c>
      <c r="F196" s="116" t="str">
        <f ca="1">IFERROR(INDEX(Settings!$F$27:$L$31,MATCH($E196,Settings!$E$27:$E$31,0),MATCH($B196,Settings!$F$25:$L$25,0))="Yes","")</f>
        <v/>
      </c>
      <c r="G196" s="116" t="str">
        <f t="shared" si="19"/>
        <v/>
      </c>
      <c r="H196" s="116" t="str">
        <f t="shared" si="20"/>
        <v/>
      </c>
      <c r="I196" s="116" t="str">
        <f t="shared" ref="I196:I259" si="23">IF(A196="","",AND(NOT(F196),NOT(G196),NOT(H196)))</f>
        <v/>
      </c>
      <c r="J196" s="149" t="str">
        <f ca="1">IFERROR(SMALL(WorkingDays,ROW(A196)-ROW($A$2)),"")</f>
        <v/>
      </c>
    </row>
    <row r="197" spans="1:10">
      <c r="A197" s="115" t="str">
        <f t="shared" si="18"/>
        <v/>
      </c>
      <c r="B197" s="148" t="str">
        <f t="shared" si="21"/>
        <v/>
      </c>
      <c r="C197" s="148" t="str">
        <f t="shared" si="22"/>
        <v/>
      </c>
      <c r="D197" s="148" t="str">
        <f t="array" ref="D197">IF(A197="","",MIN(IF($C$3:$C$399=C197,ROW($B$3:$B$399),"")))</f>
        <v/>
      </c>
      <c r="E197" s="148" t="str">
        <f t="array" aca="1" ref="E197" ca="1">IF(A197="","",COUNTIF(INDIRECT(ADDRESS(D197,COLUMN(B197))):INDIRECT(ADDRESS(ROW(E197),COLUMN(B197))),B197))</f>
        <v/>
      </c>
      <c r="F197" s="116" t="str">
        <f ca="1">IFERROR(INDEX(Settings!$F$27:$L$31,MATCH($E197,Settings!$E$27:$E$31,0),MATCH($B197,Settings!$F$25:$L$25,0))="Yes","")</f>
        <v/>
      </c>
      <c r="G197" s="116" t="str">
        <f t="shared" si="19"/>
        <v/>
      </c>
      <c r="H197" s="116" t="str">
        <f t="shared" si="20"/>
        <v/>
      </c>
      <c r="I197" s="116" t="str">
        <f t="shared" si="23"/>
        <v/>
      </c>
      <c r="J197" s="149" t="str">
        <f ca="1">IFERROR(SMALL(WorkingDays,ROW(A197)-ROW($A$2)),"")</f>
        <v/>
      </c>
    </row>
    <row r="198" spans="1:10">
      <c r="A198" s="115" t="str">
        <f t="shared" si="18"/>
        <v/>
      </c>
      <c r="B198" s="148" t="str">
        <f t="shared" si="21"/>
        <v/>
      </c>
      <c r="C198" s="148" t="str">
        <f t="shared" si="22"/>
        <v/>
      </c>
      <c r="D198" s="148" t="str">
        <f t="array" ref="D198">IF(A198="","",MIN(IF($C$3:$C$399=C198,ROW($B$3:$B$399),"")))</f>
        <v/>
      </c>
      <c r="E198" s="148" t="str">
        <f t="array" aca="1" ref="E198" ca="1">IF(A198="","",COUNTIF(INDIRECT(ADDRESS(D198,COLUMN(B198))):INDIRECT(ADDRESS(ROW(E198),COLUMN(B198))),B198))</f>
        <v/>
      </c>
      <c r="F198" s="116" t="str">
        <f ca="1">IFERROR(INDEX(Settings!$F$27:$L$31,MATCH($E198,Settings!$E$27:$E$31,0),MATCH($B198,Settings!$F$25:$L$25,0))="Yes","")</f>
        <v/>
      </c>
      <c r="G198" s="116" t="str">
        <f t="shared" si="19"/>
        <v/>
      </c>
      <c r="H198" s="116" t="str">
        <f t="shared" si="20"/>
        <v/>
      </c>
      <c r="I198" s="116" t="str">
        <f t="shared" si="23"/>
        <v/>
      </c>
      <c r="J198" s="149" t="str">
        <f ca="1">IFERROR(SMALL(WorkingDays,ROW(A198)-ROW($A$2)),"")</f>
        <v/>
      </c>
    </row>
    <row r="199" spans="1:10">
      <c r="A199" s="115" t="str">
        <f t="shared" si="18"/>
        <v/>
      </c>
      <c r="B199" s="148" t="str">
        <f t="shared" si="21"/>
        <v/>
      </c>
      <c r="C199" s="148" t="str">
        <f t="shared" si="22"/>
        <v/>
      </c>
      <c r="D199" s="148" t="str">
        <f t="array" ref="D199">IF(A199="","",MIN(IF($C$3:$C$399=C199,ROW($B$3:$B$399),"")))</f>
        <v/>
      </c>
      <c r="E199" s="148" t="str">
        <f t="array" aca="1" ref="E199" ca="1">IF(A199="","",COUNTIF(INDIRECT(ADDRESS(D199,COLUMN(B199))):INDIRECT(ADDRESS(ROW(E199),COLUMN(B199))),B199))</f>
        <v/>
      </c>
      <c r="F199" s="116" t="str">
        <f ca="1">IFERROR(INDEX(Settings!$F$27:$L$31,MATCH($E199,Settings!$E$27:$E$31,0),MATCH($B199,Settings!$F$25:$L$25,0))="Yes","")</f>
        <v/>
      </c>
      <c r="G199" s="116" t="str">
        <f t="shared" si="19"/>
        <v/>
      </c>
      <c r="H199" s="116" t="str">
        <f t="shared" si="20"/>
        <v/>
      </c>
      <c r="I199" s="116" t="str">
        <f t="shared" si="23"/>
        <v/>
      </c>
      <c r="J199" s="149" t="str">
        <f ca="1">IFERROR(SMALL(WorkingDays,ROW(A199)-ROW($A$2)),"")</f>
        <v/>
      </c>
    </row>
    <row r="200" spans="1:10">
      <c r="A200" s="115" t="str">
        <f t="shared" si="18"/>
        <v/>
      </c>
      <c r="B200" s="148" t="str">
        <f t="shared" si="21"/>
        <v/>
      </c>
      <c r="C200" s="148" t="str">
        <f t="shared" si="22"/>
        <v/>
      </c>
      <c r="D200" s="148" t="str">
        <f t="array" ref="D200">IF(A200="","",MIN(IF($C$3:$C$399=C200,ROW($B$3:$B$399),"")))</f>
        <v/>
      </c>
      <c r="E200" s="148" t="str">
        <f t="array" aca="1" ref="E200" ca="1">IF(A200="","",COUNTIF(INDIRECT(ADDRESS(D200,COLUMN(B200))):INDIRECT(ADDRESS(ROW(E200),COLUMN(B200))),B200))</f>
        <v/>
      </c>
      <c r="F200" s="116" t="str">
        <f ca="1">IFERROR(INDEX(Settings!$F$27:$L$31,MATCH($E200,Settings!$E$27:$E$31,0),MATCH($B200,Settings!$F$25:$L$25,0))="Yes","")</f>
        <v/>
      </c>
      <c r="G200" s="116" t="str">
        <f t="shared" si="19"/>
        <v/>
      </c>
      <c r="H200" s="116" t="str">
        <f t="shared" si="20"/>
        <v/>
      </c>
      <c r="I200" s="116" t="str">
        <f t="shared" si="23"/>
        <v/>
      </c>
      <c r="J200" s="149" t="str">
        <f ca="1">IFERROR(SMALL(WorkingDays,ROW(A200)-ROW($A$2)),"")</f>
        <v/>
      </c>
    </row>
    <row r="201" spans="1:10">
      <c r="A201" s="115" t="str">
        <f t="shared" si="18"/>
        <v/>
      </c>
      <c r="B201" s="148" t="str">
        <f t="shared" si="21"/>
        <v/>
      </c>
      <c r="C201" s="148" t="str">
        <f t="shared" si="22"/>
        <v/>
      </c>
      <c r="D201" s="148" t="str">
        <f t="array" ref="D201">IF(A201="","",MIN(IF($C$3:$C$399=C201,ROW($B$3:$B$399),"")))</f>
        <v/>
      </c>
      <c r="E201" s="148" t="str">
        <f t="array" aca="1" ref="E201" ca="1">IF(A201="","",COUNTIF(INDIRECT(ADDRESS(D201,COLUMN(B201))):INDIRECT(ADDRESS(ROW(E201),COLUMN(B201))),B201))</f>
        <v/>
      </c>
      <c r="F201" s="116" t="str">
        <f ca="1">IFERROR(INDEX(Settings!$F$27:$L$31,MATCH($E201,Settings!$E$27:$E$31,0),MATCH($B201,Settings!$F$25:$L$25,0))="Yes","")</f>
        <v/>
      </c>
      <c r="G201" s="116" t="str">
        <f t="shared" si="19"/>
        <v/>
      </c>
      <c r="H201" s="116" t="str">
        <f t="shared" si="20"/>
        <v/>
      </c>
      <c r="I201" s="116" t="str">
        <f t="shared" si="23"/>
        <v/>
      </c>
      <c r="J201" s="149" t="str">
        <f ca="1">IFERROR(SMALL(WorkingDays,ROW(A201)-ROW($A$2)),"")</f>
        <v/>
      </c>
    </row>
    <row r="202" spans="1:10">
      <c r="A202" s="115" t="str">
        <f t="shared" si="18"/>
        <v/>
      </c>
      <c r="B202" s="148" t="str">
        <f t="shared" si="21"/>
        <v/>
      </c>
      <c r="C202" s="148" t="str">
        <f t="shared" si="22"/>
        <v/>
      </c>
      <c r="D202" s="148" t="str">
        <f t="array" ref="D202">IF(A202="","",MIN(IF($C$3:$C$399=C202,ROW($B$3:$B$399),"")))</f>
        <v/>
      </c>
      <c r="E202" s="148" t="str">
        <f t="array" aca="1" ref="E202" ca="1">IF(A202="","",COUNTIF(INDIRECT(ADDRESS(D202,COLUMN(B202))):INDIRECT(ADDRESS(ROW(E202),COLUMN(B202))),B202))</f>
        <v/>
      </c>
      <c r="F202" s="116" t="str">
        <f ca="1">IFERROR(INDEX(Settings!$F$27:$L$31,MATCH($E202,Settings!$E$27:$E$31,0),MATCH($B202,Settings!$F$25:$L$25,0))="Yes","")</f>
        <v/>
      </c>
      <c r="G202" s="116" t="str">
        <f t="shared" si="19"/>
        <v/>
      </c>
      <c r="H202" s="116" t="str">
        <f t="shared" si="20"/>
        <v/>
      </c>
      <c r="I202" s="116" t="str">
        <f t="shared" si="23"/>
        <v/>
      </c>
      <c r="J202" s="149" t="str">
        <f ca="1">IFERROR(SMALL(WorkingDays,ROW(A202)-ROW($A$2)),"")</f>
        <v/>
      </c>
    </row>
    <row r="203" spans="1:10">
      <c r="A203" s="115" t="str">
        <f t="shared" si="18"/>
        <v/>
      </c>
      <c r="B203" s="148" t="str">
        <f t="shared" si="21"/>
        <v/>
      </c>
      <c r="C203" s="148" t="str">
        <f t="shared" si="22"/>
        <v/>
      </c>
      <c r="D203" s="148" t="str">
        <f t="array" ref="D203">IF(A203="","",MIN(IF($C$3:$C$399=C203,ROW($B$3:$B$399),"")))</f>
        <v/>
      </c>
      <c r="E203" s="148" t="str">
        <f t="array" aca="1" ref="E203" ca="1">IF(A203="","",COUNTIF(INDIRECT(ADDRESS(D203,COLUMN(B203))):INDIRECT(ADDRESS(ROW(E203),COLUMN(B203))),B203))</f>
        <v/>
      </c>
      <c r="F203" s="116" t="str">
        <f ca="1">IFERROR(INDEX(Settings!$F$27:$L$31,MATCH($E203,Settings!$E$27:$E$31,0),MATCH($B203,Settings!$F$25:$L$25,0))="Yes","")</f>
        <v/>
      </c>
      <c r="G203" s="116" t="str">
        <f t="shared" si="19"/>
        <v/>
      </c>
      <c r="H203" s="116" t="str">
        <f t="shared" si="20"/>
        <v/>
      </c>
      <c r="I203" s="116" t="str">
        <f t="shared" si="23"/>
        <v/>
      </c>
      <c r="J203" s="149" t="str">
        <f ca="1">IFERROR(SMALL(WorkingDays,ROW(A203)-ROW($A$2)),"")</f>
        <v/>
      </c>
    </row>
    <row r="204" spans="1:10">
      <c r="A204" s="115" t="str">
        <f t="shared" si="18"/>
        <v/>
      </c>
      <c r="B204" s="148" t="str">
        <f t="shared" si="21"/>
        <v/>
      </c>
      <c r="C204" s="148" t="str">
        <f t="shared" si="22"/>
        <v/>
      </c>
      <c r="D204" s="148" t="str">
        <f t="array" ref="D204">IF(A204="","",MIN(IF($C$3:$C$399=C204,ROW($B$3:$B$399),"")))</f>
        <v/>
      </c>
      <c r="E204" s="148" t="str">
        <f t="array" aca="1" ref="E204" ca="1">IF(A204="","",COUNTIF(INDIRECT(ADDRESS(D204,COLUMN(B204))):INDIRECT(ADDRESS(ROW(E204),COLUMN(B204))),B204))</f>
        <v/>
      </c>
      <c r="F204" s="116" t="str">
        <f ca="1">IFERROR(INDEX(Settings!$F$27:$L$31,MATCH($E204,Settings!$E$27:$E$31,0),MATCH($B204,Settings!$F$25:$L$25,0))="Yes","")</f>
        <v/>
      </c>
      <c r="G204" s="116" t="str">
        <f t="shared" si="19"/>
        <v/>
      </c>
      <c r="H204" s="116" t="str">
        <f t="shared" si="20"/>
        <v/>
      </c>
      <c r="I204" s="116" t="str">
        <f t="shared" si="23"/>
        <v/>
      </c>
      <c r="J204" s="149" t="str">
        <f ca="1">IFERROR(SMALL(WorkingDays,ROW(A204)-ROW($A$2)),"")</f>
        <v/>
      </c>
    </row>
    <row r="205" spans="1:10">
      <c r="A205" s="115" t="str">
        <f t="shared" si="18"/>
        <v/>
      </c>
      <c r="B205" s="148" t="str">
        <f t="shared" si="21"/>
        <v/>
      </c>
      <c r="C205" s="148" t="str">
        <f t="shared" si="22"/>
        <v/>
      </c>
      <c r="D205" s="148" t="str">
        <f t="array" ref="D205">IF(A205="","",MIN(IF($C$3:$C$399=C205,ROW($B$3:$B$399),"")))</f>
        <v/>
      </c>
      <c r="E205" s="148" t="str">
        <f t="array" aca="1" ref="E205" ca="1">IF(A205="","",COUNTIF(INDIRECT(ADDRESS(D205,COLUMN(B205))):INDIRECT(ADDRESS(ROW(E205),COLUMN(B205))),B205))</f>
        <v/>
      </c>
      <c r="F205" s="116" t="str">
        <f ca="1">IFERROR(INDEX(Settings!$F$27:$L$31,MATCH($E205,Settings!$E$27:$E$31,0),MATCH($B205,Settings!$F$25:$L$25,0))="Yes","")</f>
        <v/>
      </c>
      <c r="G205" s="116" t="str">
        <f t="shared" si="19"/>
        <v/>
      </c>
      <c r="H205" s="116" t="str">
        <f t="shared" si="20"/>
        <v/>
      </c>
      <c r="I205" s="116" t="str">
        <f t="shared" si="23"/>
        <v/>
      </c>
      <c r="J205" s="149" t="str">
        <f ca="1">IFERROR(SMALL(WorkingDays,ROW(A205)-ROW($A$2)),"")</f>
        <v/>
      </c>
    </row>
    <row r="206" spans="1:10">
      <c r="A206" s="115" t="str">
        <f t="shared" si="18"/>
        <v/>
      </c>
      <c r="B206" s="148" t="str">
        <f t="shared" si="21"/>
        <v/>
      </c>
      <c r="C206" s="148" t="str">
        <f t="shared" si="22"/>
        <v/>
      </c>
      <c r="D206" s="148" t="str">
        <f t="array" ref="D206">IF(A206="","",MIN(IF($C$3:$C$399=C206,ROW($B$3:$B$399),"")))</f>
        <v/>
      </c>
      <c r="E206" s="148" t="str">
        <f t="array" aca="1" ref="E206" ca="1">IF(A206="","",COUNTIF(INDIRECT(ADDRESS(D206,COLUMN(B206))):INDIRECT(ADDRESS(ROW(E206),COLUMN(B206))),B206))</f>
        <v/>
      </c>
      <c r="F206" s="116" t="str">
        <f ca="1">IFERROR(INDEX(Settings!$F$27:$L$31,MATCH($E206,Settings!$E$27:$E$31,0),MATCH($B206,Settings!$F$25:$L$25,0))="Yes","")</f>
        <v/>
      </c>
      <c r="G206" s="116" t="str">
        <f t="shared" si="19"/>
        <v/>
      </c>
      <c r="H206" s="116" t="str">
        <f t="shared" si="20"/>
        <v/>
      </c>
      <c r="I206" s="116" t="str">
        <f t="shared" si="23"/>
        <v/>
      </c>
      <c r="J206" s="149" t="str">
        <f ca="1">IFERROR(SMALL(WorkingDays,ROW(A206)-ROW($A$2)),"")</f>
        <v/>
      </c>
    </row>
    <row r="207" spans="1:10">
      <c r="A207" s="115" t="str">
        <f t="shared" si="18"/>
        <v/>
      </c>
      <c r="B207" s="148" t="str">
        <f t="shared" si="21"/>
        <v/>
      </c>
      <c r="C207" s="148" t="str">
        <f t="shared" si="22"/>
        <v/>
      </c>
      <c r="D207" s="148" t="str">
        <f t="array" ref="D207">IF(A207="","",MIN(IF($C$3:$C$399=C207,ROW($B$3:$B$399),"")))</f>
        <v/>
      </c>
      <c r="E207" s="148" t="str">
        <f t="array" aca="1" ref="E207" ca="1">IF(A207="","",COUNTIF(INDIRECT(ADDRESS(D207,COLUMN(B207))):INDIRECT(ADDRESS(ROW(E207),COLUMN(B207))),B207))</f>
        <v/>
      </c>
      <c r="F207" s="116" t="str">
        <f ca="1">IFERROR(INDEX(Settings!$F$27:$L$31,MATCH($E207,Settings!$E$27:$E$31,0),MATCH($B207,Settings!$F$25:$L$25,0))="Yes","")</f>
        <v/>
      </c>
      <c r="G207" s="116" t="str">
        <f t="shared" si="19"/>
        <v/>
      </c>
      <c r="H207" s="116" t="str">
        <f t="shared" si="20"/>
        <v/>
      </c>
      <c r="I207" s="116" t="str">
        <f t="shared" si="23"/>
        <v/>
      </c>
      <c r="J207" s="149" t="str">
        <f ca="1">IFERROR(SMALL(WorkingDays,ROW(A207)-ROW($A$2)),"")</f>
        <v/>
      </c>
    </row>
    <row r="208" spans="1:10">
      <c r="A208" s="115" t="str">
        <f t="shared" si="18"/>
        <v/>
      </c>
      <c r="B208" s="148" t="str">
        <f t="shared" si="21"/>
        <v/>
      </c>
      <c r="C208" s="148" t="str">
        <f t="shared" si="22"/>
        <v/>
      </c>
      <c r="D208" s="148" t="str">
        <f t="array" ref="D208">IF(A208="","",MIN(IF($C$3:$C$399=C208,ROW($B$3:$B$399),"")))</f>
        <v/>
      </c>
      <c r="E208" s="148" t="str">
        <f t="array" aca="1" ref="E208" ca="1">IF(A208="","",COUNTIF(INDIRECT(ADDRESS(D208,COLUMN(B208))):INDIRECT(ADDRESS(ROW(E208),COLUMN(B208))),B208))</f>
        <v/>
      </c>
      <c r="F208" s="116" t="str">
        <f ca="1">IFERROR(INDEX(Settings!$F$27:$L$31,MATCH($E208,Settings!$E$27:$E$31,0),MATCH($B208,Settings!$F$25:$L$25,0))="Yes","")</f>
        <v/>
      </c>
      <c r="G208" s="116" t="str">
        <f t="shared" si="19"/>
        <v/>
      </c>
      <c r="H208" s="116" t="str">
        <f t="shared" si="20"/>
        <v/>
      </c>
      <c r="I208" s="116" t="str">
        <f t="shared" si="23"/>
        <v/>
      </c>
      <c r="J208" s="149" t="str">
        <f ca="1">IFERROR(SMALL(WorkingDays,ROW(A208)-ROW($A$2)),"")</f>
        <v/>
      </c>
    </row>
    <row r="209" spans="1:10">
      <c r="A209" s="115" t="str">
        <f t="shared" si="18"/>
        <v/>
      </c>
      <c r="B209" s="148" t="str">
        <f t="shared" si="21"/>
        <v/>
      </c>
      <c r="C209" s="148" t="str">
        <f t="shared" si="22"/>
        <v/>
      </c>
      <c r="D209" s="148" t="str">
        <f t="array" ref="D209">IF(A209="","",MIN(IF($C$3:$C$399=C209,ROW($B$3:$B$399),"")))</f>
        <v/>
      </c>
      <c r="E209" s="148" t="str">
        <f t="array" aca="1" ref="E209" ca="1">IF(A209="","",COUNTIF(INDIRECT(ADDRESS(D209,COLUMN(B209))):INDIRECT(ADDRESS(ROW(E209),COLUMN(B209))),B209))</f>
        <v/>
      </c>
      <c r="F209" s="116" t="str">
        <f ca="1">IFERROR(INDEX(Settings!$F$27:$L$31,MATCH($E209,Settings!$E$27:$E$31,0),MATCH($B209,Settings!$F$25:$L$25,0))="Yes","")</f>
        <v/>
      </c>
      <c r="G209" s="116" t="str">
        <f t="shared" si="19"/>
        <v/>
      </c>
      <c r="H209" s="116" t="str">
        <f t="shared" si="20"/>
        <v/>
      </c>
      <c r="I209" s="116" t="str">
        <f t="shared" si="23"/>
        <v/>
      </c>
      <c r="J209" s="149" t="str">
        <f ca="1">IFERROR(SMALL(WorkingDays,ROW(A209)-ROW($A$2)),"")</f>
        <v/>
      </c>
    </row>
    <row r="210" spans="1:10">
      <c r="A210" s="115" t="str">
        <f t="shared" si="18"/>
        <v/>
      </c>
      <c r="B210" s="148" t="str">
        <f t="shared" si="21"/>
        <v/>
      </c>
      <c r="C210" s="148" t="str">
        <f t="shared" si="22"/>
        <v/>
      </c>
      <c r="D210" s="148" t="str">
        <f t="array" ref="D210">IF(A210="","",MIN(IF($C$3:$C$399=C210,ROW($B$3:$B$399),"")))</f>
        <v/>
      </c>
      <c r="E210" s="148" t="str">
        <f t="array" aca="1" ref="E210" ca="1">IF(A210="","",COUNTIF(INDIRECT(ADDRESS(D210,COLUMN(B210))):INDIRECT(ADDRESS(ROW(E210),COLUMN(B210))),B210))</f>
        <v/>
      </c>
      <c r="F210" s="116" t="str">
        <f ca="1">IFERROR(INDEX(Settings!$F$27:$L$31,MATCH($E210,Settings!$E$27:$E$31,0),MATCH($B210,Settings!$F$25:$L$25,0))="Yes","")</f>
        <v/>
      </c>
      <c r="G210" s="116" t="str">
        <f t="shared" si="19"/>
        <v/>
      </c>
      <c r="H210" s="116" t="str">
        <f t="shared" si="20"/>
        <v/>
      </c>
      <c r="I210" s="116" t="str">
        <f t="shared" si="23"/>
        <v/>
      </c>
      <c r="J210" s="149" t="str">
        <f ca="1">IFERROR(SMALL(WorkingDays,ROW(A210)-ROW($A$2)),"")</f>
        <v/>
      </c>
    </row>
    <row r="211" spans="1:10">
      <c r="A211" s="115" t="str">
        <f t="shared" si="18"/>
        <v/>
      </c>
      <c r="B211" s="148" t="str">
        <f t="shared" si="21"/>
        <v/>
      </c>
      <c r="C211" s="148" t="str">
        <f t="shared" si="22"/>
        <v/>
      </c>
      <c r="D211" s="148" t="str">
        <f t="array" ref="D211">IF(A211="","",MIN(IF($C$3:$C$399=C211,ROW($B$3:$B$399),"")))</f>
        <v/>
      </c>
      <c r="E211" s="148" t="str">
        <f t="array" aca="1" ref="E211" ca="1">IF(A211="","",COUNTIF(INDIRECT(ADDRESS(D211,COLUMN(B211))):INDIRECT(ADDRESS(ROW(E211),COLUMN(B211))),B211))</f>
        <v/>
      </c>
      <c r="F211" s="116" t="str">
        <f ca="1">IFERROR(INDEX(Settings!$F$27:$L$31,MATCH($E211,Settings!$E$27:$E$31,0),MATCH($B211,Settings!$F$25:$L$25,0))="Yes","")</f>
        <v/>
      </c>
      <c r="G211" s="116" t="str">
        <f t="shared" si="19"/>
        <v/>
      </c>
      <c r="H211" s="116" t="str">
        <f t="shared" si="20"/>
        <v/>
      </c>
      <c r="I211" s="116" t="str">
        <f t="shared" si="23"/>
        <v/>
      </c>
      <c r="J211" s="149" t="str">
        <f ca="1">IFERROR(SMALL(WorkingDays,ROW(A211)-ROW($A$2)),"")</f>
        <v/>
      </c>
    </row>
    <row r="212" spans="1:10">
      <c r="A212" s="115" t="str">
        <f t="shared" si="18"/>
        <v/>
      </c>
      <c r="B212" s="148" t="str">
        <f t="shared" si="21"/>
        <v/>
      </c>
      <c r="C212" s="148" t="str">
        <f t="shared" si="22"/>
        <v/>
      </c>
      <c r="D212" s="148" t="str">
        <f t="array" ref="D212">IF(A212="","",MIN(IF($C$3:$C$399=C212,ROW($B$3:$B$399),"")))</f>
        <v/>
      </c>
      <c r="E212" s="148" t="str">
        <f t="array" aca="1" ref="E212" ca="1">IF(A212="","",COUNTIF(INDIRECT(ADDRESS(D212,COLUMN(B212))):INDIRECT(ADDRESS(ROW(E212),COLUMN(B212))),B212))</f>
        <v/>
      </c>
      <c r="F212" s="116" t="str">
        <f ca="1">IFERROR(INDEX(Settings!$F$27:$L$31,MATCH($E212,Settings!$E$27:$E$31,0),MATCH($B212,Settings!$F$25:$L$25,0))="Yes","")</f>
        <v/>
      </c>
      <c r="G212" s="116" t="str">
        <f t="shared" si="19"/>
        <v/>
      </c>
      <c r="H212" s="116" t="str">
        <f t="shared" si="20"/>
        <v/>
      </c>
      <c r="I212" s="116" t="str">
        <f t="shared" si="23"/>
        <v/>
      </c>
      <c r="J212" s="149" t="str">
        <f ca="1">IFERROR(SMALL(WorkingDays,ROW(A212)-ROW($A$2)),"")</f>
        <v/>
      </c>
    </row>
    <row r="213" spans="1:10">
      <c r="A213" s="115" t="str">
        <f t="shared" si="18"/>
        <v/>
      </c>
      <c r="B213" s="148" t="str">
        <f t="shared" si="21"/>
        <v/>
      </c>
      <c r="C213" s="148" t="str">
        <f t="shared" si="22"/>
        <v/>
      </c>
      <c r="D213" s="148" t="str">
        <f t="array" ref="D213">IF(A213="","",MIN(IF($C$3:$C$399=C213,ROW($B$3:$B$399),"")))</f>
        <v/>
      </c>
      <c r="E213" s="148" t="str">
        <f t="array" aca="1" ref="E213" ca="1">IF(A213="","",COUNTIF(INDIRECT(ADDRESS(D213,COLUMN(B213))):INDIRECT(ADDRESS(ROW(E213),COLUMN(B213))),B213))</f>
        <v/>
      </c>
      <c r="F213" s="116" t="str">
        <f ca="1">IFERROR(INDEX(Settings!$F$27:$L$31,MATCH($E213,Settings!$E$27:$E$31,0),MATCH($B213,Settings!$F$25:$L$25,0))="Yes","")</f>
        <v/>
      </c>
      <c r="G213" s="116" t="str">
        <f t="shared" si="19"/>
        <v/>
      </c>
      <c r="H213" s="116" t="str">
        <f t="shared" si="20"/>
        <v/>
      </c>
      <c r="I213" s="116" t="str">
        <f t="shared" si="23"/>
        <v/>
      </c>
      <c r="J213" s="149" t="str">
        <f ca="1">IFERROR(SMALL(WorkingDays,ROW(A213)-ROW($A$2)),"")</f>
        <v/>
      </c>
    </row>
    <row r="214" spans="1:10">
      <c r="A214" s="115" t="str">
        <f t="shared" si="18"/>
        <v/>
      </c>
      <c r="B214" s="148" t="str">
        <f t="shared" si="21"/>
        <v/>
      </c>
      <c r="C214" s="148" t="str">
        <f t="shared" si="22"/>
        <v/>
      </c>
      <c r="D214" s="148" t="str">
        <f t="array" ref="D214">IF(A214="","",MIN(IF($C$3:$C$399=C214,ROW($B$3:$B$399),"")))</f>
        <v/>
      </c>
      <c r="E214" s="148" t="str">
        <f t="array" aca="1" ref="E214" ca="1">IF(A214="","",COUNTIF(INDIRECT(ADDRESS(D214,COLUMN(B214))):INDIRECT(ADDRESS(ROW(E214),COLUMN(B214))),B214))</f>
        <v/>
      </c>
      <c r="F214" s="116" t="str">
        <f ca="1">IFERROR(INDEX(Settings!$F$27:$L$31,MATCH($E214,Settings!$E$27:$E$31,0),MATCH($B214,Settings!$F$25:$L$25,0))="Yes","")</f>
        <v/>
      </c>
      <c r="G214" s="116" t="str">
        <f t="shared" si="19"/>
        <v/>
      </c>
      <c r="H214" s="116" t="str">
        <f t="shared" si="20"/>
        <v/>
      </c>
      <c r="I214" s="116" t="str">
        <f t="shared" si="23"/>
        <v/>
      </c>
      <c r="J214" s="149" t="str">
        <f ca="1">IFERROR(SMALL(WorkingDays,ROW(A214)-ROW($A$2)),"")</f>
        <v/>
      </c>
    </row>
    <row r="215" spans="1:10">
      <c r="A215" s="115" t="str">
        <f t="shared" si="18"/>
        <v/>
      </c>
      <c r="B215" s="148" t="str">
        <f t="shared" si="21"/>
        <v/>
      </c>
      <c r="C215" s="148" t="str">
        <f t="shared" si="22"/>
        <v/>
      </c>
      <c r="D215" s="148" t="str">
        <f t="array" ref="D215">IF(A215="","",MIN(IF($C$3:$C$399=C215,ROW($B$3:$B$399),"")))</f>
        <v/>
      </c>
      <c r="E215" s="148" t="str">
        <f t="array" aca="1" ref="E215" ca="1">IF(A215="","",COUNTIF(INDIRECT(ADDRESS(D215,COLUMN(B215))):INDIRECT(ADDRESS(ROW(E215),COLUMN(B215))),B215))</f>
        <v/>
      </c>
      <c r="F215" s="116" t="str">
        <f ca="1">IFERROR(INDEX(Settings!$F$27:$L$31,MATCH($E215,Settings!$E$27:$E$31,0),MATCH($B215,Settings!$F$25:$L$25,0))="Yes","")</f>
        <v/>
      </c>
      <c r="G215" s="116" t="str">
        <f t="shared" si="19"/>
        <v/>
      </c>
      <c r="H215" s="116" t="str">
        <f t="shared" si="20"/>
        <v/>
      </c>
      <c r="I215" s="116" t="str">
        <f t="shared" si="23"/>
        <v/>
      </c>
      <c r="J215" s="149" t="str">
        <f ca="1">IFERROR(SMALL(WorkingDays,ROW(A215)-ROW($A$2)),"")</f>
        <v/>
      </c>
    </row>
    <row r="216" spans="1:10">
      <c r="A216" s="115" t="str">
        <f t="shared" si="18"/>
        <v/>
      </c>
      <c r="B216" s="148" t="str">
        <f t="shared" si="21"/>
        <v/>
      </c>
      <c r="C216" s="148" t="str">
        <f t="shared" si="22"/>
        <v/>
      </c>
      <c r="D216" s="148" t="str">
        <f t="array" ref="D216">IF(A216="","",MIN(IF($C$3:$C$399=C216,ROW($B$3:$B$399),"")))</f>
        <v/>
      </c>
      <c r="E216" s="148" t="str">
        <f t="array" aca="1" ref="E216" ca="1">IF(A216="","",COUNTIF(INDIRECT(ADDRESS(D216,COLUMN(B216))):INDIRECT(ADDRESS(ROW(E216),COLUMN(B216))),B216))</f>
        <v/>
      </c>
      <c r="F216" s="116" t="str">
        <f ca="1">IFERROR(INDEX(Settings!$F$27:$L$31,MATCH($E216,Settings!$E$27:$E$31,0),MATCH($B216,Settings!$F$25:$L$25,0))="Yes","")</f>
        <v/>
      </c>
      <c r="G216" s="116" t="str">
        <f t="shared" si="19"/>
        <v/>
      </c>
      <c r="H216" s="116" t="str">
        <f t="shared" si="20"/>
        <v/>
      </c>
      <c r="I216" s="116" t="str">
        <f t="shared" si="23"/>
        <v/>
      </c>
      <c r="J216" s="149" t="str">
        <f ca="1">IFERROR(SMALL(WorkingDays,ROW(A216)-ROW($A$2)),"")</f>
        <v/>
      </c>
    </row>
    <row r="217" spans="1:10">
      <c r="A217" s="115" t="str">
        <f t="shared" si="18"/>
        <v/>
      </c>
      <c r="B217" s="148" t="str">
        <f t="shared" si="21"/>
        <v/>
      </c>
      <c r="C217" s="148" t="str">
        <f t="shared" si="22"/>
        <v/>
      </c>
      <c r="D217" s="148" t="str">
        <f t="array" ref="D217">IF(A217="","",MIN(IF($C$3:$C$399=C217,ROW($B$3:$B$399),"")))</f>
        <v/>
      </c>
      <c r="E217" s="148" t="str">
        <f t="array" aca="1" ref="E217" ca="1">IF(A217="","",COUNTIF(INDIRECT(ADDRESS(D217,COLUMN(B217))):INDIRECT(ADDRESS(ROW(E217),COLUMN(B217))),B217))</f>
        <v/>
      </c>
      <c r="F217" s="116" t="str">
        <f ca="1">IFERROR(INDEX(Settings!$F$27:$L$31,MATCH($E217,Settings!$E$27:$E$31,0),MATCH($B217,Settings!$F$25:$L$25,0))="Yes","")</f>
        <v/>
      </c>
      <c r="G217" s="116" t="str">
        <f t="shared" si="19"/>
        <v/>
      </c>
      <c r="H217" s="116" t="str">
        <f t="shared" si="20"/>
        <v/>
      </c>
      <c r="I217" s="116" t="str">
        <f t="shared" si="23"/>
        <v/>
      </c>
      <c r="J217" s="149" t="str">
        <f ca="1">IFERROR(SMALL(WorkingDays,ROW(A217)-ROW($A$2)),"")</f>
        <v/>
      </c>
    </row>
    <row r="218" spans="1:10">
      <c r="A218" s="115" t="str">
        <f t="shared" si="18"/>
        <v/>
      </c>
      <c r="B218" s="148" t="str">
        <f t="shared" si="21"/>
        <v/>
      </c>
      <c r="C218" s="148" t="str">
        <f t="shared" si="22"/>
        <v/>
      </c>
      <c r="D218" s="148" t="str">
        <f t="array" ref="D218">IF(A218="","",MIN(IF($C$3:$C$399=C218,ROW($B$3:$B$399),"")))</f>
        <v/>
      </c>
      <c r="E218" s="148" t="str">
        <f t="array" aca="1" ref="E218" ca="1">IF(A218="","",COUNTIF(INDIRECT(ADDRESS(D218,COLUMN(B218))):INDIRECT(ADDRESS(ROW(E218),COLUMN(B218))),B218))</f>
        <v/>
      </c>
      <c r="F218" s="116" t="str">
        <f ca="1">IFERROR(INDEX(Settings!$F$27:$L$31,MATCH($E218,Settings!$E$27:$E$31,0),MATCH($B218,Settings!$F$25:$L$25,0))="Yes","")</f>
        <v/>
      </c>
      <c r="G218" s="116" t="str">
        <f t="shared" si="19"/>
        <v/>
      </c>
      <c r="H218" s="116" t="str">
        <f t="shared" si="20"/>
        <v/>
      </c>
      <c r="I218" s="116" t="str">
        <f t="shared" si="23"/>
        <v/>
      </c>
      <c r="J218" s="149" t="str">
        <f ca="1">IFERROR(SMALL(WorkingDays,ROW(A218)-ROW($A$2)),"")</f>
        <v/>
      </c>
    </row>
    <row r="219" spans="1:10">
      <c r="A219" s="115" t="str">
        <f t="shared" si="18"/>
        <v/>
      </c>
      <c r="B219" s="148" t="str">
        <f t="shared" si="21"/>
        <v/>
      </c>
      <c r="C219" s="148" t="str">
        <f t="shared" si="22"/>
        <v/>
      </c>
      <c r="D219" s="148" t="str">
        <f t="array" ref="D219">IF(A219="","",MIN(IF($C$3:$C$399=C219,ROW($B$3:$B$399),"")))</f>
        <v/>
      </c>
      <c r="E219" s="148" t="str">
        <f t="array" aca="1" ref="E219" ca="1">IF(A219="","",COUNTIF(INDIRECT(ADDRESS(D219,COLUMN(B219))):INDIRECT(ADDRESS(ROW(E219),COLUMN(B219))),B219))</f>
        <v/>
      </c>
      <c r="F219" s="116" t="str">
        <f ca="1">IFERROR(INDEX(Settings!$F$27:$L$31,MATCH($E219,Settings!$E$27:$E$31,0),MATCH($B219,Settings!$F$25:$L$25,0))="Yes","")</f>
        <v/>
      </c>
      <c r="G219" s="116" t="str">
        <f t="shared" si="19"/>
        <v/>
      </c>
      <c r="H219" s="116" t="str">
        <f t="shared" si="20"/>
        <v/>
      </c>
      <c r="I219" s="116" t="str">
        <f t="shared" si="23"/>
        <v/>
      </c>
      <c r="J219" s="149" t="str">
        <f ca="1">IFERROR(SMALL(WorkingDays,ROW(A219)-ROW($A$2)),"")</f>
        <v/>
      </c>
    </row>
    <row r="220" spans="1:10">
      <c r="A220" s="115" t="str">
        <f t="shared" si="18"/>
        <v/>
      </c>
      <c r="B220" s="148" t="str">
        <f t="shared" si="21"/>
        <v/>
      </c>
      <c r="C220" s="148" t="str">
        <f t="shared" si="22"/>
        <v/>
      </c>
      <c r="D220" s="148" t="str">
        <f t="array" ref="D220">IF(A220="","",MIN(IF($C$3:$C$399=C220,ROW($B$3:$B$399),"")))</f>
        <v/>
      </c>
      <c r="E220" s="148" t="str">
        <f t="array" aca="1" ref="E220" ca="1">IF(A220="","",COUNTIF(INDIRECT(ADDRESS(D220,COLUMN(B220))):INDIRECT(ADDRESS(ROW(E220),COLUMN(B220))),B220))</f>
        <v/>
      </c>
      <c r="F220" s="116" t="str">
        <f ca="1">IFERROR(INDEX(Settings!$F$27:$L$31,MATCH($E220,Settings!$E$27:$E$31,0),MATCH($B220,Settings!$F$25:$L$25,0))="Yes","")</f>
        <v/>
      </c>
      <c r="G220" s="116" t="str">
        <f t="shared" si="19"/>
        <v/>
      </c>
      <c r="H220" s="116" t="str">
        <f t="shared" si="20"/>
        <v/>
      </c>
      <c r="I220" s="116" t="str">
        <f t="shared" si="23"/>
        <v/>
      </c>
      <c r="J220" s="149" t="str">
        <f ca="1">IFERROR(SMALL(WorkingDays,ROW(A220)-ROW($A$2)),"")</f>
        <v/>
      </c>
    </row>
    <row r="221" spans="1:10">
      <c r="A221" s="115" t="str">
        <f t="shared" si="18"/>
        <v/>
      </c>
      <c r="B221" s="148" t="str">
        <f t="shared" si="21"/>
        <v/>
      </c>
      <c r="C221" s="148" t="str">
        <f t="shared" si="22"/>
        <v/>
      </c>
      <c r="D221" s="148" t="str">
        <f t="array" ref="D221">IF(A221="","",MIN(IF($C$3:$C$399=C221,ROW($B$3:$B$399),"")))</f>
        <v/>
      </c>
      <c r="E221" s="148" t="str">
        <f t="array" aca="1" ref="E221" ca="1">IF(A221="","",COUNTIF(INDIRECT(ADDRESS(D221,COLUMN(B221))):INDIRECT(ADDRESS(ROW(E221),COLUMN(B221))),B221))</f>
        <v/>
      </c>
      <c r="F221" s="116" t="str">
        <f ca="1">IFERROR(INDEX(Settings!$F$27:$L$31,MATCH($E221,Settings!$E$27:$E$31,0),MATCH($B221,Settings!$F$25:$L$25,0))="Yes","")</f>
        <v/>
      </c>
      <c r="G221" s="116" t="str">
        <f t="shared" si="19"/>
        <v/>
      </c>
      <c r="H221" s="116" t="str">
        <f t="shared" si="20"/>
        <v/>
      </c>
      <c r="I221" s="116" t="str">
        <f t="shared" si="23"/>
        <v/>
      </c>
      <c r="J221" s="149" t="str">
        <f ca="1">IFERROR(SMALL(WorkingDays,ROW(A221)-ROW($A$2)),"")</f>
        <v/>
      </c>
    </row>
    <row r="222" spans="1:10">
      <c r="A222" s="115" t="str">
        <f t="shared" si="18"/>
        <v/>
      </c>
      <c r="B222" s="148" t="str">
        <f t="shared" si="21"/>
        <v/>
      </c>
      <c r="C222" s="148" t="str">
        <f t="shared" si="22"/>
        <v/>
      </c>
      <c r="D222" s="148" t="str">
        <f t="array" ref="D222">IF(A222="","",MIN(IF($C$3:$C$399=C222,ROW($B$3:$B$399),"")))</f>
        <v/>
      </c>
      <c r="E222" s="148" t="str">
        <f t="array" aca="1" ref="E222" ca="1">IF(A222="","",COUNTIF(INDIRECT(ADDRESS(D222,COLUMN(B222))):INDIRECT(ADDRESS(ROW(E222),COLUMN(B222))),B222))</f>
        <v/>
      </c>
      <c r="F222" s="116" t="str">
        <f ca="1">IFERROR(INDEX(Settings!$F$27:$L$31,MATCH($E222,Settings!$E$27:$E$31,0),MATCH($B222,Settings!$F$25:$L$25,0))="Yes","")</f>
        <v/>
      </c>
      <c r="G222" s="116" t="str">
        <f t="shared" si="19"/>
        <v/>
      </c>
      <c r="H222" s="116" t="str">
        <f t="shared" si="20"/>
        <v/>
      </c>
      <c r="I222" s="116" t="str">
        <f t="shared" si="23"/>
        <v/>
      </c>
      <c r="J222" s="149" t="str">
        <f ca="1">IFERROR(SMALL(WorkingDays,ROW(A222)-ROW($A$2)),"")</f>
        <v/>
      </c>
    </row>
    <row r="223" spans="1:10">
      <c r="A223" s="115" t="str">
        <f t="shared" si="18"/>
        <v/>
      </c>
      <c r="B223" s="148" t="str">
        <f t="shared" si="21"/>
        <v/>
      </c>
      <c r="C223" s="148" t="str">
        <f t="shared" si="22"/>
        <v/>
      </c>
      <c r="D223" s="148" t="str">
        <f t="array" ref="D223">IF(A223="","",MIN(IF($C$3:$C$399=C223,ROW($B$3:$B$399),"")))</f>
        <v/>
      </c>
      <c r="E223" s="148" t="str">
        <f t="array" aca="1" ref="E223" ca="1">IF(A223="","",COUNTIF(INDIRECT(ADDRESS(D223,COLUMN(B223))):INDIRECT(ADDRESS(ROW(E223),COLUMN(B223))),B223))</f>
        <v/>
      </c>
      <c r="F223" s="116" t="str">
        <f ca="1">IFERROR(INDEX(Settings!$F$27:$L$31,MATCH($E223,Settings!$E$27:$E$31,0),MATCH($B223,Settings!$F$25:$L$25,0))="Yes","")</f>
        <v/>
      </c>
      <c r="G223" s="116" t="str">
        <f t="shared" si="19"/>
        <v/>
      </c>
      <c r="H223" s="116" t="str">
        <f t="shared" si="20"/>
        <v/>
      </c>
      <c r="I223" s="116" t="str">
        <f t="shared" si="23"/>
        <v/>
      </c>
      <c r="J223" s="149" t="str">
        <f ca="1">IFERROR(SMALL(WorkingDays,ROW(A223)-ROW($A$2)),"")</f>
        <v/>
      </c>
    </row>
    <row r="224" spans="1:10">
      <c r="A224" s="115" t="str">
        <f t="shared" si="18"/>
        <v/>
      </c>
      <c r="B224" s="148" t="str">
        <f t="shared" si="21"/>
        <v/>
      </c>
      <c r="C224" s="148" t="str">
        <f t="shared" si="22"/>
        <v/>
      </c>
      <c r="D224" s="148" t="str">
        <f t="array" ref="D224">IF(A224="","",MIN(IF($C$3:$C$399=C224,ROW($B$3:$B$399),"")))</f>
        <v/>
      </c>
      <c r="E224" s="148" t="str">
        <f t="array" aca="1" ref="E224" ca="1">IF(A224="","",COUNTIF(INDIRECT(ADDRESS(D224,COLUMN(B224))):INDIRECT(ADDRESS(ROW(E224),COLUMN(B224))),B224))</f>
        <v/>
      </c>
      <c r="F224" s="116" t="str">
        <f ca="1">IFERROR(INDEX(Settings!$F$27:$L$31,MATCH($E224,Settings!$E$27:$E$31,0),MATCH($B224,Settings!$F$25:$L$25,0))="Yes","")</f>
        <v/>
      </c>
      <c r="G224" s="116" t="str">
        <f t="shared" si="19"/>
        <v/>
      </c>
      <c r="H224" s="116" t="str">
        <f t="shared" si="20"/>
        <v/>
      </c>
      <c r="I224" s="116" t="str">
        <f t="shared" si="23"/>
        <v/>
      </c>
      <c r="J224" s="149" t="str">
        <f ca="1">IFERROR(SMALL(WorkingDays,ROW(A224)-ROW($A$2)),"")</f>
        <v/>
      </c>
    </row>
    <row r="225" spans="1:10">
      <c r="A225" s="115" t="str">
        <f t="shared" si="18"/>
        <v/>
      </c>
      <c r="B225" s="148" t="str">
        <f t="shared" si="21"/>
        <v/>
      </c>
      <c r="C225" s="148" t="str">
        <f t="shared" si="22"/>
        <v/>
      </c>
      <c r="D225" s="148" t="str">
        <f t="array" ref="D225">IF(A225="","",MIN(IF($C$3:$C$399=C225,ROW($B$3:$B$399),"")))</f>
        <v/>
      </c>
      <c r="E225" s="148" t="str">
        <f t="array" aca="1" ref="E225" ca="1">IF(A225="","",COUNTIF(INDIRECT(ADDRESS(D225,COLUMN(B225))):INDIRECT(ADDRESS(ROW(E225),COLUMN(B225))),B225))</f>
        <v/>
      </c>
      <c r="F225" s="116" t="str">
        <f ca="1">IFERROR(INDEX(Settings!$F$27:$L$31,MATCH($E225,Settings!$E$27:$E$31,0),MATCH($B225,Settings!$F$25:$L$25,0))="Yes","")</f>
        <v/>
      </c>
      <c r="G225" s="116" t="str">
        <f t="shared" si="19"/>
        <v/>
      </c>
      <c r="H225" s="116" t="str">
        <f t="shared" si="20"/>
        <v/>
      </c>
      <c r="I225" s="116" t="str">
        <f t="shared" si="23"/>
        <v/>
      </c>
      <c r="J225" s="149" t="str">
        <f ca="1">IFERROR(SMALL(WorkingDays,ROW(A225)-ROW($A$2)),"")</f>
        <v/>
      </c>
    </row>
    <row r="226" spans="1:10">
      <c r="A226" s="115" t="str">
        <f t="shared" si="18"/>
        <v/>
      </c>
      <c r="B226" s="148" t="str">
        <f t="shared" si="21"/>
        <v/>
      </c>
      <c r="C226" s="148" t="str">
        <f t="shared" si="22"/>
        <v/>
      </c>
      <c r="D226" s="148" t="str">
        <f t="array" ref="D226">IF(A226="","",MIN(IF($C$3:$C$399=C226,ROW($B$3:$B$399),"")))</f>
        <v/>
      </c>
      <c r="E226" s="148" t="str">
        <f t="array" aca="1" ref="E226" ca="1">IF(A226="","",COUNTIF(INDIRECT(ADDRESS(D226,COLUMN(B226))):INDIRECT(ADDRESS(ROW(E226),COLUMN(B226))),B226))</f>
        <v/>
      </c>
      <c r="F226" s="116" t="str">
        <f ca="1">IFERROR(INDEX(Settings!$F$27:$L$31,MATCH($E226,Settings!$E$27:$E$31,0),MATCH($B226,Settings!$F$25:$L$25,0))="Yes","")</f>
        <v/>
      </c>
      <c r="G226" s="116" t="str">
        <f t="shared" si="19"/>
        <v/>
      </c>
      <c r="H226" s="116" t="str">
        <f t="shared" si="20"/>
        <v/>
      </c>
      <c r="I226" s="116" t="str">
        <f t="shared" si="23"/>
        <v/>
      </c>
      <c r="J226" s="149" t="str">
        <f ca="1">IFERROR(SMALL(WorkingDays,ROW(A226)-ROW($A$2)),"")</f>
        <v/>
      </c>
    </row>
    <row r="227" spans="1:10">
      <c r="A227" s="115" t="str">
        <f t="shared" si="18"/>
        <v/>
      </c>
      <c r="B227" s="148" t="str">
        <f t="shared" si="21"/>
        <v/>
      </c>
      <c r="C227" s="148" t="str">
        <f t="shared" si="22"/>
        <v/>
      </c>
      <c r="D227" s="148" t="str">
        <f t="array" ref="D227">IF(A227="","",MIN(IF($C$3:$C$399=C227,ROW($B$3:$B$399),"")))</f>
        <v/>
      </c>
      <c r="E227" s="148" t="str">
        <f t="array" aca="1" ref="E227" ca="1">IF(A227="","",COUNTIF(INDIRECT(ADDRESS(D227,COLUMN(B227))):INDIRECT(ADDRESS(ROW(E227),COLUMN(B227))),B227))</f>
        <v/>
      </c>
      <c r="F227" s="116" t="str">
        <f ca="1">IFERROR(INDEX(Settings!$F$27:$L$31,MATCH($E227,Settings!$E$27:$E$31,0),MATCH($B227,Settings!$F$25:$L$25,0))="Yes","")</f>
        <v/>
      </c>
      <c r="G227" s="116" t="str">
        <f t="shared" si="19"/>
        <v/>
      </c>
      <c r="H227" s="116" t="str">
        <f t="shared" si="20"/>
        <v/>
      </c>
      <c r="I227" s="116" t="str">
        <f t="shared" si="23"/>
        <v/>
      </c>
      <c r="J227" s="149" t="str">
        <f ca="1">IFERROR(SMALL(WorkingDays,ROW(A227)-ROW($A$2)),"")</f>
        <v/>
      </c>
    </row>
    <row r="228" spans="1:10">
      <c r="A228" s="115" t="str">
        <f t="shared" si="18"/>
        <v/>
      </c>
      <c r="B228" s="148" t="str">
        <f t="shared" si="21"/>
        <v/>
      </c>
      <c r="C228" s="148" t="str">
        <f t="shared" si="22"/>
        <v/>
      </c>
      <c r="D228" s="148" t="str">
        <f t="array" ref="D228">IF(A228="","",MIN(IF($C$3:$C$399=C228,ROW($B$3:$B$399),"")))</f>
        <v/>
      </c>
      <c r="E228" s="148" t="str">
        <f t="array" aca="1" ref="E228" ca="1">IF(A228="","",COUNTIF(INDIRECT(ADDRESS(D228,COLUMN(B228))):INDIRECT(ADDRESS(ROW(E228),COLUMN(B228))),B228))</f>
        <v/>
      </c>
      <c r="F228" s="116" t="str">
        <f ca="1">IFERROR(INDEX(Settings!$F$27:$L$31,MATCH($E228,Settings!$E$27:$E$31,0),MATCH($B228,Settings!$F$25:$L$25,0))="Yes","")</f>
        <v/>
      </c>
      <c r="G228" s="116" t="str">
        <f t="shared" si="19"/>
        <v/>
      </c>
      <c r="H228" s="116" t="str">
        <f t="shared" si="20"/>
        <v/>
      </c>
      <c r="I228" s="116" t="str">
        <f t="shared" si="23"/>
        <v/>
      </c>
      <c r="J228" s="149" t="str">
        <f ca="1">IFERROR(SMALL(WorkingDays,ROW(A228)-ROW($A$2)),"")</f>
        <v/>
      </c>
    </row>
    <row r="229" spans="1:10">
      <c r="A229" s="115" t="str">
        <f t="shared" si="18"/>
        <v/>
      </c>
      <c r="B229" s="148" t="str">
        <f t="shared" si="21"/>
        <v/>
      </c>
      <c r="C229" s="148" t="str">
        <f t="shared" si="22"/>
        <v/>
      </c>
      <c r="D229" s="148" t="str">
        <f t="array" ref="D229">IF(A229="","",MIN(IF($C$3:$C$399=C229,ROW($B$3:$B$399),"")))</f>
        <v/>
      </c>
      <c r="E229" s="148" t="str">
        <f t="array" aca="1" ref="E229" ca="1">IF(A229="","",COUNTIF(INDIRECT(ADDRESS(D229,COLUMN(B229))):INDIRECT(ADDRESS(ROW(E229),COLUMN(B229))),B229))</f>
        <v/>
      </c>
      <c r="F229" s="116" t="str">
        <f ca="1">IFERROR(INDEX(Settings!$F$27:$L$31,MATCH($E229,Settings!$E$27:$E$31,0),MATCH($B229,Settings!$F$25:$L$25,0))="Yes","")</f>
        <v/>
      </c>
      <c r="G229" s="116" t="str">
        <f t="shared" si="19"/>
        <v/>
      </c>
      <c r="H229" s="116" t="str">
        <f t="shared" si="20"/>
        <v/>
      </c>
      <c r="I229" s="116" t="str">
        <f t="shared" si="23"/>
        <v/>
      </c>
      <c r="J229" s="149" t="str">
        <f ca="1">IFERROR(SMALL(WorkingDays,ROW(A229)-ROW($A$2)),"")</f>
        <v/>
      </c>
    </row>
    <row r="230" spans="1:10">
      <c r="A230" s="115" t="str">
        <f t="shared" si="18"/>
        <v/>
      </c>
      <c r="B230" s="148" t="str">
        <f t="shared" si="21"/>
        <v/>
      </c>
      <c r="C230" s="148" t="str">
        <f t="shared" si="22"/>
        <v/>
      </c>
      <c r="D230" s="148" t="str">
        <f t="array" ref="D230">IF(A230="","",MIN(IF($C$3:$C$399=C230,ROW($B$3:$B$399),"")))</f>
        <v/>
      </c>
      <c r="E230" s="148" t="str">
        <f t="array" aca="1" ref="E230" ca="1">IF(A230="","",COUNTIF(INDIRECT(ADDRESS(D230,COLUMN(B230))):INDIRECT(ADDRESS(ROW(E230),COLUMN(B230))),B230))</f>
        <v/>
      </c>
      <c r="F230" s="116" t="str">
        <f ca="1">IFERROR(INDEX(Settings!$F$27:$L$31,MATCH($E230,Settings!$E$27:$E$31,0),MATCH($B230,Settings!$F$25:$L$25,0))="Yes","")</f>
        <v/>
      </c>
      <c r="G230" s="116" t="str">
        <f t="shared" si="19"/>
        <v/>
      </c>
      <c r="H230" s="116" t="str">
        <f t="shared" si="20"/>
        <v/>
      </c>
      <c r="I230" s="116" t="str">
        <f t="shared" si="23"/>
        <v/>
      </c>
      <c r="J230" s="149" t="str">
        <f ca="1">IFERROR(SMALL(WorkingDays,ROW(A230)-ROW($A$2)),"")</f>
        <v/>
      </c>
    </row>
    <row r="231" spans="1:10">
      <c r="A231" s="115" t="str">
        <f t="shared" si="18"/>
        <v/>
      </c>
      <c r="B231" s="148" t="str">
        <f t="shared" si="21"/>
        <v/>
      </c>
      <c r="C231" s="148" t="str">
        <f t="shared" si="22"/>
        <v/>
      </c>
      <c r="D231" s="148" t="str">
        <f t="array" ref="D231">IF(A231="","",MIN(IF($C$3:$C$399=C231,ROW($B$3:$B$399),"")))</f>
        <v/>
      </c>
      <c r="E231" s="148" t="str">
        <f t="array" aca="1" ref="E231" ca="1">IF(A231="","",COUNTIF(INDIRECT(ADDRESS(D231,COLUMN(B231))):INDIRECT(ADDRESS(ROW(E231),COLUMN(B231))),B231))</f>
        <v/>
      </c>
      <c r="F231" s="116" t="str">
        <f ca="1">IFERROR(INDEX(Settings!$F$27:$L$31,MATCH($E231,Settings!$E$27:$E$31,0),MATCH($B231,Settings!$F$25:$L$25,0))="Yes","")</f>
        <v/>
      </c>
      <c r="G231" s="116" t="str">
        <f t="shared" si="19"/>
        <v/>
      </c>
      <c r="H231" s="116" t="str">
        <f t="shared" si="20"/>
        <v/>
      </c>
      <c r="I231" s="116" t="str">
        <f t="shared" si="23"/>
        <v/>
      </c>
      <c r="J231" s="149" t="str">
        <f ca="1">IFERROR(SMALL(WorkingDays,ROW(A231)-ROW($A$2)),"")</f>
        <v/>
      </c>
    </row>
    <row r="232" spans="1:10">
      <c r="A232" s="115" t="str">
        <f t="shared" si="18"/>
        <v/>
      </c>
      <c r="B232" s="148" t="str">
        <f t="shared" si="21"/>
        <v/>
      </c>
      <c r="C232" s="148" t="str">
        <f t="shared" si="22"/>
        <v/>
      </c>
      <c r="D232" s="148" t="str">
        <f t="array" ref="D232">IF(A232="","",MIN(IF($C$3:$C$399=C232,ROW($B$3:$B$399),"")))</f>
        <v/>
      </c>
      <c r="E232" s="148" t="str">
        <f t="array" aca="1" ref="E232" ca="1">IF(A232="","",COUNTIF(INDIRECT(ADDRESS(D232,COLUMN(B232))):INDIRECT(ADDRESS(ROW(E232),COLUMN(B232))),B232))</f>
        <v/>
      </c>
      <c r="F232" s="116" t="str">
        <f ca="1">IFERROR(INDEX(Settings!$F$27:$L$31,MATCH($E232,Settings!$E$27:$E$31,0),MATCH($B232,Settings!$F$25:$L$25,0))="Yes","")</f>
        <v/>
      </c>
      <c r="G232" s="116" t="str">
        <f t="shared" si="19"/>
        <v/>
      </c>
      <c r="H232" s="116" t="str">
        <f t="shared" si="20"/>
        <v/>
      </c>
      <c r="I232" s="116" t="str">
        <f t="shared" si="23"/>
        <v/>
      </c>
      <c r="J232" s="149" t="str">
        <f ca="1">IFERROR(SMALL(WorkingDays,ROW(A232)-ROW($A$2)),"")</f>
        <v/>
      </c>
    </row>
    <row r="233" spans="1:10">
      <c r="A233" s="115" t="str">
        <f t="shared" si="18"/>
        <v/>
      </c>
      <c r="B233" s="148" t="str">
        <f t="shared" si="21"/>
        <v/>
      </c>
      <c r="C233" s="148" t="str">
        <f t="shared" si="22"/>
        <v/>
      </c>
      <c r="D233" s="148" t="str">
        <f t="array" ref="D233">IF(A233="","",MIN(IF($C$3:$C$399=C233,ROW($B$3:$B$399),"")))</f>
        <v/>
      </c>
      <c r="E233" s="148" t="str">
        <f t="array" aca="1" ref="E233" ca="1">IF(A233="","",COUNTIF(INDIRECT(ADDRESS(D233,COLUMN(B233))):INDIRECT(ADDRESS(ROW(E233),COLUMN(B233))),B233))</f>
        <v/>
      </c>
      <c r="F233" s="116" t="str">
        <f ca="1">IFERROR(INDEX(Settings!$F$27:$L$31,MATCH($E233,Settings!$E$27:$E$31,0),MATCH($B233,Settings!$F$25:$L$25,0))="Yes","")</f>
        <v/>
      </c>
      <c r="G233" s="116" t="str">
        <f t="shared" si="19"/>
        <v/>
      </c>
      <c r="H233" s="116" t="str">
        <f t="shared" si="20"/>
        <v/>
      </c>
      <c r="I233" s="116" t="str">
        <f t="shared" si="23"/>
        <v/>
      </c>
      <c r="J233" s="149" t="str">
        <f ca="1">IFERROR(SMALL(WorkingDays,ROW(A233)-ROW($A$2)),"")</f>
        <v/>
      </c>
    </row>
    <row r="234" spans="1:10">
      <c r="A234" s="115" t="str">
        <f t="shared" si="18"/>
        <v/>
      </c>
      <c r="B234" s="148" t="str">
        <f t="shared" si="21"/>
        <v/>
      </c>
      <c r="C234" s="148" t="str">
        <f t="shared" si="22"/>
        <v/>
      </c>
      <c r="D234" s="148" t="str">
        <f t="array" ref="D234">IF(A234="","",MIN(IF($C$3:$C$399=C234,ROW($B$3:$B$399),"")))</f>
        <v/>
      </c>
      <c r="E234" s="148" t="str">
        <f t="array" aca="1" ref="E234" ca="1">IF(A234="","",COUNTIF(INDIRECT(ADDRESS(D234,COLUMN(B234))):INDIRECT(ADDRESS(ROW(E234),COLUMN(B234))),B234))</f>
        <v/>
      </c>
      <c r="F234" s="116" t="str">
        <f ca="1">IFERROR(INDEX(Settings!$F$27:$L$31,MATCH($E234,Settings!$E$27:$E$31,0),MATCH($B234,Settings!$F$25:$L$25,0))="Yes","")</f>
        <v/>
      </c>
      <c r="G234" s="116" t="str">
        <f t="shared" si="19"/>
        <v/>
      </c>
      <c r="H234" s="116" t="str">
        <f t="shared" si="20"/>
        <v/>
      </c>
      <c r="I234" s="116" t="str">
        <f t="shared" si="23"/>
        <v/>
      </c>
      <c r="J234" s="149" t="str">
        <f ca="1">IFERROR(SMALL(WorkingDays,ROW(A234)-ROW($A$2)),"")</f>
        <v/>
      </c>
    </row>
    <row r="235" spans="1:10">
      <c r="A235" s="115" t="str">
        <f t="shared" si="18"/>
        <v/>
      </c>
      <c r="B235" s="148" t="str">
        <f t="shared" si="21"/>
        <v/>
      </c>
      <c r="C235" s="148" t="str">
        <f t="shared" si="22"/>
        <v/>
      </c>
      <c r="D235" s="148" t="str">
        <f t="array" ref="D235">IF(A235="","",MIN(IF($C$3:$C$399=C235,ROW($B$3:$B$399),"")))</f>
        <v/>
      </c>
      <c r="E235" s="148" t="str">
        <f t="array" aca="1" ref="E235" ca="1">IF(A235="","",COUNTIF(INDIRECT(ADDRESS(D235,COLUMN(B235))):INDIRECT(ADDRESS(ROW(E235),COLUMN(B235))),B235))</f>
        <v/>
      </c>
      <c r="F235" s="116" t="str">
        <f ca="1">IFERROR(INDEX(Settings!$F$27:$L$31,MATCH($E235,Settings!$E$27:$E$31,0),MATCH($B235,Settings!$F$25:$L$25,0))="Yes","")</f>
        <v/>
      </c>
      <c r="G235" s="116" t="str">
        <f t="shared" si="19"/>
        <v/>
      </c>
      <c r="H235" s="116" t="str">
        <f t="shared" si="20"/>
        <v/>
      </c>
      <c r="I235" s="116" t="str">
        <f t="shared" si="23"/>
        <v/>
      </c>
      <c r="J235" s="149" t="str">
        <f ca="1">IFERROR(SMALL(WorkingDays,ROW(A235)-ROW($A$2)),"")</f>
        <v/>
      </c>
    </row>
    <row r="236" spans="1:10">
      <c r="A236" s="115" t="str">
        <f t="shared" si="18"/>
        <v/>
      </c>
      <c r="B236" s="148" t="str">
        <f t="shared" si="21"/>
        <v/>
      </c>
      <c r="C236" s="148" t="str">
        <f t="shared" si="22"/>
        <v/>
      </c>
      <c r="D236" s="148" t="str">
        <f t="array" ref="D236">IF(A236="","",MIN(IF($C$3:$C$399=C236,ROW($B$3:$B$399),"")))</f>
        <v/>
      </c>
      <c r="E236" s="148" t="str">
        <f t="array" aca="1" ref="E236" ca="1">IF(A236="","",COUNTIF(INDIRECT(ADDRESS(D236,COLUMN(B236))):INDIRECT(ADDRESS(ROW(E236),COLUMN(B236))),B236))</f>
        <v/>
      </c>
      <c r="F236" s="116" t="str">
        <f ca="1">IFERROR(INDEX(Settings!$F$27:$L$31,MATCH($E236,Settings!$E$27:$E$31,0),MATCH($B236,Settings!$F$25:$L$25,0))="Yes","")</f>
        <v/>
      </c>
      <c r="G236" s="116" t="str">
        <f t="shared" si="19"/>
        <v/>
      </c>
      <c r="H236" s="116" t="str">
        <f t="shared" si="20"/>
        <v/>
      </c>
      <c r="I236" s="116" t="str">
        <f t="shared" si="23"/>
        <v/>
      </c>
      <c r="J236" s="149" t="str">
        <f ca="1">IFERROR(SMALL(WorkingDays,ROW(A236)-ROW($A$2)),"")</f>
        <v/>
      </c>
    </row>
    <row r="237" spans="1:10">
      <c r="A237" s="115" t="str">
        <f t="shared" si="18"/>
        <v/>
      </c>
      <c r="B237" s="148" t="str">
        <f t="shared" si="21"/>
        <v/>
      </c>
      <c r="C237" s="148" t="str">
        <f t="shared" si="22"/>
        <v/>
      </c>
      <c r="D237" s="148" t="str">
        <f t="array" ref="D237">IF(A237="","",MIN(IF($C$3:$C$399=C237,ROW($B$3:$B$399),"")))</f>
        <v/>
      </c>
      <c r="E237" s="148" t="str">
        <f t="array" aca="1" ref="E237" ca="1">IF(A237="","",COUNTIF(INDIRECT(ADDRESS(D237,COLUMN(B237))):INDIRECT(ADDRESS(ROW(E237),COLUMN(B237))),B237))</f>
        <v/>
      </c>
      <c r="F237" s="116" t="str">
        <f ca="1">IFERROR(INDEX(Settings!$F$27:$L$31,MATCH($E237,Settings!$E$27:$E$31,0),MATCH($B237,Settings!$F$25:$L$25,0))="Yes","")</f>
        <v/>
      </c>
      <c r="G237" s="116" t="str">
        <f t="shared" si="19"/>
        <v/>
      </c>
      <c r="H237" s="116" t="str">
        <f t="shared" si="20"/>
        <v/>
      </c>
      <c r="I237" s="116" t="str">
        <f t="shared" si="23"/>
        <v/>
      </c>
      <c r="J237" s="149" t="str">
        <f ca="1">IFERROR(SMALL(WorkingDays,ROW(A237)-ROW($A$2)),"")</f>
        <v/>
      </c>
    </row>
    <row r="238" spans="1:10">
      <c r="A238" s="115" t="str">
        <f t="shared" si="18"/>
        <v/>
      </c>
      <c r="B238" s="148" t="str">
        <f t="shared" si="21"/>
        <v/>
      </c>
      <c r="C238" s="148" t="str">
        <f t="shared" si="22"/>
        <v/>
      </c>
      <c r="D238" s="148" t="str">
        <f t="array" ref="D238">IF(A238="","",MIN(IF($C$3:$C$399=C238,ROW($B$3:$B$399),"")))</f>
        <v/>
      </c>
      <c r="E238" s="148" t="str">
        <f t="array" aca="1" ref="E238" ca="1">IF(A238="","",COUNTIF(INDIRECT(ADDRESS(D238,COLUMN(B238))):INDIRECT(ADDRESS(ROW(E238),COLUMN(B238))),B238))</f>
        <v/>
      </c>
      <c r="F238" s="116" t="str">
        <f ca="1">IFERROR(INDEX(Settings!$F$27:$L$31,MATCH($E238,Settings!$E$27:$E$31,0),MATCH($B238,Settings!$F$25:$L$25,0))="Yes","")</f>
        <v/>
      </c>
      <c r="G238" s="116" t="str">
        <f t="shared" si="19"/>
        <v/>
      </c>
      <c r="H238" s="116" t="str">
        <f t="shared" si="20"/>
        <v/>
      </c>
      <c r="I238" s="116" t="str">
        <f t="shared" si="23"/>
        <v/>
      </c>
      <c r="J238" s="149" t="str">
        <f ca="1">IFERROR(SMALL(WorkingDays,ROW(A238)-ROW($A$2)),"")</f>
        <v/>
      </c>
    </row>
    <row r="239" spans="1:10">
      <c r="A239" s="115" t="str">
        <f t="shared" si="18"/>
        <v/>
      </c>
      <c r="B239" s="148" t="str">
        <f t="shared" si="21"/>
        <v/>
      </c>
      <c r="C239" s="148" t="str">
        <f t="shared" si="22"/>
        <v/>
      </c>
      <c r="D239" s="148" t="str">
        <f t="array" ref="D239">IF(A239="","",MIN(IF($C$3:$C$399=C239,ROW($B$3:$B$399),"")))</f>
        <v/>
      </c>
      <c r="E239" s="148" t="str">
        <f t="array" aca="1" ref="E239" ca="1">IF(A239="","",COUNTIF(INDIRECT(ADDRESS(D239,COLUMN(B239))):INDIRECT(ADDRESS(ROW(E239),COLUMN(B239))),B239))</f>
        <v/>
      </c>
      <c r="F239" s="116" t="str">
        <f ca="1">IFERROR(INDEX(Settings!$F$27:$L$31,MATCH($E239,Settings!$E$27:$E$31,0),MATCH($B239,Settings!$F$25:$L$25,0))="Yes","")</f>
        <v/>
      </c>
      <c r="G239" s="116" t="str">
        <f t="shared" si="19"/>
        <v/>
      </c>
      <c r="H239" s="116" t="str">
        <f t="shared" si="20"/>
        <v/>
      </c>
      <c r="I239" s="116" t="str">
        <f t="shared" si="23"/>
        <v/>
      </c>
      <c r="J239" s="149" t="str">
        <f ca="1">IFERROR(SMALL(WorkingDays,ROW(A239)-ROW($A$2)),"")</f>
        <v/>
      </c>
    </row>
    <row r="240" spans="1:10">
      <c r="A240" s="115" t="str">
        <f t="shared" si="18"/>
        <v/>
      </c>
      <c r="B240" s="148" t="str">
        <f t="shared" si="21"/>
        <v/>
      </c>
      <c r="C240" s="148" t="str">
        <f t="shared" si="22"/>
        <v/>
      </c>
      <c r="D240" s="148" t="str">
        <f t="array" ref="D240">IF(A240="","",MIN(IF($C$3:$C$399=C240,ROW($B$3:$B$399),"")))</f>
        <v/>
      </c>
      <c r="E240" s="148" t="str">
        <f t="array" aca="1" ref="E240" ca="1">IF(A240="","",COUNTIF(INDIRECT(ADDRESS(D240,COLUMN(B240))):INDIRECT(ADDRESS(ROW(E240),COLUMN(B240))),B240))</f>
        <v/>
      </c>
      <c r="F240" s="116" t="str">
        <f ca="1">IFERROR(INDEX(Settings!$F$27:$L$31,MATCH($E240,Settings!$E$27:$E$31,0),MATCH($B240,Settings!$F$25:$L$25,0))="Yes","")</f>
        <v/>
      </c>
      <c r="G240" s="116" t="str">
        <f t="shared" si="19"/>
        <v/>
      </c>
      <c r="H240" s="116" t="str">
        <f t="shared" si="20"/>
        <v/>
      </c>
      <c r="I240" s="116" t="str">
        <f t="shared" si="23"/>
        <v/>
      </c>
      <c r="J240" s="149" t="str">
        <f ca="1">IFERROR(SMALL(WorkingDays,ROW(A240)-ROW($A$2)),"")</f>
        <v/>
      </c>
    </row>
    <row r="241" spans="1:10">
      <c r="A241" s="115" t="str">
        <f t="shared" si="18"/>
        <v/>
      </c>
      <c r="B241" s="148" t="str">
        <f t="shared" si="21"/>
        <v/>
      </c>
      <c r="C241" s="148" t="str">
        <f t="shared" si="22"/>
        <v/>
      </c>
      <c r="D241" s="148" t="str">
        <f t="array" ref="D241">IF(A241="","",MIN(IF($C$3:$C$399=C241,ROW($B$3:$B$399),"")))</f>
        <v/>
      </c>
      <c r="E241" s="148" t="str">
        <f t="array" aca="1" ref="E241" ca="1">IF(A241="","",COUNTIF(INDIRECT(ADDRESS(D241,COLUMN(B241))):INDIRECT(ADDRESS(ROW(E241),COLUMN(B241))),B241))</f>
        <v/>
      </c>
      <c r="F241" s="116" t="str">
        <f ca="1">IFERROR(INDEX(Settings!$F$27:$L$31,MATCH($E241,Settings!$E$27:$E$31,0),MATCH($B241,Settings!$F$25:$L$25,0))="Yes","")</f>
        <v/>
      </c>
      <c r="G241" s="116" t="str">
        <f t="shared" si="19"/>
        <v/>
      </c>
      <c r="H241" s="116" t="str">
        <f t="shared" si="20"/>
        <v/>
      </c>
      <c r="I241" s="116" t="str">
        <f t="shared" si="23"/>
        <v/>
      </c>
      <c r="J241" s="149" t="str">
        <f ca="1">IFERROR(SMALL(WorkingDays,ROW(A241)-ROW($A$2)),"")</f>
        <v/>
      </c>
    </row>
    <row r="242" spans="1:10">
      <c r="A242" s="115" t="str">
        <f t="shared" si="18"/>
        <v/>
      </c>
      <c r="B242" s="148" t="str">
        <f t="shared" si="21"/>
        <v/>
      </c>
      <c r="C242" s="148" t="str">
        <f t="shared" si="22"/>
        <v/>
      </c>
      <c r="D242" s="148" t="str">
        <f t="array" ref="D242">IF(A242="","",MIN(IF($C$3:$C$399=C242,ROW($B$3:$B$399),"")))</f>
        <v/>
      </c>
      <c r="E242" s="148" t="str">
        <f t="array" aca="1" ref="E242" ca="1">IF(A242="","",COUNTIF(INDIRECT(ADDRESS(D242,COLUMN(B242))):INDIRECT(ADDRESS(ROW(E242),COLUMN(B242))),B242))</f>
        <v/>
      </c>
      <c r="F242" s="116" t="str">
        <f ca="1">IFERROR(INDEX(Settings!$F$27:$L$31,MATCH($E242,Settings!$E$27:$E$31,0),MATCH($B242,Settings!$F$25:$L$25,0))="Yes","")</f>
        <v/>
      </c>
      <c r="G242" s="116" t="str">
        <f t="shared" si="19"/>
        <v/>
      </c>
      <c r="H242" s="116" t="str">
        <f t="shared" si="20"/>
        <v/>
      </c>
      <c r="I242" s="116" t="str">
        <f t="shared" si="23"/>
        <v/>
      </c>
      <c r="J242" s="149" t="str">
        <f ca="1">IFERROR(SMALL(WorkingDays,ROW(A242)-ROW($A$2)),"")</f>
        <v/>
      </c>
    </row>
    <row r="243" spans="1:10">
      <c r="A243" s="115" t="str">
        <f t="shared" si="18"/>
        <v/>
      </c>
      <c r="B243" s="148" t="str">
        <f t="shared" si="21"/>
        <v/>
      </c>
      <c r="C243" s="148" t="str">
        <f t="shared" si="22"/>
        <v/>
      </c>
      <c r="D243" s="148" t="str">
        <f t="array" ref="D243">IF(A243="","",MIN(IF($C$3:$C$399=C243,ROW($B$3:$B$399),"")))</f>
        <v/>
      </c>
      <c r="E243" s="148" t="str">
        <f t="array" aca="1" ref="E243" ca="1">IF(A243="","",COUNTIF(INDIRECT(ADDRESS(D243,COLUMN(B243))):INDIRECT(ADDRESS(ROW(E243),COLUMN(B243))),B243))</f>
        <v/>
      </c>
      <c r="F243" s="116" t="str">
        <f ca="1">IFERROR(INDEX(Settings!$F$27:$L$31,MATCH($E243,Settings!$E$27:$E$31,0),MATCH($B243,Settings!$F$25:$L$25,0))="Yes","")</f>
        <v/>
      </c>
      <c r="G243" s="116" t="str">
        <f t="shared" si="19"/>
        <v/>
      </c>
      <c r="H243" s="116" t="str">
        <f t="shared" si="20"/>
        <v/>
      </c>
      <c r="I243" s="116" t="str">
        <f t="shared" si="23"/>
        <v/>
      </c>
      <c r="J243" s="149" t="str">
        <f ca="1">IFERROR(SMALL(WorkingDays,ROW(A243)-ROW($A$2)),"")</f>
        <v/>
      </c>
    </row>
    <row r="244" spans="1:10">
      <c r="A244" s="115" t="str">
        <f t="shared" si="18"/>
        <v/>
      </c>
      <c r="B244" s="148" t="str">
        <f t="shared" si="21"/>
        <v/>
      </c>
      <c r="C244" s="148" t="str">
        <f t="shared" si="22"/>
        <v/>
      </c>
      <c r="D244" s="148" t="str">
        <f t="array" ref="D244">IF(A244="","",MIN(IF($C$3:$C$399=C244,ROW($B$3:$B$399),"")))</f>
        <v/>
      </c>
      <c r="E244" s="148" t="str">
        <f t="array" aca="1" ref="E244" ca="1">IF(A244="","",COUNTIF(INDIRECT(ADDRESS(D244,COLUMN(B244))):INDIRECT(ADDRESS(ROW(E244),COLUMN(B244))),B244))</f>
        <v/>
      </c>
      <c r="F244" s="116" t="str">
        <f ca="1">IFERROR(INDEX(Settings!$F$27:$L$31,MATCH($E244,Settings!$E$27:$E$31,0),MATCH($B244,Settings!$F$25:$L$25,0))="Yes","")</f>
        <v/>
      </c>
      <c r="G244" s="116" t="str">
        <f t="shared" si="19"/>
        <v/>
      </c>
      <c r="H244" s="116" t="str">
        <f t="shared" si="20"/>
        <v/>
      </c>
      <c r="I244" s="116" t="str">
        <f t="shared" si="23"/>
        <v/>
      </c>
      <c r="J244" s="149" t="str">
        <f ca="1">IFERROR(SMALL(WorkingDays,ROW(A244)-ROW($A$2)),"")</f>
        <v/>
      </c>
    </row>
    <row r="245" spans="1:10">
      <c r="A245" s="115" t="str">
        <f t="shared" si="18"/>
        <v/>
      </c>
      <c r="B245" s="148" t="str">
        <f t="shared" si="21"/>
        <v/>
      </c>
      <c r="C245" s="148" t="str">
        <f t="shared" si="22"/>
        <v/>
      </c>
      <c r="D245" s="148" t="str">
        <f t="array" ref="D245">IF(A245="","",MIN(IF($C$3:$C$399=C245,ROW($B$3:$B$399),"")))</f>
        <v/>
      </c>
      <c r="E245" s="148" t="str">
        <f t="array" aca="1" ref="E245" ca="1">IF(A245="","",COUNTIF(INDIRECT(ADDRESS(D245,COLUMN(B245))):INDIRECT(ADDRESS(ROW(E245),COLUMN(B245))),B245))</f>
        <v/>
      </c>
      <c r="F245" s="116" t="str">
        <f ca="1">IFERROR(INDEX(Settings!$F$27:$L$31,MATCH($E245,Settings!$E$27:$E$31,0),MATCH($B245,Settings!$F$25:$L$25,0))="Yes","")</f>
        <v/>
      </c>
      <c r="G245" s="116" t="str">
        <f t="shared" si="19"/>
        <v/>
      </c>
      <c r="H245" s="116" t="str">
        <f t="shared" si="20"/>
        <v/>
      </c>
      <c r="I245" s="116" t="str">
        <f t="shared" si="23"/>
        <v/>
      </c>
      <c r="J245" s="149" t="str">
        <f ca="1">IFERROR(SMALL(WorkingDays,ROW(A245)-ROW($A$2)),"")</f>
        <v/>
      </c>
    </row>
    <row r="246" spans="1:10">
      <c r="A246" s="115" t="str">
        <f t="shared" si="18"/>
        <v/>
      </c>
      <c r="B246" s="148" t="str">
        <f t="shared" si="21"/>
        <v/>
      </c>
      <c r="C246" s="148" t="str">
        <f t="shared" si="22"/>
        <v/>
      </c>
      <c r="D246" s="148" t="str">
        <f t="array" ref="D246">IF(A246="","",MIN(IF($C$3:$C$399=C246,ROW($B$3:$B$399),"")))</f>
        <v/>
      </c>
      <c r="E246" s="148" t="str">
        <f t="array" aca="1" ref="E246" ca="1">IF(A246="","",COUNTIF(INDIRECT(ADDRESS(D246,COLUMN(B246))):INDIRECT(ADDRESS(ROW(E246),COLUMN(B246))),B246))</f>
        <v/>
      </c>
      <c r="F246" s="116" t="str">
        <f ca="1">IFERROR(INDEX(Settings!$F$27:$L$31,MATCH($E246,Settings!$E$27:$E$31,0),MATCH($B246,Settings!$F$25:$L$25,0))="Yes","")</f>
        <v/>
      </c>
      <c r="G246" s="116" t="str">
        <f t="shared" si="19"/>
        <v/>
      </c>
      <c r="H246" s="116" t="str">
        <f t="shared" si="20"/>
        <v/>
      </c>
      <c r="I246" s="116" t="str">
        <f t="shared" si="23"/>
        <v/>
      </c>
      <c r="J246" s="149" t="str">
        <f ca="1">IFERROR(SMALL(WorkingDays,ROW(A246)-ROW($A$2)),"")</f>
        <v/>
      </c>
    </row>
    <row r="247" spans="1:10">
      <c r="A247" s="115" t="str">
        <f t="shared" si="18"/>
        <v/>
      </c>
      <c r="B247" s="148" t="str">
        <f t="shared" si="21"/>
        <v/>
      </c>
      <c r="C247" s="148" t="str">
        <f t="shared" si="22"/>
        <v/>
      </c>
      <c r="D247" s="148" t="str">
        <f t="array" ref="D247">IF(A247="","",MIN(IF($C$3:$C$399=C247,ROW($B$3:$B$399),"")))</f>
        <v/>
      </c>
      <c r="E247" s="148" t="str">
        <f t="array" aca="1" ref="E247" ca="1">IF(A247="","",COUNTIF(INDIRECT(ADDRESS(D247,COLUMN(B247))):INDIRECT(ADDRESS(ROW(E247),COLUMN(B247))),B247))</f>
        <v/>
      </c>
      <c r="F247" s="116" t="str">
        <f ca="1">IFERROR(INDEX(Settings!$F$27:$L$31,MATCH($E247,Settings!$E$27:$E$31,0),MATCH($B247,Settings!$F$25:$L$25,0))="Yes","")</f>
        <v/>
      </c>
      <c r="G247" s="116" t="str">
        <f t="shared" si="19"/>
        <v/>
      </c>
      <c r="H247" s="116" t="str">
        <f t="shared" si="20"/>
        <v/>
      </c>
      <c r="I247" s="116" t="str">
        <f t="shared" si="23"/>
        <v/>
      </c>
      <c r="J247" s="149" t="str">
        <f ca="1">IFERROR(SMALL(WorkingDays,ROW(A247)-ROW($A$2)),"")</f>
        <v/>
      </c>
    </row>
    <row r="248" spans="1:10">
      <c r="A248" s="115" t="str">
        <f t="shared" si="18"/>
        <v/>
      </c>
      <c r="B248" s="148" t="str">
        <f t="shared" si="21"/>
        <v/>
      </c>
      <c r="C248" s="148" t="str">
        <f t="shared" si="22"/>
        <v/>
      </c>
      <c r="D248" s="148" t="str">
        <f t="array" ref="D248">IF(A248="","",MIN(IF($C$3:$C$399=C248,ROW($B$3:$B$399),"")))</f>
        <v/>
      </c>
      <c r="E248" s="148" t="str">
        <f t="array" aca="1" ref="E248" ca="1">IF(A248="","",COUNTIF(INDIRECT(ADDRESS(D248,COLUMN(B248))):INDIRECT(ADDRESS(ROW(E248),COLUMN(B248))),B248))</f>
        <v/>
      </c>
      <c r="F248" s="116" t="str">
        <f ca="1">IFERROR(INDEX(Settings!$F$27:$L$31,MATCH($E248,Settings!$E$27:$E$31,0),MATCH($B248,Settings!$F$25:$L$25,0))="Yes","")</f>
        <v/>
      </c>
      <c r="G248" s="116" t="str">
        <f t="shared" si="19"/>
        <v/>
      </c>
      <c r="H248" s="116" t="str">
        <f t="shared" si="20"/>
        <v/>
      </c>
      <c r="I248" s="116" t="str">
        <f t="shared" si="23"/>
        <v/>
      </c>
      <c r="J248" s="149" t="str">
        <f ca="1">IFERROR(SMALL(WorkingDays,ROW(A248)-ROW($A$2)),"")</f>
        <v/>
      </c>
    </row>
    <row r="249" spans="1:10">
      <c r="A249" s="115" t="str">
        <f t="shared" si="18"/>
        <v/>
      </c>
      <c r="B249" s="148" t="str">
        <f t="shared" si="21"/>
        <v/>
      </c>
      <c r="C249" s="148" t="str">
        <f t="shared" si="22"/>
        <v/>
      </c>
      <c r="D249" s="148" t="str">
        <f t="array" ref="D249">IF(A249="","",MIN(IF($C$3:$C$399=C249,ROW($B$3:$B$399),"")))</f>
        <v/>
      </c>
      <c r="E249" s="148" t="str">
        <f t="array" aca="1" ref="E249" ca="1">IF(A249="","",COUNTIF(INDIRECT(ADDRESS(D249,COLUMN(B249))):INDIRECT(ADDRESS(ROW(E249),COLUMN(B249))),B249))</f>
        <v/>
      </c>
      <c r="F249" s="116" t="str">
        <f ca="1">IFERROR(INDEX(Settings!$F$27:$L$31,MATCH($E249,Settings!$E$27:$E$31,0),MATCH($B249,Settings!$F$25:$L$25,0))="Yes","")</f>
        <v/>
      </c>
      <c r="G249" s="116" t="str">
        <f t="shared" si="19"/>
        <v/>
      </c>
      <c r="H249" s="116" t="str">
        <f t="shared" si="20"/>
        <v/>
      </c>
      <c r="I249" s="116" t="str">
        <f t="shared" si="23"/>
        <v/>
      </c>
      <c r="J249" s="149" t="str">
        <f ca="1">IFERROR(SMALL(WorkingDays,ROW(A249)-ROW($A$2)),"")</f>
        <v/>
      </c>
    </row>
    <row r="250" spans="1:10">
      <c r="A250" s="115" t="str">
        <f t="shared" si="18"/>
        <v/>
      </c>
      <c r="B250" s="148" t="str">
        <f t="shared" si="21"/>
        <v/>
      </c>
      <c r="C250" s="148" t="str">
        <f t="shared" si="22"/>
        <v/>
      </c>
      <c r="D250" s="148" t="str">
        <f t="array" ref="D250">IF(A250="","",MIN(IF($C$3:$C$399=C250,ROW($B$3:$B$399),"")))</f>
        <v/>
      </c>
      <c r="E250" s="148" t="str">
        <f t="array" aca="1" ref="E250" ca="1">IF(A250="","",COUNTIF(INDIRECT(ADDRESS(D250,COLUMN(B250))):INDIRECT(ADDRESS(ROW(E250),COLUMN(B250))),B250))</f>
        <v/>
      </c>
      <c r="F250" s="116" t="str">
        <f ca="1">IFERROR(INDEX(Settings!$F$27:$L$31,MATCH($E250,Settings!$E$27:$E$31,0),MATCH($B250,Settings!$F$25:$L$25,0))="Yes","")</f>
        <v/>
      </c>
      <c r="G250" s="116" t="str">
        <f t="shared" si="19"/>
        <v/>
      </c>
      <c r="H250" s="116" t="str">
        <f t="shared" si="20"/>
        <v/>
      </c>
      <c r="I250" s="116" t="str">
        <f t="shared" si="23"/>
        <v/>
      </c>
      <c r="J250" s="149" t="str">
        <f ca="1">IFERROR(SMALL(WorkingDays,ROW(A250)-ROW($A$2)),"")</f>
        <v/>
      </c>
    </row>
    <row r="251" spans="1:10">
      <c r="A251" s="115" t="str">
        <f t="shared" si="18"/>
        <v/>
      </c>
      <c r="B251" s="148" t="str">
        <f t="shared" si="21"/>
        <v/>
      </c>
      <c r="C251" s="148" t="str">
        <f t="shared" si="22"/>
        <v/>
      </c>
      <c r="D251" s="148" t="str">
        <f t="array" ref="D251">IF(A251="","",MIN(IF($C$3:$C$399=C251,ROW($B$3:$B$399),"")))</f>
        <v/>
      </c>
      <c r="E251" s="148" t="str">
        <f t="array" aca="1" ref="E251" ca="1">IF(A251="","",COUNTIF(INDIRECT(ADDRESS(D251,COLUMN(B251))):INDIRECT(ADDRESS(ROW(E251),COLUMN(B251))),B251))</f>
        <v/>
      </c>
      <c r="F251" s="116" t="str">
        <f ca="1">IFERROR(INDEX(Settings!$F$27:$L$31,MATCH($E251,Settings!$E$27:$E$31,0),MATCH($B251,Settings!$F$25:$L$25,0))="Yes","")</f>
        <v/>
      </c>
      <c r="G251" s="116" t="str">
        <f t="shared" si="19"/>
        <v/>
      </c>
      <c r="H251" s="116" t="str">
        <f t="shared" si="20"/>
        <v/>
      </c>
      <c r="I251" s="116" t="str">
        <f t="shared" si="23"/>
        <v/>
      </c>
      <c r="J251" s="149" t="str">
        <f ca="1">IFERROR(SMALL(WorkingDays,ROW(A251)-ROW($A$2)),"")</f>
        <v/>
      </c>
    </row>
    <row r="252" spans="1:10">
      <c r="A252" s="115" t="str">
        <f t="shared" si="18"/>
        <v/>
      </c>
      <c r="B252" s="148" t="str">
        <f t="shared" si="21"/>
        <v/>
      </c>
      <c r="C252" s="148" t="str">
        <f t="shared" si="22"/>
        <v/>
      </c>
      <c r="D252" s="148" t="str">
        <f t="array" ref="D252">IF(A252="","",MIN(IF($C$3:$C$399=C252,ROW($B$3:$B$399),"")))</f>
        <v/>
      </c>
      <c r="E252" s="148" t="str">
        <f t="array" aca="1" ref="E252" ca="1">IF(A252="","",COUNTIF(INDIRECT(ADDRESS(D252,COLUMN(B252))):INDIRECT(ADDRESS(ROW(E252),COLUMN(B252))),B252))</f>
        <v/>
      </c>
      <c r="F252" s="116" t="str">
        <f ca="1">IFERROR(INDEX(Settings!$F$27:$L$31,MATCH($E252,Settings!$E$27:$E$31,0),MATCH($B252,Settings!$F$25:$L$25,0))="Yes","")</f>
        <v/>
      </c>
      <c r="G252" s="116" t="str">
        <f t="shared" si="19"/>
        <v/>
      </c>
      <c r="H252" s="116" t="str">
        <f t="shared" si="20"/>
        <v/>
      </c>
      <c r="I252" s="116" t="str">
        <f t="shared" si="23"/>
        <v/>
      </c>
      <c r="J252" s="149" t="str">
        <f ca="1">IFERROR(SMALL(WorkingDays,ROW(A252)-ROW($A$2)),"")</f>
        <v/>
      </c>
    </row>
    <row r="253" spans="1:10">
      <c r="A253" s="115" t="str">
        <f t="shared" si="18"/>
        <v/>
      </c>
      <c r="B253" s="148" t="str">
        <f t="shared" si="21"/>
        <v/>
      </c>
      <c r="C253" s="148" t="str">
        <f t="shared" si="22"/>
        <v/>
      </c>
      <c r="D253" s="148" t="str">
        <f t="array" ref="D253">IF(A253="","",MIN(IF($C$3:$C$399=C253,ROW($B$3:$B$399),"")))</f>
        <v/>
      </c>
      <c r="E253" s="148" t="str">
        <f t="array" aca="1" ref="E253" ca="1">IF(A253="","",COUNTIF(INDIRECT(ADDRESS(D253,COLUMN(B253))):INDIRECT(ADDRESS(ROW(E253),COLUMN(B253))),B253))</f>
        <v/>
      </c>
      <c r="F253" s="116" t="str">
        <f ca="1">IFERROR(INDEX(Settings!$F$27:$L$31,MATCH($E253,Settings!$E$27:$E$31,0),MATCH($B253,Settings!$F$25:$L$25,0))="Yes","")</f>
        <v/>
      </c>
      <c r="G253" s="116" t="str">
        <f t="shared" si="19"/>
        <v/>
      </c>
      <c r="H253" s="116" t="str">
        <f t="shared" si="20"/>
        <v/>
      </c>
      <c r="I253" s="116" t="str">
        <f t="shared" si="23"/>
        <v/>
      </c>
      <c r="J253" s="149" t="str">
        <f ca="1">IFERROR(SMALL(WorkingDays,ROW(A253)-ROW($A$2)),"")</f>
        <v/>
      </c>
    </row>
    <row r="254" spans="1:10">
      <c r="A254" s="115" t="str">
        <f t="shared" si="18"/>
        <v/>
      </c>
      <c r="B254" s="148" t="str">
        <f t="shared" si="21"/>
        <v/>
      </c>
      <c r="C254" s="148" t="str">
        <f t="shared" si="22"/>
        <v/>
      </c>
      <c r="D254" s="148" t="str">
        <f t="array" ref="D254">IF(A254="","",MIN(IF($C$3:$C$399=C254,ROW($B$3:$B$399),"")))</f>
        <v/>
      </c>
      <c r="E254" s="148" t="str">
        <f t="array" aca="1" ref="E254" ca="1">IF(A254="","",COUNTIF(INDIRECT(ADDRESS(D254,COLUMN(B254))):INDIRECT(ADDRESS(ROW(E254),COLUMN(B254))),B254))</f>
        <v/>
      </c>
      <c r="F254" s="116" t="str">
        <f ca="1">IFERROR(INDEX(Settings!$F$27:$L$31,MATCH($E254,Settings!$E$27:$E$31,0),MATCH($B254,Settings!$F$25:$L$25,0))="Yes","")</f>
        <v/>
      </c>
      <c r="G254" s="116" t="str">
        <f t="shared" si="19"/>
        <v/>
      </c>
      <c r="H254" s="116" t="str">
        <f t="shared" si="20"/>
        <v/>
      </c>
      <c r="I254" s="116" t="str">
        <f t="shared" si="23"/>
        <v/>
      </c>
      <c r="J254" s="149" t="str">
        <f ca="1">IFERROR(SMALL(WorkingDays,ROW(A254)-ROW($A$2)),"")</f>
        <v/>
      </c>
    </row>
    <row r="255" spans="1:10">
      <c r="A255" s="115" t="str">
        <f t="shared" si="18"/>
        <v/>
      </c>
      <c r="B255" s="148" t="str">
        <f t="shared" si="21"/>
        <v/>
      </c>
      <c r="C255" s="148" t="str">
        <f t="shared" si="22"/>
        <v/>
      </c>
      <c r="D255" s="148" t="str">
        <f t="array" ref="D255">IF(A255="","",MIN(IF($C$3:$C$399=C255,ROW($B$3:$B$399),"")))</f>
        <v/>
      </c>
      <c r="E255" s="148" t="str">
        <f t="array" aca="1" ref="E255" ca="1">IF(A255="","",COUNTIF(INDIRECT(ADDRESS(D255,COLUMN(B255))):INDIRECT(ADDRESS(ROW(E255),COLUMN(B255))),B255))</f>
        <v/>
      </c>
      <c r="F255" s="116" t="str">
        <f ca="1">IFERROR(INDEX(Settings!$F$27:$L$31,MATCH($E255,Settings!$E$27:$E$31,0),MATCH($B255,Settings!$F$25:$L$25,0))="Yes","")</f>
        <v/>
      </c>
      <c r="G255" s="116" t="str">
        <f t="shared" si="19"/>
        <v/>
      </c>
      <c r="H255" s="116" t="str">
        <f t="shared" si="20"/>
        <v/>
      </c>
      <c r="I255" s="116" t="str">
        <f t="shared" si="23"/>
        <v/>
      </c>
      <c r="J255" s="149" t="str">
        <f ca="1">IFERROR(SMALL(WorkingDays,ROW(A255)-ROW($A$2)),"")</f>
        <v/>
      </c>
    </row>
    <row r="256" spans="1:10">
      <c r="A256" s="115" t="str">
        <f t="shared" si="18"/>
        <v/>
      </c>
      <c r="B256" s="148" t="str">
        <f t="shared" si="21"/>
        <v/>
      </c>
      <c r="C256" s="148" t="str">
        <f t="shared" si="22"/>
        <v/>
      </c>
      <c r="D256" s="148" t="str">
        <f t="array" ref="D256">IF(A256="","",MIN(IF($C$3:$C$399=C256,ROW($B$3:$B$399),"")))</f>
        <v/>
      </c>
      <c r="E256" s="148" t="str">
        <f t="array" aca="1" ref="E256" ca="1">IF(A256="","",COUNTIF(INDIRECT(ADDRESS(D256,COLUMN(B256))):INDIRECT(ADDRESS(ROW(E256),COLUMN(B256))),B256))</f>
        <v/>
      </c>
      <c r="F256" s="116" t="str">
        <f ca="1">IFERROR(INDEX(Settings!$F$27:$L$31,MATCH($E256,Settings!$E$27:$E$31,0),MATCH($B256,Settings!$F$25:$L$25,0))="Yes","")</f>
        <v/>
      </c>
      <c r="G256" s="116" t="str">
        <f t="shared" si="19"/>
        <v/>
      </c>
      <c r="H256" s="116" t="str">
        <f t="shared" si="20"/>
        <v/>
      </c>
      <c r="I256" s="116" t="str">
        <f t="shared" si="23"/>
        <v/>
      </c>
      <c r="J256" s="149" t="str">
        <f ca="1">IFERROR(SMALL(WorkingDays,ROW(A256)-ROW($A$2)),"")</f>
        <v/>
      </c>
    </row>
    <row r="257" spans="1:10">
      <c r="A257" s="115" t="str">
        <f t="shared" si="18"/>
        <v/>
      </c>
      <c r="B257" s="148" t="str">
        <f t="shared" si="21"/>
        <v/>
      </c>
      <c r="C257" s="148" t="str">
        <f t="shared" si="22"/>
        <v/>
      </c>
      <c r="D257" s="148" t="str">
        <f t="array" ref="D257">IF(A257="","",MIN(IF($C$3:$C$399=C257,ROW($B$3:$B$399),"")))</f>
        <v/>
      </c>
      <c r="E257" s="148" t="str">
        <f t="array" aca="1" ref="E257" ca="1">IF(A257="","",COUNTIF(INDIRECT(ADDRESS(D257,COLUMN(B257))):INDIRECT(ADDRESS(ROW(E257),COLUMN(B257))),B257))</f>
        <v/>
      </c>
      <c r="F257" s="116" t="str">
        <f ca="1">IFERROR(INDEX(Settings!$F$27:$L$31,MATCH($E257,Settings!$E$27:$E$31,0),MATCH($B257,Settings!$F$25:$L$25,0))="Yes","")</f>
        <v/>
      </c>
      <c r="G257" s="116" t="str">
        <f t="shared" si="19"/>
        <v/>
      </c>
      <c r="H257" s="116" t="str">
        <f t="shared" si="20"/>
        <v/>
      </c>
      <c r="I257" s="116" t="str">
        <f t="shared" si="23"/>
        <v/>
      </c>
      <c r="J257" s="149" t="str">
        <f ca="1">IFERROR(SMALL(WorkingDays,ROW(A257)-ROW($A$2)),"")</f>
        <v/>
      </c>
    </row>
    <row r="258" spans="1:10">
      <c r="A258" s="115" t="str">
        <f t="shared" si="18"/>
        <v/>
      </c>
      <c r="B258" s="148" t="str">
        <f t="shared" si="21"/>
        <v/>
      </c>
      <c r="C258" s="148" t="str">
        <f t="shared" si="22"/>
        <v/>
      </c>
      <c r="D258" s="148" t="str">
        <f t="array" ref="D258">IF(A258="","",MIN(IF($C$3:$C$399=C258,ROW($B$3:$B$399),"")))</f>
        <v/>
      </c>
      <c r="E258" s="148" t="str">
        <f t="array" aca="1" ref="E258" ca="1">IF(A258="","",COUNTIF(INDIRECT(ADDRESS(D258,COLUMN(B258))):INDIRECT(ADDRESS(ROW(E258),COLUMN(B258))),B258))</f>
        <v/>
      </c>
      <c r="F258" s="116" t="str">
        <f ca="1">IFERROR(INDEX(Settings!$F$27:$L$31,MATCH($E258,Settings!$E$27:$E$31,0),MATCH($B258,Settings!$F$25:$L$25,0))="Yes","")</f>
        <v/>
      </c>
      <c r="G258" s="116" t="str">
        <f t="shared" si="19"/>
        <v/>
      </c>
      <c r="H258" s="116" t="str">
        <f t="shared" si="20"/>
        <v/>
      </c>
      <c r="I258" s="116" t="str">
        <f t="shared" si="23"/>
        <v/>
      </c>
      <c r="J258" s="149" t="str">
        <f ca="1">IFERROR(SMALL(WorkingDays,ROW(A258)-ROW($A$2)),"")</f>
        <v/>
      </c>
    </row>
    <row r="259" spans="1:10">
      <c r="A259" s="115" t="str">
        <f t="shared" ref="A259:A322" si="24">IF(ISNUMBER(I_BegnDate),IF(DATE(YEAR(I_BegnDate),MONTH(I_BegnDate),1)+ROW(A259)-ROW($A$3)&gt;I_EndDate,"",(DATE(YEAR(I_BegnDate),MONTH(I_BegnDate),1)+ROW(A259)-ROW($A$3))),"")</f>
        <v/>
      </c>
      <c r="B259" s="148" t="str">
        <f t="shared" si="21"/>
        <v/>
      </c>
      <c r="C259" s="148" t="str">
        <f t="shared" si="22"/>
        <v/>
      </c>
      <c r="D259" s="148" t="str">
        <f t="array" ref="D259">IF(A259="","",MIN(IF($C$3:$C$399=C259,ROW($B$3:$B$399),"")))</f>
        <v/>
      </c>
      <c r="E259" s="148" t="str">
        <f t="array" aca="1" ref="E259" ca="1">IF(A259="","",COUNTIF(INDIRECT(ADDRESS(D259,COLUMN(B259))):INDIRECT(ADDRESS(ROW(E259),COLUMN(B259))),B259))</f>
        <v/>
      </c>
      <c r="F259" s="116" t="str">
        <f ca="1">IFERROR(INDEX(Settings!$F$27:$L$31,MATCH($E259,Settings!$E$27:$E$31,0),MATCH($B259,Settings!$F$25:$L$25,0))="Yes","")</f>
        <v/>
      </c>
      <c r="G259" s="116" t="str">
        <f t="shared" ref="G259:G322" si="25">IF(A259="","",ISNUMBER(MATCH(A259,INDEX(R_Holidays,,2),0)))</f>
        <v/>
      </c>
      <c r="H259" s="116" t="str">
        <f t="shared" ref="H259:H322" si="26">IF(A259="","",A259&lt;I_BegnDate)</f>
        <v/>
      </c>
      <c r="I259" s="116" t="str">
        <f t="shared" si="23"/>
        <v/>
      </c>
      <c r="J259" s="149" t="str">
        <f ca="1">IFERROR(SMALL(WorkingDays,ROW(A259)-ROW($A$2)),"")</f>
        <v/>
      </c>
    </row>
    <row r="260" spans="1:10">
      <c r="A260" s="115" t="str">
        <f t="shared" si="24"/>
        <v/>
      </c>
      <c r="B260" s="148" t="str">
        <f t="shared" ref="B260:B323" si="27">IF(A260="","",WEEKDAY(A260,2))</f>
        <v/>
      </c>
      <c r="C260" s="148" t="str">
        <f t="shared" ref="C260:C323" si="28">IF(A260="","",MONTH(A260))</f>
        <v/>
      </c>
      <c r="D260" s="148" t="str">
        <f t="array" ref="D260">IF(A260="","",MIN(IF($C$3:$C$399=C260,ROW($B$3:$B$399),"")))</f>
        <v/>
      </c>
      <c r="E260" s="148" t="str">
        <f t="array" aca="1" ref="E260" ca="1">IF(A260="","",COUNTIF(INDIRECT(ADDRESS(D260,COLUMN(B260))):INDIRECT(ADDRESS(ROW(E260),COLUMN(B260))),B260))</f>
        <v/>
      </c>
      <c r="F260" s="116" t="str">
        <f ca="1">IFERROR(INDEX(Settings!$F$27:$L$31,MATCH($E260,Settings!$E$27:$E$31,0),MATCH($B260,Settings!$F$25:$L$25,0))="Yes","")</f>
        <v/>
      </c>
      <c r="G260" s="116" t="str">
        <f t="shared" si="25"/>
        <v/>
      </c>
      <c r="H260" s="116" t="str">
        <f t="shared" si="26"/>
        <v/>
      </c>
      <c r="I260" s="116" t="str">
        <f t="shared" ref="I260:I323" si="29">IF(A260="","",AND(NOT(F260),NOT(G260),NOT(H260)))</f>
        <v/>
      </c>
      <c r="J260" s="149" t="str">
        <f ca="1">IFERROR(SMALL(WorkingDays,ROW(A260)-ROW($A$2)),"")</f>
        <v/>
      </c>
    </row>
    <row r="261" spans="1:10">
      <c r="A261" s="115" t="str">
        <f t="shared" si="24"/>
        <v/>
      </c>
      <c r="B261" s="148" t="str">
        <f t="shared" si="27"/>
        <v/>
      </c>
      <c r="C261" s="148" t="str">
        <f t="shared" si="28"/>
        <v/>
      </c>
      <c r="D261" s="148" t="str">
        <f t="array" ref="D261">IF(A261="","",MIN(IF($C$3:$C$399=C261,ROW($B$3:$B$399),"")))</f>
        <v/>
      </c>
      <c r="E261" s="148" t="str">
        <f t="array" aca="1" ref="E261" ca="1">IF(A261="","",COUNTIF(INDIRECT(ADDRESS(D261,COLUMN(B261))):INDIRECT(ADDRESS(ROW(E261),COLUMN(B261))),B261))</f>
        <v/>
      </c>
      <c r="F261" s="116" t="str">
        <f ca="1">IFERROR(INDEX(Settings!$F$27:$L$31,MATCH($E261,Settings!$E$27:$E$31,0),MATCH($B261,Settings!$F$25:$L$25,0))="Yes","")</f>
        <v/>
      </c>
      <c r="G261" s="116" t="str">
        <f t="shared" si="25"/>
        <v/>
      </c>
      <c r="H261" s="116" t="str">
        <f t="shared" si="26"/>
        <v/>
      </c>
      <c r="I261" s="116" t="str">
        <f t="shared" si="29"/>
        <v/>
      </c>
      <c r="J261" s="149" t="str">
        <f ca="1">IFERROR(SMALL(WorkingDays,ROW(A261)-ROW($A$2)),"")</f>
        <v/>
      </c>
    </row>
    <row r="262" spans="1:10">
      <c r="A262" s="115" t="str">
        <f t="shared" si="24"/>
        <v/>
      </c>
      <c r="B262" s="148" t="str">
        <f t="shared" si="27"/>
        <v/>
      </c>
      <c r="C262" s="148" t="str">
        <f t="shared" si="28"/>
        <v/>
      </c>
      <c r="D262" s="148" t="str">
        <f t="array" ref="D262">IF(A262="","",MIN(IF($C$3:$C$399=C262,ROW($B$3:$B$399),"")))</f>
        <v/>
      </c>
      <c r="E262" s="148" t="str">
        <f t="array" aca="1" ref="E262" ca="1">IF(A262="","",COUNTIF(INDIRECT(ADDRESS(D262,COLUMN(B262))):INDIRECT(ADDRESS(ROW(E262),COLUMN(B262))),B262))</f>
        <v/>
      </c>
      <c r="F262" s="116" t="str">
        <f ca="1">IFERROR(INDEX(Settings!$F$27:$L$31,MATCH($E262,Settings!$E$27:$E$31,0),MATCH($B262,Settings!$F$25:$L$25,0))="Yes","")</f>
        <v/>
      </c>
      <c r="G262" s="116" t="str">
        <f t="shared" si="25"/>
        <v/>
      </c>
      <c r="H262" s="116" t="str">
        <f t="shared" si="26"/>
        <v/>
      </c>
      <c r="I262" s="116" t="str">
        <f t="shared" si="29"/>
        <v/>
      </c>
      <c r="J262" s="149" t="str">
        <f ca="1">IFERROR(SMALL(WorkingDays,ROW(A262)-ROW($A$2)),"")</f>
        <v/>
      </c>
    </row>
    <row r="263" spans="1:10">
      <c r="A263" s="115" t="str">
        <f t="shared" si="24"/>
        <v/>
      </c>
      <c r="B263" s="148" t="str">
        <f t="shared" si="27"/>
        <v/>
      </c>
      <c r="C263" s="148" t="str">
        <f t="shared" si="28"/>
        <v/>
      </c>
      <c r="D263" s="148" t="str">
        <f t="array" ref="D263">IF(A263="","",MIN(IF($C$3:$C$399=C263,ROW($B$3:$B$399),"")))</f>
        <v/>
      </c>
      <c r="E263" s="148" t="str">
        <f t="array" aca="1" ref="E263" ca="1">IF(A263="","",COUNTIF(INDIRECT(ADDRESS(D263,COLUMN(B263))):INDIRECT(ADDRESS(ROW(E263),COLUMN(B263))),B263))</f>
        <v/>
      </c>
      <c r="F263" s="116" t="str">
        <f ca="1">IFERROR(INDEX(Settings!$F$27:$L$31,MATCH($E263,Settings!$E$27:$E$31,0),MATCH($B263,Settings!$F$25:$L$25,0))="Yes","")</f>
        <v/>
      </c>
      <c r="G263" s="116" t="str">
        <f t="shared" si="25"/>
        <v/>
      </c>
      <c r="H263" s="116" t="str">
        <f t="shared" si="26"/>
        <v/>
      </c>
      <c r="I263" s="116" t="str">
        <f t="shared" si="29"/>
        <v/>
      </c>
      <c r="J263" s="149" t="str">
        <f ca="1">IFERROR(SMALL(WorkingDays,ROW(A263)-ROW($A$2)),"")</f>
        <v/>
      </c>
    </row>
    <row r="264" spans="1:10">
      <c r="A264" s="115" t="str">
        <f t="shared" si="24"/>
        <v/>
      </c>
      <c r="B264" s="148" t="str">
        <f t="shared" si="27"/>
        <v/>
      </c>
      <c r="C264" s="148" t="str">
        <f t="shared" si="28"/>
        <v/>
      </c>
      <c r="D264" s="148" t="str">
        <f t="array" ref="D264">IF(A264="","",MIN(IF($C$3:$C$399=C264,ROW($B$3:$B$399),"")))</f>
        <v/>
      </c>
      <c r="E264" s="148" t="str">
        <f t="array" aca="1" ref="E264" ca="1">IF(A264="","",COUNTIF(INDIRECT(ADDRESS(D264,COLUMN(B264))):INDIRECT(ADDRESS(ROW(E264),COLUMN(B264))),B264))</f>
        <v/>
      </c>
      <c r="F264" s="116" t="str">
        <f ca="1">IFERROR(INDEX(Settings!$F$27:$L$31,MATCH($E264,Settings!$E$27:$E$31,0),MATCH($B264,Settings!$F$25:$L$25,0))="Yes","")</f>
        <v/>
      </c>
      <c r="G264" s="116" t="str">
        <f t="shared" si="25"/>
        <v/>
      </c>
      <c r="H264" s="116" t="str">
        <f t="shared" si="26"/>
        <v/>
      </c>
      <c r="I264" s="116" t="str">
        <f t="shared" si="29"/>
        <v/>
      </c>
      <c r="J264" s="149" t="str">
        <f ca="1">IFERROR(SMALL(WorkingDays,ROW(A264)-ROW($A$2)),"")</f>
        <v/>
      </c>
    </row>
    <row r="265" spans="1:10">
      <c r="A265" s="115" t="str">
        <f t="shared" si="24"/>
        <v/>
      </c>
      <c r="B265" s="148" t="str">
        <f t="shared" si="27"/>
        <v/>
      </c>
      <c r="C265" s="148" t="str">
        <f t="shared" si="28"/>
        <v/>
      </c>
      <c r="D265" s="148" t="str">
        <f t="array" ref="D265">IF(A265="","",MIN(IF($C$3:$C$399=C265,ROW($B$3:$B$399),"")))</f>
        <v/>
      </c>
      <c r="E265" s="148" t="str">
        <f t="array" aca="1" ref="E265" ca="1">IF(A265="","",COUNTIF(INDIRECT(ADDRESS(D265,COLUMN(B265))):INDIRECT(ADDRESS(ROW(E265),COLUMN(B265))),B265))</f>
        <v/>
      </c>
      <c r="F265" s="116" t="str">
        <f ca="1">IFERROR(INDEX(Settings!$F$27:$L$31,MATCH($E265,Settings!$E$27:$E$31,0),MATCH($B265,Settings!$F$25:$L$25,0))="Yes","")</f>
        <v/>
      </c>
      <c r="G265" s="116" t="str">
        <f t="shared" si="25"/>
        <v/>
      </c>
      <c r="H265" s="116" t="str">
        <f t="shared" si="26"/>
        <v/>
      </c>
      <c r="I265" s="116" t="str">
        <f t="shared" si="29"/>
        <v/>
      </c>
      <c r="J265" s="149" t="str">
        <f ca="1">IFERROR(SMALL(WorkingDays,ROW(A265)-ROW($A$2)),"")</f>
        <v/>
      </c>
    </row>
    <row r="266" spans="1:10">
      <c r="A266" s="115" t="str">
        <f t="shared" si="24"/>
        <v/>
      </c>
      <c r="B266" s="148" t="str">
        <f t="shared" si="27"/>
        <v/>
      </c>
      <c r="C266" s="148" t="str">
        <f t="shared" si="28"/>
        <v/>
      </c>
      <c r="D266" s="148" t="str">
        <f t="array" ref="D266">IF(A266="","",MIN(IF($C$3:$C$399=C266,ROW($B$3:$B$399),"")))</f>
        <v/>
      </c>
      <c r="E266" s="148" t="str">
        <f t="array" aca="1" ref="E266" ca="1">IF(A266="","",COUNTIF(INDIRECT(ADDRESS(D266,COLUMN(B266))):INDIRECT(ADDRESS(ROW(E266),COLUMN(B266))),B266))</f>
        <v/>
      </c>
      <c r="F266" s="116" t="str">
        <f ca="1">IFERROR(INDEX(Settings!$F$27:$L$31,MATCH($E266,Settings!$E$27:$E$31,0),MATCH($B266,Settings!$F$25:$L$25,0))="Yes","")</f>
        <v/>
      </c>
      <c r="G266" s="116" t="str">
        <f t="shared" si="25"/>
        <v/>
      </c>
      <c r="H266" s="116" t="str">
        <f t="shared" si="26"/>
        <v/>
      </c>
      <c r="I266" s="116" t="str">
        <f t="shared" si="29"/>
        <v/>
      </c>
      <c r="J266" s="149" t="str">
        <f ca="1">IFERROR(SMALL(WorkingDays,ROW(A266)-ROW($A$2)),"")</f>
        <v/>
      </c>
    </row>
    <row r="267" spans="1:10">
      <c r="A267" s="115" t="str">
        <f t="shared" si="24"/>
        <v/>
      </c>
      <c r="B267" s="148" t="str">
        <f t="shared" si="27"/>
        <v/>
      </c>
      <c r="C267" s="148" t="str">
        <f t="shared" si="28"/>
        <v/>
      </c>
      <c r="D267" s="148" t="str">
        <f t="array" ref="D267">IF(A267="","",MIN(IF($C$3:$C$399=C267,ROW($B$3:$B$399),"")))</f>
        <v/>
      </c>
      <c r="E267" s="148" t="str">
        <f t="array" aca="1" ref="E267" ca="1">IF(A267="","",COUNTIF(INDIRECT(ADDRESS(D267,COLUMN(B267))):INDIRECT(ADDRESS(ROW(E267),COLUMN(B267))),B267))</f>
        <v/>
      </c>
      <c r="F267" s="116" t="str">
        <f ca="1">IFERROR(INDEX(Settings!$F$27:$L$31,MATCH($E267,Settings!$E$27:$E$31,0),MATCH($B267,Settings!$F$25:$L$25,0))="Yes","")</f>
        <v/>
      </c>
      <c r="G267" s="116" t="str">
        <f t="shared" si="25"/>
        <v/>
      </c>
      <c r="H267" s="116" t="str">
        <f t="shared" si="26"/>
        <v/>
      </c>
      <c r="I267" s="116" t="str">
        <f t="shared" si="29"/>
        <v/>
      </c>
      <c r="J267" s="149" t="str">
        <f ca="1">IFERROR(SMALL(WorkingDays,ROW(A267)-ROW($A$2)),"")</f>
        <v/>
      </c>
    </row>
    <row r="268" spans="1:10">
      <c r="A268" s="115" t="str">
        <f t="shared" si="24"/>
        <v/>
      </c>
      <c r="B268" s="148" t="str">
        <f t="shared" si="27"/>
        <v/>
      </c>
      <c r="C268" s="148" t="str">
        <f t="shared" si="28"/>
        <v/>
      </c>
      <c r="D268" s="148" t="str">
        <f t="array" ref="D268">IF(A268="","",MIN(IF($C$3:$C$399=C268,ROW($B$3:$B$399),"")))</f>
        <v/>
      </c>
      <c r="E268" s="148" t="str">
        <f t="array" aca="1" ref="E268" ca="1">IF(A268="","",COUNTIF(INDIRECT(ADDRESS(D268,COLUMN(B268))):INDIRECT(ADDRESS(ROW(E268),COLUMN(B268))),B268))</f>
        <v/>
      </c>
      <c r="F268" s="116" t="str">
        <f ca="1">IFERROR(INDEX(Settings!$F$27:$L$31,MATCH($E268,Settings!$E$27:$E$31,0),MATCH($B268,Settings!$F$25:$L$25,0))="Yes","")</f>
        <v/>
      </c>
      <c r="G268" s="116" t="str">
        <f t="shared" si="25"/>
        <v/>
      </c>
      <c r="H268" s="116" t="str">
        <f t="shared" si="26"/>
        <v/>
      </c>
      <c r="I268" s="116" t="str">
        <f t="shared" si="29"/>
        <v/>
      </c>
      <c r="J268" s="149" t="str">
        <f ca="1">IFERROR(SMALL(WorkingDays,ROW(A268)-ROW($A$2)),"")</f>
        <v/>
      </c>
    </row>
    <row r="269" spans="1:10">
      <c r="A269" s="115" t="str">
        <f t="shared" si="24"/>
        <v/>
      </c>
      <c r="B269" s="148" t="str">
        <f t="shared" si="27"/>
        <v/>
      </c>
      <c r="C269" s="148" t="str">
        <f t="shared" si="28"/>
        <v/>
      </c>
      <c r="D269" s="148" t="str">
        <f t="array" ref="D269">IF(A269="","",MIN(IF($C$3:$C$399=C269,ROW($B$3:$B$399),"")))</f>
        <v/>
      </c>
      <c r="E269" s="148" t="str">
        <f t="array" aca="1" ref="E269" ca="1">IF(A269="","",COUNTIF(INDIRECT(ADDRESS(D269,COLUMN(B269))):INDIRECT(ADDRESS(ROW(E269),COLUMN(B269))),B269))</f>
        <v/>
      </c>
      <c r="F269" s="116" t="str">
        <f ca="1">IFERROR(INDEX(Settings!$F$27:$L$31,MATCH($E269,Settings!$E$27:$E$31,0),MATCH($B269,Settings!$F$25:$L$25,0))="Yes","")</f>
        <v/>
      </c>
      <c r="G269" s="116" t="str">
        <f t="shared" si="25"/>
        <v/>
      </c>
      <c r="H269" s="116" t="str">
        <f t="shared" si="26"/>
        <v/>
      </c>
      <c r="I269" s="116" t="str">
        <f t="shared" si="29"/>
        <v/>
      </c>
      <c r="J269" s="149" t="str">
        <f ca="1">IFERROR(SMALL(WorkingDays,ROW(A269)-ROW($A$2)),"")</f>
        <v/>
      </c>
    </row>
    <row r="270" spans="1:10">
      <c r="A270" s="115" t="str">
        <f t="shared" si="24"/>
        <v/>
      </c>
      <c r="B270" s="148" t="str">
        <f t="shared" si="27"/>
        <v/>
      </c>
      <c r="C270" s="148" t="str">
        <f t="shared" si="28"/>
        <v/>
      </c>
      <c r="D270" s="148" t="str">
        <f t="array" ref="D270">IF(A270="","",MIN(IF($C$3:$C$399=C270,ROW($B$3:$B$399),"")))</f>
        <v/>
      </c>
      <c r="E270" s="148" t="str">
        <f t="array" aca="1" ref="E270" ca="1">IF(A270="","",COUNTIF(INDIRECT(ADDRESS(D270,COLUMN(B270))):INDIRECT(ADDRESS(ROW(E270),COLUMN(B270))),B270))</f>
        <v/>
      </c>
      <c r="F270" s="116" t="str">
        <f ca="1">IFERROR(INDEX(Settings!$F$27:$L$31,MATCH($E270,Settings!$E$27:$E$31,0),MATCH($B270,Settings!$F$25:$L$25,0))="Yes","")</f>
        <v/>
      </c>
      <c r="G270" s="116" t="str">
        <f t="shared" si="25"/>
        <v/>
      </c>
      <c r="H270" s="116" t="str">
        <f t="shared" si="26"/>
        <v/>
      </c>
      <c r="I270" s="116" t="str">
        <f t="shared" si="29"/>
        <v/>
      </c>
      <c r="J270" s="149" t="str">
        <f ca="1">IFERROR(SMALL(WorkingDays,ROW(A270)-ROW($A$2)),"")</f>
        <v/>
      </c>
    </row>
    <row r="271" spans="1:10">
      <c r="A271" s="115" t="str">
        <f t="shared" si="24"/>
        <v/>
      </c>
      <c r="B271" s="148" t="str">
        <f t="shared" si="27"/>
        <v/>
      </c>
      <c r="C271" s="148" t="str">
        <f t="shared" si="28"/>
        <v/>
      </c>
      <c r="D271" s="148" t="str">
        <f t="array" ref="D271">IF(A271="","",MIN(IF($C$3:$C$399=C271,ROW($B$3:$B$399),"")))</f>
        <v/>
      </c>
      <c r="E271" s="148" t="str">
        <f t="array" aca="1" ref="E271" ca="1">IF(A271="","",COUNTIF(INDIRECT(ADDRESS(D271,COLUMN(B271))):INDIRECT(ADDRESS(ROW(E271),COLUMN(B271))),B271))</f>
        <v/>
      </c>
      <c r="F271" s="116" t="str">
        <f ca="1">IFERROR(INDEX(Settings!$F$27:$L$31,MATCH($E271,Settings!$E$27:$E$31,0),MATCH($B271,Settings!$F$25:$L$25,0))="Yes","")</f>
        <v/>
      </c>
      <c r="G271" s="116" t="str">
        <f t="shared" si="25"/>
        <v/>
      </c>
      <c r="H271" s="116" t="str">
        <f t="shared" si="26"/>
        <v/>
      </c>
      <c r="I271" s="116" t="str">
        <f t="shared" si="29"/>
        <v/>
      </c>
      <c r="J271" s="149" t="str">
        <f ca="1">IFERROR(SMALL(WorkingDays,ROW(A271)-ROW($A$2)),"")</f>
        <v/>
      </c>
    </row>
    <row r="272" spans="1:10">
      <c r="A272" s="115" t="str">
        <f t="shared" si="24"/>
        <v/>
      </c>
      <c r="B272" s="148" t="str">
        <f t="shared" si="27"/>
        <v/>
      </c>
      <c r="C272" s="148" t="str">
        <f t="shared" si="28"/>
        <v/>
      </c>
      <c r="D272" s="148" t="str">
        <f t="array" ref="D272">IF(A272="","",MIN(IF($C$3:$C$399=C272,ROW($B$3:$B$399),"")))</f>
        <v/>
      </c>
      <c r="E272" s="148" t="str">
        <f t="array" aca="1" ref="E272" ca="1">IF(A272="","",COUNTIF(INDIRECT(ADDRESS(D272,COLUMN(B272))):INDIRECT(ADDRESS(ROW(E272),COLUMN(B272))),B272))</f>
        <v/>
      </c>
      <c r="F272" s="116" t="str">
        <f ca="1">IFERROR(INDEX(Settings!$F$27:$L$31,MATCH($E272,Settings!$E$27:$E$31,0),MATCH($B272,Settings!$F$25:$L$25,0))="Yes","")</f>
        <v/>
      </c>
      <c r="G272" s="116" t="str">
        <f t="shared" si="25"/>
        <v/>
      </c>
      <c r="H272" s="116" t="str">
        <f t="shared" si="26"/>
        <v/>
      </c>
      <c r="I272" s="116" t="str">
        <f t="shared" si="29"/>
        <v/>
      </c>
      <c r="J272" s="149" t="str">
        <f ca="1">IFERROR(SMALL(WorkingDays,ROW(A272)-ROW($A$2)),"")</f>
        <v/>
      </c>
    </row>
    <row r="273" spans="1:10">
      <c r="A273" s="115" t="str">
        <f t="shared" si="24"/>
        <v/>
      </c>
      <c r="B273" s="148" t="str">
        <f t="shared" si="27"/>
        <v/>
      </c>
      <c r="C273" s="148" t="str">
        <f t="shared" si="28"/>
        <v/>
      </c>
      <c r="D273" s="148" t="str">
        <f t="array" ref="D273">IF(A273="","",MIN(IF($C$3:$C$399=C273,ROW($B$3:$B$399),"")))</f>
        <v/>
      </c>
      <c r="E273" s="148" t="str">
        <f t="array" aca="1" ref="E273" ca="1">IF(A273="","",COUNTIF(INDIRECT(ADDRESS(D273,COLUMN(B273))):INDIRECT(ADDRESS(ROW(E273),COLUMN(B273))),B273))</f>
        <v/>
      </c>
      <c r="F273" s="116" t="str">
        <f ca="1">IFERROR(INDEX(Settings!$F$27:$L$31,MATCH($E273,Settings!$E$27:$E$31,0),MATCH($B273,Settings!$F$25:$L$25,0))="Yes","")</f>
        <v/>
      </c>
      <c r="G273" s="116" t="str">
        <f t="shared" si="25"/>
        <v/>
      </c>
      <c r="H273" s="116" t="str">
        <f t="shared" si="26"/>
        <v/>
      </c>
      <c r="I273" s="116" t="str">
        <f t="shared" si="29"/>
        <v/>
      </c>
      <c r="J273" s="149" t="str">
        <f ca="1">IFERROR(SMALL(WorkingDays,ROW(A273)-ROW($A$2)),"")</f>
        <v/>
      </c>
    </row>
    <row r="274" spans="1:10">
      <c r="A274" s="115" t="str">
        <f t="shared" si="24"/>
        <v/>
      </c>
      <c r="B274" s="148" t="str">
        <f t="shared" si="27"/>
        <v/>
      </c>
      <c r="C274" s="148" t="str">
        <f t="shared" si="28"/>
        <v/>
      </c>
      <c r="D274" s="148" t="str">
        <f t="array" ref="D274">IF(A274="","",MIN(IF($C$3:$C$399=C274,ROW($B$3:$B$399),"")))</f>
        <v/>
      </c>
      <c r="E274" s="148" t="str">
        <f t="array" aca="1" ref="E274" ca="1">IF(A274="","",COUNTIF(INDIRECT(ADDRESS(D274,COLUMN(B274))):INDIRECT(ADDRESS(ROW(E274),COLUMN(B274))),B274))</f>
        <v/>
      </c>
      <c r="F274" s="116" t="str">
        <f ca="1">IFERROR(INDEX(Settings!$F$27:$L$31,MATCH($E274,Settings!$E$27:$E$31,0),MATCH($B274,Settings!$F$25:$L$25,0))="Yes","")</f>
        <v/>
      </c>
      <c r="G274" s="116" t="str">
        <f t="shared" si="25"/>
        <v/>
      </c>
      <c r="H274" s="116" t="str">
        <f t="shared" si="26"/>
        <v/>
      </c>
      <c r="I274" s="116" t="str">
        <f t="shared" si="29"/>
        <v/>
      </c>
      <c r="J274" s="149" t="str">
        <f ca="1">IFERROR(SMALL(WorkingDays,ROW(A274)-ROW($A$2)),"")</f>
        <v/>
      </c>
    </row>
    <row r="275" spans="1:10">
      <c r="A275" s="115" t="str">
        <f t="shared" si="24"/>
        <v/>
      </c>
      <c r="B275" s="148" t="str">
        <f t="shared" si="27"/>
        <v/>
      </c>
      <c r="C275" s="148" t="str">
        <f t="shared" si="28"/>
        <v/>
      </c>
      <c r="D275" s="148" t="str">
        <f t="array" ref="D275">IF(A275="","",MIN(IF($C$3:$C$399=C275,ROW($B$3:$B$399),"")))</f>
        <v/>
      </c>
      <c r="E275" s="148" t="str">
        <f t="array" aca="1" ref="E275" ca="1">IF(A275="","",COUNTIF(INDIRECT(ADDRESS(D275,COLUMN(B275))):INDIRECT(ADDRESS(ROW(E275),COLUMN(B275))),B275))</f>
        <v/>
      </c>
      <c r="F275" s="116" t="str">
        <f ca="1">IFERROR(INDEX(Settings!$F$27:$L$31,MATCH($E275,Settings!$E$27:$E$31,0),MATCH($B275,Settings!$F$25:$L$25,0))="Yes","")</f>
        <v/>
      </c>
      <c r="G275" s="116" t="str">
        <f t="shared" si="25"/>
        <v/>
      </c>
      <c r="H275" s="116" t="str">
        <f t="shared" si="26"/>
        <v/>
      </c>
      <c r="I275" s="116" t="str">
        <f t="shared" si="29"/>
        <v/>
      </c>
      <c r="J275" s="149" t="str">
        <f ca="1">IFERROR(SMALL(WorkingDays,ROW(A275)-ROW($A$2)),"")</f>
        <v/>
      </c>
    </row>
    <row r="276" spans="1:10">
      <c r="A276" s="115" t="str">
        <f t="shared" si="24"/>
        <v/>
      </c>
      <c r="B276" s="148" t="str">
        <f t="shared" si="27"/>
        <v/>
      </c>
      <c r="C276" s="148" t="str">
        <f t="shared" si="28"/>
        <v/>
      </c>
      <c r="D276" s="148" t="str">
        <f t="array" ref="D276">IF(A276="","",MIN(IF($C$3:$C$399=C276,ROW($B$3:$B$399),"")))</f>
        <v/>
      </c>
      <c r="E276" s="148" t="str">
        <f t="array" aca="1" ref="E276" ca="1">IF(A276="","",COUNTIF(INDIRECT(ADDRESS(D276,COLUMN(B276))):INDIRECT(ADDRESS(ROW(E276),COLUMN(B276))),B276))</f>
        <v/>
      </c>
      <c r="F276" s="116" t="str">
        <f ca="1">IFERROR(INDEX(Settings!$F$27:$L$31,MATCH($E276,Settings!$E$27:$E$31,0),MATCH($B276,Settings!$F$25:$L$25,0))="Yes","")</f>
        <v/>
      </c>
      <c r="G276" s="116" t="str">
        <f t="shared" si="25"/>
        <v/>
      </c>
      <c r="H276" s="116" t="str">
        <f t="shared" si="26"/>
        <v/>
      </c>
      <c r="I276" s="116" t="str">
        <f t="shared" si="29"/>
        <v/>
      </c>
      <c r="J276" s="149" t="str">
        <f ca="1">IFERROR(SMALL(WorkingDays,ROW(A276)-ROW($A$2)),"")</f>
        <v/>
      </c>
    </row>
    <row r="277" spans="1:10">
      <c r="A277" s="115" t="str">
        <f t="shared" si="24"/>
        <v/>
      </c>
      <c r="B277" s="148" t="str">
        <f t="shared" si="27"/>
        <v/>
      </c>
      <c r="C277" s="148" t="str">
        <f t="shared" si="28"/>
        <v/>
      </c>
      <c r="D277" s="148" t="str">
        <f t="array" ref="D277">IF(A277="","",MIN(IF($C$3:$C$399=C277,ROW($B$3:$B$399),"")))</f>
        <v/>
      </c>
      <c r="E277" s="148" t="str">
        <f t="array" aca="1" ref="E277" ca="1">IF(A277="","",COUNTIF(INDIRECT(ADDRESS(D277,COLUMN(B277))):INDIRECT(ADDRESS(ROW(E277),COLUMN(B277))),B277))</f>
        <v/>
      </c>
      <c r="F277" s="116" t="str">
        <f ca="1">IFERROR(INDEX(Settings!$F$27:$L$31,MATCH($E277,Settings!$E$27:$E$31,0),MATCH($B277,Settings!$F$25:$L$25,0))="Yes","")</f>
        <v/>
      </c>
      <c r="G277" s="116" t="str">
        <f t="shared" si="25"/>
        <v/>
      </c>
      <c r="H277" s="116" t="str">
        <f t="shared" si="26"/>
        <v/>
      </c>
      <c r="I277" s="116" t="str">
        <f t="shared" si="29"/>
        <v/>
      </c>
      <c r="J277" s="149" t="str">
        <f ca="1">IFERROR(SMALL(WorkingDays,ROW(A277)-ROW($A$2)),"")</f>
        <v/>
      </c>
    </row>
    <row r="278" spans="1:10">
      <c r="A278" s="115" t="str">
        <f t="shared" si="24"/>
        <v/>
      </c>
      <c r="B278" s="148" t="str">
        <f t="shared" si="27"/>
        <v/>
      </c>
      <c r="C278" s="148" t="str">
        <f t="shared" si="28"/>
        <v/>
      </c>
      <c r="D278" s="148" t="str">
        <f t="array" ref="D278">IF(A278="","",MIN(IF($C$3:$C$399=C278,ROW($B$3:$B$399),"")))</f>
        <v/>
      </c>
      <c r="E278" s="148" t="str">
        <f t="array" aca="1" ref="E278" ca="1">IF(A278="","",COUNTIF(INDIRECT(ADDRESS(D278,COLUMN(B278))):INDIRECT(ADDRESS(ROW(E278),COLUMN(B278))),B278))</f>
        <v/>
      </c>
      <c r="F278" s="116" t="str">
        <f ca="1">IFERROR(INDEX(Settings!$F$27:$L$31,MATCH($E278,Settings!$E$27:$E$31,0),MATCH($B278,Settings!$F$25:$L$25,0))="Yes","")</f>
        <v/>
      </c>
      <c r="G278" s="116" t="str">
        <f t="shared" si="25"/>
        <v/>
      </c>
      <c r="H278" s="116" t="str">
        <f t="shared" si="26"/>
        <v/>
      </c>
      <c r="I278" s="116" t="str">
        <f t="shared" si="29"/>
        <v/>
      </c>
      <c r="J278" s="149" t="str">
        <f ca="1">IFERROR(SMALL(WorkingDays,ROW(A278)-ROW($A$2)),"")</f>
        <v/>
      </c>
    </row>
    <row r="279" spans="1:10">
      <c r="A279" s="115" t="str">
        <f t="shared" si="24"/>
        <v/>
      </c>
      <c r="B279" s="148" t="str">
        <f t="shared" si="27"/>
        <v/>
      </c>
      <c r="C279" s="148" t="str">
        <f t="shared" si="28"/>
        <v/>
      </c>
      <c r="D279" s="148" t="str">
        <f t="array" ref="D279">IF(A279="","",MIN(IF($C$3:$C$399=C279,ROW($B$3:$B$399),"")))</f>
        <v/>
      </c>
      <c r="E279" s="148" t="str">
        <f t="array" aca="1" ref="E279" ca="1">IF(A279="","",COUNTIF(INDIRECT(ADDRESS(D279,COLUMN(B279))):INDIRECT(ADDRESS(ROW(E279),COLUMN(B279))),B279))</f>
        <v/>
      </c>
      <c r="F279" s="116" t="str">
        <f ca="1">IFERROR(INDEX(Settings!$F$27:$L$31,MATCH($E279,Settings!$E$27:$E$31,0),MATCH($B279,Settings!$F$25:$L$25,0))="Yes","")</f>
        <v/>
      </c>
      <c r="G279" s="116" t="str">
        <f t="shared" si="25"/>
        <v/>
      </c>
      <c r="H279" s="116" t="str">
        <f t="shared" si="26"/>
        <v/>
      </c>
      <c r="I279" s="116" t="str">
        <f t="shared" si="29"/>
        <v/>
      </c>
      <c r="J279" s="149" t="str">
        <f ca="1">IFERROR(SMALL(WorkingDays,ROW(A279)-ROW($A$2)),"")</f>
        <v/>
      </c>
    </row>
    <row r="280" spans="1:10">
      <c r="A280" s="115" t="str">
        <f t="shared" si="24"/>
        <v/>
      </c>
      <c r="B280" s="148" t="str">
        <f t="shared" si="27"/>
        <v/>
      </c>
      <c r="C280" s="148" t="str">
        <f t="shared" si="28"/>
        <v/>
      </c>
      <c r="D280" s="148" t="str">
        <f t="array" ref="D280">IF(A280="","",MIN(IF($C$3:$C$399=C280,ROW($B$3:$B$399),"")))</f>
        <v/>
      </c>
      <c r="E280" s="148" t="str">
        <f t="array" aca="1" ref="E280" ca="1">IF(A280="","",COUNTIF(INDIRECT(ADDRESS(D280,COLUMN(B280))):INDIRECT(ADDRESS(ROW(E280),COLUMN(B280))),B280))</f>
        <v/>
      </c>
      <c r="F280" s="116" t="str">
        <f ca="1">IFERROR(INDEX(Settings!$F$27:$L$31,MATCH($E280,Settings!$E$27:$E$31,0),MATCH($B280,Settings!$F$25:$L$25,0))="Yes","")</f>
        <v/>
      </c>
      <c r="G280" s="116" t="str">
        <f t="shared" si="25"/>
        <v/>
      </c>
      <c r="H280" s="116" t="str">
        <f t="shared" si="26"/>
        <v/>
      </c>
      <c r="I280" s="116" t="str">
        <f t="shared" si="29"/>
        <v/>
      </c>
      <c r="J280" s="149" t="str">
        <f ca="1">IFERROR(SMALL(WorkingDays,ROW(A280)-ROW($A$2)),"")</f>
        <v/>
      </c>
    </row>
    <row r="281" spans="1:10">
      <c r="A281" s="115" t="str">
        <f t="shared" si="24"/>
        <v/>
      </c>
      <c r="B281" s="148" t="str">
        <f t="shared" si="27"/>
        <v/>
      </c>
      <c r="C281" s="148" t="str">
        <f t="shared" si="28"/>
        <v/>
      </c>
      <c r="D281" s="148" t="str">
        <f t="array" ref="D281">IF(A281="","",MIN(IF($C$3:$C$399=C281,ROW($B$3:$B$399),"")))</f>
        <v/>
      </c>
      <c r="E281" s="148" t="str">
        <f t="array" aca="1" ref="E281" ca="1">IF(A281="","",COUNTIF(INDIRECT(ADDRESS(D281,COLUMN(B281))):INDIRECT(ADDRESS(ROW(E281),COLUMN(B281))),B281))</f>
        <v/>
      </c>
      <c r="F281" s="116" t="str">
        <f ca="1">IFERROR(INDEX(Settings!$F$27:$L$31,MATCH($E281,Settings!$E$27:$E$31,0),MATCH($B281,Settings!$F$25:$L$25,0))="Yes","")</f>
        <v/>
      </c>
      <c r="G281" s="116" t="str">
        <f t="shared" si="25"/>
        <v/>
      </c>
      <c r="H281" s="116" t="str">
        <f t="shared" si="26"/>
        <v/>
      </c>
      <c r="I281" s="116" t="str">
        <f t="shared" si="29"/>
        <v/>
      </c>
      <c r="J281" s="149" t="str">
        <f ca="1">IFERROR(SMALL(WorkingDays,ROW(A281)-ROW($A$2)),"")</f>
        <v/>
      </c>
    </row>
    <row r="282" spans="1:10">
      <c r="A282" s="115" t="str">
        <f t="shared" si="24"/>
        <v/>
      </c>
      <c r="B282" s="148" t="str">
        <f t="shared" si="27"/>
        <v/>
      </c>
      <c r="C282" s="148" t="str">
        <f t="shared" si="28"/>
        <v/>
      </c>
      <c r="D282" s="148" t="str">
        <f t="array" ref="D282">IF(A282="","",MIN(IF($C$3:$C$399=C282,ROW($B$3:$B$399),"")))</f>
        <v/>
      </c>
      <c r="E282" s="148" t="str">
        <f t="array" aca="1" ref="E282" ca="1">IF(A282="","",COUNTIF(INDIRECT(ADDRESS(D282,COLUMN(B282))):INDIRECT(ADDRESS(ROW(E282),COLUMN(B282))),B282))</f>
        <v/>
      </c>
      <c r="F282" s="116" t="str">
        <f ca="1">IFERROR(INDEX(Settings!$F$27:$L$31,MATCH($E282,Settings!$E$27:$E$31,0),MATCH($B282,Settings!$F$25:$L$25,0))="Yes","")</f>
        <v/>
      </c>
      <c r="G282" s="116" t="str">
        <f t="shared" si="25"/>
        <v/>
      </c>
      <c r="H282" s="116" t="str">
        <f t="shared" si="26"/>
        <v/>
      </c>
      <c r="I282" s="116" t="str">
        <f t="shared" si="29"/>
        <v/>
      </c>
      <c r="J282" s="149" t="str">
        <f ca="1">IFERROR(SMALL(WorkingDays,ROW(A282)-ROW($A$2)),"")</f>
        <v/>
      </c>
    </row>
    <row r="283" spans="1:10">
      <c r="A283" s="115" t="str">
        <f t="shared" si="24"/>
        <v/>
      </c>
      <c r="B283" s="148" t="str">
        <f t="shared" si="27"/>
        <v/>
      </c>
      <c r="C283" s="148" t="str">
        <f t="shared" si="28"/>
        <v/>
      </c>
      <c r="D283" s="148" t="str">
        <f t="array" ref="D283">IF(A283="","",MIN(IF($C$3:$C$399=C283,ROW($B$3:$B$399),"")))</f>
        <v/>
      </c>
      <c r="E283" s="148" t="str">
        <f t="array" aca="1" ref="E283" ca="1">IF(A283="","",COUNTIF(INDIRECT(ADDRESS(D283,COLUMN(B283))):INDIRECT(ADDRESS(ROW(E283),COLUMN(B283))),B283))</f>
        <v/>
      </c>
      <c r="F283" s="116" t="str">
        <f ca="1">IFERROR(INDEX(Settings!$F$27:$L$31,MATCH($E283,Settings!$E$27:$E$31,0),MATCH($B283,Settings!$F$25:$L$25,0))="Yes","")</f>
        <v/>
      </c>
      <c r="G283" s="116" t="str">
        <f t="shared" si="25"/>
        <v/>
      </c>
      <c r="H283" s="116" t="str">
        <f t="shared" si="26"/>
        <v/>
      </c>
      <c r="I283" s="116" t="str">
        <f t="shared" si="29"/>
        <v/>
      </c>
      <c r="J283" s="149" t="str">
        <f ca="1">IFERROR(SMALL(WorkingDays,ROW(A283)-ROW($A$2)),"")</f>
        <v/>
      </c>
    </row>
    <row r="284" spans="1:10">
      <c r="A284" s="115" t="str">
        <f t="shared" si="24"/>
        <v/>
      </c>
      <c r="B284" s="148" t="str">
        <f t="shared" si="27"/>
        <v/>
      </c>
      <c r="C284" s="148" t="str">
        <f t="shared" si="28"/>
        <v/>
      </c>
      <c r="D284" s="148" t="str">
        <f t="array" ref="D284">IF(A284="","",MIN(IF($C$3:$C$399=C284,ROW($B$3:$B$399),"")))</f>
        <v/>
      </c>
      <c r="E284" s="148" t="str">
        <f t="array" aca="1" ref="E284" ca="1">IF(A284="","",COUNTIF(INDIRECT(ADDRESS(D284,COLUMN(B284))):INDIRECT(ADDRESS(ROW(E284),COLUMN(B284))),B284))</f>
        <v/>
      </c>
      <c r="F284" s="116" t="str">
        <f ca="1">IFERROR(INDEX(Settings!$F$27:$L$31,MATCH($E284,Settings!$E$27:$E$31,0),MATCH($B284,Settings!$F$25:$L$25,0))="Yes","")</f>
        <v/>
      </c>
      <c r="G284" s="116" t="str">
        <f t="shared" si="25"/>
        <v/>
      </c>
      <c r="H284" s="116" t="str">
        <f t="shared" si="26"/>
        <v/>
      </c>
      <c r="I284" s="116" t="str">
        <f t="shared" si="29"/>
        <v/>
      </c>
      <c r="J284" s="149" t="str">
        <f ca="1">IFERROR(SMALL(WorkingDays,ROW(A284)-ROW($A$2)),"")</f>
        <v/>
      </c>
    </row>
    <row r="285" spans="1:10">
      <c r="A285" s="115" t="str">
        <f t="shared" si="24"/>
        <v/>
      </c>
      <c r="B285" s="148" t="str">
        <f t="shared" si="27"/>
        <v/>
      </c>
      <c r="C285" s="148" t="str">
        <f t="shared" si="28"/>
        <v/>
      </c>
      <c r="D285" s="148" t="str">
        <f t="array" ref="D285">IF(A285="","",MIN(IF($C$3:$C$399=C285,ROW($B$3:$B$399),"")))</f>
        <v/>
      </c>
      <c r="E285" s="148" t="str">
        <f t="array" aca="1" ref="E285" ca="1">IF(A285="","",COUNTIF(INDIRECT(ADDRESS(D285,COLUMN(B285))):INDIRECT(ADDRESS(ROW(E285),COLUMN(B285))),B285))</f>
        <v/>
      </c>
      <c r="F285" s="116" t="str">
        <f ca="1">IFERROR(INDEX(Settings!$F$27:$L$31,MATCH($E285,Settings!$E$27:$E$31,0),MATCH($B285,Settings!$F$25:$L$25,0))="Yes","")</f>
        <v/>
      </c>
      <c r="G285" s="116" t="str">
        <f t="shared" si="25"/>
        <v/>
      </c>
      <c r="H285" s="116" t="str">
        <f t="shared" si="26"/>
        <v/>
      </c>
      <c r="I285" s="116" t="str">
        <f t="shared" si="29"/>
        <v/>
      </c>
      <c r="J285" s="149" t="str">
        <f ca="1">IFERROR(SMALL(WorkingDays,ROW(A285)-ROW($A$2)),"")</f>
        <v/>
      </c>
    </row>
    <row r="286" spans="1:10">
      <c r="A286" s="115" t="str">
        <f t="shared" si="24"/>
        <v/>
      </c>
      <c r="B286" s="148" t="str">
        <f t="shared" si="27"/>
        <v/>
      </c>
      <c r="C286" s="148" t="str">
        <f t="shared" si="28"/>
        <v/>
      </c>
      <c r="D286" s="148" t="str">
        <f t="array" ref="D286">IF(A286="","",MIN(IF($C$3:$C$399=C286,ROW($B$3:$B$399),"")))</f>
        <v/>
      </c>
      <c r="E286" s="148" t="str">
        <f t="array" aca="1" ref="E286" ca="1">IF(A286="","",COUNTIF(INDIRECT(ADDRESS(D286,COLUMN(B286))):INDIRECT(ADDRESS(ROW(E286),COLUMN(B286))),B286))</f>
        <v/>
      </c>
      <c r="F286" s="116" t="str">
        <f ca="1">IFERROR(INDEX(Settings!$F$27:$L$31,MATCH($E286,Settings!$E$27:$E$31,0),MATCH($B286,Settings!$F$25:$L$25,0))="Yes","")</f>
        <v/>
      </c>
      <c r="G286" s="116" t="str">
        <f t="shared" si="25"/>
        <v/>
      </c>
      <c r="H286" s="116" t="str">
        <f t="shared" si="26"/>
        <v/>
      </c>
      <c r="I286" s="116" t="str">
        <f t="shared" si="29"/>
        <v/>
      </c>
      <c r="J286" s="149" t="str">
        <f ca="1">IFERROR(SMALL(WorkingDays,ROW(A286)-ROW($A$2)),"")</f>
        <v/>
      </c>
    </row>
    <row r="287" spans="1:10">
      <c r="A287" s="115" t="str">
        <f t="shared" si="24"/>
        <v/>
      </c>
      <c r="B287" s="148" t="str">
        <f t="shared" si="27"/>
        <v/>
      </c>
      <c r="C287" s="148" t="str">
        <f t="shared" si="28"/>
        <v/>
      </c>
      <c r="D287" s="148" t="str">
        <f t="array" ref="D287">IF(A287="","",MIN(IF($C$3:$C$399=C287,ROW($B$3:$B$399),"")))</f>
        <v/>
      </c>
      <c r="E287" s="148" t="str">
        <f t="array" aca="1" ref="E287" ca="1">IF(A287="","",COUNTIF(INDIRECT(ADDRESS(D287,COLUMN(B287))):INDIRECT(ADDRESS(ROW(E287),COLUMN(B287))),B287))</f>
        <v/>
      </c>
      <c r="F287" s="116" t="str">
        <f ca="1">IFERROR(INDEX(Settings!$F$27:$L$31,MATCH($E287,Settings!$E$27:$E$31,0),MATCH($B287,Settings!$F$25:$L$25,0))="Yes","")</f>
        <v/>
      </c>
      <c r="G287" s="116" t="str">
        <f t="shared" si="25"/>
        <v/>
      </c>
      <c r="H287" s="116" t="str">
        <f t="shared" si="26"/>
        <v/>
      </c>
      <c r="I287" s="116" t="str">
        <f t="shared" si="29"/>
        <v/>
      </c>
      <c r="J287" s="149" t="str">
        <f ca="1">IFERROR(SMALL(WorkingDays,ROW(A287)-ROW($A$2)),"")</f>
        <v/>
      </c>
    </row>
    <row r="288" spans="1:10">
      <c r="A288" s="115" t="str">
        <f t="shared" si="24"/>
        <v/>
      </c>
      <c r="B288" s="148" t="str">
        <f t="shared" si="27"/>
        <v/>
      </c>
      <c r="C288" s="148" t="str">
        <f t="shared" si="28"/>
        <v/>
      </c>
      <c r="D288" s="148" t="str">
        <f t="array" ref="D288">IF(A288="","",MIN(IF($C$3:$C$399=C288,ROW($B$3:$B$399),"")))</f>
        <v/>
      </c>
      <c r="E288" s="148" t="str">
        <f t="array" aca="1" ref="E288" ca="1">IF(A288="","",COUNTIF(INDIRECT(ADDRESS(D288,COLUMN(B288))):INDIRECT(ADDRESS(ROW(E288),COLUMN(B288))),B288))</f>
        <v/>
      </c>
      <c r="F288" s="116" t="str">
        <f ca="1">IFERROR(INDEX(Settings!$F$27:$L$31,MATCH($E288,Settings!$E$27:$E$31,0),MATCH($B288,Settings!$F$25:$L$25,0))="Yes","")</f>
        <v/>
      </c>
      <c r="G288" s="116" t="str">
        <f t="shared" si="25"/>
        <v/>
      </c>
      <c r="H288" s="116" t="str">
        <f t="shared" si="26"/>
        <v/>
      </c>
      <c r="I288" s="116" t="str">
        <f t="shared" si="29"/>
        <v/>
      </c>
      <c r="J288" s="149" t="str">
        <f ca="1">IFERROR(SMALL(WorkingDays,ROW(A288)-ROW($A$2)),"")</f>
        <v/>
      </c>
    </row>
    <row r="289" spans="1:10">
      <c r="A289" s="115" t="str">
        <f t="shared" si="24"/>
        <v/>
      </c>
      <c r="B289" s="148" t="str">
        <f t="shared" si="27"/>
        <v/>
      </c>
      <c r="C289" s="148" t="str">
        <f t="shared" si="28"/>
        <v/>
      </c>
      <c r="D289" s="148" t="str">
        <f t="array" ref="D289">IF(A289="","",MIN(IF($C$3:$C$399=C289,ROW($B$3:$B$399),"")))</f>
        <v/>
      </c>
      <c r="E289" s="148" t="str">
        <f t="array" aca="1" ref="E289" ca="1">IF(A289="","",COUNTIF(INDIRECT(ADDRESS(D289,COLUMN(B289))):INDIRECT(ADDRESS(ROW(E289),COLUMN(B289))),B289))</f>
        <v/>
      </c>
      <c r="F289" s="116" t="str">
        <f ca="1">IFERROR(INDEX(Settings!$F$27:$L$31,MATCH($E289,Settings!$E$27:$E$31,0),MATCH($B289,Settings!$F$25:$L$25,0))="Yes","")</f>
        <v/>
      </c>
      <c r="G289" s="116" t="str">
        <f t="shared" si="25"/>
        <v/>
      </c>
      <c r="H289" s="116" t="str">
        <f t="shared" si="26"/>
        <v/>
      </c>
      <c r="I289" s="116" t="str">
        <f t="shared" si="29"/>
        <v/>
      </c>
      <c r="J289" s="149" t="str">
        <f ca="1">IFERROR(SMALL(WorkingDays,ROW(A289)-ROW($A$2)),"")</f>
        <v/>
      </c>
    </row>
    <row r="290" spans="1:10">
      <c r="A290" s="115" t="str">
        <f t="shared" si="24"/>
        <v/>
      </c>
      <c r="B290" s="148" t="str">
        <f t="shared" si="27"/>
        <v/>
      </c>
      <c r="C290" s="148" t="str">
        <f t="shared" si="28"/>
        <v/>
      </c>
      <c r="D290" s="148" t="str">
        <f t="array" ref="D290">IF(A290="","",MIN(IF($C$3:$C$399=C290,ROW($B$3:$B$399),"")))</f>
        <v/>
      </c>
      <c r="E290" s="148" t="str">
        <f t="array" aca="1" ref="E290" ca="1">IF(A290="","",COUNTIF(INDIRECT(ADDRESS(D290,COLUMN(B290))):INDIRECT(ADDRESS(ROW(E290),COLUMN(B290))),B290))</f>
        <v/>
      </c>
      <c r="F290" s="116" t="str">
        <f ca="1">IFERROR(INDEX(Settings!$F$27:$L$31,MATCH($E290,Settings!$E$27:$E$31,0),MATCH($B290,Settings!$F$25:$L$25,0))="Yes","")</f>
        <v/>
      </c>
      <c r="G290" s="116" t="str">
        <f t="shared" si="25"/>
        <v/>
      </c>
      <c r="H290" s="116" t="str">
        <f t="shared" si="26"/>
        <v/>
      </c>
      <c r="I290" s="116" t="str">
        <f t="shared" si="29"/>
        <v/>
      </c>
      <c r="J290" s="149" t="str">
        <f ca="1">IFERROR(SMALL(WorkingDays,ROW(A290)-ROW($A$2)),"")</f>
        <v/>
      </c>
    </row>
    <row r="291" spans="1:10">
      <c r="A291" s="115" t="str">
        <f t="shared" si="24"/>
        <v/>
      </c>
      <c r="B291" s="148" t="str">
        <f t="shared" si="27"/>
        <v/>
      </c>
      <c r="C291" s="148" t="str">
        <f t="shared" si="28"/>
        <v/>
      </c>
      <c r="D291" s="148" t="str">
        <f t="array" ref="D291">IF(A291="","",MIN(IF($C$3:$C$399=C291,ROW($B$3:$B$399),"")))</f>
        <v/>
      </c>
      <c r="E291" s="148" t="str">
        <f t="array" aca="1" ref="E291" ca="1">IF(A291="","",COUNTIF(INDIRECT(ADDRESS(D291,COLUMN(B291))):INDIRECT(ADDRESS(ROW(E291),COLUMN(B291))),B291))</f>
        <v/>
      </c>
      <c r="F291" s="116" t="str">
        <f ca="1">IFERROR(INDEX(Settings!$F$27:$L$31,MATCH($E291,Settings!$E$27:$E$31,0),MATCH($B291,Settings!$F$25:$L$25,0))="Yes","")</f>
        <v/>
      </c>
      <c r="G291" s="116" t="str">
        <f t="shared" si="25"/>
        <v/>
      </c>
      <c r="H291" s="116" t="str">
        <f t="shared" si="26"/>
        <v/>
      </c>
      <c r="I291" s="116" t="str">
        <f t="shared" si="29"/>
        <v/>
      </c>
      <c r="J291" s="149" t="str">
        <f ca="1">IFERROR(SMALL(WorkingDays,ROW(A291)-ROW($A$2)),"")</f>
        <v/>
      </c>
    </row>
    <row r="292" spans="1:10">
      <c r="A292" s="115" t="str">
        <f t="shared" si="24"/>
        <v/>
      </c>
      <c r="B292" s="148" t="str">
        <f t="shared" si="27"/>
        <v/>
      </c>
      <c r="C292" s="148" t="str">
        <f t="shared" si="28"/>
        <v/>
      </c>
      <c r="D292" s="148" t="str">
        <f t="array" ref="D292">IF(A292="","",MIN(IF($C$3:$C$399=C292,ROW($B$3:$B$399),"")))</f>
        <v/>
      </c>
      <c r="E292" s="148" t="str">
        <f t="array" aca="1" ref="E292" ca="1">IF(A292="","",COUNTIF(INDIRECT(ADDRESS(D292,COLUMN(B292))):INDIRECT(ADDRESS(ROW(E292),COLUMN(B292))),B292))</f>
        <v/>
      </c>
      <c r="F292" s="116" t="str">
        <f ca="1">IFERROR(INDEX(Settings!$F$27:$L$31,MATCH($E292,Settings!$E$27:$E$31,0),MATCH($B292,Settings!$F$25:$L$25,0))="Yes","")</f>
        <v/>
      </c>
      <c r="G292" s="116" t="str">
        <f t="shared" si="25"/>
        <v/>
      </c>
      <c r="H292" s="116" t="str">
        <f t="shared" si="26"/>
        <v/>
      </c>
      <c r="I292" s="116" t="str">
        <f t="shared" si="29"/>
        <v/>
      </c>
      <c r="J292" s="149" t="str">
        <f ca="1">IFERROR(SMALL(WorkingDays,ROW(A292)-ROW($A$2)),"")</f>
        <v/>
      </c>
    </row>
    <row r="293" spans="1:10">
      <c r="A293" s="115" t="str">
        <f t="shared" si="24"/>
        <v/>
      </c>
      <c r="B293" s="148" t="str">
        <f t="shared" si="27"/>
        <v/>
      </c>
      <c r="C293" s="148" t="str">
        <f t="shared" si="28"/>
        <v/>
      </c>
      <c r="D293" s="148" t="str">
        <f t="array" ref="D293">IF(A293="","",MIN(IF($C$3:$C$399=C293,ROW($B$3:$B$399),"")))</f>
        <v/>
      </c>
      <c r="E293" s="148" t="str">
        <f t="array" aca="1" ref="E293" ca="1">IF(A293="","",COUNTIF(INDIRECT(ADDRESS(D293,COLUMN(B293))):INDIRECT(ADDRESS(ROW(E293),COLUMN(B293))),B293))</f>
        <v/>
      </c>
      <c r="F293" s="116" t="str">
        <f ca="1">IFERROR(INDEX(Settings!$F$27:$L$31,MATCH($E293,Settings!$E$27:$E$31,0),MATCH($B293,Settings!$F$25:$L$25,0))="Yes","")</f>
        <v/>
      </c>
      <c r="G293" s="116" t="str">
        <f t="shared" si="25"/>
        <v/>
      </c>
      <c r="H293" s="116" t="str">
        <f t="shared" si="26"/>
        <v/>
      </c>
      <c r="I293" s="116" t="str">
        <f t="shared" si="29"/>
        <v/>
      </c>
      <c r="J293" s="149" t="str">
        <f ca="1">IFERROR(SMALL(WorkingDays,ROW(A293)-ROW($A$2)),"")</f>
        <v/>
      </c>
    </row>
    <row r="294" spans="1:10">
      <c r="A294" s="115" t="str">
        <f t="shared" si="24"/>
        <v/>
      </c>
      <c r="B294" s="148" t="str">
        <f t="shared" si="27"/>
        <v/>
      </c>
      <c r="C294" s="148" t="str">
        <f t="shared" si="28"/>
        <v/>
      </c>
      <c r="D294" s="148" t="str">
        <f t="array" ref="D294">IF(A294="","",MIN(IF($C$3:$C$399=C294,ROW($B$3:$B$399),"")))</f>
        <v/>
      </c>
      <c r="E294" s="148" t="str">
        <f t="array" aca="1" ref="E294" ca="1">IF(A294="","",COUNTIF(INDIRECT(ADDRESS(D294,COLUMN(B294))):INDIRECT(ADDRESS(ROW(E294),COLUMN(B294))),B294))</f>
        <v/>
      </c>
      <c r="F294" s="116" t="str">
        <f ca="1">IFERROR(INDEX(Settings!$F$27:$L$31,MATCH($E294,Settings!$E$27:$E$31,0),MATCH($B294,Settings!$F$25:$L$25,0))="Yes","")</f>
        <v/>
      </c>
      <c r="G294" s="116" t="str">
        <f t="shared" si="25"/>
        <v/>
      </c>
      <c r="H294" s="116" t="str">
        <f t="shared" si="26"/>
        <v/>
      </c>
      <c r="I294" s="116" t="str">
        <f t="shared" si="29"/>
        <v/>
      </c>
      <c r="J294" s="149" t="str">
        <f ca="1">IFERROR(SMALL(WorkingDays,ROW(A294)-ROW($A$2)),"")</f>
        <v/>
      </c>
    </row>
    <row r="295" spans="1:10">
      <c r="A295" s="115" t="str">
        <f t="shared" si="24"/>
        <v/>
      </c>
      <c r="B295" s="148" t="str">
        <f t="shared" si="27"/>
        <v/>
      </c>
      <c r="C295" s="148" t="str">
        <f t="shared" si="28"/>
        <v/>
      </c>
      <c r="D295" s="148" t="str">
        <f t="array" ref="D295">IF(A295="","",MIN(IF($C$3:$C$399=C295,ROW($B$3:$B$399),"")))</f>
        <v/>
      </c>
      <c r="E295" s="148" t="str">
        <f t="array" aca="1" ref="E295" ca="1">IF(A295="","",COUNTIF(INDIRECT(ADDRESS(D295,COLUMN(B295))):INDIRECT(ADDRESS(ROW(E295),COLUMN(B295))),B295))</f>
        <v/>
      </c>
      <c r="F295" s="116" t="str">
        <f ca="1">IFERROR(INDEX(Settings!$F$27:$L$31,MATCH($E295,Settings!$E$27:$E$31,0),MATCH($B295,Settings!$F$25:$L$25,0))="Yes","")</f>
        <v/>
      </c>
      <c r="G295" s="116" t="str">
        <f t="shared" si="25"/>
        <v/>
      </c>
      <c r="H295" s="116" t="str">
        <f t="shared" si="26"/>
        <v/>
      </c>
      <c r="I295" s="116" t="str">
        <f t="shared" si="29"/>
        <v/>
      </c>
      <c r="J295" s="149" t="str">
        <f ca="1">IFERROR(SMALL(WorkingDays,ROW(A295)-ROW($A$2)),"")</f>
        <v/>
      </c>
    </row>
    <row r="296" spans="1:10">
      <c r="A296" s="115" t="str">
        <f t="shared" si="24"/>
        <v/>
      </c>
      <c r="B296" s="148" t="str">
        <f t="shared" si="27"/>
        <v/>
      </c>
      <c r="C296" s="148" t="str">
        <f t="shared" si="28"/>
        <v/>
      </c>
      <c r="D296" s="148" t="str">
        <f t="array" ref="D296">IF(A296="","",MIN(IF($C$3:$C$399=C296,ROW($B$3:$B$399),"")))</f>
        <v/>
      </c>
      <c r="E296" s="148" t="str">
        <f t="array" aca="1" ref="E296" ca="1">IF(A296="","",COUNTIF(INDIRECT(ADDRESS(D296,COLUMN(B296))):INDIRECT(ADDRESS(ROW(E296),COLUMN(B296))),B296))</f>
        <v/>
      </c>
      <c r="F296" s="116" t="str">
        <f ca="1">IFERROR(INDEX(Settings!$F$27:$L$31,MATCH($E296,Settings!$E$27:$E$31,0),MATCH($B296,Settings!$F$25:$L$25,0))="Yes","")</f>
        <v/>
      </c>
      <c r="G296" s="116" t="str">
        <f t="shared" si="25"/>
        <v/>
      </c>
      <c r="H296" s="116" t="str">
        <f t="shared" si="26"/>
        <v/>
      </c>
      <c r="I296" s="116" t="str">
        <f t="shared" si="29"/>
        <v/>
      </c>
      <c r="J296" s="149" t="str">
        <f ca="1">IFERROR(SMALL(WorkingDays,ROW(A296)-ROW($A$2)),"")</f>
        <v/>
      </c>
    </row>
    <row r="297" spans="1:10">
      <c r="A297" s="115" t="str">
        <f t="shared" si="24"/>
        <v/>
      </c>
      <c r="B297" s="148" t="str">
        <f t="shared" si="27"/>
        <v/>
      </c>
      <c r="C297" s="148" t="str">
        <f t="shared" si="28"/>
        <v/>
      </c>
      <c r="D297" s="148" t="str">
        <f t="array" ref="D297">IF(A297="","",MIN(IF($C$3:$C$399=C297,ROW($B$3:$B$399),"")))</f>
        <v/>
      </c>
      <c r="E297" s="148" t="str">
        <f t="array" aca="1" ref="E297" ca="1">IF(A297="","",COUNTIF(INDIRECT(ADDRESS(D297,COLUMN(B297))):INDIRECT(ADDRESS(ROW(E297),COLUMN(B297))),B297))</f>
        <v/>
      </c>
      <c r="F297" s="116" t="str">
        <f ca="1">IFERROR(INDEX(Settings!$F$27:$L$31,MATCH($E297,Settings!$E$27:$E$31,0),MATCH($B297,Settings!$F$25:$L$25,0))="Yes","")</f>
        <v/>
      </c>
      <c r="G297" s="116" t="str">
        <f t="shared" si="25"/>
        <v/>
      </c>
      <c r="H297" s="116" t="str">
        <f t="shared" si="26"/>
        <v/>
      </c>
      <c r="I297" s="116" t="str">
        <f t="shared" si="29"/>
        <v/>
      </c>
      <c r="J297" s="149" t="str">
        <f ca="1">IFERROR(SMALL(WorkingDays,ROW(A297)-ROW($A$2)),"")</f>
        <v/>
      </c>
    </row>
    <row r="298" spans="1:10">
      <c r="A298" s="115" t="str">
        <f t="shared" si="24"/>
        <v/>
      </c>
      <c r="B298" s="148" t="str">
        <f t="shared" si="27"/>
        <v/>
      </c>
      <c r="C298" s="148" t="str">
        <f t="shared" si="28"/>
        <v/>
      </c>
      <c r="D298" s="148" t="str">
        <f t="array" ref="D298">IF(A298="","",MIN(IF($C$3:$C$399=C298,ROW($B$3:$B$399),"")))</f>
        <v/>
      </c>
      <c r="E298" s="148" t="str">
        <f t="array" aca="1" ref="E298" ca="1">IF(A298="","",COUNTIF(INDIRECT(ADDRESS(D298,COLUMN(B298))):INDIRECT(ADDRESS(ROW(E298),COLUMN(B298))),B298))</f>
        <v/>
      </c>
      <c r="F298" s="116" t="str">
        <f ca="1">IFERROR(INDEX(Settings!$F$27:$L$31,MATCH($E298,Settings!$E$27:$E$31,0),MATCH($B298,Settings!$F$25:$L$25,0))="Yes","")</f>
        <v/>
      </c>
      <c r="G298" s="116" t="str">
        <f t="shared" si="25"/>
        <v/>
      </c>
      <c r="H298" s="116" t="str">
        <f t="shared" si="26"/>
        <v/>
      </c>
      <c r="I298" s="116" t="str">
        <f t="shared" si="29"/>
        <v/>
      </c>
      <c r="J298" s="149" t="str">
        <f ca="1">IFERROR(SMALL(WorkingDays,ROW(A298)-ROW($A$2)),"")</f>
        <v/>
      </c>
    </row>
    <row r="299" spans="1:10">
      <c r="A299" s="115" t="str">
        <f t="shared" si="24"/>
        <v/>
      </c>
      <c r="B299" s="148" t="str">
        <f t="shared" si="27"/>
        <v/>
      </c>
      <c r="C299" s="148" t="str">
        <f t="shared" si="28"/>
        <v/>
      </c>
      <c r="D299" s="148" t="str">
        <f t="array" ref="D299">IF(A299="","",MIN(IF($C$3:$C$399=C299,ROW($B$3:$B$399),"")))</f>
        <v/>
      </c>
      <c r="E299" s="148" t="str">
        <f t="array" aca="1" ref="E299" ca="1">IF(A299="","",COUNTIF(INDIRECT(ADDRESS(D299,COLUMN(B299))):INDIRECT(ADDRESS(ROW(E299),COLUMN(B299))),B299))</f>
        <v/>
      </c>
      <c r="F299" s="116" t="str">
        <f ca="1">IFERROR(INDEX(Settings!$F$27:$L$31,MATCH($E299,Settings!$E$27:$E$31,0),MATCH($B299,Settings!$F$25:$L$25,0))="Yes","")</f>
        <v/>
      </c>
      <c r="G299" s="116" t="str">
        <f t="shared" si="25"/>
        <v/>
      </c>
      <c r="H299" s="116" t="str">
        <f t="shared" si="26"/>
        <v/>
      </c>
      <c r="I299" s="116" t="str">
        <f t="shared" si="29"/>
        <v/>
      </c>
      <c r="J299" s="149" t="str">
        <f ca="1">IFERROR(SMALL(WorkingDays,ROW(A299)-ROW($A$2)),"")</f>
        <v/>
      </c>
    </row>
    <row r="300" spans="1:10">
      <c r="A300" s="115" t="str">
        <f t="shared" si="24"/>
        <v/>
      </c>
      <c r="B300" s="148" t="str">
        <f t="shared" si="27"/>
        <v/>
      </c>
      <c r="C300" s="148" t="str">
        <f t="shared" si="28"/>
        <v/>
      </c>
      <c r="D300" s="148" t="str">
        <f t="array" ref="D300">IF(A300="","",MIN(IF($C$3:$C$399=C300,ROW($B$3:$B$399),"")))</f>
        <v/>
      </c>
      <c r="E300" s="148" t="str">
        <f t="array" aca="1" ref="E300" ca="1">IF(A300="","",COUNTIF(INDIRECT(ADDRESS(D300,COLUMN(B300))):INDIRECT(ADDRESS(ROW(E300),COLUMN(B300))),B300))</f>
        <v/>
      </c>
      <c r="F300" s="116" t="str">
        <f ca="1">IFERROR(INDEX(Settings!$F$27:$L$31,MATCH($E300,Settings!$E$27:$E$31,0),MATCH($B300,Settings!$F$25:$L$25,0))="Yes","")</f>
        <v/>
      </c>
      <c r="G300" s="116" t="str">
        <f t="shared" si="25"/>
        <v/>
      </c>
      <c r="H300" s="116" t="str">
        <f t="shared" si="26"/>
        <v/>
      </c>
      <c r="I300" s="116" t="str">
        <f t="shared" si="29"/>
        <v/>
      </c>
      <c r="J300" s="149" t="str">
        <f ca="1">IFERROR(SMALL(WorkingDays,ROW(A300)-ROW($A$2)),"")</f>
        <v/>
      </c>
    </row>
    <row r="301" spans="1:10">
      <c r="A301" s="115" t="str">
        <f t="shared" si="24"/>
        <v/>
      </c>
      <c r="B301" s="148" t="str">
        <f t="shared" si="27"/>
        <v/>
      </c>
      <c r="C301" s="148" t="str">
        <f t="shared" si="28"/>
        <v/>
      </c>
      <c r="D301" s="148" t="str">
        <f t="array" ref="D301">IF(A301="","",MIN(IF($C$3:$C$399=C301,ROW($B$3:$B$399),"")))</f>
        <v/>
      </c>
      <c r="E301" s="148" t="str">
        <f t="array" aca="1" ref="E301" ca="1">IF(A301="","",COUNTIF(INDIRECT(ADDRESS(D301,COLUMN(B301))):INDIRECT(ADDRESS(ROW(E301),COLUMN(B301))),B301))</f>
        <v/>
      </c>
      <c r="F301" s="116" t="str">
        <f ca="1">IFERROR(INDEX(Settings!$F$27:$L$31,MATCH($E301,Settings!$E$27:$E$31,0),MATCH($B301,Settings!$F$25:$L$25,0))="Yes","")</f>
        <v/>
      </c>
      <c r="G301" s="116" t="str">
        <f t="shared" si="25"/>
        <v/>
      </c>
      <c r="H301" s="116" t="str">
        <f t="shared" si="26"/>
        <v/>
      </c>
      <c r="I301" s="116" t="str">
        <f t="shared" si="29"/>
        <v/>
      </c>
      <c r="J301" s="149" t="str">
        <f ca="1">IFERROR(SMALL(WorkingDays,ROW(A301)-ROW($A$2)),"")</f>
        <v/>
      </c>
    </row>
    <row r="302" spans="1:10">
      <c r="A302" s="115" t="str">
        <f t="shared" si="24"/>
        <v/>
      </c>
      <c r="B302" s="148" t="str">
        <f t="shared" si="27"/>
        <v/>
      </c>
      <c r="C302" s="148" t="str">
        <f t="shared" si="28"/>
        <v/>
      </c>
      <c r="D302" s="148" t="str">
        <f t="array" ref="D302">IF(A302="","",MIN(IF($C$3:$C$399=C302,ROW($B$3:$B$399),"")))</f>
        <v/>
      </c>
      <c r="E302" s="148" t="str">
        <f t="array" aca="1" ref="E302" ca="1">IF(A302="","",COUNTIF(INDIRECT(ADDRESS(D302,COLUMN(B302))):INDIRECT(ADDRESS(ROW(E302),COLUMN(B302))),B302))</f>
        <v/>
      </c>
      <c r="F302" s="116" t="str">
        <f ca="1">IFERROR(INDEX(Settings!$F$27:$L$31,MATCH($E302,Settings!$E$27:$E$31,0),MATCH($B302,Settings!$F$25:$L$25,0))="Yes","")</f>
        <v/>
      </c>
      <c r="G302" s="116" t="str">
        <f t="shared" si="25"/>
        <v/>
      </c>
      <c r="H302" s="116" t="str">
        <f t="shared" si="26"/>
        <v/>
      </c>
      <c r="I302" s="116" t="str">
        <f t="shared" si="29"/>
        <v/>
      </c>
      <c r="J302" s="149" t="str">
        <f ca="1">IFERROR(SMALL(WorkingDays,ROW(A302)-ROW($A$2)),"")</f>
        <v/>
      </c>
    </row>
    <row r="303" spans="1:10">
      <c r="A303" s="115" t="str">
        <f t="shared" si="24"/>
        <v/>
      </c>
      <c r="B303" s="148" t="str">
        <f t="shared" si="27"/>
        <v/>
      </c>
      <c r="C303" s="148" t="str">
        <f t="shared" si="28"/>
        <v/>
      </c>
      <c r="D303" s="148" t="str">
        <f t="array" ref="D303">IF(A303="","",MIN(IF($C$3:$C$399=C303,ROW($B$3:$B$399),"")))</f>
        <v/>
      </c>
      <c r="E303" s="148" t="str">
        <f t="array" aca="1" ref="E303" ca="1">IF(A303="","",COUNTIF(INDIRECT(ADDRESS(D303,COLUMN(B303))):INDIRECT(ADDRESS(ROW(E303),COLUMN(B303))),B303))</f>
        <v/>
      </c>
      <c r="F303" s="116" t="str">
        <f ca="1">IFERROR(INDEX(Settings!$F$27:$L$31,MATCH($E303,Settings!$E$27:$E$31,0),MATCH($B303,Settings!$F$25:$L$25,0))="Yes","")</f>
        <v/>
      </c>
      <c r="G303" s="116" t="str">
        <f t="shared" si="25"/>
        <v/>
      </c>
      <c r="H303" s="116" t="str">
        <f t="shared" si="26"/>
        <v/>
      </c>
      <c r="I303" s="116" t="str">
        <f t="shared" si="29"/>
        <v/>
      </c>
      <c r="J303" s="149" t="str">
        <f ca="1">IFERROR(SMALL(WorkingDays,ROW(A303)-ROW($A$2)),"")</f>
        <v/>
      </c>
    </row>
    <row r="304" spans="1:10">
      <c r="A304" s="115" t="str">
        <f t="shared" si="24"/>
        <v/>
      </c>
      <c r="B304" s="148" t="str">
        <f t="shared" si="27"/>
        <v/>
      </c>
      <c r="C304" s="148" t="str">
        <f t="shared" si="28"/>
        <v/>
      </c>
      <c r="D304" s="148" t="str">
        <f t="array" ref="D304">IF(A304="","",MIN(IF($C$3:$C$399=C304,ROW($B$3:$B$399),"")))</f>
        <v/>
      </c>
      <c r="E304" s="148" t="str">
        <f t="array" aca="1" ref="E304" ca="1">IF(A304="","",COUNTIF(INDIRECT(ADDRESS(D304,COLUMN(B304))):INDIRECT(ADDRESS(ROW(E304),COLUMN(B304))),B304))</f>
        <v/>
      </c>
      <c r="F304" s="116" t="str">
        <f ca="1">IFERROR(INDEX(Settings!$F$27:$L$31,MATCH($E304,Settings!$E$27:$E$31,0),MATCH($B304,Settings!$F$25:$L$25,0))="Yes","")</f>
        <v/>
      </c>
      <c r="G304" s="116" t="str">
        <f t="shared" si="25"/>
        <v/>
      </c>
      <c r="H304" s="116" t="str">
        <f t="shared" si="26"/>
        <v/>
      </c>
      <c r="I304" s="116" t="str">
        <f t="shared" si="29"/>
        <v/>
      </c>
      <c r="J304" s="149" t="str">
        <f ca="1">IFERROR(SMALL(WorkingDays,ROW(A304)-ROW($A$2)),"")</f>
        <v/>
      </c>
    </row>
    <row r="305" spans="1:10">
      <c r="A305" s="115" t="str">
        <f t="shared" si="24"/>
        <v/>
      </c>
      <c r="B305" s="148" t="str">
        <f t="shared" si="27"/>
        <v/>
      </c>
      <c r="C305" s="148" t="str">
        <f t="shared" si="28"/>
        <v/>
      </c>
      <c r="D305" s="148" t="str">
        <f t="array" ref="D305">IF(A305="","",MIN(IF($C$3:$C$399=C305,ROW($B$3:$B$399),"")))</f>
        <v/>
      </c>
      <c r="E305" s="148" t="str">
        <f t="array" aca="1" ref="E305" ca="1">IF(A305="","",COUNTIF(INDIRECT(ADDRESS(D305,COLUMN(B305))):INDIRECT(ADDRESS(ROW(E305),COLUMN(B305))),B305))</f>
        <v/>
      </c>
      <c r="F305" s="116" t="str">
        <f ca="1">IFERROR(INDEX(Settings!$F$27:$L$31,MATCH($E305,Settings!$E$27:$E$31,0),MATCH($B305,Settings!$F$25:$L$25,0))="Yes","")</f>
        <v/>
      </c>
      <c r="G305" s="116" t="str">
        <f t="shared" si="25"/>
        <v/>
      </c>
      <c r="H305" s="116" t="str">
        <f t="shared" si="26"/>
        <v/>
      </c>
      <c r="I305" s="116" t="str">
        <f t="shared" si="29"/>
        <v/>
      </c>
      <c r="J305" s="149" t="str">
        <f ca="1">IFERROR(SMALL(WorkingDays,ROW(A305)-ROW($A$2)),"")</f>
        <v/>
      </c>
    </row>
    <row r="306" spans="1:10">
      <c r="A306" s="115" t="str">
        <f t="shared" si="24"/>
        <v/>
      </c>
      <c r="B306" s="148" t="str">
        <f t="shared" si="27"/>
        <v/>
      </c>
      <c r="C306" s="148" t="str">
        <f t="shared" si="28"/>
        <v/>
      </c>
      <c r="D306" s="148" t="str">
        <f t="array" ref="D306">IF(A306="","",MIN(IF($C$3:$C$399=C306,ROW($B$3:$B$399),"")))</f>
        <v/>
      </c>
      <c r="E306" s="148" t="str">
        <f t="array" aca="1" ref="E306" ca="1">IF(A306="","",COUNTIF(INDIRECT(ADDRESS(D306,COLUMN(B306))):INDIRECT(ADDRESS(ROW(E306),COLUMN(B306))),B306))</f>
        <v/>
      </c>
      <c r="F306" s="116" t="str">
        <f ca="1">IFERROR(INDEX(Settings!$F$27:$L$31,MATCH($E306,Settings!$E$27:$E$31,0),MATCH($B306,Settings!$F$25:$L$25,0))="Yes","")</f>
        <v/>
      </c>
      <c r="G306" s="116" t="str">
        <f t="shared" si="25"/>
        <v/>
      </c>
      <c r="H306" s="116" t="str">
        <f t="shared" si="26"/>
        <v/>
      </c>
      <c r="I306" s="116" t="str">
        <f t="shared" si="29"/>
        <v/>
      </c>
      <c r="J306" s="149" t="str">
        <f ca="1">IFERROR(SMALL(WorkingDays,ROW(A306)-ROW($A$2)),"")</f>
        <v/>
      </c>
    </row>
    <row r="307" spans="1:10">
      <c r="A307" s="115" t="str">
        <f t="shared" si="24"/>
        <v/>
      </c>
      <c r="B307" s="148" t="str">
        <f t="shared" si="27"/>
        <v/>
      </c>
      <c r="C307" s="148" t="str">
        <f t="shared" si="28"/>
        <v/>
      </c>
      <c r="D307" s="148" t="str">
        <f t="array" ref="D307">IF(A307="","",MIN(IF($C$3:$C$399=C307,ROW($B$3:$B$399),"")))</f>
        <v/>
      </c>
      <c r="E307" s="148" t="str">
        <f t="array" aca="1" ref="E307" ca="1">IF(A307="","",COUNTIF(INDIRECT(ADDRESS(D307,COLUMN(B307))):INDIRECT(ADDRESS(ROW(E307),COLUMN(B307))),B307))</f>
        <v/>
      </c>
      <c r="F307" s="116" t="str">
        <f ca="1">IFERROR(INDEX(Settings!$F$27:$L$31,MATCH($E307,Settings!$E$27:$E$31,0),MATCH($B307,Settings!$F$25:$L$25,0))="Yes","")</f>
        <v/>
      </c>
      <c r="G307" s="116" t="str">
        <f t="shared" si="25"/>
        <v/>
      </c>
      <c r="H307" s="116" t="str">
        <f t="shared" si="26"/>
        <v/>
      </c>
      <c r="I307" s="116" t="str">
        <f t="shared" si="29"/>
        <v/>
      </c>
      <c r="J307" s="149" t="str">
        <f ca="1">IFERROR(SMALL(WorkingDays,ROW(A307)-ROW($A$2)),"")</f>
        <v/>
      </c>
    </row>
    <row r="308" spans="1:10">
      <c r="A308" s="115" t="str">
        <f t="shared" si="24"/>
        <v/>
      </c>
      <c r="B308" s="148" t="str">
        <f t="shared" si="27"/>
        <v/>
      </c>
      <c r="C308" s="148" t="str">
        <f t="shared" si="28"/>
        <v/>
      </c>
      <c r="D308" s="148" t="str">
        <f t="array" ref="D308">IF(A308="","",MIN(IF($C$3:$C$399=C308,ROW($B$3:$B$399),"")))</f>
        <v/>
      </c>
      <c r="E308" s="148" t="str">
        <f t="array" aca="1" ref="E308" ca="1">IF(A308="","",COUNTIF(INDIRECT(ADDRESS(D308,COLUMN(B308))):INDIRECT(ADDRESS(ROW(E308),COLUMN(B308))),B308))</f>
        <v/>
      </c>
      <c r="F308" s="116" t="str">
        <f ca="1">IFERROR(INDEX(Settings!$F$27:$L$31,MATCH($E308,Settings!$E$27:$E$31,0),MATCH($B308,Settings!$F$25:$L$25,0))="Yes","")</f>
        <v/>
      </c>
      <c r="G308" s="116" t="str">
        <f t="shared" si="25"/>
        <v/>
      </c>
      <c r="H308" s="116" t="str">
        <f t="shared" si="26"/>
        <v/>
      </c>
      <c r="I308" s="116" t="str">
        <f t="shared" si="29"/>
        <v/>
      </c>
      <c r="J308" s="149" t="str">
        <f ca="1">IFERROR(SMALL(WorkingDays,ROW(A308)-ROW($A$2)),"")</f>
        <v/>
      </c>
    </row>
    <row r="309" spans="1:10">
      <c r="A309" s="115" t="str">
        <f t="shared" si="24"/>
        <v/>
      </c>
      <c r="B309" s="148" t="str">
        <f t="shared" si="27"/>
        <v/>
      </c>
      <c r="C309" s="148" t="str">
        <f t="shared" si="28"/>
        <v/>
      </c>
      <c r="D309" s="148" t="str">
        <f t="array" ref="D309">IF(A309="","",MIN(IF($C$3:$C$399=C309,ROW($B$3:$B$399),"")))</f>
        <v/>
      </c>
      <c r="E309" s="148" t="str">
        <f t="array" aca="1" ref="E309" ca="1">IF(A309="","",COUNTIF(INDIRECT(ADDRESS(D309,COLUMN(B309))):INDIRECT(ADDRESS(ROW(E309),COLUMN(B309))),B309))</f>
        <v/>
      </c>
      <c r="F309" s="116" t="str">
        <f ca="1">IFERROR(INDEX(Settings!$F$27:$L$31,MATCH($E309,Settings!$E$27:$E$31,0),MATCH($B309,Settings!$F$25:$L$25,0))="Yes","")</f>
        <v/>
      </c>
      <c r="G309" s="116" t="str">
        <f t="shared" si="25"/>
        <v/>
      </c>
      <c r="H309" s="116" t="str">
        <f t="shared" si="26"/>
        <v/>
      </c>
      <c r="I309" s="116" t="str">
        <f t="shared" si="29"/>
        <v/>
      </c>
      <c r="J309" s="149" t="str">
        <f ca="1">IFERROR(SMALL(WorkingDays,ROW(A309)-ROW($A$2)),"")</f>
        <v/>
      </c>
    </row>
    <row r="310" spans="1:10">
      <c r="A310" s="115" t="str">
        <f t="shared" si="24"/>
        <v/>
      </c>
      <c r="B310" s="148" t="str">
        <f t="shared" si="27"/>
        <v/>
      </c>
      <c r="C310" s="148" t="str">
        <f t="shared" si="28"/>
        <v/>
      </c>
      <c r="D310" s="148" t="str">
        <f t="array" ref="D310">IF(A310="","",MIN(IF($C$3:$C$399=C310,ROW($B$3:$B$399),"")))</f>
        <v/>
      </c>
      <c r="E310" s="148" t="str">
        <f t="array" aca="1" ref="E310" ca="1">IF(A310="","",COUNTIF(INDIRECT(ADDRESS(D310,COLUMN(B310))):INDIRECT(ADDRESS(ROW(E310),COLUMN(B310))),B310))</f>
        <v/>
      </c>
      <c r="F310" s="116" t="str">
        <f ca="1">IFERROR(INDEX(Settings!$F$27:$L$31,MATCH($E310,Settings!$E$27:$E$31,0),MATCH($B310,Settings!$F$25:$L$25,0))="Yes","")</f>
        <v/>
      </c>
      <c r="G310" s="116" t="str">
        <f t="shared" si="25"/>
        <v/>
      </c>
      <c r="H310" s="116" t="str">
        <f t="shared" si="26"/>
        <v/>
      </c>
      <c r="I310" s="116" t="str">
        <f t="shared" si="29"/>
        <v/>
      </c>
      <c r="J310" s="149" t="str">
        <f ca="1">IFERROR(SMALL(WorkingDays,ROW(A310)-ROW($A$2)),"")</f>
        <v/>
      </c>
    </row>
    <row r="311" spans="1:10">
      <c r="A311" s="115" t="str">
        <f t="shared" si="24"/>
        <v/>
      </c>
      <c r="B311" s="148" t="str">
        <f t="shared" si="27"/>
        <v/>
      </c>
      <c r="C311" s="148" t="str">
        <f t="shared" si="28"/>
        <v/>
      </c>
      <c r="D311" s="148" t="str">
        <f t="array" ref="D311">IF(A311="","",MIN(IF($C$3:$C$399=C311,ROW($B$3:$B$399),"")))</f>
        <v/>
      </c>
      <c r="E311" s="148" t="str">
        <f t="array" aca="1" ref="E311" ca="1">IF(A311="","",COUNTIF(INDIRECT(ADDRESS(D311,COLUMN(B311))):INDIRECT(ADDRESS(ROW(E311),COLUMN(B311))),B311))</f>
        <v/>
      </c>
      <c r="F311" s="116" t="str">
        <f ca="1">IFERROR(INDEX(Settings!$F$27:$L$31,MATCH($E311,Settings!$E$27:$E$31,0),MATCH($B311,Settings!$F$25:$L$25,0))="Yes","")</f>
        <v/>
      </c>
      <c r="G311" s="116" t="str">
        <f t="shared" si="25"/>
        <v/>
      </c>
      <c r="H311" s="116" t="str">
        <f t="shared" si="26"/>
        <v/>
      </c>
      <c r="I311" s="116" t="str">
        <f t="shared" si="29"/>
        <v/>
      </c>
      <c r="J311" s="149" t="str">
        <f ca="1">IFERROR(SMALL(WorkingDays,ROW(A311)-ROW($A$2)),"")</f>
        <v/>
      </c>
    </row>
    <row r="312" spans="1:10">
      <c r="A312" s="115" t="str">
        <f t="shared" si="24"/>
        <v/>
      </c>
      <c r="B312" s="148" t="str">
        <f t="shared" si="27"/>
        <v/>
      </c>
      <c r="C312" s="148" t="str">
        <f t="shared" si="28"/>
        <v/>
      </c>
      <c r="D312" s="148" t="str">
        <f t="array" ref="D312">IF(A312="","",MIN(IF($C$3:$C$399=C312,ROW($B$3:$B$399),"")))</f>
        <v/>
      </c>
      <c r="E312" s="148" t="str">
        <f t="array" aca="1" ref="E312" ca="1">IF(A312="","",COUNTIF(INDIRECT(ADDRESS(D312,COLUMN(B312))):INDIRECT(ADDRESS(ROW(E312),COLUMN(B312))),B312))</f>
        <v/>
      </c>
      <c r="F312" s="116" t="str">
        <f ca="1">IFERROR(INDEX(Settings!$F$27:$L$31,MATCH($E312,Settings!$E$27:$E$31,0),MATCH($B312,Settings!$F$25:$L$25,0))="Yes","")</f>
        <v/>
      </c>
      <c r="G312" s="116" t="str">
        <f t="shared" si="25"/>
        <v/>
      </c>
      <c r="H312" s="116" t="str">
        <f t="shared" si="26"/>
        <v/>
      </c>
      <c r="I312" s="116" t="str">
        <f t="shared" si="29"/>
        <v/>
      </c>
      <c r="J312" s="149" t="str">
        <f ca="1">IFERROR(SMALL(WorkingDays,ROW(A312)-ROW($A$2)),"")</f>
        <v/>
      </c>
    </row>
    <row r="313" spans="1:10">
      <c r="A313" s="115" t="str">
        <f t="shared" si="24"/>
        <v/>
      </c>
      <c r="B313" s="148" t="str">
        <f t="shared" si="27"/>
        <v/>
      </c>
      <c r="C313" s="148" t="str">
        <f t="shared" si="28"/>
        <v/>
      </c>
      <c r="D313" s="148" t="str">
        <f t="array" ref="D313">IF(A313="","",MIN(IF($C$3:$C$399=C313,ROW($B$3:$B$399),"")))</f>
        <v/>
      </c>
      <c r="E313" s="148" t="str">
        <f t="array" aca="1" ref="E313" ca="1">IF(A313="","",COUNTIF(INDIRECT(ADDRESS(D313,COLUMN(B313))):INDIRECT(ADDRESS(ROW(E313),COLUMN(B313))),B313))</f>
        <v/>
      </c>
      <c r="F313" s="116" t="str">
        <f ca="1">IFERROR(INDEX(Settings!$F$27:$L$31,MATCH($E313,Settings!$E$27:$E$31,0),MATCH($B313,Settings!$F$25:$L$25,0))="Yes","")</f>
        <v/>
      </c>
      <c r="G313" s="116" t="str">
        <f t="shared" si="25"/>
        <v/>
      </c>
      <c r="H313" s="116" t="str">
        <f t="shared" si="26"/>
        <v/>
      </c>
      <c r="I313" s="116" t="str">
        <f t="shared" si="29"/>
        <v/>
      </c>
      <c r="J313" s="149" t="str">
        <f ca="1">IFERROR(SMALL(WorkingDays,ROW(A313)-ROW($A$2)),"")</f>
        <v/>
      </c>
    </row>
    <row r="314" spans="1:10">
      <c r="A314" s="115" t="str">
        <f t="shared" si="24"/>
        <v/>
      </c>
      <c r="B314" s="148" t="str">
        <f t="shared" si="27"/>
        <v/>
      </c>
      <c r="C314" s="148" t="str">
        <f t="shared" si="28"/>
        <v/>
      </c>
      <c r="D314" s="148" t="str">
        <f t="array" ref="D314">IF(A314="","",MIN(IF($C$3:$C$399=C314,ROW($B$3:$B$399),"")))</f>
        <v/>
      </c>
      <c r="E314" s="148" t="str">
        <f t="array" aca="1" ref="E314" ca="1">IF(A314="","",COUNTIF(INDIRECT(ADDRESS(D314,COLUMN(B314))):INDIRECT(ADDRESS(ROW(E314),COLUMN(B314))),B314))</f>
        <v/>
      </c>
      <c r="F314" s="116" t="str">
        <f ca="1">IFERROR(INDEX(Settings!$F$27:$L$31,MATCH($E314,Settings!$E$27:$E$31,0),MATCH($B314,Settings!$F$25:$L$25,0))="Yes","")</f>
        <v/>
      </c>
      <c r="G314" s="116" t="str">
        <f t="shared" si="25"/>
        <v/>
      </c>
      <c r="H314" s="116" t="str">
        <f t="shared" si="26"/>
        <v/>
      </c>
      <c r="I314" s="116" t="str">
        <f t="shared" si="29"/>
        <v/>
      </c>
      <c r="J314" s="149" t="str">
        <f ca="1">IFERROR(SMALL(WorkingDays,ROW(A314)-ROW($A$2)),"")</f>
        <v/>
      </c>
    </row>
    <row r="315" spans="1:10">
      <c r="A315" s="115" t="str">
        <f t="shared" si="24"/>
        <v/>
      </c>
      <c r="B315" s="148" t="str">
        <f t="shared" si="27"/>
        <v/>
      </c>
      <c r="C315" s="148" t="str">
        <f t="shared" si="28"/>
        <v/>
      </c>
      <c r="D315" s="148" t="str">
        <f t="array" ref="D315">IF(A315="","",MIN(IF($C$3:$C$399=C315,ROW($B$3:$B$399),"")))</f>
        <v/>
      </c>
      <c r="E315" s="148" t="str">
        <f t="array" aca="1" ref="E315" ca="1">IF(A315="","",COUNTIF(INDIRECT(ADDRESS(D315,COLUMN(B315))):INDIRECT(ADDRESS(ROW(E315),COLUMN(B315))),B315))</f>
        <v/>
      </c>
      <c r="F315" s="116" t="str">
        <f ca="1">IFERROR(INDEX(Settings!$F$27:$L$31,MATCH($E315,Settings!$E$27:$E$31,0),MATCH($B315,Settings!$F$25:$L$25,0))="Yes","")</f>
        <v/>
      </c>
      <c r="G315" s="116" t="str">
        <f t="shared" si="25"/>
        <v/>
      </c>
      <c r="H315" s="116" t="str">
        <f t="shared" si="26"/>
        <v/>
      </c>
      <c r="I315" s="116" t="str">
        <f t="shared" si="29"/>
        <v/>
      </c>
      <c r="J315" s="149" t="str">
        <f ca="1">IFERROR(SMALL(WorkingDays,ROW(A315)-ROW($A$2)),"")</f>
        <v/>
      </c>
    </row>
    <row r="316" spans="1:10">
      <c r="A316" s="115" t="str">
        <f t="shared" si="24"/>
        <v/>
      </c>
      <c r="B316" s="148" t="str">
        <f t="shared" si="27"/>
        <v/>
      </c>
      <c r="C316" s="148" t="str">
        <f t="shared" si="28"/>
        <v/>
      </c>
      <c r="D316" s="148" t="str">
        <f t="array" ref="D316">IF(A316="","",MIN(IF($C$3:$C$399=C316,ROW($B$3:$B$399),"")))</f>
        <v/>
      </c>
      <c r="E316" s="148" t="str">
        <f t="array" aca="1" ref="E316" ca="1">IF(A316="","",COUNTIF(INDIRECT(ADDRESS(D316,COLUMN(B316))):INDIRECT(ADDRESS(ROW(E316),COLUMN(B316))),B316))</f>
        <v/>
      </c>
      <c r="F316" s="116" t="str">
        <f ca="1">IFERROR(INDEX(Settings!$F$27:$L$31,MATCH($E316,Settings!$E$27:$E$31,0),MATCH($B316,Settings!$F$25:$L$25,0))="Yes","")</f>
        <v/>
      </c>
      <c r="G316" s="116" t="str">
        <f t="shared" si="25"/>
        <v/>
      </c>
      <c r="H316" s="116" t="str">
        <f t="shared" si="26"/>
        <v/>
      </c>
      <c r="I316" s="116" t="str">
        <f t="shared" si="29"/>
        <v/>
      </c>
      <c r="J316" s="149" t="str">
        <f ca="1">IFERROR(SMALL(WorkingDays,ROW(A316)-ROW($A$2)),"")</f>
        <v/>
      </c>
    </row>
    <row r="317" spans="1:10">
      <c r="A317" s="115" t="str">
        <f t="shared" si="24"/>
        <v/>
      </c>
      <c r="B317" s="148" t="str">
        <f t="shared" si="27"/>
        <v/>
      </c>
      <c r="C317" s="148" t="str">
        <f t="shared" si="28"/>
        <v/>
      </c>
      <c r="D317" s="148" t="str">
        <f t="array" ref="D317">IF(A317="","",MIN(IF($C$3:$C$399=C317,ROW($B$3:$B$399),"")))</f>
        <v/>
      </c>
      <c r="E317" s="148" t="str">
        <f t="array" aca="1" ref="E317" ca="1">IF(A317="","",COUNTIF(INDIRECT(ADDRESS(D317,COLUMN(B317))):INDIRECT(ADDRESS(ROW(E317),COLUMN(B317))),B317))</f>
        <v/>
      </c>
      <c r="F317" s="116" t="str">
        <f ca="1">IFERROR(INDEX(Settings!$F$27:$L$31,MATCH($E317,Settings!$E$27:$E$31,0),MATCH($B317,Settings!$F$25:$L$25,0))="Yes","")</f>
        <v/>
      </c>
      <c r="G317" s="116" t="str">
        <f t="shared" si="25"/>
        <v/>
      </c>
      <c r="H317" s="116" t="str">
        <f t="shared" si="26"/>
        <v/>
      </c>
      <c r="I317" s="116" t="str">
        <f t="shared" si="29"/>
        <v/>
      </c>
      <c r="J317" s="149" t="str">
        <f ca="1">IFERROR(SMALL(WorkingDays,ROW(A317)-ROW($A$2)),"")</f>
        <v/>
      </c>
    </row>
    <row r="318" spans="1:10">
      <c r="A318" s="115" t="str">
        <f t="shared" si="24"/>
        <v/>
      </c>
      <c r="B318" s="148" t="str">
        <f t="shared" si="27"/>
        <v/>
      </c>
      <c r="C318" s="148" t="str">
        <f t="shared" si="28"/>
        <v/>
      </c>
      <c r="D318" s="148" t="str">
        <f t="array" ref="D318">IF(A318="","",MIN(IF($C$3:$C$399=C318,ROW($B$3:$B$399),"")))</f>
        <v/>
      </c>
      <c r="E318" s="148" t="str">
        <f t="array" aca="1" ref="E318" ca="1">IF(A318="","",COUNTIF(INDIRECT(ADDRESS(D318,COLUMN(B318))):INDIRECT(ADDRESS(ROW(E318),COLUMN(B318))),B318))</f>
        <v/>
      </c>
      <c r="F318" s="116" t="str">
        <f ca="1">IFERROR(INDEX(Settings!$F$27:$L$31,MATCH($E318,Settings!$E$27:$E$31,0),MATCH($B318,Settings!$F$25:$L$25,0))="Yes","")</f>
        <v/>
      </c>
      <c r="G318" s="116" t="str">
        <f t="shared" si="25"/>
        <v/>
      </c>
      <c r="H318" s="116" t="str">
        <f t="shared" si="26"/>
        <v/>
      </c>
      <c r="I318" s="116" t="str">
        <f t="shared" si="29"/>
        <v/>
      </c>
      <c r="J318" s="149" t="str">
        <f ca="1">IFERROR(SMALL(WorkingDays,ROW(A318)-ROW($A$2)),"")</f>
        <v/>
      </c>
    </row>
    <row r="319" spans="1:10">
      <c r="A319" s="115" t="str">
        <f t="shared" si="24"/>
        <v/>
      </c>
      <c r="B319" s="148" t="str">
        <f t="shared" si="27"/>
        <v/>
      </c>
      <c r="C319" s="148" t="str">
        <f t="shared" si="28"/>
        <v/>
      </c>
      <c r="D319" s="148" t="str">
        <f t="array" ref="D319">IF(A319="","",MIN(IF($C$3:$C$399=C319,ROW($B$3:$B$399),"")))</f>
        <v/>
      </c>
      <c r="E319" s="148" t="str">
        <f t="array" aca="1" ref="E319" ca="1">IF(A319="","",COUNTIF(INDIRECT(ADDRESS(D319,COLUMN(B319))):INDIRECT(ADDRESS(ROW(E319),COLUMN(B319))),B319))</f>
        <v/>
      </c>
      <c r="F319" s="116" t="str">
        <f ca="1">IFERROR(INDEX(Settings!$F$27:$L$31,MATCH($E319,Settings!$E$27:$E$31,0),MATCH($B319,Settings!$F$25:$L$25,0))="Yes","")</f>
        <v/>
      </c>
      <c r="G319" s="116" t="str">
        <f t="shared" si="25"/>
        <v/>
      </c>
      <c r="H319" s="116" t="str">
        <f t="shared" si="26"/>
        <v/>
      </c>
      <c r="I319" s="116" t="str">
        <f t="shared" si="29"/>
        <v/>
      </c>
      <c r="J319" s="149" t="str">
        <f ca="1">IFERROR(SMALL(WorkingDays,ROW(A319)-ROW($A$2)),"")</f>
        <v/>
      </c>
    </row>
    <row r="320" spans="1:10">
      <c r="A320" s="115" t="str">
        <f t="shared" si="24"/>
        <v/>
      </c>
      <c r="B320" s="148" t="str">
        <f t="shared" si="27"/>
        <v/>
      </c>
      <c r="C320" s="148" t="str">
        <f t="shared" si="28"/>
        <v/>
      </c>
      <c r="D320" s="148" t="str">
        <f t="array" ref="D320">IF(A320="","",MIN(IF($C$3:$C$399=C320,ROW($B$3:$B$399),"")))</f>
        <v/>
      </c>
      <c r="E320" s="148" t="str">
        <f t="array" aca="1" ref="E320" ca="1">IF(A320="","",COUNTIF(INDIRECT(ADDRESS(D320,COLUMN(B320))):INDIRECT(ADDRESS(ROW(E320),COLUMN(B320))),B320))</f>
        <v/>
      </c>
      <c r="F320" s="116" t="str">
        <f ca="1">IFERROR(INDEX(Settings!$F$27:$L$31,MATCH($E320,Settings!$E$27:$E$31,0),MATCH($B320,Settings!$F$25:$L$25,0))="Yes","")</f>
        <v/>
      </c>
      <c r="G320" s="116" t="str">
        <f t="shared" si="25"/>
        <v/>
      </c>
      <c r="H320" s="116" t="str">
        <f t="shared" si="26"/>
        <v/>
      </c>
      <c r="I320" s="116" t="str">
        <f t="shared" si="29"/>
        <v/>
      </c>
      <c r="J320" s="149" t="str">
        <f ca="1">IFERROR(SMALL(WorkingDays,ROW(A320)-ROW($A$2)),"")</f>
        <v/>
      </c>
    </row>
    <row r="321" spans="1:10">
      <c r="A321" s="115" t="str">
        <f t="shared" si="24"/>
        <v/>
      </c>
      <c r="B321" s="148" t="str">
        <f t="shared" si="27"/>
        <v/>
      </c>
      <c r="C321" s="148" t="str">
        <f t="shared" si="28"/>
        <v/>
      </c>
      <c r="D321" s="148" t="str">
        <f t="array" ref="D321">IF(A321="","",MIN(IF($C$3:$C$399=C321,ROW($B$3:$B$399),"")))</f>
        <v/>
      </c>
      <c r="E321" s="148" t="str">
        <f t="array" aca="1" ref="E321" ca="1">IF(A321="","",COUNTIF(INDIRECT(ADDRESS(D321,COLUMN(B321))):INDIRECT(ADDRESS(ROW(E321),COLUMN(B321))),B321))</f>
        <v/>
      </c>
      <c r="F321" s="116" t="str">
        <f ca="1">IFERROR(INDEX(Settings!$F$27:$L$31,MATCH($E321,Settings!$E$27:$E$31,0),MATCH($B321,Settings!$F$25:$L$25,0))="Yes","")</f>
        <v/>
      </c>
      <c r="G321" s="116" t="str">
        <f t="shared" si="25"/>
        <v/>
      </c>
      <c r="H321" s="116" t="str">
        <f t="shared" si="26"/>
        <v/>
      </c>
      <c r="I321" s="116" t="str">
        <f t="shared" si="29"/>
        <v/>
      </c>
      <c r="J321" s="149" t="str">
        <f ca="1">IFERROR(SMALL(WorkingDays,ROW(A321)-ROW($A$2)),"")</f>
        <v/>
      </c>
    </row>
    <row r="322" spans="1:10">
      <c r="A322" s="115" t="str">
        <f t="shared" si="24"/>
        <v/>
      </c>
      <c r="B322" s="148" t="str">
        <f t="shared" si="27"/>
        <v/>
      </c>
      <c r="C322" s="148" t="str">
        <f t="shared" si="28"/>
        <v/>
      </c>
      <c r="D322" s="148" t="str">
        <f t="array" ref="D322">IF(A322="","",MIN(IF($C$3:$C$399=C322,ROW($B$3:$B$399),"")))</f>
        <v/>
      </c>
      <c r="E322" s="148" t="str">
        <f t="array" aca="1" ref="E322" ca="1">IF(A322="","",COUNTIF(INDIRECT(ADDRESS(D322,COLUMN(B322))):INDIRECT(ADDRESS(ROW(E322),COLUMN(B322))),B322))</f>
        <v/>
      </c>
      <c r="F322" s="116" t="str">
        <f ca="1">IFERROR(INDEX(Settings!$F$27:$L$31,MATCH($E322,Settings!$E$27:$E$31,0),MATCH($B322,Settings!$F$25:$L$25,0))="Yes","")</f>
        <v/>
      </c>
      <c r="G322" s="116" t="str">
        <f t="shared" si="25"/>
        <v/>
      </c>
      <c r="H322" s="116" t="str">
        <f t="shared" si="26"/>
        <v/>
      </c>
      <c r="I322" s="116" t="str">
        <f t="shared" si="29"/>
        <v/>
      </c>
      <c r="J322" s="149" t="str">
        <f ca="1">IFERROR(SMALL(WorkingDays,ROW(A322)-ROW($A$2)),"")</f>
        <v/>
      </c>
    </row>
    <row r="323" spans="1:10">
      <c r="A323" s="115" t="str">
        <f t="shared" ref="A323:A386" si="30">IF(ISNUMBER(I_BegnDate),IF(DATE(YEAR(I_BegnDate),MONTH(I_BegnDate),1)+ROW(A323)-ROW($A$3)&gt;I_EndDate,"",(DATE(YEAR(I_BegnDate),MONTH(I_BegnDate),1)+ROW(A323)-ROW($A$3))),"")</f>
        <v/>
      </c>
      <c r="B323" s="148" t="str">
        <f t="shared" si="27"/>
        <v/>
      </c>
      <c r="C323" s="148" t="str">
        <f t="shared" si="28"/>
        <v/>
      </c>
      <c r="D323" s="148" t="str">
        <f t="array" ref="D323">IF(A323="","",MIN(IF($C$3:$C$399=C323,ROW($B$3:$B$399),"")))</f>
        <v/>
      </c>
      <c r="E323" s="148" t="str">
        <f t="array" aca="1" ref="E323" ca="1">IF(A323="","",COUNTIF(INDIRECT(ADDRESS(D323,COLUMN(B323))):INDIRECT(ADDRESS(ROW(E323),COLUMN(B323))),B323))</f>
        <v/>
      </c>
      <c r="F323" s="116" t="str">
        <f ca="1">IFERROR(INDEX(Settings!$F$27:$L$31,MATCH($E323,Settings!$E$27:$E$31,0),MATCH($B323,Settings!$F$25:$L$25,0))="Yes","")</f>
        <v/>
      </c>
      <c r="G323" s="116" t="str">
        <f t="shared" ref="G323:G368" si="31">IF(A323="","",ISNUMBER(MATCH(A323,INDEX(R_Holidays,,2),0)))</f>
        <v/>
      </c>
      <c r="H323" s="116" t="str">
        <f t="shared" ref="H323:H386" si="32">IF(A323="","",A323&lt;I_BegnDate)</f>
        <v/>
      </c>
      <c r="I323" s="116" t="str">
        <f t="shared" si="29"/>
        <v/>
      </c>
      <c r="J323" s="149" t="str">
        <f ca="1">IFERROR(SMALL(WorkingDays,ROW(A323)-ROW($A$2)),"")</f>
        <v/>
      </c>
    </row>
    <row r="324" spans="1:10">
      <c r="A324" s="115" t="str">
        <f t="shared" si="30"/>
        <v/>
      </c>
      <c r="B324" s="148" t="str">
        <f t="shared" ref="B324:B399" si="33">IF(A324="","",WEEKDAY(A324,2))</f>
        <v/>
      </c>
      <c r="C324" s="148" t="str">
        <f t="shared" ref="C324:C368" si="34">IF(A324="","",MONTH(A324))</f>
        <v/>
      </c>
      <c r="D324" s="148" t="str">
        <f t="array" ref="D324">IF(A324="","",MIN(IF($C$3:$C$399=C324,ROW($B$3:$B$399),"")))</f>
        <v/>
      </c>
      <c r="E324" s="148" t="str">
        <f t="array" aca="1" ref="E324" ca="1">IF(A324="","",COUNTIF(INDIRECT(ADDRESS(D324,COLUMN(B324))):INDIRECT(ADDRESS(ROW(E324),COLUMN(B324))),B324))</f>
        <v/>
      </c>
      <c r="F324" s="116" t="str">
        <f ca="1">IFERROR(INDEX(Settings!$F$27:$L$31,MATCH($E324,Settings!$E$27:$E$31,0),MATCH($B324,Settings!$F$25:$L$25,0))="Yes","")</f>
        <v/>
      </c>
      <c r="G324" s="116" t="str">
        <f t="shared" si="31"/>
        <v/>
      </c>
      <c r="H324" s="116" t="str">
        <f t="shared" si="32"/>
        <v/>
      </c>
      <c r="I324" s="116" t="str">
        <f t="shared" ref="I324:I387" si="35">IF(A324="","",AND(NOT(F324),NOT(G324),NOT(H324)))</f>
        <v/>
      </c>
      <c r="J324" s="149" t="str">
        <f ca="1">IFERROR(SMALL(WorkingDays,ROW(A324)-ROW($A$2)),"")</f>
        <v/>
      </c>
    </row>
    <row r="325" spans="1:10">
      <c r="A325" s="115" t="str">
        <f t="shared" si="30"/>
        <v/>
      </c>
      <c r="B325" s="148" t="str">
        <f t="shared" si="33"/>
        <v/>
      </c>
      <c r="C325" s="148" t="str">
        <f t="shared" si="34"/>
        <v/>
      </c>
      <c r="D325" s="148" t="str">
        <f t="array" ref="D325">IF(A325="","",MIN(IF($C$3:$C$399=C325,ROW($B$3:$B$399),"")))</f>
        <v/>
      </c>
      <c r="E325" s="148" t="str">
        <f t="array" aca="1" ref="E325" ca="1">IF(A325="","",COUNTIF(INDIRECT(ADDRESS(D325,COLUMN(B325))):INDIRECT(ADDRESS(ROW(E325),COLUMN(B325))),B325))</f>
        <v/>
      </c>
      <c r="F325" s="116" t="str">
        <f ca="1">IFERROR(INDEX(Settings!$F$27:$L$31,MATCH($E325,Settings!$E$27:$E$31,0),MATCH($B325,Settings!$F$25:$L$25,0))="Yes","")</f>
        <v/>
      </c>
      <c r="G325" s="116" t="str">
        <f t="shared" si="31"/>
        <v/>
      </c>
      <c r="H325" s="116" t="str">
        <f t="shared" si="32"/>
        <v/>
      </c>
      <c r="I325" s="116" t="str">
        <f t="shared" si="35"/>
        <v/>
      </c>
      <c r="J325" s="149" t="str">
        <f ca="1">IFERROR(SMALL(WorkingDays,ROW(A325)-ROW($A$2)),"")</f>
        <v/>
      </c>
    </row>
    <row r="326" spans="1:10">
      <c r="A326" s="115" t="str">
        <f t="shared" si="30"/>
        <v/>
      </c>
      <c r="B326" s="148" t="str">
        <f t="shared" si="33"/>
        <v/>
      </c>
      <c r="C326" s="148" t="str">
        <f t="shared" si="34"/>
        <v/>
      </c>
      <c r="D326" s="148" t="str">
        <f t="array" ref="D326">IF(A326="","",MIN(IF($C$3:$C$399=C326,ROW($B$3:$B$399),"")))</f>
        <v/>
      </c>
      <c r="E326" s="148" t="str">
        <f t="array" aca="1" ref="E326" ca="1">IF(A326="","",COUNTIF(INDIRECT(ADDRESS(D326,COLUMN(B326))):INDIRECT(ADDRESS(ROW(E326),COLUMN(B326))),B326))</f>
        <v/>
      </c>
      <c r="F326" s="116" t="str">
        <f ca="1">IFERROR(INDEX(Settings!$F$27:$L$31,MATCH($E326,Settings!$E$27:$E$31,0),MATCH($B326,Settings!$F$25:$L$25,0))="Yes","")</f>
        <v/>
      </c>
      <c r="G326" s="116" t="str">
        <f t="shared" si="31"/>
        <v/>
      </c>
      <c r="H326" s="116" t="str">
        <f t="shared" si="32"/>
        <v/>
      </c>
      <c r="I326" s="116" t="str">
        <f t="shared" si="35"/>
        <v/>
      </c>
      <c r="J326" s="149" t="str">
        <f ca="1">IFERROR(SMALL(WorkingDays,ROW(A326)-ROW($A$2)),"")</f>
        <v/>
      </c>
    </row>
    <row r="327" spans="1:10">
      <c r="A327" s="115" t="str">
        <f t="shared" si="30"/>
        <v/>
      </c>
      <c r="B327" s="148" t="str">
        <f t="shared" si="33"/>
        <v/>
      </c>
      <c r="C327" s="148" t="str">
        <f t="shared" si="34"/>
        <v/>
      </c>
      <c r="D327" s="148" t="str">
        <f t="array" ref="D327">IF(A327="","",MIN(IF($C$3:$C$399=C327,ROW($B$3:$B$399),"")))</f>
        <v/>
      </c>
      <c r="E327" s="148" t="str">
        <f t="array" aca="1" ref="E327" ca="1">IF(A327="","",COUNTIF(INDIRECT(ADDRESS(D327,COLUMN(B327))):INDIRECT(ADDRESS(ROW(E327),COLUMN(B327))),B327))</f>
        <v/>
      </c>
      <c r="F327" s="116" t="str">
        <f ca="1">IFERROR(INDEX(Settings!$F$27:$L$31,MATCH($E327,Settings!$E$27:$E$31,0),MATCH($B327,Settings!$F$25:$L$25,0))="Yes","")</f>
        <v/>
      </c>
      <c r="G327" s="116" t="str">
        <f t="shared" si="31"/>
        <v/>
      </c>
      <c r="H327" s="116" t="str">
        <f t="shared" si="32"/>
        <v/>
      </c>
      <c r="I327" s="116" t="str">
        <f t="shared" si="35"/>
        <v/>
      </c>
      <c r="J327" s="149" t="str">
        <f ca="1">IFERROR(SMALL(WorkingDays,ROW(A327)-ROW($A$2)),"")</f>
        <v/>
      </c>
    </row>
    <row r="328" spans="1:10">
      <c r="A328" s="115" t="str">
        <f t="shared" si="30"/>
        <v/>
      </c>
      <c r="B328" s="148" t="str">
        <f t="shared" si="33"/>
        <v/>
      </c>
      <c r="C328" s="148" t="str">
        <f t="shared" si="34"/>
        <v/>
      </c>
      <c r="D328" s="148" t="str">
        <f t="array" ref="D328">IF(A328="","",MIN(IF($C$3:$C$399=C328,ROW($B$3:$B$399),"")))</f>
        <v/>
      </c>
      <c r="E328" s="148" t="str">
        <f t="array" aca="1" ref="E328" ca="1">IF(A328="","",COUNTIF(INDIRECT(ADDRESS(D328,COLUMN(B328))):INDIRECT(ADDRESS(ROW(E328),COLUMN(B328))),B328))</f>
        <v/>
      </c>
      <c r="F328" s="116" t="str">
        <f ca="1">IFERROR(INDEX(Settings!$F$27:$L$31,MATCH($E328,Settings!$E$27:$E$31,0),MATCH($B328,Settings!$F$25:$L$25,0))="Yes","")</f>
        <v/>
      </c>
      <c r="G328" s="116" t="str">
        <f t="shared" si="31"/>
        <v/>
      </c>
      <c r="H328" s="116" t="str">
        <f t="shared" si="32"/>
        <v/>
      </c>
      <c r="I328" s="116" t="str">
        <f t="shared" si="35"/>
        <v/>
      </c>
      <c r="J328" s="149" t="str">
        <f ca="1">IFERROR(SMALL(WorkingDays,ROW(A328)-ROW($A$2)),"")</f>
        <v/>
      </c>
    </row>
    <row r="329" spans="1:10">
      <c r="A329" s="115" t="str">
        <f t="shared" si="30"/>
        <v/>
      </c>
      <c r="B329" s="148" t="str">
        <f t="shared" si="33"/>
        <v/>
      </c>
      <c r="C329" s="148" t="str">
        <f t="shared" si="34"/>
        <v/>
      </c>
      <c r="D329" s="148" t="str">
        <f t="array" ref="D329">IF(A329="","",MIN(IF($C$3:$C$399=C329,ROW($B$3:$B$399),"")))</f>
        <v/>
      </c>
      <c r="E329" s="148" t="str">
        <f t="array" aca="1" ref="E329" ca="1">IF(A329="","",COUNTIF(INDIRECT(ADDRESS(D329,COLUMN(B329))):INDIRECT(ADDRESS(ROW(E329),COLUMN(B329))),B329))</f>
        <v/>
      </c>
      <c r="F329" s="116" t="str">
        <f ca="1">IFERROR(INDEX(Settings!$F$27:$L$31,MATCH($E329,Settings!$E$27:$E$31,0),MATCH($B329,Settings!$F$25:$L$25,0))="Yes","")</f>
        <v/>
      </c>
      <c r="G329" s="116" t="str">
        <f t="shared" si="31"/>
        <v/>
      </c>
      <c r="H329" s="116" t="str">
        <f t="shared" si="32"/>
        <v/>
      </c>
      <c r="I329" s="116" t="str">
        <f t="shared" si="35"/>
        <v/>
      </c>
      <c r="J329" s="149" t="str">
        <f ca="1">IFERROR(SMALL(WorkingDays,ROW(A329)-ROW($A$2)),"")</f>
        <v/>
      </c>
    </row>
    <row r="330" spans="1:10">
      <c r="A330" s="115" t="str">
        <f t="shared" si="30"/>
        <v/>
      </c>
      <c r="B330" s="148" t="str">
        <f t="shared" si="33"/>
        <v/>
      </c>
      <c r="C330" s="148" t="str">
        <f t="shared" si="34"/>
        <v/>
      </c>
      <c r="D330" s="148" t="str">
        <f t="array" ref="D330">IF(A330="","",MIN(IF($C$3:$C$399=C330,ROW($B$3:$B$399),"")))</f>
        <v/>
      </c>
      <c r="E330" s="148" t="str">
        <f t="array" aca="1" ref="E330" ca="1">IF(A330="","",COUNTIF(INDIRECT(ADDRESS(D330,COLUMN(B330))):INDIRECT(ADDRESS(ROW(E330),COLUMN(B330))),B330))</f>
        <v/>
      </c>
      <c r="F330" s="116" t="str">
        <f ca="1">IFERROR(INDEX(Settings!$F$27:$L$31,MATCH($E330,Settings!$E$27:$E$31,0),MATCH($B330,Settings!$F$25:$L$25,0))="Yes","")</f>
        <v/>
      </c>
      <c r="G330" s="116" t="str">
        <f t="shared" si="31"/>
        <v/>
      </c>
      <c r="H330" s="116" t="str">
        <f t="shared" si="32"/>
        <v/>
      </c>
      <c r="I330" s="116" t="str">
        <f t="shared" si="35"/>
        <v/>
      </c>
      <c r="J330" s="149" t="str">
        <f ca="1">IFERROR(SMALL(WorkingDays,ROW(A330)-ROW($A$2)),"")</f>
        <v/>
      </c>
    </row>
    <row r="331" spans="1:10">
      <c r="A331" s="115" t="str">
        <f t="shared" si="30"/>
        <v/>
      </c>
      <c r="B331" s="148" t="str">
        <f t="shared" si="33"/>
        <v/>
      </c>
      <c r="C331" s="148" t="str">
        <f t="shared" si="34"/>
        <v/>
      </c>
      <c r="D331" s="148" t="str">
        <f t="array" ref="D331">IF(A331="","",MIN(IF($C$3:$C$399=C331,ROW($B$3:$B$399),"")))</f>
        <v/>
      </c>
      <c r="E331" s="148" t="str">
        <f t="array" aca="1" ref="E331" ca="1">IF(A331="","",COUNTIF(INDIRECT(ADDRESS(D331,COLUMN(B331))):INDIRECT(ADDRESS(ROW(E331),COLUMN(B331))),B331))</f>
        <v/>
      </c>
      <c r="F331" s="116" t="str">
        <f ca="1">IFERROR(INDEX(Settings!$F$27:$L$31,MATCH($E331,Settings!$E$27:$E$31,0),MATCH($B331,Settings!$F$25:$L$25,0))="Yes","")</f>
        <v/>
      </c>
      <c r="G331" s="116" t="str">
        <f t="shared" si="31"/>
        <v/>
      </c>
      <c r="H331" s="116" t="str">
        <f t="shared" si="32"/>
        <v/>
      </c>
      <c r="I331" s="116" t="str">
        <f t="shared" si="35"/>
        <v/>
      </c>
      <c r="J331" s="149" t="str">
        <f ca="1">IFERROR(SMALL(WorkingDays,ROW(A331)-ROW($A$2)),"")</f>
        <v/>
      </c>
    </row>
    <row r="332" spans="1:10">
      <c r="A332" s="115" t="str">
        <f t="shared" si="30"/>
        <v/>
      </c>
      <c r="B332" s="148" t="str">
        <f t="shared" si="33"/>
        <v/>
      </c>
      <c r="C332" s="148" t="str">
        <f t="shared" si="34"/>
        <v/>
      </c>
      <c r="D332" s="148" t="str">
        <f t="array" ref="D332">IF(A332="","",MIN(IF($C$3:$C$399=C332,ROW($B$3:$B$399),"")))</f>
        <v/>
      </c>
      <c r="E332" s="148" t="str">
        <f t="array" aca="1" ref="E332" ca="1">IF(A332="","",COUNTIF(INDIRECT(ADDRESS(D332,COLUMN(B332))):INDIRECT(ADDRESS(ROW(E332),COLUMN(B332))),B332))</f>
        <v/>
      </c>
      <c r="F332" s="116" t="str">
        <f ca="1">IFERROR(INDEX(Settings!$F$27:$L$31,MATCH($E332,Settings!$E$27:$E$31,0),MATCH($B332,Settings!$F$25:$L$25,0))="Yes","")</f>
        <v/>
      </c>
      <c r="G332" s="116" t="str">
        <f t="shared" si="31"/>
        <v/>
      </c>
      <c r="H332" s="116" t="str">
        <f t="shared" si="32"/>
        <v/>
      </c>
      <c r="I332" s="116" t="str">
        <f t="shared" si="35"/>
        <v/>
      </c>
      <c r="J332" s="149" t="str">
        <f ca="1">IFERROR(SMALL(WorkingDays,ROW(A332)-ROW($A$2)),"")</f>
        <v/>
      </c>
    </row>
    <row r="333" spans="1:10">
      <c r="A333" s="115" t="str">
        <f t="shared" si="30"/>
        <v/>
      </c>
      <c r="B333" s="148" t="str">
        <f t="shared" si="33"/>
        <v/>
      </c>
      <c r="C333" s="148" t="str">
        <f t="shared" si="34"/>
        <v/>
      </c>
      <c r="D333" s="148" t="str">
        <f t="array" ref="D333">IF(A333="","",MIN(IF($C$3:$C$399=C333,ROW($B$3:$B$399),"")))</f>
        <v/>
      </c>
      <c r="E333" s="148" t="str">
        <f t="array" aca="1" ref="E333" ca="1">IF(A333="","",COUNTIF(INDIRECT(ADDRESS(D333,COLUMN(B333))):INDIRECT(ADDRESS(ROW(E333),COLUMN(B333))),B333))</f>
        <v/>
      </c>
      <c r="F333" s="116" t="str">
        <f ca="1">IFERROR(INDEX(Settings!$F$27:$L$31,MATCH($E333,Settings!$E$27:$E$31,0),MATCH($B333,Settings!$F$25:$L$25,0))="Yes","")</f>
        <v/>
      </c>
      <c r="G333" s="116" t="str">
        <f t="shared" si="31"/>
        <v/>
      </c>
      <c r="H333" s="116" t="str">
        <f t="shared" si="32"/>
        <v/>
      </c>
      <c r="I333" s="116" t="str">
        <f t="shared" si="35"/>
        <v/>
      </c>
      <c r="J333" s="149" t="str">
        <f ca="1">IFERROR(SMALL(WorkingDays,ROW(A333)-ROW($A$2)),"")</f>
        <v/>
      </c>
    </row>
    <row r="334" spans="1:10">
      <c r="A334" s="115" t="str">
        <f t="shared" si="30"/>
        <v/>
      </c>
      <c r="B334" s="148" t="str">
        <f t="shared" si="33"/>
        <v/>
      </c>
      <c r="C334" s="148" t="str">
        <f t="shared" si="34"/>
        <v/>
      </c>
      <c r="D334" s="148" t="str">
        <f t="array" ref="D334">IF(A334="","",MIN(IF($C$3:$C$399=C334,ROW($B$3:$B$399),"")))</f>
        <v/>
      </c>
      <c r="E334" s="148" t="str">
        <f t="array" aca="1" ref="E334" ca="1">IF(A334="","",COUNTIF(INDIRECT(ADDRESS(D334,COLUMN(B334))):INDIRECT(ADDRESS(ROW(E334),COLUMN(B334))),B334))</f>
        <v/>
      </c>
      <c r="F334" s="116" t="str">
        <f ca="1">IFERROR(INDEX(Settings!$F$27:$L$31,MATCH($E334,Settings!$E$27:$E$31,0),MATCH($B334,Settings!$F$25:$L$25,0))="Yes","")</f>
        <v/>
      </c>
      <c r="G334" s="116" t="str">
        <f t="shared" si="31"/>
        <v/>
      </c>
      <c r="H334" s="116" t="str">
        <f t="shared" si="32"/>
        <v/>
      </c>
      <c r="I334" s="116" t="str">
        <f t="shared" si="35"/>
        <v/>
      </c>
      <c r="J334" s="149" t="str">
        <f ca="1">IFERROR(SMALL(WorkingDays,ROW(A334)-ROW($A$2)),"")</f>
        <v/>
      </c>
    </row>
    <row r="335" spans="1:10">
      <c r="A335" s="115" t="str">
        <f t="shared" si="30"/>
        <v/>
      </c>
      <c r="B335" s="148" t="str">
        <f t="shared" si="33"/>
        <v/>
      </c>
      <c r="C335" s="148" t="str">
        <f t="shared" si="34"/>
        <v/>
      </c>
      <c r="D335" s="148" t="str">
        <f t="array" ref="D335">IF(A335="","",MIN(IF($C$3:$C$399=C335,ROW($B$3:$B$399),"")))</f>
        <v/>
      </c>
      <c r="E335" s="148" t="str">
        <f t="array" aca="1" ref="E335" ca="1">IF(A335="","",COUNTIF(INDIRECT(ADDRESS(D335,COLUMN(B335))):INDIRECT(ADDRESS(ROW(E335),COLUMN(B335))),B335))</f>
        <v/>
      </c>
      <c r="F335" s="116" t="str">
        <f ca="1">IFERROR(INDEX(Settings!$F$27:$L$31,MATCH($E335,Settings!$E$27:$E$31,0),MATCH($B335,Settings!$F$25:$L$25,0))="Yes","")</f>
        <v/>
      </c>
      <c r="G335" s="116" t="str">
        <f t="shared" si="31"/>
        <v/>
      </c>
      <c r="H335" s="116" t="str">
        <f t="shared" si="32"/>
        <v/>
      </c>
      <c r="I335" s="116" t="str">
        <f t="shared" si="35"/>
        <v/>
      </c>
      <c r="J335" s="149" t="str">
        <f ca="1">IFERROR(SMALL(WorkingDays,ROW(A335)-ROW($A$2)),"")</f>
        <v/>
      </c>
    </row>
    <row r="336" spans="1:10">
      <c r="A336" s="115" t="str">
        <f t="shared" si="30"/>
        <v/>
      </c>
      <c r="B336" s="148" t="str">
        <f t="shared" si="33"/>
        <v/>
      </c>
      <c r="C336" s="148" t="str">
        <f t="shared" si="34"/>
        <v/>
      </c>
      <c r="D336" s="148" t="str">
        <f t="array" ref="D336">IF(A336="","",MIN(IF($C$3:$C$399=C336,ROW($B$3:$B$399),"")))</f>
        <v/>
      </c>
      <c r="E336" s="148" t="str">
        <f t="array" aca="1" ref="E336" ca="1">IF(A336="","",COUNTIF(INDIRECT(ADDRESS(D336,COLUMN(B336))):INDIRECT(ADDRESS(ROW(E336),COLUMN(B336))),B336))</f>
        <v/>
      </c>
      <c r="F336" s="116" t="str">
        <f ca="1">IFERROR(INDEX(Settings!$F$27:$L$31,MATCH($E336,Settings!$E$27:$E$31,0),MATCH($B336,Settings!$F$25:$L$25,0))="Yes","")</f>
        <v/>
      </c>
      <c r="G336" s="116" t="str">
        <f t="shared" si="31"/>
        <v/>
      </c>
      <c r="H336" s="116" t="str">
        <f t="shared" si="32"/>
        <v/>
      </c>
      <c r="I336" s="116" t="str">
        <f t="shared" si="35"/>
        <v/>
      </c>
      <c r="J336" s="149" t="str">
        <f ca="1">IFERROR(SMALL(WorkingDays,ROW(A336)-ROW($A$2)),"")</f>
        <v/>
      </c>
    </row>
    <row r="337" spans="1:10">
      <c r="A337" s="115" t="str">
        <f t="shared" si="30"/>
        <v/>
      </c>
      <c r="B337" s="148" t="str">
        <f t="shared" si="33"/>
        <v/>
      </c>
      <c r="C337" s="148" t="str">
        <f t="shared" si="34"/>
        <v/>
      </c>
      <c r="D337" s="148" t="str">
        <f t="array" ref="D337">IF(A337="","",MIN(IF($C$3:$C$399=C337,ROW($B$3:$B$399),"")))</f>
        <v/>
      </c>
      <c r="E337" s="148" t="str">
        <f t="array" aca="1" ref="E337" ca="1">IF(A337="","",COUNTIF(INDIRECT(ADDRESS(D337,COLUMN(B337))):INDIRECT(ADDRESS(ROW(E337),COLUMN(B337))),B337))</f>
        <v/>
      </c>
      <c r="F337" s="116" t="str">
        <f ca="1">IFERROR(INDEX(Settings!$F$27:$L$31,MATCH($E337,Settings!$E$27:$E$31,0),MATCH($B337,Settings!$F$25:$L$25,0))="Yes","")</f>
        <v/>
      </c>
      <c r="G337" s="116" t="str">
        <f t="shared" si="31"/>
        <v/>
      </c>
      <c r="H337" s="116" t="str">
        <f t="shared" si="32"/>
        <v/>
      </c>
      <c r="I337" s="116" t="str">
        <f t="shared" si="35"/>
        <v/>
      </c>
      <c r="J337" s="149" t="str">
        <f ca="1">IFERROR(SMALL(WorkingDays,ROW(A337)-ROW($A$2)),"")</f>
        <v/>
      </c>
    </row>
    <row r="338" spans="1:10">
      <c r="A338" s="115" t="str">
        <f t="shared" si="30"/>
        <v/>
      </c>
      <c r="B338" s="148" t="str">
        <f t="shared" si="33"/>
        <v/>
      </c>
      <c r="C338" s="148" t="str">
        <f t="shared" si="34"/>
        <v/>
      </c>
      <c r="D338" s="148" t="str">
        <f t="array" ref="D338">IF(A338="","",MIN(IF($C$3:$C$399=C338,ROW($B$3:$B$399),"")))</f>
        <v/>
      </c>
      <c r="E338" s="148" t="str">
        <f t="array" aca="1" ref="E338" ca="1">IF(A338="","",COUNTIF(INDIRECT(ADDRESS(D338,COLUMN(B338))):INDIRECT(ADDRESS(ROW(E338),COLUMN(B338))),B338))</f>
        <v/>
      </c>
      <c r="F338" s="116" t="str">
        <f ca="1">IFERROR(INDEX(Settings!$F$27:$L$31,MATCH($E338,Settings!$E$27:$E$31,0),MATCH($B338,Settings!$F$25:$L$25,0))="Yes","")</f>
        <v/>
      </c>
      <c r="G338" s="116" t="str">
        <f t="shared" si="31"/>
        <v/>
      </c>
      <c r="H338" s="116" t="str">
        <f t="shared" si="32"/>
        <v/>
      </c>
      <c r="I338" s="116" t="str">
        <f t="shared" si="35"/>
        <v/>
      </c>
      <c r="J338" s="149" t="str">
        <f ca="1">IFERROR(SMALL(WorkingDays,ROW(A338)-ROW($A$2)),"")</f>
        <v/>
      </c>
    </row>
    <row r="339" spans="1:10">
      <c r="A339" s="115" t="str">
        <f t="shared" si="30"/>
        <v/>
      </c>
      <c r="B339" s="148" t="str">
        <f t="shared" si="33"/>
        <v/>
      </c>
      <c r="C339" s="148" t="str">
        <f t="shared" si="34"/>
        <v/>
      </c>
      <c r="D339" s="148" t="str">
        <f t="array" ref="D339">IF(A339="","",MIN(IF($C$3:$C$399=C339,ROW($B$3:$B$399),"")))</f>
        <v/>
      </c>
      <c r="E339" s="148" t="str">
        <f t="array" aca="1" ref="E339" ca="1">IF(A339="","",COUNTIF(INDIRECT(ADDRESS(D339,COLUMN(B339))):INDIRECT(ADDRESS(ROW(E339),COLUMN(B339))),B339))</f>
        <v/>
      </c>
      <c r="F339" s="116" t="str">
        <f ca="1">IFERROR(INDEX(Settings!$F$27:$L$31,MATCH($E339,Settings!$E$27:$E$31,0),MATCH($B339,Settings!$F$25:$L$25,0))="Yes","")</f>
        <v/>
      </c>
      <c r="G339" s="116" t="str">
        <f t="shared" si="31"/>
        <v/>
      </c>
      <c r="H339" s="116" t="str">
        <f t="shared" si="32"/>
        <v/>
      </c>
      <c r="I339" s="116" t="str">
        <f t="shared" si="35"/>
        <v/>
      </c>
      <c r="J339" s="149" t="str">
        <f ca="1">IFERROR(SMALL(WorkingDays,ROW(A339)-ROW($A$2)),"")</f>
        <v/>
      </c>
    </row>
    <row r="340" spans="1:10">
      <c r="A340" s="115" t="str">
        <f t="shared" si="30"/>
        <v/>
      </c>
      <c r="B340" s="148" t="str">
        <f t="shared" si="33"/>
        <v/>
      </c>
      <c r="C340" s="148" t="str">
        <f t="shared" si="34"/>
        <v/>
      </c>
      <c r="D340" s="148" t="str">
        <f t="array" ref="D340">IF(A340="","",MIN(IF($C$3:$C$399=C340,ROW($B$3:$B$399),"")))</f>
        <v/>
      </c>
      <c r="E340" s="148" t="str">
        <f t="array" aca="1" ref="E340" ca="1">IF(A340="","",COUNTIF(INDIRECT(ADDRESS(D340,COLUMN(B340))):INDIRECT(ADDRESS(ROW(E340),COLUMN(B340))),B340))</f>
        <v/>
      </c>
      <c r="F340" s="116" t="str">
        <f ca="1">IFERROR(INDEX(Settings!$F$27:$L$31,MATCH($E340,Settings!$E$27:$E$31,0),MATCH($B340,Settings!$F$25:$L$25,0))="Yes","")</f>
        <v/>
      </c>
      <c r="G340" s="116" t="str">
        <f t="shared" si="31"/>
        <v/>
      </c>
      <c r="H340" s="116" t="str">
        <f t="shared" si="32"/>
        <v/>
      </c>
      <c r="I340" s="116" t="str">
        <f t="shared" si="35"/>
        <v/>
      </c>
      <c r="J340" s="149" t="str">
        <f ca="1">IFERROR(SMALL(WorkingDays,ROW(A340)-ROW($A$2)),"")</f>
        <v/>
      </c>
    </row>
    <row r="341" spans="1:10">
      <c r="A341" s="115" t="str">
        <f t="shared" si="30"/>
        <v/>
      </c>
      <c r="B341" s="148" t="str">
        <f t="shared" si="33"/>
        <v/>
      </c>
      <c r="C341" s="148" t="str">
        <f t="shared" si="34"/>
        <v/>
      </c>
      <c r="D341" s="148" t="str">
        <f t="array" ref="D341">IF(A341="","",MIN(IF($C$3:$C$399=C341,ROW($B$3:$B$399),"")))</f>
        <v/>
      </c>
      <c r="E341" s="148" t="str">
        <f t="array" aca="1" ref="E341" ca="1">IF(A341="","",COUNTIF(INDIRECT(ADDRESS(D341,COLUMN(B341))):INDIRECT(ADDRESS(ROW(E341),COLUMN(B341))),B341))</f>
        <v/>
      </c>
      <c r="F341" s="116" t="str">
        <f ca="1">IFERROR(INDEX(Settings!$F$27:$L$31,MATCH($E341,Settings!$E$27:$E$31,0),MATCH($B341,Settings!$F$25:$L$25,0))="Yes","")</f>
        <v/>
      </c>
      <c r="G341" s="116" t="str">
        <f t="shared" si="31"/>
        <v/>
      </c>
      <c r="H341" s="116" t="str">
        <f t="shared" si="32"/>
        <v/>
      </c>
      <c r="I341" s="116" t="str">
        <f t="shared" si="35"/>
        <v/>
      </c>
      <c r="J341" s="149" t="str">
        <f ca="1">IFERROR(SMALL(WorkingDays,ROW(A341)-ROW($A$2)),"")</f>
        <v/>
      </c>
    </row>
    <row r="342" spans="1:10">
      <c r="A342" s="115" t="str">
        <f t="shared" si="30"/>
        <v/>
      </c>
      <c r="B342" s="148" t="str">
        <f t="shared" si="33"/>
        <v/>
      </c>
      <c r="C342" s="148" t="str">
        <f t="shared" si="34"/>
        <v/>
      </c>
      <c r="D342" s="148" t="str">
        <f t="array" ref="D342">IF(A342="","",MIN(IF($C$3:$C$399=C342,ROW($B$3:$B$399),"")))</f>
        <v/>
      </c>
      <c r="E342" s="148" t="str">
        <f t="array" aca="1" ref="E342" ca="1">IF(A342="","",COUNTIF(INDIRECT(ADDRESS(D342,COLUMN(B342))):INDIRECT(ADDRESS(ROW(E342),COLUMN(B342))),B342))</f>
        <v/>
      </c>
      <c r="F342" s="116" t="str">
        <f ca="1">IFERROR(INDEX(Settings!$F$27:$L$31,MATCH($E342,Settings!$E$27:$E$31,0),MATCH($B342,Settings!$F$25:$L$25,0))="Yes","")</f>
        <v/>
      </c>
      <c r="G342" s="116" t="str">
        <f t="shared" si="31"/>
        <v/>
      </c>
      <c r="H342" s="116" t="str">
        <f t="shared" si="32"/>
        <v/>
      </c>
      <c r="I342" s="116" t="str">
        <f t="shared" si="35"/>
        <v/>
      </c>
      <c r="J342" s="149" t="str">
        <f ca="1">IFERROR(SMALL(WorkingDays,ROW(A342)-ROW($A$2)),"")</f>
        <v/>
      </c>
    </row>
    <row r="343" spans="1:10">
      <c r="A343" s="115" t="str">
        <f t="shared" si="30"/>
        <v/>
      </c>
      <c r="B343" s="148" t="str">
        <f t="shared" si="33"/>
        <v/>
      </c>
      <c r="C343" s="148" t="str">
        <f t="shared" si="34"/>
        <v/>
      </c>
      <c r="D343" s="148" t="str">
        <f t="array" ref="D343">IF(A343="","",MIN(IF($C$3:$C$399=C343,ROW($B$3:$B$399),"")))</f>
        <v/>
      </c>
      <c r="E343" s="148" t="str">
        <f t="array" aca="1" ref="E343" ca="1">IF(A343="","",COUNTIF(INDIRECT(ADDRESS(D343,COLUMN(B343))):INDIRECT(ADDRESS(ROW(E343),COLUMN(B343))),B343))</f>
        <v/>
      </c>
      <c r="F343" s="116" t="str">
        <f ca="1">IFERROR(INDEX(Settings!$F$27:$L$31,MATCH($E343,Settings!$E$27:$E$31,0),MATCH($B343,Settings!$F$25:$L$25,0))="Yes","")</f>
        <v/>
      </c>
      <c r="G343" s="116" t="str">
        <f t="shared" si="31"/>
        <v/>
      </c>
      <c r="H343" s="116" t="str">
        <f t="shared" si="32"/>
        <v/>
      </c>
      <c r="I343" s="116" t="str">
        <f t="shared" si="35"/>
        <v/>
      </c>
      <c r="J343" s="149" t="str">
        <f ca="1">IFERROR(SMALL(WorkingDays,ROW(A343)-ROW($A$2)),"")</f>
        <v/>
      </c>
    </row>
    <row r="344" spans="1:10">
      <c r="A344" s="115" t="str">
        <f t="shared" si="30"/>
        <v/>
      </c>
      <c r="B344" s="148" t="str">
        <f t="shared" si="33"/>
        <v/>
      </c>
      <c r="C344" s="148" t="str">
        <f t="shared" si="34"/>
        <v/>
      </c>
      <c r="D344" s="148" t="str">
        <f t="array" ref="D344">IF(A344="","",MIN(IF($C$3:$C$399=C344,ROW($B$3:$B$399),"")))</f>
        <v/>
      </c>
      <c r="E344" s="148" t="str">
        <f t="array" aca="1" ref="E344" ca="1">IF(A344="","",COUNTIF(INDIRECT(ADDRESS(D344,COLUMN(B344))):INDIRECT(ADDRESS(ROW(E344),COLUMN(B344))),B344))</f>
        <v/>
      </c>
      <c r="F344" s="116" t="str">
        <f ca="1">IFERROR(INDEX(Settings!$F$27:$L$31,MATCH($E344,Settings!$E$27:$E$31,0),MATCH($B344,Settings!$F$25:$L$25,0))="Yes","")</f>
        <v/>
      </c>
      <c r="G344" s="116" t="str">
        <f t="shared" si="31"/>
        <v/>
      </c>
      <c r="H344" s="116" t="str">
        <f t="shared" si="32"/>
        <v/>
      </c>
      <c r="I344" s="116" t="str">
        <f t="shared" si="35"/>
        <v/>
      </c>
      <c r="J344" s="149" t="str">
        <f ca="1">IFERROR(SMALL(WorkingDays,ROW(A344)-ROW($A$2)),"")</f>
        <v/>
      </c>
    </row>
    <row r="345" spans="1:10">
      <c r="A345" s="115" t="str">
        <f t="shared" si="30"/>
        <v/>
      </c>
      <c r="B345" s="148" t="str">
        <f t="shared" si="33"/>
        <v/>
      </c>
      <c r="C345" s="148" t="str">
        <f t="shared" si="34"/>
        <v/>
      </c>
      <c r="D345" s="148" t="str">
        <f t="array" ref="D345">IF(A345="","",MIN(IF($C$3:$C$399=C345,ROW($B$3:$B$399),"")))</f>
        <v/>
      </c>
      <c r="E345" s="148" t="str">
        <f t="array" aca="1" ref="E345" ca="1">IF(A345="","",COUNTIF(INDIRECT(ADDRESS(D345,COLUMN(B345))):INDIRECT(ADDRESS(ROW(E345),COLUMN(B345))),B345))</f>
        <v/>
      </c>
      <c r="F345" s="116" t="str">
        <f ca="1">IFERROR(INDEX(Settings!$F$27:$L$31,MATCH($E345,Settings!$E$27:$E$31,0),MATCH($B345,Settings!$F$25:$L$25,0))="Yes","")</f>
        <v/>
      </c>
      <c r="G345" s="116" t="str">
        <f t="shared" si="31"/>
        <v/>
      </c>
      <c r="H345" s="116" t="str">
        <f t="shared" si="32"/>
        <v/>
      </c>
      <c r="I345" s="116" t="str">
        <f t="shared" si="35"/>
        <v/>
      </c>
      <c r="J345" s="149" t="str">
        <f ca="1">IFERROR(SMALL(WorkingDays,ROW(A345)-ROW($A$2)),"")</f>
        <v/>
      </c>
    </row>
    <row r="346" spans="1:10">
      <c r="A346" s="115" t="str">
        <f t="shared" si="30"/>
        <v/>
      </c>
      <c r="B346" s="148" t="str">
        <f t="shared" si="33"/>
        <v/>
      </c>
      <c r="C346" s="148" t="str">
        <f t="shared" si="34"/>
        <v/>
      </c>
      <c r="D346" s="148" t="str">
        <f t="array" ref="D346">IF(A346="","",MIN(IF($C$3:$C$399=C346,ROW($B$3:$B$399),"")))</f>
        <v/>
      </c>
      <c r="E346" s="148" t="str">
        <f t="array" aca="1" ref="E346" ca="1">IF(A346="","",COUNTIF(INDIRECT(ADDRESS(D346,COLUMN(B346))):INDIRECT(ADDRESS(ROW(E346),COLUMN(B346))),B346))</f>
        <v/>
      </c>
      <c r="F346" s="116" t="str">
        <f ca="1">IFERROR(INDEX(Settings!$F$27:$L$31,MATCH($E346,Settings!$E$27:$E$31,0),MATCH($B346,Settings!$F$25:$L$25,0))="Yes","")</f>
        <v/>
      </c>
      <c r="G346" s="116" t="str">
        <f t="shared" si="31"/>
        <v/>
      </c>
      <c r="H346" s="116" t="str">
        <f t="shared" si="32"/>
        <v/>
      </c>
      <c r="I346" s="116" t="str">
        <f t="shared" si="35"/>
        <v/>
      </c>
      <c r="J346" s="149" t="str">
        <f ca="1">IFERROR(SMALL(WorkingDays,ROW(A346)-ROW($A$2)),"")</f>
        <v/>
      </c>
    </row>
    <row r="347" spans="1:10">
      <c r="A347" s="115" t="str">
        <f t="shared" si="30"/>
        <v/>
      </c>
      <c r="B347" s="148" t="str">
        <f t="shared" si="33"/>
        <v/>
      </c>
      <c r="C347" s="148" t="str">
        <f t="shared" si="34"/>
        <v/>
      </c>
      <c r="D347" s="148" t="str">
        <f t="array" ref="D347">IF(A347="","",MIN(IF($C$3:$C$399=C347,ROW($B$3:$B$399),"")))</f>
        <v/>
      </c>
      <c r="E347" s="148" t="str">
        <f t="array" aca="1" ref="E347" ca="1">IF(A347="","",COUNTIF(INDIRECT(ADDRESS(D347,COLUMN(B347))):INDIRECT(ADDRESS(ROW(E347),COLUMN(B347))),B347))</f>
        <v/>
      </c>
      <c r="F347" s="116" t="str">
        <f ca="1">IFERROR(INDEX(Settings!$F$27:$L$31,MATCH($E347,Settings!$E$27:$E$31,0),MATCH($B347,Settings!$F$25:$L$25,0))="Yes","")</f>
        <v/>
      </c>
      <c r="G347" s="116" t="str">
        <f t="shared" si="31"/>
        <v/>
      </c>
      <c r="H347" s="116" t="str">
        <f t="shared" si="32"/>
        <v/>
      </c>
      <c r="I347" s="116" t="str">
        <f t="shared" si="35"/>
        <v/>
      </c>
      <c r="J347" s="149" t="str">
        <f ca="1">IFERROR(SMALL(WorkingDays,ROW(A347)-ROW($A$2)),"")</f>
        <v/>
      </c>
    </row>
    <row r="348" spans="1:10">
      <c r="A348" s="115" t="str">
        <f t="shared" si="30"/>
        <v/>
      </c>
      <c r="B348" s="148" t="str">
        <f t="shared" si="33"/>
        <v/>
      </c>
      <c r="C348" s="148" t="str">
        <f t="shared" si="34"/>
        <v/>
      </c>
      <c r="D348" s="148" t="str">
        <f t="array" ref="D348">IF(A348="","",MIN(IF($C$3:$C$399=C348,ROW($B$3:$B$399),"")))</f>
        <v/>
      </c>
      <c r="E348" s="148" t="str">
        <f t="array" aca="1" ref="E348" ca="1">IF(A348="","",COUNTIF(INDIRECT(ADDRESS(D348,COLUMN(B348))):INDIRECT(ADDRESS(ROW(E348),COLUMN(B348))),B348))</f>
        <v/>
      </c>
      <c r="F348" s="116" t="str">
        <f ca="1">IFERROR(INDEX(Settings!$F$27:$L$31,MATCH($E348,Settings!$E$27:$E$31,0),MATCH($B348,Settings!$F$25:$L$25,0))="Yes","")</f>
        <v/>
      </c>
      <c r="G348" s="116" t="str">
        <f t="shared" si="31"/>
        <v/>
      </c>
      <c r="H348" s="116" t="str">
        <f t="shared" si="32"/>
        <v/>
      </c>
      <c r="I348" s="116" t="str">
        <f t="shared" si="35"/>
        <v/>
      </c>
      <c r="J348" s="149" t="str">
        <f ca="1">IFERROR(SMALL(WorkingDays,ROW(A348)-ROW($A$2)),"")</f>
        <v/>
      </c>
    </row>
    <row r="349" spans="1:10">
      <c r="A349" s="115" t="str">
        <f t="shared" si="30"/>
        <v/>
      </c>
      <c r="B349" s="148" t="str">
        <f t="shared" si="33"/>
        <v/>
      </c>
      <c r="C349" s="148" t="str">
        <f t="shared" si="34"/>
        <v/>
      </c>
      <c r="D349" s="148" t="str">
        <f t="array" ref="D349">IF(A349="","",MIN(IF($C$3:$C$399=C349,ROW($B$3:$B$399),"")))</f>
        <v/>
      </c>
      <c r="E349" s="148" t="str">
        <f t="array" aca="1" ref="E349" ca="1">IF(A349="","",COUNTIF(INDIRECT(ADDRESS(D349,COLUMN(B349))):INDIRECT(ADDRESS(ROW(E349),COLUMN(B349))),B349))</f>
        <v/>
      </c>
      <c r="F349" s="116" t="str">
        <f ca="1">IFERROR(INDEX(Settings!$F$27:$L$31,MATCH($E349,Settings!$E$27:$E$31,0),MATCH($B349,Settings!$F$25:$L$25,0))="Yes","")</f>
        <v/>
      </c>
      <c r="G349" s="116" t="str">
        <f t="shared" si="31"/>
        <v/>
      </c>
      <c r="H349" s="116" t="str">
        <f t="shared" si="32"/>
        <v/>
      </c>
      <c r="I349" s="116" t="str">
        <f t="shared" si="35"/>
        <v/>
      </c>
      <c r="J349" s="149" t="str">
        <f ca="1">IFERROR(SMALL(WorkingDays,ROW(A349)-ROW($A$2)),"")</f>
        <v/>
      </c>
    </row>
    <row r="350" spans="1:10">
      <c r="A350" s="115" t="str">
        <f t="shared" si="30"/>
        <v/>
      </c>
      <c r="B350" s="148" t="str">
        <f t="shared" si="33"/>
        <v/>
      </c>
      <c r="C350" s="148" t="str">
        <f t="shared" si="34"/>
        <v/>
      </c>
      <c r="D350" s="148" t="str">
        <f t="array" ref="D350">IF(A350="","",MIN(IF($C$3:$C$399=C350,ROW($B$3:$B$399),"")))</f>
        <v/>
      </c>
      <c r="E350" s="148" t="str">
        <f t="array" aca="1" ref="E350" ca="1">IF(A350="","",COUNTIF(INDIRECT(ADDRESS(D350,COLUMN(B350))):INDIRECT(ADDRESS(ROW(E350),COLUMN(B350))),B350))</f>
        <v/>
      </c>
      <c r="F350" s="116" t="str">
        <f ca="1">IFERROR(INDEX(Settings!$F$27:$L$31,MATCH($E350,Settings!$E$27:$E$31,0),MATCH($B350,Settings!$F$25:$L$25,0))="Yes","")</f>
        <v/>
      </c>
      <c r="G350" s="116" t="str">
        <f t="shared" si="31"/>
        <v/>
      </c>
      <c r="H350" s="116" t="str">
        <f t="shared" si="32"/>
        <v/>
      </c>
      <c r="I350" s="116" t="str">
        <f t="shared" si="35"/>
        <v/>
      </c>
      <c r="J350" s="149" t="str">
        <f ca="1">IFERROR(SMALL(WorkingDays,ROW(A350)-ROW($A$2)),"")</f>
        <v/>
      </c>
    </row>
    <row r="351" spans="1:10">
      <c r="A351" s="115" t="str">
        <f t="shared" si="30"/>
        <v/>
      </c>
      <c r="B351" s="148" t="str">
        <f t="shared" si="33"/>
        <v/>
      </c>
      <c r="C351" s="148" t="str">
        <f t="shared" si="34"/>
        <v/>
      </c>
      <c r="D351" s="148" t="str">
        <f t="array" ref="D351">IF(A351="","",MIN(IF($C$3:$C$399=C351,ROW($B$3:$B$399),"")))</f>
        <v/>
      </c>
      <c r="E351" s="148" t="str">
        <f t="array" aca="1" ref="E351" ca="1">IF(A351="","",COUNTIF(INDIRECT(ADDRESS(D351,COLUMN(B351))):INDIRECT(ADDRESS(ROW(E351),COLUMN(B351))),B351))</f>
        <v/>
      </c>
      <c r="F351" s="116" t="str">
        <f ca="1">IFERROR(INDEX(Settings!$F$27:$L$31,MATCH($E351,Settings!$E$27:$E$31,0),MATCH($B351,Settings!$F$25:$L$25,0))="Yes","")</f>
        <v/>
      </c>
      <c r="G351" s="116" t="str">
        <f t="shared" si="31"/>
        <v/>
      </c>
      <c r="H351" s="116" t="str">
        <f t="shared" si="32"/>
        <v/>
      </c>
      <c r="I351" s="116" t="str">
        <f t="shared" si="35"/>
        <v/>
      </c>
      <c r="J351" s="149" t="str">
        <f ca="1">IFERROR(SMALL(WorkingDays,ROW(A351)-ROW($A$2)),"")</f>
        <v/>
      </c>
    </row>
    <row r="352" spans="1:10">
      <c r="A352" s="115" t="str">
        <f t="shared" si="30"/>
        <v/>
      </c>
      <c r="B352" s="148" t="str">
        <f t="shared" si="33"/>
        <v/>
      </c>
      <c r="C352" s="148" t="str">
        <f t="shared" si="34"/>
        <v/>
      </c>
      <c r="D352" s="148" t="str">
        <f t="array" ref="D352">IF(A352="","",MIN(IF($C$3:$C$399=C352,ROW($B$3:$B$399),"")))</f>
        <v/>
      </c>
      <c r="E352" s="148" t="str">
        <f t="array" aca="1" ref="E352" ca="1">IF(A352="","",COUNTIF(INDIRECT(ADDRESS(D352,COLUMN(B352))):INDIRECT(ADDRESS(ROW(E352),COLUMN(B352))),B352))</f>
        <v/>
      </c>
      <c r="F352" s="116" t="str">
        <f ca="1">IFERROR(INDEX(Settings!$F$27:$L$31,MATCH($E352,Settings!$E$27:$E$31,0),MATCH($B352,Settings!$F$25:$L$25,0))="Yes","")</f>
        <v/>
      </c>
      <c r="G352" s="116" t="str">
        <f t="shared" si="31"/>
        <v/>
      </c>
      <c r="H352" s="116" t="str">
        <f t="shared" si="32"/>
        <v/>
      </c>
      <c r="I352" s="116" t="str">
        <f t="shared" si="35"/>
        <v/>
      </c>
      <c r="J352" s="149" t="str">
        <f ca="1">IFERROR(SMALL(WorkingDays,ROW(A352)-ROW($A$2)),"")</f>
        <v/>
      </c>
    </row>
    <row r="353" spans="1:10">
      <c r="A353" s="115" t="str">
        <f t="shared" si="30"/>
        <v/>
      </c>
      <c r="B353" s="148" t="str">
        <f t="shared" si="33"/>
        <v/>
      </c>
      <c r="C353" s="148" t="str">
        <f t="shared" si="34"/>
        <v/>
      </c>
      <c r="D353" s="148" t="str">
        <f t="array" ref="D353">IF(A353="","",MIN(IF($C$3:$C$399=C353,ROW($B$3:$B$399),"")))</f>
        <v/>
      </c>
      <c r="E353" s="148" t="str">
        <f t="array" aca="1" ref="E353" ca="1">IF(A353="","",COUNTIF(INDIRECT(ADDRESS(D353,COLUMN(B353))):INDIRECT(ADDRESS(ROW(E353),COLUMN(B353))),B353))</f>
        <v/>
      </c>
      <c r="F353" s="116" t="str">
        <f ca="1">IFERROR(INDEX(Settings!$F$27:$L$31,MATCH($E353,Settings!$E$27:$E$31,0),MATCH($B353,Settings!$F$25:$L$25,0))="Yes","")</f>
        <v/>
      </c>
      <c r="G353" s="116" t="str">
        <f t="shared" si="31"/>
        <v/>
      </c>
      <c r="H353" s="116" t="str">
        <f t="shared" si="32"/>
        <v/>
      </c>
      <c r="I353" s="116" t="str">
        <f t="shared" si="35"/>
        <v/>
      </c>
      <c r="J353" s="149" t="str">
        <f ca="1">IFERROR(SMALL(WorkingDays,ROW(A353)-ROW($A$2)),"")</f>
        <v/>
      </c>
    </row>
    <row r="354" spans="1:10">
      <c r="A354" s="115" t="str">
        <f t="shared" si="30"/>
        <v/>
      </c>
      <c r="B354" s="148" t="str">
        <f t="shared" si="33"/>
        <v/>
      </c>
      <c r="C354" s="148" t="str">
        <f t="shared" si="34"/>
        <v/>
      </c>
      <c r="D354" s="148" t="str">
        <f t="array" ref="D354">IF(A354="","",MIN(IF($C$3:$C$399=C354,ROW($B$3:$B$399),"")))</f>
        <v/>
      </c>
      <c r="E354" s="148" t="str">
        <f t="array" aca="1" ref="E354" ca="1">IF(A354="","",COUNTIF(INDIRECT(ADDRESS(D354,COLUMN(B354))):INDIRECT(ADDRESS(ROW(E354),COLUMN(B354))),B354))</f>
        <v/>
      </c>
      <c r="F354" s="116" t="str">
        <f ca="1">IFERROR(INDEX(Settings!$F$27:$L$31,MATCH($E354,Settings!$E$27:$E$31,0),MATCH($B354,Settings!$F$25:$L$25,0))="Yes","")</f>
        <v/>
      </c>
      <c r="G354" s="116" t="str">
        <f t="shared" si="31"/>
        <v/>
      </c>
      <c r="H354" s="116" t="str">
        <f t="shared" si="32"/>
        <v/>
      </c>
      <c r="I354" s="116" t="str">
        <f t="shared" si="35"/>
        <v/>
      </c>
      <c r="J354" s="149" t="str">
        <f ca="1">IFERROR(SMALL(WorkingDays,ROW(A354)-ROW($A$2)),"")</f>
        <v/>
      </c>
    </row>
    <row r="355" spans="1:10">
      <c r="A355" s="115" t="str">
        <f t="shared" si="30"/>
        <v/>
      </c>
      <c r="B355" s="148" t="str">
        <f t="shared" si="33"/>
        <v/>
      </c>
      <c r="C355" s="148" t="str">
        <f t="shared" si="34"/>
        <v/>
      </c>
      <c r="D355" s="148" t="str">
        <f t="array" ref="D355">IF(A355="","",MIN(IF($C$3:$C$399=C355,ROW($B$3:$B$399),"")))</f>
        <v/>
      </c>
      <c r="E355" s="148" t="str">
        <f t="array" aca="1" ref="E355" ca="1">IF(A355="","",COUNTIF(INDIRECT(ADDRESS(D355,COLUMN(B355))):INDIRECT(ADDRESS(ROW(E355),COLUMN(B355))),B355))</f>
        <v/>
      </c>
      <c r="F355" s="116" t="str">
        <f ca="1">IFERROR(INDEX(Settings!$F$27:$L$31,MATCH($E355,Settings!$E$27:$E$31,0),MATCH($B355,Settings!$F$25:$L$25,0))="Yes","")</f>
        <v/>
      </c>
      <c r="G355" s="116" t="str">
        <f t="shared" si="31"/>
        <v/>
      </c>
      <c r="H355" s="116" t="str">
        <f t="shared" si="32"/>
        <v/>
      </c>
      <c r="I355" s="116" t="str">
        <f t="shared" si="35"/>
        <v/>
      </c>
      <c r="J355" s="149" t="str">
        <f ca="1">IFERROR(SMALL(WorkingDays,ROW(A355)-ROW($A$2)),"")</f>
        <v/>
      </c>
    </row>
    <row r="356" spans="1:10">
      <c r="A356" s="115" t="str">
        <f t="shared" si="30"/>
        <v/>
      </c>
      <c r="B356" s="148" t="str">
        <f t="shared" si="33"/>
        <v/>
      </c>
      <c r="C356" s="148" t="str">
        <f t="shared" si="34"/>
        <v/>
      </c>
      <c r="D356" s="148" t="str">
        <f t="array" ref="D356">IF(A356="","",MIN(IF($C$3:$C$399=C356,ROW($B$3:$B$399),"")))</f>
        <v/>
      </c>
      <c r="E356" s="148" t="str">
        <f t="array" aca="1" ref="E356" ca="1">IF(A356="","",COUNTIF(INDIRECT(ADDRESS(D356,COLUMN(B356))):INDIRECT(ADDRESS(ROW(E356),COLUMN(B356))),B356))</f>
        <v/>
      </c>
      <c r="F356" s="116" t="str">
        <f ca="1">IFERROR(INDEX(Settings!$F$27:$L$31,MATCH($E356,Settings!$E$27:$E$31,0),MATCH($B356,Settings!$F$25:$L$25,0))="Yes","")</f>
        <v/>
      </c>
      <c r="G356" s="116" t="str">
        <f t="shared" si="31"/>
        <v/>
      </c>
      <c r="H356" s="116" t="str">
        <f t="shared" si="32"/>
        <v/>
      </c>
      <c r="I356" s="116" t="str">
        <f t="shared" si="35"/>
        <v/>
      </c>
      <c r="J356" s="149" t="str">
        <f ca="1">IFERROR(SMALL(WorkingDays,ROW(A356)-ROW($A$2)),"")</f>
        <v/>
      </c>
    </row>
    <row r="357" spans="1:10">
      <c r="A357" s="115" t="str">
        <f t="shared" si="30"/>
        <v/>
      </c>
      <c r="B357" s="148" t="str">
        <f t="shared" si="33"/>
        <v/>
      </c>
      <c r="C357" s="148" t="str">
        <f t="shared" si="34"/>
        <v/>
      </c>
      <c r="D357" s="148" t="str">
        <f t="array" ref="D357">IF(A357="","",MIN(IF($C$3:$C$399=C357,ROW($B$3:$B$399),"")))</f>
        <v/>
      </c>
      <c r="E357" s="148" t="str">
        <f t="array" aca="1" ref="E357" ca="1">IF(A357="","",COUNTIF(INDIRECT(ADDRESS(D357,COLUMN(B357))):INDIRECT(ADDRESS(ROW(E357),COLUMN(B357))),B357))</f>
        <v/>
      </c>
      <c r="F357" s="116" t="str">
        <f ca="1">IFERROR(INDEX(Settings!$F$27:$L$31,MATCH($E357,Settings!$E$27:$E$31,0),MATCH($B357,Settings!$F$25:$L$25,0))="Yes","")</f>
        <v/>
      </c>
      <c r="G357" s="116" t="str">
        <f t="shared" si="31"/>
        <v/>
      </c>
      <c r="H357" s="116" t="str">
        <f t="shared" si="32"/>
        <v/>
      </c>
      <c r="I357" s="116" t="str">
        <f t="shared" si="35"/>
        <v/>
      </c>
      <c r="J357" s="149" t="str">
        <f ca="1">IFERROR(SMALL(WorkingDays,ROW(A357)-ROW($A$2)),"")</f>
        <v/>
      </c>
    </row>
    <row r="358" spans="1:10">
      <c r="A358" s="115" t="str">
        <f t="shared" si="30"/>
        <v/>
      </c>
      <c r="B358" s="148" t="str">
        <f t="shared" si="33"/>
        <v/>
      </c>
      <c r="C358" s="148" t="str">
        <f t="shared" si="34"/>
        <v/>
      </c>
      <c r="D358" s="148" t="str">
        <f t="array" ref="D358">IF(A358="","",MIN(IF($C$3:$C$399=C358,ROW($B$3:$B$399),"")))</f>
        <v/>
      </c>
      <c r="E358" s="148" t="str">
        <f t="array" aca="1" ref="E358" ca="1">IF(A358="","",COUNTIF(INDIRECT(ADDRESS(D358,COLUMN(B358))):INDIRECT(ADDRESS(ROW(E358),COLUMN(B358))),B358))</f>
        <v/>
      </c>
      <c r="F358" s="116" t="str">
        <f ca="1">IFERROR(INDEX(Settings!$F$27:$L$31,MATCH($E358,Settings!$E$27:$E$31,0),MATCH($B358,Settings!$F$25:$L$25,0))="Yes","")</f>
        <v/>
      </c>
      <c r="G358" s="116" t="str">
        <f t="shared" si="31"/>
        <v/>
      </c>
      <c r="H358" s="116" t="str">
        <f t="shared" si="32"/>
        <v/>
      </c>
      <c r="I358" s="116" t="str">
        <f t="shared" si="35"/>
        <v/>
      </c>
      <c r="J358" s="149" t="str">
        <f ca="1">IFERROR(SMALL(WorkingDays,ROW(A358)-ROW($A$2)),"")</f>
        <v/>
      </c>
    </row>
    <row r="359" spans="1:10">
      <c r="A359" s="115" t="str">
        <f t="shared" si="30"/>
        <v/>
      </c>
      <c r="B359" s="148" t="str">
        <f t="shared" si="33"/>
        <v/>
      </c>
      <c r="C359" s="148" t="str">
        <f t="shared" si="34"/>
        <v/>
      </c>
      <c r="D359" s="148" t="str">
        <f t="array" ref="D359">IF(A359="","",MIN(IF($C$3:$C$399=C359,ROW($B$3:$B$399),"")))</f>
        <v/>
      </c>
      <c r="E359" s="148" t="str">
        <f t="array" aca="1" ref="E359" ca="1">IF(A359="","",COUNTIF(INDIRECT(ADDRESS(D359,COLUMN(B359))):INDIRECT(ADDRESS(ROW(E359),COLUMN(B359))),B359))</f>
        <v/>
      </c>
      <c r="F359" s="116" t="str">
        <f ca="1">IFERROR(INDEX(Settings!$F$27:$L$31,MATCH($E359,Settings!$E$27:$E$31,0),MATCH($B359,Settings!$F$25:$L$25,0))="Yes","")</f>
        <v/>
      </c>
      <c r="G359" s="116" t="str">
        <f t="shared" si="31"/>
        <v/>
      </c>
      <c r="H359" s="116" t="str">
        <f t="shared" si="32"/>
        <v/>
      </c>
      <c r="I359" s="116" t="str">
        <f t="shared" si="35"/>
        <v/>
      </c>
      <c r="J359" s="149" t="str">
        <f ca="1">IFERROR(SMALL(WorkingDays,ROW(A359)-ROW($A$2)),"")</f>
        <v/>
      </c>
    </row>
    <row r="360" spans="1:10">
      <c r="A360" s="115" t="str">
        <f t="shared" si="30"/>
        <v/>
      </c>
      <c r="B360" s="148" t="str">
        <f t="shared" si="33"/>
        <v/>
      </c>
      <c r="C360" s="148" t="str">
        <f t="shared" si="34"/>
        <v/>
      </c>
      <c r="D360" s="148" t="str">
        <f t="array" ref="D360">IF(A360="","",MIN(IF($C$3:$C$399=C360,ROW($B$3:$B$399),"")))</f>
        <v/>
      </c>
      <c r="E360" s="148" t="str">
        <f t="array" aca="1" ref="E360" ca="1">IF(A360="","",COUNTIF(INDIRECT(ADDRESS(D360,COLUMN(B360))):INDIRECT(ADDRESS(ROW(E360),COLUMN(B360))),B360))</f>
        <v/>
      </c>
      <c r="F360" s="116" t="str">
        <f ca="1">IFERROR(INDEX(Settings!$F$27:$L$31,MATCH($E360,Settings!$E$27:$E$31,0),MATCH($B360,Settings!$F$25:$L$25,0))="Yes","")</f>
        <v/>
      </c>
      <c r="G360" s="116" t="str">
        <f t="shared" si="31"/>
        <v/>
      </c>
      <c r="H360" s="116" t="str">
        <f t="shared" si="32"/>
        <v/>
      </c>
      <c r="I360" s="116" t="str">
        <f t="shared" si="35"/>
        <v/>
      </c>
      <c r="J360" s="149" t="str">
        <f ca="1">IFERROR(SMALL(WorkingDays,ROW(A360)-ROW($A$2)),"")</f>
        <v/>
      </c>
    </row>
    <row r="361" spans="1:10">
      <c r="A361" s="115" t="str">
        <f t="shared" si="30"/>
        <v/>
      </c>
      <c r="B361" s="148" t="str">
        <f t="shared" si="33"/>
        <v/>
      </c>
      <c r="C361" s="148" t="str">
        <f t="shared" si="34"/>
        <v/>
      </c>
      <c r="D361" s="148" t="str">
        <f t="array" ref="D361">IF(A361="","",MIN(IF($C$3:$C$399=C361,ROW($B$3:$B$399),"")))</f>
        <v/>
      </c>
      <c r="E361" s="148" t="str">
        <f t="array" aca="1" ref="E361" ca="1">IF(A361="","",COUNTIF(INDIRECT(ADDRESS(D361,COLUMN(B361))):INDIRECT(ADDRESS(ROW(E361),COLUMN(B361))),B361))</f>
        <v/>
      </c>
      <c r="F361" s="116" t="str">
        <f ca="1">IFERROR(INDEX(Settings!$F$27:$L$31,MATCH($E361,Settings!$E$27:$E$31,0),MATCH($B361,Settings!$F$25:$L$25,0))="Yes","")</f>
        <v/>
      </c>
      <c r="G361" s="116" t="str">
        <f t="shared" si="31"/>
        <v/>
      </c>
      <c r="H361" s="116" t="str">
        <f t="shared" si="32"/>
        <v/>
      </c>
      <c r="I361" s="116" t="str">
        <f t="shared" si="35"/>
        <v/>
      </c>
      <c r="J361" s="149" t="str">
        <f ca="1">IFERROR(SMALL(WorkingDays,ROW(A361)-ROW($A$2)),"")</f>
        <v/>
      </c>
    </row>
    <row r="362" spans="1:10">
      <c r="A362" s="115" t="str">
        <f t="shared" si="30"/>
        <v/>
      </c>
      <c r="B362" s="148" t="str">
        <f t="shared" si="33"/>
        <v/>
      </c>
      <c r="C362" s="148" t="str">
        <f t="shared" si="34"/>
        <v/>
      </c>
      <c r="D362" s="148" t="str">
        <f t="array" ref="D362">IF(A362="","",MIN(IF($C$3:$C$399=C362,ROW($B$3:$B$399),"")))</f>
        <v/>
      </c>
      <c r="E362" s="148" t="str">
        <f t="array" aca="1" ref="E362" ca="1">IF(A362="","",COUNTIF(INDIRECT(ADDRESS(D362,COLUMN(B362))):INDIRECT(ADDRESS(ROW(E362),COLUMN(B362))),B362))</f>
        <v/>
      </c>
      <c r="F362" s="116" t="str">
        <f ca="1">IFERROR(INDEX(Settings!$F$27:$L$31,MATCH($E362,Settings!$E$27:$E$31,0),MATCH($B362,Settings!$F$25:$L$25,0))="Yes","")</f>
        <v/>
      </c>
      <c r="G362" s="116" t="str">
        <f t="shared" si="31"/>
        <v/>
      </c>
      <c r="H362" s="116" t="str">
        <f t="shared" si="32"/>
        <v/>
      </c>
      <c r="I362" s="116" t="str">
        <f t="shared" si="35"/>
        <v/>
      </c>
      <c r="J362" s="149" t="str">
        <f ca="1">IFERROR(SMALL(WorkingDays,ROW(A362)-ROW($A$2)),"")</f>
        <v/>
      </c>
    </row>
    <row r="363" spans="1:10">
      <c r="A363" s="115" t="str">
        <f t="shared" si="30"/>
        <v/>
      </c>
      <c r="B363" s="148" t="str">
        <f t="shared" si="33"/>
        <v/>
      </c>
      <c r="C363" s="148" t="str">
        <f t="shared" si="34"/>
        <v/>
      </c>
      <c r="D363" s="148" t="str">
        <f t="array" ref="D363">IF(A363="","",MIN(IF($C$3:$C$399=C363,ROW($B$3:$B$399),"")))</f>
        <v/>
      </c>
      <c r="E363" s="148" t="str">
        <f t="array" aca="1" ref="E363" ca="1">IF(A363="","",COUNTIF(INDIRECT(ADDRESS(D363,COLUMN(B363))):INDIRECT(ADDRESS(ROW(E363),COLUMN(B363))),B363))</f>
        <v/>
      </c>
      <c r="F363" s="116" t="str">
        <f ca="1">IFERROR(INDEX(Settings!$F$27:$L$31,MATCH($E363,Settings!$E$27:$E$31,0),MATCH($B363,Settings!$F$25:$L$25,0))="Yes","")</f>
        <v/>
      </c>
      <c r="G363" s="116" t="str">
        <f t="shared" si="31"/>
        <v/>
      </c>
      <c r="H363" s="116" t="str">
        <f t="shared" si="32"/>
        <v/>
      </c>
      <c r="I363" s="116" t="str">
        <f t="shared" si="35"/>
        <v/>
      </c>
      <c r="J363" s="149" t="str">
        <f ca="1">IFERROR(SMALL(WorkingDays,ROW(A363)-ROW($A$2)),"")</f>
        <v/>
      </c>
    </row>
    <row r="364" spans="1:10">
      <c r="A364" s="115" t="str">
        <f t="shared" si="30"/>
        <v/>
      </c>
      <c r="B364" s="148" t="str">
        <f t="shared" si="33"/>
        <v/>
      </c>
      <c r="C364" s="148" t="str">
        <f t="shared" si="34"/>
        <v/>
      </c>
      <c r="D364" s="148" t="str">
        <f t="array" ref="D364">IF(A364="","",MIN(IF($C$3:$C$399=C364,ROW($B$3:$B$399),"")))</f>
        <v/>
      </c>
      <c r="E364" s="148" t="str">
        <f t="array" aca="1" ref="E364" ca="1">IF(A364="","",COUNTIF(INDIRECT(ADDRESS(D364,COLUMN(B364))):INDIRECT(ADDRESS(ROW(E364),COLUMN(B364))),B364))</f>
        <v/>
      </c>
      <c r="F364" s="116" t="str">
        <f ca="1">IFERROR(INDEX(Settings!$F$27:$L$31,MATCH($E364,Settings!$E$27:$E$31,0),MATCH($B364,Settings!$F$25:$L$25,0))="Yes","")</f>
        <v/>
      </c>
      <c r="G364" s="116" t="str">
        <f t="shared" si="31"/>
        <v/>
      </c>
      <c r="H364" s="116" t="str">
        <f t="shared" si="32"/>
        <v/>
      </c>
      <c r="I364" s="116" t="str">
        <f t="shared" si="35"/>
        <v/>
      </c>
      <c r="J364" s="149" t="str">
        <f ca="1">IFERROR(SMALL(WorkingDays,ROW(A364)-ROW($A$2)),"")</f>
        <v/>
      </c>
    </row>
    <row r="365" spans="1:10">
      <c r="A365" s="115" t="str">
        <f t="shared" si="30"/>
        <v/>
      </c>
      <c r="B365" s="148" t="str">
        <f t="shared" si="33"/>
        <v/>
      </c>
      <c r="C365" s="148" t="str">
        <f t="shared" si="34"/>
        <v/>
      </c>
      <c r="D365" s="148" t="str">
        <f t="array" ref="D365">IF(A365="","",MIN(IF($C$3:$C$399=C365,ROW($B$3:$B$399),"")))</f>
        <v/>
      </c>
      <c r="E365" s="148" t="str">
        <f t="array" aca="1" ref="E365" ca="1">IF(A365="","",COUNTIF(INDIRECT(ADDRESS(D365,COLUMN(B365))):INDIRECT(ADDRESS(ROW(E365),COLUMN(B365))),B365))</f>
        <v/>
      </c>
      <c r="F365" s="116" t="str">
        <f ca="1">IFERROR(INDEX(Settings!$F$27:$L$31,MATCH($E365,Settings!$E$27:$E$31,0),MATCH($B365,Settings!$F$25:$L$25,0))="Yes","")</f>
        <v/>
      </c>
      <c r="G365" s="116" t="str">
        <f t="shared" si="31"/>
        <v/>
      </c>
      <c r="H365" s="116" t="str">
        <f t="shared" si="32"/>
        <v/>
      </c>
      <c r="I365" s="116" t="str">
        <f t="shared" si="35"/>
        <v/>
      </c>
      <c r="J365" s="149" t="str">
        <f ca="1">IFERROR(SMALL(WorkingDays,ROW(A365)-ROW($A$2)),"")</f>
        <v/>
      </c>
    </row>
    <row r="366" spans="1:10">
      <c r="A366" s="115" t="str">
        <f t="shared" si="30"/>
        <v/>
      </c>
      <c r="B366" s="148" t="str">
        <f t="shared" si="33"/>
        <v/>
      </c>
      <c r="C366" s="148" t="str">
        <f t="shared" si="34"/>
        <v/>
      </c>
      <c r="D366" s="148" t="str">
        <f t="array" ref="D366">IF(A366="","",MIN(IF($C$3:$C$399=C366,ROW($B$3:$B$399),"")))</f>
        <v/>
      </c>
      <c r="E366" s="148" t="str">
        <f t="array" aca="1" ref="E366" ca="1">IF(A366="","",COUNTIF(INDIRECT(ADDRESS(D366,COLUMN(B366))):INDIRECT(ADDRESS(ROW(E366),COLUMN(B366))),B366))</f>
        <v/>
      </c>
      <c r="F366" s="116" t="str">
        <f ca="1">IFERROR(INDEX(Settings!$F$27:$L$31,MATCH($E366,Settings!$E$27:$E$31,0),MATCH($B366,Settings!$F$25:$L$25,0))="Yes","")</f>
        <v/>
      </c>
      <c r="G366" s="116" t="str">
        <f t="shared" si="31"/>
        <v/>
      </c>
      <c r="H366" s="116" t="str">
        <f t="shared" si="32"/>
        <v/>
      </c>
      <c r="I366" s="116" t="str">
        <f t="shared" si="35"/>
        <v/>
      </c>
      <c r="J366" s="149" t="str">
        <f ca="1">IFERROR(SMALL(WorkingDays,ROW(A366)-ROW($A$2)),"")</f>
        <v/>
      </c>
    </row>
    <row r="367" spans="1:10">
      <c r="A367" s="115" t="str">
        <f t="shared" si="30"/>
        <v/>
      </c>
      <c r="B367" s="148" t="str">
        <f t="shared" si="33"/>
        <v/>
      </c>
      <c r="C367" s="148" t="str">
        <f t="shared" si="34"/>
        <v/>
      </c>
      <c r="D367" s="148" t="str">
        <f t="array" ref="D367">IF(A367="","",MIN(IF($C$3:$C$399=C367,ROW($B$3:$B$399),"")))</f>
        <v/>
      </c>
      <c r="E367" s="148" t="str">
        <f t="array" aca="1" ref="E367" ca="1">IF(A367="","",COUNTIF(INDIRECT(ADDRESS(D367,COLUMN(B367))):INDIRECT(ADDRESS(ROW(E367),COLUMN(B367))),B367))</f>
        <v/>
      </c>
      <c r="F367" s="116" t="str">
        <f ca="1">IFERROR(INDEX(Settings!$F$27:$L$31,MATCH($E367,Settings!$E$27:$E$31,0),MATCH($B367,Settings!$F$25:$L$25,0))="Yes","")</f>
        <v/>
      </c>
      <c r="G367" s="116" t="str">
        <f t="shared" si="31"/>
        <v/>
      </c>
      <c r="H367" s="116" t="str">
        <f t="shared" si="32"/>
        <v/>
      </c>
      <c r="I367" s="116" t="str">
        <f t="shared" si="35"/>
        <v/>
      </c>
      <c r="J367" s="149" t="str">
        <f ca="1">IFERROR(SMALL(WorkingDays,ROW(A367)-ROW($A$2)),"")</f>
        <v/>
      </c>
    </row>
    <row r="368" spans="1:10">
      <c r="A368" s="115" t="str">
        <f t="shared" si="30"/>
        <v/>
      </c>
      <c r="B368" s="148" t="str">
        <f t="shared" si="33"/>
        <v/>
      </c>
      <c r="C368" s="148" t="str">
        <f t="shared" si="34"/>
        <v/>
      </c>
      <c r="D368" s="148" t="str">
        <f t="array" ref="D368">IF(A368="","",MIN(IF($C$3:$C$399=C368,ROW($B$3:$B$399),"")))</f>
        <v/>
      </c>
      <c r="E368" s="148" t="str">
        <f t="array" aca="1" ref="E368" ca="1">IF(A368="","",COUNTIF(INDIRECT(ADDRESS(D368,COLUMN(B368))):INDIRECT(ADDRESS(ROW(E368),COLUMN(B368))),B368))</f>
        <v/>
      </c>
      <c r="F368" s="116" t="str">
        <f ca="1">IFERROR(INDEX(Settings!$F$27:$L$31,MATCH($E368,Settings!$E$27:$E$31,0),MATCH($B368,Settings!$F$25:$L$25,0))="Yes","")</f>
        <v/>
      </c>
      <c r="G368" s="116" t="str">
        <f t="shared" si="31"/>
        <v/>
      </c>
      <c r="H368" s="116" t="str">
        <f t="shared" si="32"/>
        <v/>
      </c>
      <c r="I368" s="116" t="str">
        <f t="shared" si="35"/>
        <v/>
      </c>
      <c r="J368" s="149" t="str">
        <f ca="1">IFERROR(SMALL(WorkingDays,ROW(A368)-ROW($A$2)),"")</f>
        <v/>
      </c>
    </row>
    <row r="369" spans="1:10">
      <c r="A369" s="115" t="str">
        <f t="shared" si="30"/>
        <v/>
      </c>
      <c r="B369" s="148" t="str">
        <f t="shared" si="33"/>
        <v/>
      </c>
      <c r="C369" s="148" t="str">
        <f t="shared" ref="C369:C399" si="36">IF(A369="","",MONTH(A369))</f>
        <v/>
      </c>
      <c r="D369" s="148" t="str">
        <f t="array" ref="D369">IF(A369="","",MIN(IF($C$3:$C$399=C369,ROW($B$3:$B$399),"")))</f>
        <v/>
      </c>
      <c r="E369" s="148" t="str">
        <f t="array" aca="1" ref="E369" ca="1">IF(A369="","",COUNTIF(INDIRECT(ADDRESS(D369,COLUMN(B369))):INDIRECT(ADDRESS(ROW(E369),COLUMN(B369))),B369))</f>
        <v/>
      </c>
      <c r="F369" s="116" t="str">
        <f ca="1">IFERROR(INDEX(Settings!$F$27:$L$31,MATCH($E369,Settings!$E$27:$E$31,0),MATCH($B369,Settings!$F$25:$L$25,0))="Yes","")</f>
        <v/>
      </c>
      <c r="G369" s="116" t="str">
        <f t="shared" ref="G369:G399" si="37">IF(A369="","",ISNUMBER(MATCH(A369,INDEX(R_Holidays,,2),0)))</f>
        <v/>
      </c>
      <c r="H369" s="116" t="str">
        <f t="shared" si="32"/>
        <v/>
      </c>
      <c r="I369" s="116" t="str">
        <f t="shared" si="35"/>
        <v/>
      </c>
      <c r="J369" s="114"/>
    </row>
    <row r="370" spans="1:10">
      <c r="A370" s="115" t="str">
        <f t="shared" si="30"/>
        <v/>
      </c>
      <c r="B370" s="148" t="str">
        <f t="shared" si="33"/>
        <v/>
      </c>
      <c r="C370" s="148" t="str">
        <f t="shared" si="36"/>
        <v/>
      </c>
      <c r="D370" s="148" t="str">
        <f t="array" ref="D370">IF(A370="","",MIN(IF($C$3:$C$399=C370,ROW($B$3:$B$399),"")))</f>
        <v/>
      </c>
      <c r="E370" s="148" t="str">
        <f t="array" aca="1" ref="E370" ca="1">IF(A370="","",COUNTIF(INDIRECT(ADDRESS(D370,COLUMN(B370))):INDIRECT(ADDRESS(ROW(E370),COLUMN(B370))),B370))</f>
        <v/>
      </c>
      <c r="F370" s="116" t="str">
        <f ca="1">IFERROR(INDEX(Settings!$F$27:$L$31,MATCH($E370,Settings!$E$27:$E$31,0),MATCH($B370,Settings!$F$25:$L$25,0))="Yes","")</f>
        <v/>
      </c>
      <c r="G370" s="116" t="str">
        <f t="shared" si="37"/>
        <v/>
      </c>
      <c r="H370" s="116" t="str">
        <f t="shared" si="32"/>
        <v/>
      </c>
      <c r="I370" s="116" t="str">
        <f t="shared" si="35"/>
        <v/>
      </c>
      <c r="J370" s="114"/>
    </row>
    <row r="371" spans="1:10">
      <c r="A371" s="115" t="str">
        <f t="shared" si="30"/>
        <v/>
      </c>
      <c r="B371" s="148" t="str">
        <f t="shared" si="33"/>
        <v/>
      </c>
      <c r="C371" s="148" t="str">
        <f t="shared" si="36"/>
        <v/>
      </c>
      <c r="D371" s="148" t="str">
        <f t="array" ref="D371">IF(A371="","",MIN(IF($C$3:$C$399=C371,ROW($B$3:$B$399),"")))</f>
        <v/>
      </c>
      <c r="E371" s="148" t="str">
        <f t="array" aca="1" ref="E371" ca="1">IF(A371="","",COUNTIF(INDIRECT(ADDRESS(D371,COLUMN(B371))):INDIRECT(ADDRESS(ROW(E371),COLUMN(B371))),B371))</f>
        <v/>
      </c>
      <c r="F371" s="116" t="str">
        <f ca="1">IFERROR(INDEX(Settings!$F$27:$L$31,MATCH($E371,Settings!$E$27:$E$31,0),MATCH($B371,Settings!$F$25:$L$25,0))="Yes","")</f>
        <v/>
      </c>
      <c r="G371" s="116" t="str">
        <f t="shared" si="37"/>
        <v/>
      </c>
      <c r="H371" s="116" t="str">
        <f t="shared" si="32"/>
        <v/>
      </c>
      <c r="I371" s="116" t="str">
        <f t="shared" si="35"/>
        <v/>
      </c>
      <c r="J371" s="114"/>
    </row>
    <row r="372" spans="1:10">
      <c r="A372" s="115" t="str">
        <f t="shared" si="30"/>
        <v/>
      </c>
      <c r="B372" s="148" t="str">
        <f t="shared" si="33"/>
        <v/>
      </c>
      <c r="C372" s="148" t="str">
        <f t="shared" si="36"/>
        <v/>
      </c>
      <c r="D372" s="148" t="str">
        <f t="array" ref="D372">IF(A372="","",MIN(IF($C$3:$C$399=C372,ROW($B$3:$B$399),"")))</f>
        <v/>
      </c>
      <c r="E372" s="148" t="str">
        <f t="array" aca="1" ref="E372" ca="1">IF(A372="","",COUNTIF(INDIRECT(ADDRESS(D372,COLUMN(B372))):INDIRECT(ADDRESS(ROW(E372),COLUMN(B372))),B372))</f>
        <v/>
      </c>
      <c r="F372" s="116" t="str">
        <f ca="1">IFERROR(INDEX(Settings!$F$27:$L$31,MATCH($E372,Settings!$E$27:$E$31,0),MATCH($B372,Settings!$F$25:$L$25,0))="Yes","")</f>
        <v/>
      </c>
      <c r="G372" s="116" t="str">
        <f t="shared" si="37"/>
        <v/>
      </c>
      <c r="H372" s="116" t="str">
        <f t="shared" si="32"/>
        <v/>
      </c>
      <c r="I372" s="116" t="str">
        <f t="shared" si="35"/>
        <v/>
      </c>
      <c r="J372" s="114"/>
    </row>
    <row r="373" spans="1:10">
      <c r="A373" s="115" t="str">
        <f t="shared" si="30"/>
        <v/>
      </c>
      <c r="B373" s="148" t="str">
        <f t="shared" si="33"/>
        <v/>
      </c>
      <c r="C373" s="148" t="str">
        <f t="shared" si="36"/>
        <v/>
      </c>
      <c r="D373" s="148" t="str">
        <f t="array" ref="D373">IF(A373="","",MIN(IF($C$3:$C$399=C373,ROW($B$3:$B$399),"")))</f>
        <v/>
      </c>
      <c r="E373" s="148" t="str">
        <f t="array" aca="1" ref="E373" ca="1">IF(A373="","",COUNTIF(INDIRECT(ADDRESS(D373,COLUMN(B373))):INDIRECT(ADDRESS(ROW(E373),COLUMN(B373))),B373))</f>
        <v/>
      </c>
      <c r="F373" s="116" t="str">
        <f ca="1">IFERROR(INDEX(Settings!$F$27:$L$31,MATCH($E373,Settings!$E$27:$E$31,0),MATCH($B373,Settings!$F$25:$L$25,0))="Yes","")</f>
        <v/>
      </c>
      <c r="G373" s="116" t="str">
        <f t="shared" si="37"/>
        <v/>
      </c>
      <c r="H373" s="116" t="str">
        <f t="shared" si="32"/>
        <v/>
      </c>
      <c r="I373" s="116" t="str">
        <f t="shared" si="35"/>
        <v/>
      </c>
      <c r="J373" s="114"/>
    </row>
    <row r="374" spans="1:10">
      <c r="A374" s="115" t="str">
        <f t="shared" si="30"/>
        <v/>
      </c>
      <c r="B374" s="148" t="str">
        <f t="shared" si="33"/>
        <v/>
      </c>
      <c r="C374" s="148" t="str">
        <f t="shared" si="36"/>
        <v/>
      </c>
      <c r="D374" s="148" t="str">
        <f t="array" ref="D374">IF(A374="","",MIN(IF($C$3:$C$399=C374,ROW($B$3:$B$399),"")))</f>
        <v/>
      </c>
      <c r="E374" s="148" t="str">
        <f t="array" aca="1" ref="E374" ca="1">IF(A374="","",COUNTIF(INDIRECT(ADDRESS(D374,COLUMN(B374))):INDIRECT(ADDRESS(ROW(E374),COLUMN(B374))),B374))</f>
        <v/>
      </c>
      <c r="F374" s="116" t="str">
        <f ca="1">IFERROR(INDEX(Settings!$F$27:$L$31,MATCH($E374,Settings!$E$27:$E$31,0),MATCH($B374,Settings!$F$25:$L$25,0))="Yes","")</f>
        <v/>
      </c>
      <c r="G374" s="116" t="str">
        <f t="shared" si="37"/>
        <v/>
      </c>
      <c r="H374" s="116" t="str">
        <f t="shared" si="32"/>
        <v/>
      </c>
      <c r="I374" s="116" t="str">
        <f t="shared" si="35"/>
        <v/>
      </c>
      <c r="J374" s="114"/>
    </row>
    <row r="375" spans="1:10">
      <c r="A375" s="115" t="str">
        <f t="shared" si="30"/>
        <v/>
      </c>
      <c r="B375" s="148" t="str">
        <f t="shared" si="33"/>
        <v/>
      </c>
      <c r="C375" s="148" t="str">
        <f t="shared" si="36"/>
        <v/>
      </c>
      <c r="D375" s="148" t="str">
        <f t="array" ref="D375">IF(A375="","",MIN(IF($C$3:$C$399=C375,ROW($B$3:$B$399),"")))</f>
        <v/>
      </c>
      <c r="E375" s="148" t="str">
        <f t="array" aca="1" ref="E375" ca="1">IF(A375="","",COUNTIF(INDIRECT(ADDRESS(D375,COLUMN(B375))):INDIRECT(ADDRESS(ROW(E375),COLUMN(B375))),B375))</f>
        <v/>
      </c>
      <c r="F375" s="116" t="str">
        <f ca="1">IFERROR(INDEX(Settings!$F$27:$L$31,MATCH($E375,Settings!$E$27:$E$31,0),MATCH($B375,Settings!$F$25:$L$25,0))="Yes","")</f>
        <v/>
      </c>
      <c r="G375" s="116" t="str">
        <f t="shared" si="37"/>
        <v/>
      </c>
      <c r="H375" s="116" t="str">
        <f t="shared" si="32"/>
        <v/>
      </c>
      <c r="I375" s="116" t="str">
        <f t="shared" si="35"/>
        <v/>
      </c>
      <c r="J375" s="114"/>
    </row>
    <row r="376" spans="1:10">
      <c r="A376" s="115" t="str">
        <f t="shared" si="30"/>
        <v/>
      </c>
      <c r="B376" s="148" t="str">
        <f t="shared" si="33"/>
        <v/>
      </c>
      <c r="C376" s="148" t="str">
        <f t="shared" si="36"/>
        <v/>
      </c>
      <c r="D376" s="148" t="str">
        <f t="array" ref="D376">IF(A376="","",MIN(IF($C$3:$C$399=C376,ROW($B$3:$B$399),"")))</f>
        <v/>
      </c>
      <c r="E376" s="148" t="str">
        <f t="array" aca="1" ref="E376" ca="1">IF(A376="","",COUNTIF(INDIRECT(ADDRESS(D376,COLUMN(B376))):INDIRECT(ADDRESS(ROW(E376),COLUMN(B376))),B376))</f>
        <v/>
      </c>
      <c r="F376" s="116" t="str">
        <f ca="1">IFERROR(INDEX(Settings!$F$27:$L$31,MATCH($E376,Settings!$E$27:$E$31,0),MATCH($B376,Settings!$F$25:$L$25,0))="Yes","")</f>
        <v/>
      </c>
      <c r="G376" s="116" t="str">
        <f t="shared" si="37"/>
        <v/>
      </c>
      <c r="H376" s="116" t="str">
        <f t="shared" si="32"/>
        <v/>
      </c>
      <c r="I376" s="116" t="str">
        <f t="shared" si="35"/>
        <v/>
      </c>
      <c r="J376" s="114"/>
    </row>
    <row r="377" spans="1:10">
      <c r="A377" s="115" t="str">
        <f t="shared" si="30"/>
        <v/>
      </c>
      <c r="B377" s="148" t="str">
        <f t="shared" si="33"/>
        <v/>
      </c>
      <c r="C377" s="148" t="str">
        <f t="shared" si="36"/>
        <v/>
      </c>
      <c r="D377" s="148" t="str">
        <f t="array" ref="D377">IF(A377="","",MIN(IF($C$3:$C$399=C377,ROW($B$3:$B$399),"")))</f>
        <v/>
      </c>
      <c r="E377" s="148" t="str">
        <f t="array" aca="1" ref="E377" ca="1">IF(A377="","",COUNTIF(INDIRECT(ADDRESS(D377,COLUMN(B377))):INDIRECT(ADDRESS(ROW(E377),COLUMN(B377))),B377))</f>
        <v/>
      </c>
      <c r="F377" s="116" t="str">
        <f ca="1">IFERROR(INDEX(Settings!$F$27:$L$31,MATCH($E377,Settings!$E$27:$E$31,0),MATCH($B377,Settings!$F$25:$L$25,0))="Yes","")</f>
        <v/>
      </c>
      <c r="G377" s="116" t="str">
        <f t="shared" si="37"/>
        <v/>
      </c>
      <c r="H377" s="116" t="str">
        <f t="shared" si="32"/>
        <v/>
      </c>
      <c r="I377" s="116" t="str">
        <f t="shared" si="35"/>
        <v/>
      </c>
      <c r="J377" s="114"/>
    </row>
    <row r="378" spans="1:10">
      <c r="A378" s="115" t="str">
        <f t="shared" si="30"/>
        <v/>
      </c>
      <c r="B378" s="148" t="str">
        <f t="shared" si="33"/>
        <v/>
      </c>
      <c r="C378" s="148" t="str">
        <f t="shared" si="36"/>
        <v/>
      </c>
      <c r="D378" s="148" t="str">
        <f t="array" ref="D378">IF(A378="","",MIN(IF($C$3:$C$399=C378,ROW($B$3:$B$399),"")))</f>
        <v/>
      </c>
      <c r="E378" s="148" t="str">
        <f t="array" aca="1" ref="E378" ca="1">IF(A378="","",COUNTIF(INDIRECT(ADDRESS(D378,COLUMN(B378))):INDIRECT(ADDRESS(ROW(E378),COLUMN(B378))),B378))</f>
        <v/>
      </c>
      <c r="F378" s="116" t="str">
        <f ca="1">IFERROR(INDEX(Settings!$F$27:$L$31,MATCH($E378,Settings!$E$27:$E$31,0),MATCH($B378,Settings!$F$25:$L$25,0))="Yes","")</f>
        <v/>
      </c>
      <c r="G378" s="116" t="str">
        <f t="shared" si="37"/>
        <v/>
      </c>
      <c r="H378" s="116" t="str">
        <f t="shared" si="32"/>
        <v/>
      </c>
      <c r="I378" s="116" t="str">
        <f t="shared" si="35"/>
        <v/>
      </c>
      <c r="J378" s="114"/>
    </row>
    <row r="379" spans="1:10">
      <c r="A379" s="115" t="str">
        <f t="shared" si="30"/>
        <v/>
      </c>
      <c r="B379" s="148" t="str">
        <f t="shared" si="33"/>
        <v/>
      </c>
      <c r="C379" s="148" t="str">
        <f t="shared" si="36"/>
        <v/>
      </c>
      <c r="D379" s="148" t="str">
        <f t="array" ref="D379">IF(A379="","",MIN(IF($C$3:$C$399=C379,ROW($B$3:$B$399),"")))</f>
        <v/>
      </c>
      <c r="E379" s="148" t="str">
        <f t="array" aca="1" ref="E379" ca="1">IF(A379="","",COUNTIF(INDIRECT(ADDRESS(D379,COLUMN(B379))):INDIRECT(ADDRESS(ROW(E379),COLUMN(B379))),B379))</f>
        <v/>
      </c>
      <c r="F379" s="116" t="str">
        <f ca="1">IFERROR(INDEX(Settings!$F$27:$L$31,MATCH($E379,Settings!$E$27:$E$31,0),MATCH($B379,Settings!$F$25:$L$25,0))="Yes","")</f>
        <v/>
      </c>
      <c r="G379" s="116" t="str">
        <f t="shared" si="37"/>
        <v/>
      </c>
      <c r="H379" s="116" t="str">
        <f t="shared" si="32"/>
        <v/>
      </c>
      <c r="I379" s="116" t="str">
        <f t="shared" si="35"/>
        <v/>
      </c>
      <c r="J379" s="114"/>
    </row>
    <row r="380" spans="1:10">
      <c r="A380" s="115" t="str">
        <f t="shared" si="30"/>
        <v/>
      </c>
      <c r="B380" s="148" t="str">
        <f t="shared" si="33"/>
        <v/>
      </c>
      <c r="C380" s="148" t="str">
        <f t="shared" si="36"/>
        <v/>
      </c>
      <c r="D380" s="148" t="str">
        <f t="array" ref="D380">IF(A380="","",MIN(IF($C$3:$C$399=C380,ROW($B$3:$B$399),"")))</f>
        <v/>
      </c>
      <c r="E380" s="148" t="str">
        <f t="array" aca="1" ref="E380" ca="1">IF(A380="","",COUNTIF(INDIRECT(ADDRESS(D380,COLUMN(B380))):INDIRECT(ADDRESS(ROW(E380),COLUMN(B380))),B380))</f>
        <v/>
      </c>
      <c r="F380" s="116" t="str">
        <f ca="1">IFERROR(INDEX(Settings!$F$27:$L$31,MATCH($E380,Settings!$E$27:$E$31,0),MATCH($B380,Settings!$F$25:$L$25,0))="Yes","")</f>
        <v/>
      </c>
      <c r="G380" s="116" t="str">
        <f t="shared" si="37"/>
        <v/>
      </c>
      <c r="H380" s="116" t="str">
        <f t="shared" si="32"/>
        <v/>
      </c>
      <c r="I380" s="116" t="str">
        <f t="shared" si="35"/>
        <v/>
      </c>
      <c r="J380" s="114"/>
    </row>
    <row r="381" spans="1:10">
      <c r="A381" s="115" t="str">
        <f t="shared" si="30"/>
        <v/>
      </c>
      <c r="B381" s="148" t="str">
        <f t="shared" si="33"/>
        <v/>
      </c>
      <c r="C381" s="148" t="str">
        <f t="shared" si="36"/>
        <v/>
      </c>
      <c r="D381" s="148" t="str">
        <f t="array" ref="D381">IF(A381="","",MIN(IF($C$3:$C$399=C381,ROW($B$3:$B$399),"")))</f>
        <v/>
      </c>
      <c r="E381" s="148" t="str">
        <f t="array" aca="1" ref="E381" ca="1">IF(A381="","",COUNTIF(INDIRECT(ADDRESS(D381,COLUMN(B381))):INDIRECT(ADDRESS(ROW(E381),COLUMN(B381))),B381))</f>
        <v/>
      </c>
      <c r="F381" s="116" t="str">
        <f ca="1">IFERROR(INDEX(Settings!$F$27:$L$31,MATCH($E381,Settings!$E$27:$E$31,0),MATCH($B381,Settings!$F$25:$L$25,0))="Yes","")</f>
        <v/>
      </c>
      <c r="G381" s="116" t="str">
        <f t="shared" si="37"/>
        <v/>
      </c>
      <c r="H381" s="116" t="str">
        <f t="shared" si="32"/>
        <v/>
      </c>
      <c r="I381" s="116" t="str">
        <f t="shared" si="35"/>
        <v/>
      </c>
      <c r="J381" s="114"/>
    </row>
    <row r="382" spans="1:10">
      <c r="A382" s="115" t="str">
        <f t="shared" si="30"/>
        <v/>
      </c>
      <c r="B382" s="148" t="str">
        <f t="shared" si="33"/>
        <v/>
      </c>
      <c r="C382" s="148" t="str">
        <f t="shared" si="36"/>
        <v/>
      </c>
      <c r="D382" s="148" t="str">
        <f t="array" ref="D382">IF(A382="","",MIN(IF($C$3:$C$399=C382,ROW($B$3:$B$399),"")))</f>
        <v/>
      </c>
      <c r="E382" s="148" t="str">
        <f t="array" aca="1" ref="E382" ca="1">IF(A382="","",COUNTIF(INDIRECT(ADDRESS(D382,COLUMN(B382))):INDIRECT(ADDRESS(ROW(E382),COLUMN(B382))),B382))</f>
        <v/>
      </c>
      <c r="F382" s="116" t="str">
        <f ca="1">IFERROR(INDEX(Settings!$F$27:$L$31,MATCH($E382,Settings!$E$27:$E$31,0),MATCH($B382,Settings!$F$25:$L$25,0))="Yes","")</f>
        <v/>
      </c>
      <c r="G382" s="116" t="str">
        <f t="shared" si="37"/>
        <v/>
      </c>
      <c r="H382" s="116" t="str">
        <f t="shared" si="32"/>
        <v/>
      </c>
      <c r="I382" s="116" t="str">
        <f t="shared" si="35"/>
        <v/>
      </c>
      <c r="J382" s="114"/>
    </row>
    <row r="383" spans="1:10">
      <c r="A383" s="115" t="str">
        <f t="shared" si="30"/>
        <v/>
      </c>
      <c r="B383" s="148" t="str">
        <f t="shared" si="33"/>
        <v/>
      </c>
      <c r="C383" s="148" t="str">
        <f t="shared" si="36"/>
        <v/>
      </c>
      <c r="D383" s="148" t="str">
        <f t="array" ref="D383">IF(A383="","",MIN(IF($C$3:$C$399=C383,ROW($B$3:$B$399),"")))</f>
        <v/>
      </c>
      <c r="E383" s="148" t="str">
        <f t="array" aca="1" ref="E383" ca="1">IF(A383="","",COUNTIF(INDIRECT(ADDRESS(D383,COLUMN(B383))):INDIRECT(ADDRESS(ROW(E383),COLUMN(B383))),B383))</f>
        <v/>
      </c>
      <c r="F383" s="116" t="str">
        <f ca="1">IFERROR(INDEX(Settings!$F$27:$L$31,MATCH($E383,Settings!$E$27:$E$31,0),MATCH($B383,Settings!$F$25:$L$25,0))="Yes","")</f>
        <v/>
      </c>
      <c r="G383" s="116" t="str">
        <f t="shared" si="37"/>
        <v/>
      </c>
      <c r="H383" s="116" t="str">
        <f t="shared" si="32"/>
        <v/>
      </c>
      <c r="I383" s="116" t="str">
        <f t="shared" si="35"/>
        <v/>
      </c>
      <c r="J383" s="114"/>
    </row>
    <row r="384" spans="1:10">
      <c r="A384" s="115" t="str">
        <f t="shared" si="30"/>
        <v/>
      </c>
      <c r="B384" s="148" t="str">
        <f t="shared" si="33"/>
        <v/>
      </c>
      <c r="C384" s="148" t="str">
        <f t="shared" si="36"/>
        <v/>
      </c>
      <c r="D384" s="148" t="str">
        <f t="array" ref="D384">IF(A384="","",MIN(IF($C$3:$C$399=C384,ROW($B$3:$B$399),"")))</f>
        <v/>
      </c>
      <c r="E384" s="148" t="str">
        <f t="array" aca="1" ref="E384" ca="1">IF(A384="","",COUNTIF(INDIRECT(ADDRESS(D384,COLUMN(B384))):INDIRECT(ADDRESS(ROW(E384),COLUMN(B384))),B384))</f>
        <v/>
      </c>
      <c r="F384" s="116" t="str">
        <f ca="1">IFERROR(INDEX(Settings!$F$27:$L$31,MATCH($E384,Settings!$E$27:$E$31,0),MATCH($B384,Settings!$F$25:$L$25,0))="Yes","")</f>
        <v/>
      </c>
      <c r="G384" s="116" t="str">
        <f t="shared" si="37"/>
        <v/>
      </c>
      <c r="H384" s="116" t="str">
        <f t="shared" si="32"/>
        <v/>
      </c>
      <c r="I384" s="116" t="str">
        <f t="shared" si="35"/>
        <v/>
      </c>
      <c r="J384" s="114"/>
    </row>
    <row r="385" spans="1:10">
      <c r="A385" s="115" t="str">
        <f t="shared" si="30"/>
        <v/>
      </c>
      <c r="B385" s="148" t="str">
        <f t="shared" si="33"/>
        <v/>
      </c>
      <c r="C385" s="148" t="str">
        <f t="shared" si="36"/>
        <v/>
      </c>
      <c r="D385" s="148" t="str">
        <f t="array" ref="D385">IF(A385="","",MIN(IF($C$3:$C$399=C385,ROW($B$3:$B$399),"")))</f>
        <v/>
      </c>
      <c r="E385" s="148" t="str">
        <f t="array" aca="1" ref="E385" ca="1">IF(A385="","",COUNTIF(INDIRECT(ADDRESS(D385,COLUMN(B385))):INDIRECT(ADDRESS(ROW(E385),COLUMN(B385))),B385))</f>
        <v/>
      </c>
      <c r="F385" s="116" t="str">
        <f ca="1">IFERROR(INDEX(Settings!$F$27:$L$31,MATCH($E385,Settings!$E$27:$E$31,0),MATCH($B385,Settings!$F$25:$L$25,0))="Yes","")</f>
        <v/>
      </c>
      <c r="G385" s="116" t="str">
        <f t="shared" si="37"/>
        <v/>
      </c>
      <c r="H385" s="116" t="str">
        <f t="shared" si="32"/>
        <v/>
      </c>
      <c r="I385" s="116" t="str">
        <f t="shared" si="35"/>
        <v/>
      </c>
      <c r="J385" s="114"/>
    </row>
    <row r="386" spans="1:10">
      <c r="A386" s="115" t="str">
        <f t="shared" si="30"/>
        <v/>
      </c>
      <c r="B386" s="148" t="str">
        <f t="shared" si="33"/>
        <v/>
      </c>
      <c r="C386" s="148" t="str">
        <f t="shared" si="36"/>
        <v/>
      </c>
      <c r="D386" s="148" t="str">
        <f t="array" ref="D386">IF(A386="","",MIN(IF($C$3:$C$399=C386,ROW($B$3:$B$399),"")))</f>
        <v/>
      </c>
      <c r="E386" s="148" t="str">
        <f t="array" aca="1" ref="E386" ca="1">IF(A386="","",COUNTIF(INDIRECT(ADDRESS(D386,COLUMN(B386))):INDIRECT(ADDRESS(ROW(E386),COLUMN(B386))),B386))</f>
        <v/>
      </c>
      <c r="F386" s="116" t="str">
        <f ca="1">IFERROR(INDEX(Settings!$F$27:$L$31,MATCH($E386,Settings!$E$27:$E$31,0),MATCH($B386,Settings!$F$25:$L$25,0))="Yes","")</f>
        <v/>
      </c>
      <c r="G386" s="116" t="str">
        <f t="shared" si="37"/>
        <v/>
      </c>
      <c r="H386" s="116" t="str">
        <f t="shared" si="32"/>
        <v/>
      </c>
      <c r="I386" s="116" t="str">
        <f t="shared" si="35"/>
        <v/>
      </c>
      <c r="J386" s="114"/>
    </row>
    <row r="387" spans="1:10">
      <c r="A387" s="115" t="str">
        <f t="shared" ref="A387:A399" si="38">IF(ISNUMBER(I_BegnDate),IF(DATE(YEAR(I_BegnDate),MONTH(I_BegnDate),1)+ROW(A387)-ROW($A$3)&gt;I_EndDate,"",(DATE(YEAR(I_BegnDate),MONTH(I_BegnDate),1)+ROW(A387)-ROW($A$3))),"")</f>
        <v/>
      </c>
      <c r="B387" s="148" t="str">
        <f t="shared" si="33"/>
        <v/>
      </c>
      <c r="C387" s="148" t="str">
        <f t="shared" si="36"/>
        <v/>
      </c>
      <c r="D387" s="148" t="str">
        <f t="array" ref="D387">IF(A387="","",MIN(IF($C$3:$C$399=C387,ROW($B$3:$B$399),"")))</f>
        <v/>
      </c>
      <c r="E387" s="148" t="str">
        <f t="array" aca="1" ref="E387" ca="1">IF(A387="","",COUNTIF(INDIRECT(ADDRESS(D387,COLUMN(B387))):INDIRECT(ADDRESS(ROW(E387),COLUMN(B387))),B387))</f>
        <v/>
      </c>
      <c r="F387" s="116" t="str">
        <f ca="1">IFERROR(INDEX(Settings!$F$27:$L$31,MATCH($E387,Settings!$E$27:$E$31,0),MATCH($B387,Settings!$F$25:$L$25,0))="Yes","")</f>
        <v/>
      </c>
      <c r="G387" s="116" t="str">
        <f t="shared" si="37"/>
        <v/>
      </c>
      <c r="H387" s="116" t="str">
        <f t="shared" ref="H387:H399" si="39">IF(A387="","",A387&lt;I_BegnDate)</f>
        <v/>
      </c>
      <c r="I387" s="116" t="str">
        <f t="shared" si="35"/>
        <v/>
      </c>
      <c r="J387" s="114"/>
    </row>
    <row r="388" spans="1:10">
      <c r="A388" s="115" t="str">
        <f t="shared" si="38"/>
        <v/>
      </c>
      <c r="B388" s="148" t="str">
        <f t="shared" si="33"/>
        <v/>
      </c>
      <c r="C388" s="148" t="str">
        <f t="shared" si="36"/>
        <v/>
      </c>
      <c r="D388" s="148" t="str">
        <f t="array" ref="D388">IF(A388="","",MIN(IF($C$3:$C$399=C388,ROW($B$3:$B$399),"")))</f>
        <v/>
      </c>
      <c r="E388" s="148" t="str">
        <f t="array" aca="1" ref="E388" ca="1">IF(A388="","",COUNTIF(INDIRECT(ADDRESS(D388,COLUMN(B388))):INDIRECT(ADDRESS(ROW(E388),COLUMN(B388))),B388))</f>
        <v/>
      </c>
      <c r="F388" s="116" t="str">
        <f ca="1">IFERROR(INDEX(Settings!$F$27:$L$31,MATCH($E388,Settings!$E$27:$E$31,0),MATCH($B388,Settings!$F$25:$L$25,0))="Yes","")</f>
        <v/>
      </c>
      <c r="G388" s="116" t="str">
        <f t="shared" si="37"/>
        <v/>
      </c>
      <c r="H388" s="116" t="str">
        <f t="shared" si="39"/>
        <v/>
      </c>
      <c r="I388" s="116" t="str">
        <f t="shared" ref="I388:I399" si="40">IF(A388="","",AND(NOT(F388),NOT(G388),NOT(H388)))</f>
        <v/>
      </c>
      <c r="J388" s="114"/>
    </row>
    <row r="389" spans="1:10">
      <c r="A389" s="115" t="str">
        <f t="shared" si="38"/>
        <v/>
      </c>
      <c r="B389" s="148" t="str">
        <f t="shared" si="33"/>
        <v/>
      </c>
      <c r="C389" s="148" t="str">
        <f t="shared" si="36"/>
        <v/>
      </c>
      <c r="D389" s="148" t="str">
        <f t="array" ref="D389">IF(A389="","",MIN(IF($C$3:$C$399=C389,ROW($B$3:$B$399),"")))</f>
        <v/>
      </c>
      <c r="E389" s="148" t="str">
        <f t="array" aca="1" ref="E389" ca="1">IF(A389="","",COUNTIF(INDIRECT(ADDRESS(D389,COLUMN(B389))):INDIRECT(ADDRESS(ROW(E389),COLUMN(B389))),B389))</f>
        <v/>
      </c>
      <c r="F389" s="116" t="str">
        <f ca="1">IFERROR(INDEX(Settings!$F$27:$L$31,MATCH($E389,Settings!$E$27:$E$31,0),MATCH($B389,Settings!$F$25:$L$25,0))="Yes","")</f>
        <v/>
      </c>
      <c r="G389" s="116" t="str">
        <f t="shared" si="37"/>
        <v/>
      </c>
      <c r="H389" s="116" t="str">
        <f t="shared" si="39"/>
        <v/>
      </c>
      <c r="I389" s="116" t="str">
        <f t="shared" si="40"/>
        <v/>
      </c>
      <c r="J389" s="114"/>
    </row>
    <row r="390" spans="1:10">
      <c r="A390" s="115" t="str">
        <f t="shared" si="38"/>
        <v/>
      </c>
      <c r="B390" s="148" t="str">
        <f t="shared" si="33"/>
        <v/>
      </c>
      <c r="C390" s="148" t="str">
        <f t="shared" si="36"/>
        <v/>
      </c>
      <c r="D390" s="148" t="str">
        <f t="array" ref="D390">IF(A390="","",MIN(IF($C$3:$C$399=C390,ROW($B$3:$B$399),"")))</f>
        <v/>
      </c>
      <c r="E390" s="148" t="str">
        <f t="array" aca="1" ref="E390" ca="1">IF(A390="","",COUNTIF(INDIRECT(ADDRESS(D390,COLUMN(B390))):INDIRECT(ADDRESS(ROW(E390),COLUMN(B390))),B390))</f>
        <v/>
      </c>
      <c r="F390" s="116" t="str">
        <f ca="1">IFERROR(INDEX(Settings!$F$27:$L$31,MATCH($E390,Settings!$E$27:$E$31,0),MATCH($B390,Settings!$F$25:$L$25,0))="Yes","")</f>
        <v/>
      </c>
      <c r="G390" s="116" t="str">
        <f t="shared" si="37"/>
        <v/>
      </c>
      <c r="H390" s="116" t="str">
        <f t="shared" si="39"/>
        <v/>
      </c>
      <c r="I390" s="116" t="str">
        <f t="shared" si="40"/>
        <v/>
      </c>
      <c r="J390" s="114"/>
    </row>
    <row r="391" spans="1:10">
      <c r="A391" s="115" t="str">
        <f t="shared" si="38"/>
        <v/>
      </c>
      <c r="B391" s="148" t="str">
        <f t="shared" si="33"/>
        <v/>
      </c>
      <c r="C391" s="148" t="str">
        <f t="shared" si="36"/>
        <v/>
      </c>
      <c r="D391" s="148" t="str">
        <f t="array" ref="D391">IF(A391="","",MIN(IF($C$3:$C$399=C391,ROW($B$3:$B$399),"")))</f>
        <v/>
      </c>
      <c r="E391" s="148" t="str">
        <f t="array" aca="1" ref="E391" ca="1">IF(A391="","",COUNTIF(INDIRECT(ADDRESS(D391,COLUMN(B391))):INDIRECT(ADDRESS(ROW(E391),COLUMN(B391))),B391))</f>
        <v/>
      </c>
      <c r="F391" s="116" t="str">
        <f ca="1">IFERROR(INDEX(Settings!$F$27:$L$31,MATCH($E391,Settings!$E$27:$E$31,0),MATCH($B391,Settings!$F$25:$L$25,0))="Yes","")</f>
        <v/>
      </c>
      <c r="G391" s="116" t="str">
        <f t="shared" si="37"/>
        <v/>
      </c>
      <c r="H391" s="116" t="str">
        <f t="shared" si="39"/>
        <v/>
      </c>
      <c r="I391" s="116" t="str">
        <f t="shared" si="40"/>
        <v/>
      </c>
      <c r="J391" s="114"/>
    </row>
    <row r="392" spans="1:10">
      <c r="A392" s="115" t="str">
        <f t="shared" si="38"/>
        <v/>
      </c>
      <c r="B392" s="148" t="str">
        <f t="shared" si="33"/>
        <v/>
      </c>
      <c r="C392" s="148" t="str">
        <f t="shared" si="36"/>
        <v/>
      </c>
      <c r="D392" s="148" t="str">
        <f t="array" ref="D392">IF(A392="","",MIN(IF($C$3:$C$399=C392,ROW($B$3:$B$399),"")))</f>
        <v/>
      </c>
      <c r="E392" s="148" t="str">
        <f t="array" aca="1" ref="E392" ca="1">IF(A392="","",COUNTIF(INDIRECT(ADDRESS(D392,COLUMN(B392))):INDIRECT(ADDRESS(ROW(E392),COLUMN(B392))),B392))</f>
        <v/>
      </c>
      <c r="F392" s="116" t="str">
        <f ca="1">IFERROR(INDEX(Settings!$F$27:$L$31,MATCH($E392,Settings!$E$27:$E$31,0),MATCH($B392,Settings!$F$25:$L$25,0))="Yes","")</f>
        <v/>
      </c>
      <c r="G392" s="116" t="str">
        <f t="shared" si="37"/>
        <v/>
      </c>
      <c r="H392" s="116" t="str">
        <f t="shared" si="39"/>
        <v/>
      </c>
      <c r="I392" s="116" t="str">
        <f t="shared" si="40"/>
        <v/>
      </c>
      <c r="J392" s="114"/>
    </row>
    <row r="393" spans="1:10">
      <c r="A393" s="115" t="str">
        <f t="shared" si="38"/>
        <v/>
      </c>
      <c r="B393" s="148" t="str">
        <f t="shared" si="33"/>
        <v/>
      </c>
      <c r="C393" s="148" t="str">
        <f t="shared" si="36"/>
        <v/>
      </c>
      <c r="D393" s="148" t="str">
        <f t="array" ref="D393">IF(A393="","",MIN(IF($C$3:$C$399=C393,ROW($B$3:$B$399),"")))</f>
        <v/>
      </c>
      <c r="E393" s="148" t="str">
        <f t="array" aca="1" ref="E393" ca="1">IF(A393="","",COUNTIF(INDIRECT(ADDRESS(D393,COLUMN(B393))):INDIRECT(ADDRESS(ROW(E393),COLUMN(B393))),B393))</f>
        <v/>
      </c>
      <c r="F393" s="116" t="str">
        <f ca="1">IFERROR(INDEX(Settings!$F$27:$L$31,MATCH($E393,Settings!$E$27:$E$31,0),MATCH($B393,Settings!$F$25:$L$25,0))="Yes","")</f>
        <v/>
      </c>
      <c r="G393" s="116" t="str">
        <f t="shared" si="37"/>
        <v/>
      </c>
      <c r="H393" s="116" t="str">
        <f t="shared" si="39"/>
        <v/>
      </c>
      <c r="I393" s="116" t="str">
        <f t="shared" si="40"/>
        <v/>
      </c>
      <c r="J393" s="114"/>
    </row>
    <row r="394" spans="1:10">
      <c r="A394" s="115" t="str">
        <f t="shared" si="38"/>
        <v/>
      </c>
      <c r="B394" s="148" t="str">
        <f t="shared" si="33"/>
        <v/>
      </c>
      <c r="C394" s="148" t="str">
        <f t="shared" si="36"/>
        <v/>
      </c>
      <c r="D394" s="148" t="str">
        <f t="array" ref="D394">IF(A394="","",MIN(IF($C$3:$C$399=C394,ROW($B$3:$B$399),"")))</f>
        <v/>
      </c>
      <c r="E394" s="148" t="str">
        <f t="array" aca="1" ref="E394" ca="1">IF(A394="","",COUNTIF(INDIRECT(ADDRESS(D394,COLUMN(B394))):INDIRECT(ADDRESS(ROW(E394),COLUMN(B394))),B394))</f>
        <v/>
      </c>
      <c r="F394" s="116" t="str">
        <f ca="1">IFERROR(INDEX(Settings!$F$27:$L$31,MATCH($E394,Settings!$E$27:$E$31,0),MATCH($B394,Settings!$F$25:$L$25,0))="Yes","")</f>
        <v/>
      </c>
      <c r="G394" s="116" t="str">
        <f t="shared" si="37"/>
        <v/>
      </c>
      <c r="H394" s="116" t="str">
        <f t="shared" si="39"/>
        <v/>
      </c>
      <c r="I394" s="116" t="str">
        <f t="shared" si="40"/>
        <v/>
      </c>
      <c r="J394" s="114"/>
    </row>
    <row r="395" spans="1:10">
      <c r="A395" s="115" t="str">
        <f t="shared" si="38"/>
        <v/>
      </c>
      <c r="B395" s="148" t="str">
        <f t="shared" si="33"/>
        <v/>
      </c>
      <c r="C395" s="148" t="str">
        <f t="shared" si="36"/>
        <v/>
      </c>
      <c r="D395" s="148" t="str">
        <f t="array" ref="D395">IF(A395="","",MIN(IF($C$3:$C$399=C395,ROW($B$3:$B$399),"")))</f>
        <v/>
      </c>
      <c r="E395" s="148" t="str">
        <f t="array" aca="1" ref="E395" ca="1">IF(A395="","",COUNTIF(INDIRECT(ADDRESS(D395,COLUMN(B395))):INDIRECT(ADDRESS(ROW(E395),COLUMN(B395))),B395))</f>
        <v/>
      </c>
      <c r="F395" s="116" t="str">
        <f ca="1">IFERROR(INDEX(Settings!$F$27:$L$31,MATCH($E395,Settings!$E$27:$E$31,0),MATCH($B395,Settings!$F$25:$L$25,0))="Yes","")</f>
        <v/>
      </c>
      <c r="G395" s="116" t="str">
        <f t="shared" si="37"/>
        <v/>
      </c>
      <c r="H395" s="116" t="str">
        <f t="shared" si="39"/>
        <v/>
      </c>
      <c r="I395" s="116" t="str">
        <f t="shared" si="40"/>
        <v/>
      </c>
      <c r="J395" s="114"/>
    </row>
    <row r="396" spans="1:10">
      <c r="A396" s="115" t="str">
        <f t="shared" si="38"/>
        <v/>
      </c>
      <c r="B396" s="148" t="str">
        <f t="shared" si="33"/>
        <v/>
      </c>
      <c r="C396" s="148" t="str">
        <f t="shared" si="36"/>
        <v/>
      </c>
      <c r="D396" s="148" t="str">
        <f t="array" ref="D396">IF(A396="","",MIN(IF($C$3:$C$399=C396,ROW($B$3:$B$399),"")))</f>
        <v/>
      </c>
      <c r="E396" s="148" t="str">
        <f t="array" aca="1" ref="E396" ca="1">IF(A396="","",COUNTIF(INDIRECT(ADDRESS(D396,COLUMN(B396))):INDIRECT(ADDRESS(ROW(E396),COLUMN(B396))),B396))</f>
        <v/>
      </c>
      <c r="F396" s="116" t="str">
        <f ca="1">IFERROR(INDEX(Settings!$F$27:$L$31,MATCH($E396,Settings!$E$27:$E$31,0),MATCH($B396,Settings!$F$25:$L$25,0))="Yes","")</f>
        <v/>
      </c>
      <c r="G396" s="116" t="str">
        <f t="shared" si="37"/>
        <v/>
      </c>
      <c r="H396" s="116" t="str">
        <f t="shared" si="39"/>
        <v/>
      </c>
      <c r="I396" s="116" t="str">
        <f t="shared" si="40"/>
        <v/>
      </c>
      <c r="J396" s="114"/>
    </row>
    <row r="397" spans="1:10">
      <c r="A397" s="115" t="str">
        <f t="shared" si="38"/>
        <v/>
      </c>
      <c r="B397" s="148" t="str">
        <f t="shared" si="33"/>
        <v/>
      </c>
      <c r="C397" s="148" t="str">
        <f t="shared" si="36"/>
        <v/>
      </c>
      <c r="D397" s="148" t="str">
        <f t="array" ref="D397">IF(A397="","",MIN(IF($C$3:$C$399=C397,ROW($B$3:$B$399),"")))</f>
        <v/>
      </c>
      <c r="E397" s="148" t="str">
        <f t="array" aca="1" ref="E397" ca="1">IF(A397="","",COUNTIF(INDIRECT(ADDRESS(D397,COLUMN(B397))):INDIRECT(ADDRESS(ROW(E397),COLUMN(B397))),B397))</f>
        <v/>
      </c>
      <c r="F397" s="116" t="str">
        <f ca="1">IFERROR(INDEX(Settings!$F$27:$L$31,MATCH($E397,Settings!$E$27:$E$31,0),MATCH($B397,Settings!$F$25:$L$25,0))="Yes","")</f>
        <v/>
      </c>
      <c r="G397" s="116" t="str">
        <f t="shared" si="37"/>
        <v/>
      </c>
      <c r="H397" s="116" t="str">
        <f t="shared" si="39"/>
        <v/>
      </c>
      <c r="I397" s="116" t="str">
        <f t="shared" si="40"/>
        <v/>
      </c>
      <c r="J397" s="114"/>
    </row>
    <row r="398" spans="1:10">
      <c r="A398" s="115" t="str">
        <f t="shared" si="38"/>
        <v/>
      </c>
      <c r="B398" s="148" t="str">
        <f t="shared" si="33"/>
        <v/>
      </c>
      <c r="C398" s="148" t="str">
        <f t="shared" si="36"/>
        <v/>
      </c>
      <c r="D398" s="148" t="str">
        <f t="array" ref="D398">IF(A398="","",MIN(IF($C$3:$C$399=C398,ROW($B$3:$B$399),"")))</f>
        <v/>
      </c>
      <c r="E398" s="148" t="str">
        <f t="array" aca="1" ref="E398" ca="1">IF(A398="","",COUNTIF(INDIRECT(ADDRESS(D398,COLUMN(B398))):INDIRECT(ADDRESS(ROW(E398),COLUMN(B398))),B398))</f>
        <v/>
      </c>
      <c r="F398" s="116" t="str">
        <f ca="1">IFERROR(INDEX(Settings!$F$27:$L$31,MATCH($E398,Settings!$E$27:$E$31,0),MATCH($B398,Settings!$F$25:$L$25,0))="Yes","")</f>
        <v/>
      </c>
      <c r="G398" s="116" t="str">
        <f t="shared" si="37"/>
        <v/>
      </c>
      <c r="H398" s="116" t="str">
        <f t="shared" si="39"/>
        <v/>
      </c>
      <c r="I398" s="116" t="str">
        <f t="shared" si="40"/>
        <v/>
      </c>
      <c r="J398" s="114"/>
    </row>
    <row r="399" spans="1:10">
      <c r="A399" s="115" t="str">
        <f t="shared" si="38"/>
        <v/>
      </c>
      <c r="B399" s="148" t="str">
        <f t="shared" si="33"/>
        <v/>
      </c>
      <c r="C399" s="148" t="str">
        <f t="shared" si="36"/>
        <v/>
      </c>
      <c r="D399" s="148" t="str">
        <f t="array" ref="D399">IF(A399="","",MIN(IF($C$3:$C$399=C399,ROW($B$3:$B$399),"")))</f>
        <v/>
      </c>
      <c r="E399" s="148" t="str">
        <f t="array" aca="1" ref="E399" ca="1">IF(A399="","",COUNTIF(INDIRECT(ADDRESS(D399,COLUMN(B399))):INDIRECT(ADDRESS(ROW(E399),COLUMN(B399))),B399))</f>
        <v/>
      </c>
      <c r="F399" s="116" t="str">
        <f ca="1">IFERROR(INDEX(Settings!$F$27:$L$31,MATCH($E399,Settings!$E$27:$E$31,0),MATCH($B399,Settings!$F$25:$L$25,0))="Yes","")</f>
        <v/>
      </c>
      <c r="G399" s="116" t="str">
        <f t="shared" si="37"/>
        <v/>
      </c>
      <c r="H399" s="116" t="str">
        <f t="shared" si="39"/>
        <v/>
      </c>
      <c r="I399" s="116" t="str">
        <f t="shared" si="40"/>
        <v/>
      </c>
      <c r="J399" s="114"/>
    </row>
  </sheetData>
  <sheetProtection password="EB86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Settings</vt:lpstr>
      <vt:lpstr>Attendance Register</vt:lpstr>
      <vt:lpstr>Class Attendance Report</vt:lpstr>
      <vt:lpstr>Student Attendance Report</vt:lpstr>
      <vt:lpstr>Sheet1</vt:lpstr>
      <vt:lpstr>I_Accpt_Attn_Rate</vt:lpstr>
      <vt:lpstr>I_Attn_Entries</vt:lpstr>
      <vt:lpstr>I_BegnDate</vt:lpstr>
      <vt:lpstr>I_BegnYear</vt:lpstr>
      <vt:lpstr>I_ClassTeacher</vt:lpstr>
      <vt:lpstr>I_EndDate</vt:lpstr>
      <vt:lpstr>I_School_Address</vt:lpstr>
      <vt:lpstr>I_School_Name</vt:lpstr>
      <vt:lpstr>I_School_Slogan</vt:lpstr>
      <vt:lpstr>I_Section</vt:lpstr>
      <vt:lpstr>I_StudentName</vt:lpstr>
      <vt:lpstr>'Attendance Register'!Print_Area</vt:lpstr>
      <vt:lpstr>'Class Attendance Report'!Print_Area</vt:lpstr>
      <vt:lpstr>'Student Attendance Report'!Print_Area</vt:lpstr>
      <vt:lpstr>R_Holidays</vt:lpstr>
      <vt:lpstr>WorkingDaysOnly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indzara Attendance Register and Report</dc:title>
  <dc:creator>indzara</dc:creator>
  <cp:lastModifiedBy>izu</cp:lastModifiedBy>
  <cp:lastPrinted>2017-08-16T17:06:17Z</cp:lastPrinted>
  <dcterms:created xsi:type="dcterms:W3CDTF">2013-04-21T05:13:24Z</dcterms:created>
  <dcterms:modified xsi:type="dcterms:W3CDTF">2018-07-11T15:06:47Z</dcterms:modified>
</cp:coreProperties>
</file>