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8910"/>
  </bookViews>
  <sheets>
    <sheet name="DataPinjaman Bulan Mei 2000" sheetId="1" r:id="rId1"/>
    <sheet name="DaftarAnggota" sheetId="3" r:id="rId2"/>
    <sheet name="DataPinjama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E13" i="1"/>
  <c r="G13" i="1"/>
  <c r="H13" i="1"/>
  <c r="D13" i="1"/>
  <c r="G4" i="1"/>
  <c r="G5" i="1"/>
  <c r="E5" i="1" s="1"/>
  <c r="G6" i="1"/>
  <c r="G7" i="1"/>
  <c r="G8" i="1"/>
  <c r="G9" i="1"/>
  <c r="E9" i="1" s="1"/>
  <c r="G10" i="1"/>
  <c r="G11" i="1"/>
  <c r="G12" i="1"/>
  <c r="G3" i="1"/>
  <c r="E3" i="1" s="1"/>
  <c r="E7" i="1"/>
  <c r="E11" i="1"/>
  <c r="D4" i="1"/>
  <c r="D5" i="1"/>
  <c r="D6" i="1"/>
  <c r="D7" i="1"/>
  <c r="D8" i="1"/>
  <c r="D9" i="1"/>
  <c r="D10" i="1"/>
  <c r="D11" i="1"/>
  <c r="D12" i="1"/>
  <c r="D3" i="1"/>
  <c r="E4" i="1"/>
  <c r="F4" i="1" s="1"/>
  <c r="E6" i="1"/>
  <c r="F6" i="1" s="1"/>
  <c r="E8" i="1"/>
  <c r="F8" i="1" s="1"/>
  <c r="E10" i="1"/>
  <c r="F10" i="1" s="1"/>
  <c r="E12" i="1"/>
  <c r="F12" i="1" s="1"/>
  <c r="C4" i="1"/>
  <c r="C5" i="1"/>
  <c r="C6" i="1"/>
  <c r="C7" i="1"/>
  <c r="C8" i="1"/>
  <c r="C9" i="1"/>
  <c r="C10" i="1"/>
  <c r="C11" i="1"/>
  <c r="C12" i="1"/>
  <c r="C3" i="1"/>
  <c r="F9" i="1" l="1"/>
  <c r="F11" i="1"/>
  <c r="F7" i="1"/>
  <c r="F5" i="1"/>
  <c r="F3" i="1"/>
  <c r="I13" i="1"/>
  <c r="F13" i="1" l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<sst xmlns="http://schemas.openxmlformats.org/spreadsheetml/2006/main" count="68" uniqueCount="45">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</sst>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42" fontId="0" fillId="0" borderId="1" xfId="0" applyNumberFormat="1" applyBorder="1"/>
    <xf numFmtId="42" fontId="0" fillId="2" borderId="1" xfId="0" applyNumberForma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107950</xdr:colOff>
      <xdr:row>14</xdr:row>
      <xdr:rowOff>9525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1012825" y="3000375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id="4" name="Table4" displayName="Table4" ref="A1:C11" totalsRowShown="0" headerRowDxfId="13" headerRowBorderDxfId="12" tableBorderDxfId="11" totalsRowBorderDxfId="10">
  <autoFilter ref="A1:C11">
    <filterColumn colId="0" hiddenButton="1"/>
    <filterColumn colId="1" hiddenButton="1"/>
    <filterColumn colId="2" hiddenButton="1"/>
  </autoFilter>
  <sortState ref="A2:C11">
    <sortCondition ref="A1"/>
  </sortState>
  <tableColumns count="3">
    <tableColumn id="1" name="Kode Anggota" dataDxfId="9"/>
    <tableColumn id="2" name="Nama Peminjam" dataDxfId="8"/>
    <tableColumn id="3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C12" totalsRowShown="0" headerRowDxfId="6" headerRowBorderDxfId="5" tableBorderDxfId="4" totalsRowBorderDxfId="3">
  <autoFilter ref="A2:C12">
    <filterColumn colId="0" hiddenButton="1"/>
    <filterColumn colId="1" hiddenButton="1"/>
    <filterColumn colId="2" hiddenButton="1"/>
  </autoFilter>
  <sortState ref="A3:C12">
    <sortCondition ref="A3"/>
  </sortState>
  <tableColumns count="3">
    <tableColumn id="1" name="Kode Anggota" dataDxfId="2"/>
    <tableColumn id="2" name="Bunga Pinjaman" dataDxfId="1" dataCellStyle="Comma"/>
    <tableColumn id="3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2" workbookViewId="0">
      <selection activeCell="I3" sqref="I3:I12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20" t="str">
        <f>VLOOKUP(B3,Table4[#All],2,FALSE)</f>
        <v>Budi Santoso</v>
      </c>
      <c r="D3" s="21">
        <f>VLOOKUP(B3,DataPinjaman!$A$1:$C$12,3,FALSE)</f>
        <v>7250000</v>
      </c>
      <c r="E3" s="21">
        <f>G3+H3</f>
        <v>105000</v>
      </c>
      <c r="F3" s="21">
        <f>D3-I3</f>
        <v>7140000</v>
      </c>
      <c r="G3" s="21">
        <f>VLOOKUP(B3,DataPinjaman!A1:C12,2,FALSE)</f>
        <v>55000</v>
      </c>
      <c r="H3" s="21">
        <v>50000</v>
      </c>
      <c r="I3" s="21">
        <f>E3-H3+G3</f>
        <v>110000</v>
      </c>
    </row>
    <row r="4" spans="1:9" x14ac:dyDescent="0.25">
      <c r="A4" s="3">
        <v>2</v>
      </c>
      <c r="B4" s="3" t="s">
        <v>13</v>
      </c>
      <c r="C4" s="20" t="str">
        <f>VLOOKUP(B4,Table4[#All],2,FALSE)</f>
        <v>Arief Setiawan</v>
      </c>
      <c r="D4" s="21">
        <f>VLOOKUP(B4,DataPinjaman!$A$1:$C$12,3,FALSE)</f>
        <v>2550000</v>
      </c>
      <c r="E4" s="21">
        <f t="shared" ref="E4:E12" si="0">G4+H4</f>
        <v>75000</v>
      </c>
      <c r="F4" s="21">
        <f t="shared" ref="F4:F12" si="1">D4-I4</f>
        <v>2500000</v>
      </c>
      <c r="G4" s="21">
        <f>VLOOKUP(B4,DataPinjaman!A2:C13,2,FALSE)</f>
        <v>25000</v>
      </c>
      <c r="H4" s="21">
        <v>50000</v>
      </c>
      <c r="I4" s="21">
        <f t="shared" ref="I4:I12" si="2">E4-H4+G4</f>
        <v>50000</v>
      </c>
    </row>
    <row r="5" spans="1:9" x14ac:dyDescent="0.25">
      <c r="A5" s="3">
        <v>3</v>
      </c>
      <c r="B5" s="3" t="s">
        <v>14</v>
      </c>
      <c r="C5" s="20" t="str">
        <f>VLOOKUP(B5,Table4[#All],2,FALSE)</f>
        <v>Siti Nurhaliza</v>
      </c>
      <c r="D5" s="21">
        <f>VLOOKUP(B5,DataPinjaman!$A$1:$C$12,3,FALSE)</f>
        <v>4320000</v>
      </c>
      <c r="E5" s="21">
        <f t="shared" si="0"/>
        <v>85000</v>
      </c>
      <c r="F5" s="21">
        <f t="shared" si="1"/>
        <v>4250000</v>
      </c>
      <c r="G5" s="21">
        <f>VLOOKUP(B5,DataPinjaman!A3:C14,2,FALSE)</f>
        <v>35000</v>
      </c>
      <c r="H5" s="21">
        <v>50000</v>
      </c>
      <c r="I5" s="21">
        <f t="shared" si="2"/>
        <v>70000</v>
      </c>
    </row>
    <row r="6" spans="1:9" x14ac:dyDescent="0.25">
      <c r="A6" s="3">
        <v>4</v>
      </c>
      <c r="B6" s="3" t="s">
        <v>15</v>
      </c>
      <c r="C6" s="20" t="str">
        <f>VLOOKUP(B6,Table4[#All],2,FALSE)</f>
        <v>Rina Dewi</v>
      </c>
      <c r="D6" s="21">
        <f>VLOOKUP(B6,DataPinjaman!$A$1:$C$12,3,FALSE)</f>
        <v>9765200</v>
      </c>
      <c r="E6" s="21">
        <f t="shared" si="0"/>
        <v>102500</v>
      </c>
      <c r="F6" s="21">
        <f t="shared" si="1"/>
        <v>9660200</v>
      </c>
      <c r="G6" s="21">
        <f>VLOOKUP(B6,DataPinjaman!A4:C15,2,FALSE)</f>
        <v>52500</v>
      </c>
      <c r="H6" s="21">
        <v>50000</v>
      </c>
      <c r="I6" s="21">
        <f t="shared" si="2"/>
        <v>105000</v>
      </c>
    </row>
    <row r="7" spans="1:9" x14ac:dyDescent="0.25">
      <c r="A7" s="3">
        <v>5</v>
      </c>
      <c r="B7" s="3" t="s">
        <v>16</v>
      </c>
      <c r="C7" s="20" t="str">
        <f>VLOOKUP(B7,Table4[#All],2,FALSE)</f>
        <v>Andi Pratama</v>
      </c>
      <c r="D7" s="21">
        <f>VLOOKUP(B7,DataPinjaman!$A$1:$C$12,3,FALSE)</f>
        <v>10000000</v>
      </c>
      <c r="E7" s="21">
        <f t="shared" si="0"/>
        <v>110000</v>
      </c>
      <c r="F7" s="21">
        <f t="shared" si="1"/>
        <v>9880000</v>
      </c>
      <c r="G7" s="21">
        <f>VLOOKUP(B7,DataPinjaman!A5:C16,2,FALSE)</f>
        <v>60000</v>
      </c>
      <c r="H7" s="21">
        <v>50000</v>
      </c>
      <c r="I7" s="21">
        <f t="shared" si="2"/>
        <v>120000</v>
      </c>
    </row>
    <row r="8" spans="1:9" x14ac:dyDescent="0.25">
      <c r="A8" s="3">
        <v>6</v>
      </c>
      <c r="B8" s="3" t="s">
        <v>17</v>
      </c>
      <c r="C8" s="20" t="str">
        <f>VLOOKUP(B8,Table4[#All],2,FALSE)</f>
        <v>Maya Lestari</v>
      </c>
      <c r="D8" s="21">
        <f>VLOOKUP(B8,DataPinjaman!$A$1:$C$12,3,FALSE)</f>
        <v>8530000</v>
      </c>
      <c r="E8" s="21">
        <f t="shared" si="0"/>
        <v>90000</v>
      </c>
      <c r="F8" s="21">
        <f t="shared" si="1"/>
        <v>8450000</v>
      </c>
      <c r="G8" s="21">
        <f>VLOOKUP(B8,DataPinjaman!A6:C17,2,FALSE)</f>
        <v>40000</v>
      </c>
      <c r="H8" s="21">
        <v>50000</v>
      </c>
      <c r="I8" s="21">
        <f t="shared" si="2"/>
        <v>80000</v>
      </c>
    </row>
    <row r="9" spans="1:9" x14ac:dyDescent="0.25">
      <c r="A9" s="3">
        <v>7</v>
      </c>
      <c r="B9" s="3" t="s">
        <v>18</v>
      </c>
      <c r="C9" s="20" t="str">
        <f>VLOOKUP(B9,Table4[#All],2,FALSE)</f>
        <v>Joko Susilo</v>
      </c>
      <c r="D9" s="21">
        <f>VLOOKUP(B9,DataPinjaman!$A$1:$C$12,3,FALSE)</f>
        <v>0</v>
      </c>
      <c r="E9" s="21">
        <f t="shared" si="0"/>
        <v>50000</v>
      </c>
      <c r="F9" s="21">
        <f t="shared" si="1"/>
        <v>0</v>
      </c>
      <c r="G9" s="21">
        <f>VLOOKUP(B9,DataPinjaman!A7:C18,2,FALSE)</f>
        <v>0</v>
      </c>
      <c r="H9" s="21">
        <v>50000</v>
      </c>
      <c r="I9" s="21">
        <f t="shared" si="2"/>
        <v>0</v>
      </c>
    </row>
    <row r="10" spans="1:9" x14ac:dyDescent="0.25">
      <c r="A10" s="3">
        <v>8</v>
      </c>
      <c r="B10" s="3" t="s">
        <v>19</v>
      </c>
      <c r="C10" s="20" t="str">
        <f>VLOOKUP(B10,Table4[#All],2,FALSE)</f>
        <v>Taufik Hidayat</v>
      </c>
      <c r="D10" s="21">
        <f>VLOOKUP(B10,DataPinjaman!$A$1:$C$12,3,FALSE)</f>
        <v>850000</v>
      </c>
      <c r="E10" s="21">
        <f t="shared" si="0"/>
        <v>120000</v>
      </c>
      <c r="F10" s="21">
        <f t="shared" si="1"/>
        <v>710000</v>
      </c>
      <c r="G10" s="21">
        <f>VLOOKUP(B10,DataPinjaman!A8:C19,2,FALSE)</f>
        <v>70000</v>
      </c>
      <c r="H10" s="21">
        <v>50000</v>
      </c>
      <c r="I10" s="21">
        <f t="shared" si="2"/>
        <v>140000</v>
      </c>
    </row>
    <row r="11" spans="1:9" x14ac:dyDescent="0.25">
      <c r="A11" s="3">
        <v>9</v>
      </c>
      <c r="B11" s="3" t="s">
        <v>20</v>
      </c>
      <c r="C11" s="20" t="str">
        <f>VLOOKUP(B11,Table4[#All],2,FALSE)</f>
        <v>Dita Wulandari</v>
      </c>
      <c r="D11" s="21">
        <f>VLOOKUP(B11,DataPinjaman!$A$1:$C$12,3,FALSE)</f>
        <v>4357000</v>
      </c>
      <c r="E11" s="21">
        <f t="shared" si="0"/>
        <v>90000</v>
      </c>
      <c r="F11" s="21">
        <f t="shared" si="1"/>
        <v>4277000</v>
      </c>
      <c r="G11" s="21">
        <f>VLOOKUP(B11,DataPinjaman!A9:C20,2,FALSE)</f>
        <v>40000</v>
      </c>
      <c r="H11" s="21">
        <v>50000</v>
      </c>
      <c r="I11" s="21">
        <f t="shared" si="2"/>
        <v>80000</v>
      </c>
    </row>
    <row r="12" spans="1:9" x14ac:dyDescent="0.25">
      <c r="A12" s="3">
        <v>10</v>
      </c>
      <c r="B12" s="3" t="s">
        <v>21</v>
      </c>
      <c r="C12" s="20" t="str">
        <f>VLOOKUP(B12,Table4[#All],2,FALSE)</f>
        <v>Lisa Handayani</v>
      </c>
      <c r="D12" s="21">
        <f>VLOOKUP(B12,DataPinjaman!$A$1:$C$12,3,FALSE)</f>
        <v>8945000</v>
      </c>
      <c r="E12" s="21">
        <f t="shared" si="0"/>
        <v>85000</v>
      </c>
      <c r="F12" s="21">
        <f t="shared" si="1"/>
        <v>8875000</v>
      </c>
      <c r="G12" s="21">
        <f>VLOOKUP(B12,DataPinjaman!A10:C21,2,FALSE)</f>
        <v>35000</v>
      </c>
      <c r="H12" s="21">
        <v>50000</v>
      </c>
      <c r="I12" s="21">
        <f t="shared" si="2"/>
        <v>70000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 t="shared" ref="E13:I13" si="3">SUM(E3:E12)</f>
        <v>912500</v>
      </c>
      <c r="F13" s="22">
        <f t="shared" si="3"/>
        <v>55742200</v>
      </c>
      <c r="G13" s="22">
        <f t="shared" si="3"/>
        <v>412500</v>
      </c>
      <c r="H13" s="22">
        <f t="shared" si="3"/>
        <v>500000</v>
      </c>
      <c r="I13" s="22">
        <f t="shared" si="3"/>
        <v>825000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5" workbookViewId="0">
      <selection activeCell="F18" sqref="F18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  <row r="16" spans="1:3" x14ac:dyDescent="0.25">
      <c r="A16" s="23"/>
      <c r="B16" s="23"/>
      <c r="C16" s="23"/>
    </row>
    <row r="17" spans="1:3" x14ac:dyDescent="0.25">
      <c r="A17" s="23"/>
      <c r="B17" s="23"/>
      <c r="C17" s="23"/>
    </row>
    <row r="18" spans="1:3" x14ac:dyDescent="0.25">
      <c r="A18" s="23"/>
      <c r="B18" s="23"/>
      <c r="C18" s="23"/>
    </row>
    <row r="19" spans="1:3" x14ac:dyDescent="0.25">
      <c r="A19" s="23"/>
      <c r="B19" s="23"/>
      <c r="C19" s="23"/>
    </row>
    <row r="20" spans="1:3" x14ac:dyDescent="0.25">
      <c r="A20" s="23"/>
      <c r="B20" s="23"/>
      <c r="C20" s="23"/>
    </row>
    <row r="21" spans="1:3" x14ac:dyDescent="0.25">
      <c r="A21" s="23"/>
      <c r="B21" s="23"/>
      <c r="C21" s="23"/>
    </row>
    <row r="22" spans="1:3" x14ac:dyDescent="0.25">
      <c r="A22" s="23"/>
      <c r="B22" s="23"/>
      <c r="C22" s="23"/>
    </row>
    <row r="23" spans="1:3" x14ac:dyDescent="0.25">
      <c r="A23" s="23"/>
      <c r="B23" s="23"/>
      <c r="C23" s="23"/>
    </row>
    <row r="24" spans="1:3" x14ac:dyDescent="0.25">
      <c r="A24" s="23"/>
      <c r="B24" s="23"/>
      <c r="C24" s="23"/>
    </row>
    <row r="25" spans="1:3" x14ac:dyDescent="0.25">
      <c r="A25" s="23"/>
      <c r="B25" s="23"/>
      <c r="C25" s="23"/>
    </row>
    <row r="26" spans="1:3" x14ac:dyDescent="0.25">
      <c r="A26" s="23"/>
      <c r="B26" s="23"/>
      <c r="C26" s="23"/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9" sqref="H9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13</v>
      </c>
      <c r="B4" s="5">
        <v>25000</v>
      </c>
      <c r="C4" s="5">
        <v>2550000</v>
      </c>
    </row>
    <row r="5" spans="1:3" x14ac:dyDescent="0.25">
      <c r="A5" s="4" t="s">
        <v>14</v>
      </c>
      <c r="B5" s="5">
        <v>35000</v>
      </c>
      <c r="C5" s="5">
        <v>4320000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16</v>
      </c>
      <c r="B7" s="5">
        <v>60000</v>
      </c>
      <c r="C7" s="5">
        <v>10000000</v>
      </c>
    </row>
    <row r="8" spans="1:3" x14ac:dyDescent="0.25">
      <c r="A8" s="4" t="s">
        <v>17</v>
      </c>
      <c r="B8" s="5">
        <v>40000</v>
      </c>
      <c r="C8" s="5">
        <v>8530000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19</v>
      </c>
      <c r="B10" s="5">
        <v>70000</v>
      </c>
      <c r="C10" s="5">
        <v>850000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Windows User</cp:lastModifiedBy>
  <dcterms:created xsi:type="dcterms:W3CDTF">2024-11-20T13:17:34Z</dcterms:created>
  <dcterms:modified xsi:type="dcterms:W3CDTF">2024-11-21T03:28:34Z</dcterms:modified>
</cp:coreProperties>
</file>