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180" yWindow="840" windowWidth="25040" windowHeight="15620" tabRatio="500"/>
  </bookViews>
  <sheets>
    <sheet name="BOM" sheetId="1" r:id="rId1"/>
    <sheet name="Total Cost" sheetId="2" r:id="rId2"/>
  </sheets>
  <definedNames>
    <definedName name="_xlnm._FilterDatabase" localSheetId="0" hidden="1">BOM!$A$4:$I$6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1" l="1"/>
  <c r="I43" i="1"/>
  <c r="F1" i="2"/>
  <c r="I1" i="2"/>
  <c r="H22" i="1"/>
  <c r="H17" i="1"/>
  <c r="H14" i="1"/>
  <c r="H15" i="1"/>
  <c r="H5" i="1"/>
  <c r="H11" i="1"/>
  <c r="H10" i="1"/>
  <c r="H16" i="1"/>
  <c r="H8" i="1"/>
  <c r="H12" i="1"/>
  <c r="H20" i="1"/>
  <c r="H18" i="1"/>
  <c r="H21" i="1"/>
  <c r="H23" i="1"/>
  <c r="H25" i="1"/>
  <c r="H30" i="1"/>
  <c r="H24" i="1"/>
  <c r="H27" i="1"/>
  <c r="H28" i="1"/>
  <c r="H26" i="1"/>
  <c r="H31" i="1"/>
  <c r="H32" i="1"/>
  <c r="H36" i="1"/>
  <c r="H39" i="1"/>
  <c r="H38" i="1"/>
  <c r="H37" i="1"/>
  <c r="H33" i="1"/>
  <c r="H29" i="1"/>
  <c r="H13" i="1"/>
  <c r="H34" i="1"/>
  <c r="H35" i="1"/>
  <c r="H42" i="1"/>
  <c r="H41" i="1"/>
  <c r="H40" i="1"/>
  <c r="H9" i="1"/>
  <c r="H6" i="1"/>
  <c r="H7" i="1"/>
  <c r="H19" i="1"/>
  <c r="C7" i="1"/>
  <c r="I7" i="1"/>
  <c r="C6" i="1"/>
  <c r="I6" i="1"/>
  <c r="I17" i="1"/>
  <c r="I35" i="1"/>
  <c r="I34" i="1"/>
  <c r="I13" i="1"/>
  <c r="I29" i="1"/>
  <c r="I33" i="1"/>
  <c r="I37" i="1"/>
  <c r="I38" i="1"/>
  <c r="I39" i="1"/>
  <c r="I36" i="1"/>
  <c r="I32" i="1"/>
  <c r="I31" i="1"/>
  <c r="I26" i="1"/>
  <c r="I28" i="1"/>
  <c r="I27" i="1"/>
  <c r="C5" i="1"/>
  <c r="I10" i="1"/>
  <c r="I11" i="1"/>
  <c r="I5" i="1"/>
  <c r="I19" i="1"/>
  <c r="I21" i="1"/>
  <c r="I18" i="1"/>
  <c r="I20" i="1"/>
  <c r="I24" i="1"/>
  <c r="I12" i="1"/>
  <c r="I9" i="1"/>
  <c r="I8" i="1"/>
  <c r="I40" i="1"/>
  <c r="I41" i="1"/>
  <c r="I42" i="1"/>
  <c r="I22" i="1"/>
  <c r="C15" i="1"/>
  <c r="I15" i="1"/>
  <c r="C14" i="1"/>
  <c r="I14" i="1"/>
  <c r="C16" i="1"/>
  <c r="I16" i="1"/>
  <c r="I23" i="1"/>
  <c r="I25" i="1"/>
  <c r="I30" i="1"/>
  <c r="K4" i="1"/>
</calcChain>
</file>

<file path=xl/sharedStrings.xml><?xml version="1.0" encoding="utf-8"?>
<sst xmlns="http://schemas.openxmlformats.org/spreadsheetml/2006/main" count="215" uniqueCount="144">
  <si>
    <t>Parts for Quadrocopter</t>
  </si>
  <si>
    <t>Processing</t>
  </si>
  <si>
    <t>Part</t>
  </si>
  <si>
    <t>Quantity</t>
  </si>
  <si>
    <t>Cost</t>
  </si>
  <si>
    <t>Supplier</t>
  </si>
  <si>
    <t>Description</t>
  </si>
  <si>
    <t>URL</t>
  </si>
  <si>
    <t>Total Cost</t>
  </si>
  <si>
    <t>ATMEGA 328P-AU</t>
  </si>
  <si>
    <t>Mouser</t>
  </si>
  <si>
    <t>AVR 8-bit uC</t>
  </si>
  <si>
    <t>http://www.mouser.com/ProductDetail/Atmel/ATMEGA328P-AU/?qs=sGAEpiMZZMvqv2n3s2xjscfa4zIkTHJIJIWLupw%252bFlg%3d</t>
  </si>
  <si>
    <t>Category</t>
  </si>
  <si>
    <t>6x12 Coreless DC Motor</t>
  </si>
  <si>
    <t>DHGate</t>
  </si>
  <si>
    <t>Drive</t>
  </si>
  <si>
    <t>Wholesale - 6*12 Mini Coreless Motor 7500RPM electrical motor for micro vibration motor rc heli part diy toys</t>
  </si>
  <si>
    <t>http://www.dhgate.com/6-12-mini-coreless-motor-7500rpm-electrical/p-ff80808139bf03750139bf80a4972d47.html#s1-1-null</t>
  </si>
  <si>
    <t>Propeller</t>
  </si>
  <si>
    <t>Infinite Hobby</t>
  </si>
  <si>
    <t>3 X 2 plastic Push &amp; Pull</t>
  </si>
  <si>
    <t>http://www.infinity-hobby.com/main/product_info.php?cPath=239_235&amp;products_id=8869&amp;osCsid=02122f9cacdc78b134fa7923e50b156a</t>
  </si>
  <si>
    <t>Motor + Propeller Pair</t>
  </si>
  <si>
    <t>Wholesale - Four-axis Aircraft Motor Coreless Motor 48000rpm Model Aircraft Motor DIY Toy Parts 5 pairs/lot</t>
  </si>
  <si>
    <t>http://www.dhgate.com/four-axis-aircraft-motor-coreless-motor-48000rpm/p-ff8080813b22dc5c013b5fcff16c3354.html#prod-body-related</t>
  </si>
  <si>
    <t>3.7 V LiPo Battery 250 mAh</t>
  </si>
  <si>
    <t>AllBattery</t>
  </si>
  <si>
    <t>Power</t>
  </si>
  <si>
    <t>Tenergy 3.7V 250mAh 25C LIPO Rechargeable Battery (for MCPX helicopter)</t>
  </si>
  <si>
    <t>http://www.all-battery.com/Tenergy3.7V250mAh25CLIPORechargeableBattery-30194.aspx</t>
  </si>
  <si>
    <t>Accelerometer/Magnometer</t>
  </si>
  <si>
    <t>Sensing</t>
  </si>
  <si>
    <t>Board Mount Accelerometers E-compass 3D accel &amp; 3D magnetometer mod.</t>
  </si>
  <si>
    <t>http://www.mouser.com/ProductDetail/STMicroelectronics/LSM303DLHC/?qs=sGAEpiMZZMvhQj7WZhFIAC%2f7kOHJZ31OwyDHBsAggs4%3d</t>
  </si>
  <si>
    <t>MMA8652FCR1</t>
  </si>
  <si>
    <t>Board Mount Accelerometers 3-axis 2g/4g/8g 12 bit</t>
  </si>
  <si>
    <t>http://www.mouser.com/ProductDetail/Freescale-Semiconductor/MMA8652FCR1/?qs=sGAEpiMZZMvhQj7WZhFIAHnGPwWnDrJmfbzHo1hp3tY%3d</t>
  </si>
  <si>
    <t>L3GD20</t>
  </si>
  <si>
    <t>Gyroscopes MEMS 3-Axis GRYO 16-Bit Data 1.8V</t>
  </si>
  <si>
    <t>http://www.mouser.com/ProductDetail/STMicroelectronics/L3GD20/?qs=sGAEpiMZZMswmUeu4VmiECN28rly3Qbx</t>
  </si>
  <si>
    <t>http://www.mdfly.com/index.php?main_page=product_info&amp;products_id=81</t>
  </si>
  <si>
    <t>2.4Ghz Wireless nRF24L01+ Transceiver Module</t>
  </si>
  <si>
    <t>mdfly</t>
  </si>
  <si>
    <t>Communication</t>
  </si>
  <si>
    <t>2.4GHz Transceiver IC - nRF24L01+</t>
  </si>
  <si>
    <t>Sparkfun</t>
  </si>
  <si>
    <t>https://www.sparkfun.com/products/690</t>
  </si>
  <si>
    <t>PMGD370XN</t>
  </si>
  <si>
    <t>MOSFET N-CH TRENCH DL 30V</t>
  </si>
  <si>
    <t>http://www.mouser.com/ProductDetail/NXP-Semiconductors/PMGD370XN115/?qs=sGAEpiMZZMvsEea7gdidXirrjrwouXDtTmPqx9al2eI%3d</t>
  </si>
  <si>
    <t>PTS525SM10SMTR</t>
  </si>
  <si>
    <t>SMT Reset Switch</t>
  </si>
  <si>
    <t>http://www.mouser.com/ProductDetail/CK-Components/PTS525SM10SMTR-LFS/?qs=%2fha2pyFadug8bGKWcumTCmi8hNEoHTJHxHCzfraex3XfqjhysGSMVCfOBVIUx%2fMV</t>
  </si>
  <si>
    <t>MCP73831</t>
  </si>
  <si>
    <t>LiPo Battery Management Charge mgnt contr</t>
  </si>
  <si>
    <t>http://www.mouser.com/ProductDetail/Microchip-Technology/MCP73831T-2ACI-OT/?qs=sGAEpiMZZMtLck3p7ZBovc%252bIEf4wKPGR</t>
  </si>
  <si>
    <t>TPS61201DRCT</t>
  </si>
  <si>
    <t>3.3V DC/DC Switching Regulators 0.3V In Vltg Boost</t>
  </si>
  <si>
    <t>http://www.mouser.com/ProductDetail/Texas-Instruments/TPS61201DRCT/?qs=sGAEpiMZZMtY9G8Xaw%2fcnn4j7h5zvZsV</t>
  </si>
  <si>
    <t>2.2 uH Inductor</t>
  </si>
  <si>
    <t>http://www.mouser.com/ProductDetail/Taiyo-Yuden/BRHL2518T2R2M/?qs=sGAEpiMZZMsg%252by3WlYCkU5iuzh4MJmq0wt5h0WsCrm0%3d</t>
  </si>
  <si>
    <t>Fixed Inductors INDCTR LW PROFL WND 1007 2.2uH 20%</t>
  </si>
  <si>
    <t>SPDT Switch</t>
  </si>
  <si>
    <t>https://www.sparkfun.com/products/10860</t>
  </si>
  <si>
    <t>SMD power switch</t>
  </si>
  <si>
    <t>ebay</t>
  </si>
  <si>
    <t>http://www.ebay.com/sch/?_kw=NRF24L01%2B&amp;_clu=2&amp;_fcid=229&amp;_localstpos=&amp;_sc=1&amp;_sop=15&amp;_stpos=&amp;gbr=1</t>
  </si>
  <si>
    <t>1X NRF24L01+ 2.4GHz Antenna Wireless Transceiver Module For Microcontroller EP98</t>
  </si>
  <si>
    <t>4 Quad Propellers</t>
  </si>
  <si>
    <t>http://www.ebay.com/itm/Walkera-Mini-Quadcopter-Spare-Part-QR-Ladybird-Z-01-Main-Blades-Propellers-Set-/310559189326?pt=US_Character_Radio_Control_Toys&amp;hash=item484ec5294e</t>
  </si>
  <si>
    <t>Walkera Mini Quadcopter Spare Part QR-Ladybird-Z-01 Main Blades Propellers Set</t>
  </si>
  <si>
    <t>7 x 16 Coreless DC Motor</t>
  </si>
  <si>
    <t>5pcs x Coreless Motor Aeromodelling Motor Helicopter Motor Size: 7x16</t>
  </si>
  <si>
    <t>http://www.ebay.com/itm/5pcs-x-Coreless-Motor-Aeromodelling-Motor-Helicopter-Motor-Size-7x16-/160888004987?pt=LH_DefaultDomain_0&amp;hash=item2575ac217b</t>
  </si>
  <si>
    <t>0.1 uF Capacitor</t>
  </si>
  <si>
    <t>VJ0805Y104MXXAC</t>
  </si>
  <si>
    <t>http://www.mouser.com/ProductDetail/Vishay-Vitramon/VJ0805Y104MXXAC/?qs=sGAEpiMZZMsh%252b1woXyUXjysQ5T6U9pQ2yml8KjQYWx4%3d</t>
  </si>
  <si>
    <t>10k Resistor</t>
  </si>
  <si>
    <t>652-CRT0805FZ1002ELF</t>
  </si>
  <si>
    <t>http://www.mouser.com/ProductDetail/Bourns/CRT0805-FZ-1002ELF/?qs=sGAEpiMZZMvdGkrng054t8xkCbeGugtMSrIcTZfksA4%3d</t>
  </si>
  <si>
    <t>10 uF Capacitor</t>
  </si>
  <si>
    <t>08056D106KAT2A</t>
  </si>
  <si>
    <t>http://www.mouser.com/ProductDetail/AVX/08056D106KAT2A/?qs=sGAEpiMZZMsh%252b1woXyUXj2dGweKQCke5BOvfiu54URM%3d</t>
  </si>
  <si>
    <t>VJ0805A102KXAPW1BC</t>
  </si>
  <si>
    <t>http://www.mouser.com/ProductDetail/Vishay-Vitramon/VJ0805A102KXAPW1BC/?qs=sGAEpiMZZMvQvaS66kI3Tt%2f2sFG28tyjDpZqrOsotQc%3d</t>
  </si>
  <si>
    <t>1 uF Capacitor</t>
  </si>
  <si>
    <t>220k Resistor</t>
  </si>
  <si>
    <t>ERA-6AED224V</t>
  </si>
  <si>
    <t>http://www.mouser.com/ProductDetail/Panasonic-Electronic-Components/ERA-6AED224V/?qs=sGAEpiMZZMvdGkrng054t%252b2w5OgPkZzPtv9tLhW6sYc%3d</t>
  </si>
  <si>
    <t>22 nF Capacitor</t>
  </si>
  <si>
    <t>1 nF Capacitor</t>
  </si>
  <si>
    <t>VJ0805A222JXAAT</t>
  </si>
  <si>
    <t>http://www.mouser.com/ProductDetail/Vishay-Vitramon/VJ0805A222JXAAT/?qs=sGAEpiMZZMvQvaS66kI3TqQwydu0dfxdO4aCz%252b7KEW4%3d</t>
  </si>
  <si>
    <t>2M Resistor</t>
  </si>
  <si>
    <t>CR0805-JW-205ELF</t>
  </si>
  <si>
    <t>http://www.mouser.com/ProductDetail/Bourns/CR0805-JW-205ELF/?qs=sGAEpiMZZMvdGkrng054t%2fh5BnJxeWSzgn9NcRcMapc%3d</t>
  </si>
  <si>
    <t>2k Resistor</t>
  </si>
  <si>
    <t>ERA-6AED202V</t>
  </si>
  <si>
    <t>http://www.mouser.com/ProductDetail/Panasonic-Electronic-Components/ERA-6AED202V/?qs=sGAEpiMZZMvdGkrng054t%252b2w5OgPkZzPVZ%252bTGiCKvHI%3d</t>
  </si>
  <si>
    <t>4.7 uF Capacitor</t>
  </si>
  <si>
    <t>VJ0805V475MXQTW1BC</t>
  </si>
  <si>
    <t>http://www.mouser.com/ProductDetail/Vishay-Vitramon/VJ0805V475MXQTW1BC/?qs=sGAEpiMZZMsh%252b1woXyUXj9gQaAfVS53Sn4uNgIZ33qs%3d</t>
  </si>
  <si>
    <t>470 Resistor</t>
  </si>
  <si>
    <t>ERA-6AED471V</t>
  </si>
  <si>
    <t>http://www.mouser.com/ProductDetail/Panasonic-Electronic-Components/ERA-6AED471V/?qs=sGAEpiMZZMvdGkrng054t%252b2w5OgPkZzPaYt3UG7eaeM%3d</t>
  </si>
  <si>
    <t>Diode</t>
  </si>
  <si>
    <t>BAS16-V-GS18</t>
  </si>
  <si>
    <t>http://www.mouser.com/ProductDetail/Vishay-Semiconductors/BAS16-V-GS18/?qs=sGAEpiMZZMtoHjESLttvkqndoGbqj5C%2fgvpBQAlBpyA%3d</t>
  </si>
  <si>
    <t>Red LED</t>
  </si>
  <si>
    <t>598-8210-107F</t>
  </si>
  <si>
    <t>http://www.mouser.com/ProductDetail/Dialight/598-8210-107F/?qs=sGAEpiMZZMtEjy7lsqBi5TMaylv1X7iuXYL5BhasljI%3d</t>
  </si>
  <si>
    <t>Green LED</t>
  </si>
  <si>
    <t>598-8270-107F</t>
  </si>
  <si>
    <t>http://www.mouser.com/ProductDetail/Dialight/598-8270-107F/?qs=sGAEpiMZZMtEjy7lsqBi5TMaylv1X7iuX8bwcRPi1pw%3d</t>
  </si>
  <si>
    <t>3.7 V LiPo Battery 240 mAh</t>
  </si>
  <si>
    <t>completeheli.com</t>
  </si>
  <si>
    <t>Hyperion G3 1S 3.7v 240mAh 25C LiPo Battery</t>
  </si>
  <si>
    <t>http://www.completeheli.com/hyperion-g3-1s-3-7v-240mah-25c-lipo-battery.htm</t>
  </si>
  <si>
    <t>Date</t>
  </si>
  <si>
    <t>Total:</t>
  </si>
  <si>
    <t>Freescale Accellerometer Sample order</t>
  </si>
  <si>
    <t>5x Motors</t>
  </si>
  <si>
    <t>2x NRF Radios</t>
  </si>
  <si>
    <t>Female Headers</t>
  </si>
  <si>
    <t>4x2 Pin Female Header</t>
  </si>
  <si>
    <t>https://www.sparkfun.com/products/115</t>
  </si>
  <si>
    <t>Male Header</t>
  </si>
  <si>
    <t>3x2 Pin Male Header for ICSP</t>
  </si>
  <si>
    <t>https://www.sparkfun.com/products/116</t>
  </si>
  <si>
    <t>16 MHz Crystal</t>
  </si>
  <si>
    <t>http://www.mouser.com/ProductDetail/CTS-Electronic-Components/ATS16BSM-1/?qs=sGAEpiMZZMsBj6bBr9Q9aSLORZG%2fS%2fcqqf1epGQ30GA%3d</t>
  </si>
  <si>
    <t>16 MHz Crystal, 18 pF, SMD</t>
  </si>
  <si>
    <t>18 pF Cap</t>
  </si>
  <si>
    <t>http://www.mouser.com/ProductDetail/Vishay-Vitramon/VJ0805A180GXQCW1BC/?qs=sGAEpiMZZMvQvaS66kI3ToMN2ZiavTPkqnutwnbGhco%3d</t>
  </si>
  <si>
    <t>Multilayer Ceramic Capacitors MLCC - SMD/SMT 0805 18pF 10volts C0G 2%</t>
  </si>
  <si>
    <t>Link</t>
  </si>
  <si>
    <t>http://www.mouser.com/ProductDetail/Vishay-Vitramon/VJ0805Y105KXQTW1BC/?qs=sGAEpiMZZMvQvaS66kI3Ti4WZtBaCyD%2fb1AhTZ8UeIg%3d</t>
  </si>
  <si>
    <t>Multilayer Ceramic Capacitors MLCC - SMD/SMT 0805 1uF 10volts X7R 10%</t>
  </si>
  <si>
    <t>Balance:</t>
  </si>
  <si>
    <t>R2 Boards ordered</t>
  </si>
  <si>
    <t>SI1902CDL-T1-GE3</t>
  </si>
  <si>
    <t>MOSFET 20V 1A DUAL NCH</t>
  </si>
  <si>
    <t>http://www.mouser.com/Search/ProductDetail.aspx?R=SI1902CDL-T1-GE3virtualkey61360000virtualkey78-SI1902CDL-T1-GE3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</si>
</sst>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00FF"/>
      <name val="Calibri"/>
      <scheme val="minor"/>
    </font>
    <font>
      <sz val="12"/>
      <color rgb="FF000000"/>
      <name val="Calibri"/>
      <scheme val="minor"/>
    </font>
    <font>
      <sz val="12"/>
      <color rgb="FF33333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/>
    <xf numFmtId="0" fontId="3" fillId="0" borderId="0" xfId="0" applyFont="1" applyBorder="1"/>
    <xf numFmtId="0" fontId="4" fillId="0" borderId="0" xfId="0" applyFont="1"/>
    <xf numFmtId="0" fontId="3" fillId="0" borderId="0" xfId="0" applyFont="1"/>
    <xf numFmtId="14" fontId="0" fillId="0" borderId="0" xfId="0" applyNumberFormat="1"/>
    <xf numFmtId="164" fontId="0" fillId="0" borderId="0" xfId="0" applyNumberFormat="1"/>
    <xf numFmtId="0" fontId="5" fillId="0" borderId="0" xfId="103" applyNumberFormat="1" applyBorder="1"/>
    <xf numFmtId="0" fontId="5" fillId="0" borderId="0" xfId="103" applyNumberFormat="1"/>
    <xf numFmtId="8" fontId="0" fillId="0" borderId="0" xfId="0" applyNumberFormat="1"/>
  </cellXfs>
  <cellStyles count="1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4:I43" totalsRowShown="0" headerRowDxfId="1" dataDxfId="0">
  <autoFilter ref="A4:I43"/>
  <sortState ref="A5:I42">
    <sortCondition ref="E4:E42"/>
  </sortState>
  <tableColumns count="9">
    <tableColumn id="1" name="Part" dataDxfId="10"/>
    <tableColumn id="2" name="Quantity" dataDxfId="9"/>
    <tableColumn id="3" name="Cost" dataDxfId="8"/>
    <tableColumn id="4" name="Supplier" dataDxfId="7"/>
    <tableColumn id="5" name="Category" dataDxfId="6"/>
    <tableColumn id="6" name="Description" dataDxfId="5"/>
    <tableColumn id="7" name="URL" dataDxfId="4"/>
    <tableColumn id="9" name="Link" dataDxfId="3">
      <calculatedColumnFormula>HYPERLINK(Table1[[#This Row],[URL]],"link")</calculatedColumnFormula>
    </tableColumn>
    <tableColumn id="8" name="Total Cost" dataDxfId="2">
      <calculatedColumnFormula>B5*C5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2" zoomScale="125" zoomScaleNormal="125" zoomScalePageLayoutView="125" workbookViewId="0">
      <selection activeCell="A44" sqref="A44"/>
    </sheetView>
  </sheetViews>
  <sheetFormatPr baseColWidth="10" defaultRowHeight="15" x14ac:dyDescent="0"/>
  <cols>
    <col min="1" max="1" width="28.33203125" style="3" customWidth="1"/>
    <col min="2" max="5" width="10.83203125" style="3"/>
    <col min="6" max="6" width="17.83203125" style="3" customWidth="1"/>
    <col min="7" max="7" width="14.5" style="3" customWidth="1"/>
    <col min="8" max="8" width="6.1640625" style="3" customWidth="1"/>
    <col min="9" max="9" width="13.83203125" style="3" customWidth="1"/>
    <col min="10" max="16384" width="10.83203125" style="3"/>
  </cols>
  <sheetData>
    <row r="1" spans="1:11">
      <c r="A1" s="3" t="s">
        <v>0</v>
      </c>
    </row>
    <row r="3" spans="1:11">
      <c r="A3" s="2"/>
    </row>
    <row r="4" spans="1:11">
      <c r="A4" s="1" t="s">
        <v>2</v>
      </c>
      <c r="B4" s="1" t="s">
        <v>3</v>
      </c>
      <c r="C4" s="1" t="s">
        <v>4</v>
      </c>
      <c r="D4" s="1" t="s">
        <v>5</v>
      </c>
      <c r="E4" s="1" t="s">
        <v>13</v>
      </c>
      <c r="F4" s="1" t="s">
        <v>6</v>
      </c>
      <c r="G4" s="1" t="s">
        <v>7</v>
      </c>
      <c r="H4" s="1" t="s">
        <v>136</v>
      </c>
      <c r="I4" s="1" t="s">
        <v>8</v>
      </c>
      <c r="J4" s="1" t="s">
        <v>8</v>
      </c>
      <c r="K4" s="4">
        <f>SUM(I:I)</f>
        <v>33.407500000000013</v>
      </c>
    </row>
    <row r="5" spans="1:11">
      <c r="A5" s="5" t="s">
        <v>42</v>
      </c>
      <c r="B5" s="5">
        <v>1</v>
      </c>
      <c r="C5" s="6">
        <f>1.4+2.44</f>
        <v>3.84</v>
      </c>
      <c r="D5" s="5" t="s">
        <v>66</v>
      </c>
      <c r="E5" s="5" t="s">
        <v>44</v>
      </c>
      <c r="F5" s="5" t="s">
        <v>68</v>
      </c>
      <c r="G5" s="7" t="s">
        <v>67</v>
      </c>
      <c r="H5" s="14" t="str">
        <f>HYPERLINK(Table1[[#This Row],[URL]],"link")</f>
        <v>link</v>
      </c>
      <c r="I5" s="6">
        <f t="shared" ref="I5:I42" si="0">B5*C5</f>
        <v>3.84</v>
      </c>
    </row>
    <row r="6" spans="1:11">
      <c r="A6" s="5" t="s">
        <v>124</v>
      </c>
      <c r="B6" s="5">
        <v>11</v>
      </c>
      <c r="C6" s="6">
        <f>1.5/40</f>
        <v>3.7499999999999999E-2</v>
      </c>
      <c r="D6" s="5" t="s">
        <v>46</v>
      </c>
      <c r="E6" s="5" t="s">
        <v>44</v>
      </c>
      <c r="F6" s="5" t="s">
        <v>125</v>
      </c>
      <c r="G6" s="7" t="s">
        <v>126</v>
      </c>
      <c r="H6" s="14" t="str">
        <f>HYPERLINK(Table1[[#This Row],[URL]],"link")</f>
        <v>link</v>
      </c>
      <c r="I6" s="6">
        <f t="shared" si="0"/>
        <v>0.41249999999999998</v>
      </c>
    </row>
    <row r="7" spans="1:11">
      <c r="A7" s="5" t="s">
        <v>127</v>
      </c>
      <c r="B7" s="5">
        <v>6</v>
      </c>
      <c r="C7" s="6">
        <f>1.5/40</f>
        <v>3.7499999999999999E-2</v>
      </c>
      <c r="D7" s="5" t="s">
        <v>46</v>
      </c>
      <c r="E7" s="5" t="s">
        <v>44</v>
      </c>
      <c r="F7" s="5" t="s">
        <v>128</v>
      </c>
      <c r="G7" s="7" t="s">
        <v>129</v>
      </c>
      <c r="H7" s="14" t="str">
        <f>HYPERLINK(Table1[[#This Row],[URL]],"link")</f>
        <v>link</v>
      </c>
      <c r="I7" s="6">
        <f t="shared" si="0"/>
        <v>0.22499999999999998</v>
      </c>
    </row>
    <row r="8" spans="1:11">
      <c r="A8" s="5" t="s">
        <v>42</v>
      </c>
      <c r="B8" s="5">
        <v>0</v>
      </c>
      <c r="C8" s="6">
        <v>6.95</v>
      </c>
      <c r="D8" s="5" t="s">
        <v>43</v>
      </c>
      <c r="E8" s="5" t="s">
        <v>44</v>
      </c>
      <c r="F8" s="5" t="s">
        <v>42</v>
      </c>
      <c r="G8" s="7" t="s">
        <v>41</v>
      </c>
      <c r="H8" s="14" t="str">
        <f>HYPERLINK(Table1[[#This Row],[URL]],"link")</f>
        <v>link</v>
      </c>
      <c r="I8" s="6">
        <f t="shared" si="0"/>
        <v>0</v>
      </c>
    </row>
    <row r="9" spans="1:11">
      <c r="A9" s="5" t="s">
        <v>45</v>
      </c>
      <c r="B9" s="5">
        <v>0</v>
      </c>
      <c r="C9" s="6">
        <v>3.5</v>
      </c>
      <c r="D9" s="5" t="s">
        <v>46</v>
      </c>
      <c r="E9" s="5" t="s">
        <v>44</v>
      </c>
      <c r="F9" s="5" t="s">
        <v>45</v>
      </c>
      <c r="G9" s="7" t="s">
        <v>47</v>
      </c>
      <c r="H9" s="14" t="str">
        <f>HYPERLINK(Table1[[#This Row],[URL]],"link")</f>
        <v>link</v>
      </c>
      <c r="I9" s="6">
        <f t="shared" si="0"/>
        <v>0</v>
      </c>
    </row>
    <row r="10" spans="1:11">
      <c r="A10" s="5" t="s">
        <v>72</v>
      </c>
      <c r="B10" s="5">
        <v>4</v>
      </c>
      <c r="C10" s="6">
        <v>1.33</v>
      </c>
      <c r="D10" s="5" t="s">
        <v>66</v>
      </c>
      <c r="E10" s="5" t="s">
        <v>16</v>
      </c>
      <c r="F10" s="5" t="s">
        <v>73</v>
      </c>
      <c r="G10" s="7" t="s">
        <v>74</v>
      </c>
      <c r="H10" s="14" t="str">
        <f>HYPERLINK(Table1[[#This Row],[URL]],"link")</f>
        <v>link</v>
      </c>
      <c r="I10" s="6">
        <f t="shared" si="0"/>
        <v>5.32</v>
      </c>
    </row>
    <row r="11" spans="1:11">
      <c r="A11" s="5" t="s">
        <v>69</v>
      </c>
      <c r="B11" s="5">
        <v>1</v>
      </c>
      <c r="C11" s="6">
        <v>1.85</v>
      </c>
      <c r="D11" s="5" t="s">
        <v>66</v>
      </c>
      <c r="E11" s="5" t="s">
        <v>16</v>
      </c>
      <c r="F11" s="5" t="s">
        <v>71</v>
      </c>
      <c r="G11" s="7" t="s">
        <v>70</v>
      </c>
      <c r="H11" s="14" t="str">
        <f>HYPERLINK(Table1[[#This Row],[URL]],"link")</f>
        <v>link</v>
      </c>
      <c r="I11" s="6">
        <f t="shared" si="0"/>
        <v>1.85</v>
      </c>
    </row>
    <row r="12" spans="1:11">
      <c r="A12" s="9" t="s">
        <v>48</v>
      </c>
      <c r="B12" s="5">
        <v>0</v>
      </c>
      <c r="C12" s="6">
        <v>0.13</v>
      </c>
      <c r="D12" s="5" t="s">
        <v>10</v>
      </c>
      <c r="E12" s="5" t="s">
        <v>16</v>
      </c>
      <c r="F12" s="10" t="s">
        <v>49</v>
      </c>
      <c r="G12" s="7" t="s">
        <v>50</v>
      </c>
      <c r="H12" s="14" t="str">
        <f>HYPERLINK(Table1[[#This Row],[URL]],"link")</f>
        <v>link</v>
      </c>
      <c r="I12" s="6">
        <f t="shared" si="0"/>
        <v>0</v>
      </c>
    </row>
    <row r="13" spans="1:11">
      <c r="A13" s="5" t="s">
        <v>106</v>
      </c>
      <c r="B13" s="5">
        <v>4</v>
      </c>
      <c r="C13" s="6">
        <v>0.04</v>
      </c>
      <c r="D13" s="5" t="s">
        <v>10</v>
      </c>
      <c r="E13" s="5" t="s">
        <v>16</v>
      </c>
      <c r="F13" s="11" t="s">
        <v>107</v>
      </c>
      <c r="G13" s="7" t="s">
        <v>108</v>
      </c>
      <c r="H13" s="14" t="str">
        <f>HYPERLINK(Table1[[#This Row],[URL]],"link")</f>
        <v>link</v>
      </c>
      <c r="I13" s="6">
        <f t="shared" si="0"/>
        <v>0.16</v>
      </c>
    </row>
    <row r="14" spans="1:11">
      <c r="A14" s="3" t="s">
        <v>14</v>
      </c>
      <c r="B14" s="3">
        <v>0</v>
      </c>
      <c r="C14" s="4">
        <f>10.26/5</f>
        <v>2.052</v>
      </c>
      <c r="D14" s="3" t="s">
        <v>15</v>
      </c>
      <c r="E14" s="3" t="s">
        <v>16</v>
      </c>
      <c r="F14" s="3" t="s">
        <v>17</v>
      </c>
      <c r="G14" s="8" t="s">
        <v>18</v>
      </c>
      <c r="H14" s="15" t="str">
        <f>HYPERLINK(Table1[[#This Row],[URL]],"link")</f>
        <v>link</v>
      </c>
      <c r="I14" s="4">
        <f t="shared" si="0"/>
        <v>0</v>
      </c>
    </row>
    <row r="15" spans="1:11">
      <c r="A15" s="5" t="s">
        <v>23</v>
      </c>
      <c r="B15" s="5">
        <v>0</v>
      </c>
      <c r="C15" s="6">
        <f>34.2/5</f>
        <v>6.8400000000000007</v>
      </c>
      <c r="D15" s="5" t="s">
        <v>15</v>
      </c>
      <c r="E15" s="5" t="s">
        <v>16</v>
      </c>
      <c r="F15" s="5" t="s">
        <v>24</v>
      </c>
      <c r="G15" s="7" t="s">
        <v>25</v>
      </c>
      <c r="H15" s="14" t="str">
        <f>HYPERLINK(Table1[[#This Row],[URL]],"link")</f>
        <v>link</v>
      </c>
      <c r="I15" s="6">
        <f t="shared" si="0"/>
        <v>0</v>
      </c>
    </row>
    <row r="16" spans="1:11">
      <c r="A16" s="3" t="s">
        <v>19</v>
      </c>
      <c r="B16" s="3">
        <v>0</v>
      </c>
      <c r="C16" s="4">
        <f>2.49/2</f>
        <v>1.2450000000000001</v>
      </c>
      <c r="D16" s="3" t="s">
        <v>20</v>
      </c>
      <c r="E16" s="3" t="s">
        <v>16</v>
      </c>
      <c r="F16" s="3" t="s">
        <v>21</v>
      </c>
      <c r="G16" s="8" t="s">
        <v>22</v>
      </c>
      <c r="H16" s="15" t="str">
        <f>HYPERLINK(Table1[[#This Row],[URL]],"link")</f>
        <v>link</v>
      </c>
      <c r="I16" s="4">
        <f t="shared" si="0"/>
        <v>0</v>
      </c>
    </row>
    <row r="17" spans="1:9">
      <c r="A17" s="5" t="s">
        <v>115</v>
      </c>
      <c r="B17" s="5">
        <v>1</v>
      </c>
      <c r="C17" s="6">
        <v>2.99</v>
      </c>
      <c r="D17" s="5" t="s">
        <v>116</v>
      </c>
      <c r="E17" s="5" t="s">
        <v>28</v>
      </c>
      <c r="F17" s="5" t="s">
        <v>117</v>
      </c>
      <c r="G17" s="7" t="s">
        <v>118</v>
      </c>
      <c r="H17" s="14" t="str">
        <f>HYPERLINK(Table1[[#This Row],[URL]],"link")</f>
        <v>link</v>
      </c>
      <c r="I17" s="6">
        <f t="shared" si="0"/>
        <v>2.99</v>
      </c>
    </row>
    <row r="18" spans="1:9">
      <c r="A18" s="9" t="s">
        <v>57</v>
      </c>
      <c r="B18" s="5">
        <v>1</v>
      </c>
      <c r="C18" s="6">
        <v>2.92</v>
      </c>
      <c r="D18" s="5" t="s">
        <v>10</v>
      </c>
      <c r="E18" s="5" t="s">
        <v>28</v>
      </c>
      <c r="F18" s="5" t="s">
        <v>58</v>
      </c>
      <c r="G18" s="7" t="s">
        <v>59</v>
      </c>
      <c r="H18" s="14" t="str">
        <f>HYPERLINK(Table1[[#This Row],[URL]],"link")</f>
        <v>link</v>
      </c>
      <c r="I18" s="6">
        <f t="shared" si="0"/>
        <v>2.92</v>
      </c>
    </row>
    <row r="19" spans="1:9">
      <c r="A19" s="5" t="s">
        <v>63</v>
      </c>
      <c r="B19" s="5">
        <v>1</v>
      </c>
      <c r="C19" s="6">
        <v>0.95</v>
      </c>
      <c r="D19" s="5" t="s">
        <v>46</v>
      </c>
      <c r="E19" s="5" t="s">
        <v>28</v>
      </c>
      <c r="F19" s="5" t="s">
        <v>65</v>
      </c>
      <c r="G19" s="7" t="s">
        <v>64</v>
      </c>
      <c r="H19" s="14" t="str">
        <f>HYPERLINK(Table1[[#This Row],[URL]],"link")</f>
        <v>link</v>
      </c>
      <c r="I19" s="6">
        <f t="shared" si="0"/>
        <v>0.95</v>
      </c>
    </row>
    <row r="20" spans="1:9">
      <c r="A20" s="5" t="s">
        <v>54</v>
      </c>
      <c r="B20" s="5">
        <v>1</v>
      </c>
      <c r="C20" s="6">
        <v>0.6</v>
      </c>
      <c r="D20" s="5" t="s">
        <v>10</v>
      </c>
      <c r="E20" s="5" t="s">
        <v>28</v>
      </c>
      <c r="F20" s="5" t="s">
        <v>55</v>
      </c>
      <c r="G20" s="7" t="s">
        <v>56</v>
      </c>
      <c r="H20" s="14" t="str">
        <f>HYPERLINK(Table1[[#This Row],[URL]],"link")</f>
        <v>link</v>
      </c>
      <c r="I20" s="6">
        <f t="shared" si="0"/>
        <v>0.6</v>
      </c>
    </row>
    <row r="21" spans="1:9">
      <c r="A21" s="5" t="s">
        <v>60</v>
      </c>
      <c r="B21" s="5">
        <v>1</v>
      </c>
      <c r="C21" s="6">
        <v>0.28999999999999998</v>
      </c>
      <c r="D21" s="5" t="s">
        <v>10</v>
      </c>
      <c r="E21" s="5" t="s">
        <v>28</v>
      </c>
      <c r="F21" s="10" t="s">
        <v>62</v>
      </c>
      <c r="G21" s="7" t="s">
        <v>61</v>
      </c>
      <c r="H21" s="14" t="str">
        <f>HYPERLINK(Table1[[#This Row],[URL]],"link")</f>
        <v>link</v>
      </c>
      <c r="I21" s="6">
        <f t="shared" si="0"/>
        <v>0.28999999999999998</v>
      </c>
    </row>
    <row r="22" spans="1:9">
      <c r="A22" s="5" t="s">
        <v>26</v>
      </c>
      <c r="B22" s="5">
        <v>0</v>
      </c>
      <c r="C22" s="6">
        <v>3.99</v>
      </c>
      <c r="D22" s="5" t="s">
        <v>27</v>
      </c>
      <c r="E22" s="5" t="s">
        <v>28</v>
      </c>
      <c r="F22" s="5" t="s">
        <v>29</v>
      </c>
      <c r="G22" s="7" t="s">
        <v>30</v>
      </c>
      <c r="H22" s="14" t="str">
        <f>HYPERLINK(Table1[[#This Row],[URL]],"link")</f>
        <v>link</v>
      </c>
      <c r="I22" s="6">
        <f t="shared" si="0"/>
        <v>0</v>
      </c>
    </row>
    <row r="23" spans="1:9">
      <c r="A23" s="3" t="s">
        <v>9</v>
      </c>
      <c r="B23" s="3">
        <v>1</v>
      </c>
      <c r="C23" s="4">
        <v>3.05</v>
      </c>
      <c r="D23" s="3" t="s">
        <v>10</v>
      </c>
      <c r="E23" s="3" t="s">
        <v>1</v>
      </c>
      <c r="F23" s="3" t="s">
        <v>11</v>
      </c>
      <c r="G23" s="8" t="s">
        <v>12</v>
      </c>
      <c r="H23" s="15" t="str">
        <f>HYPERLINK(Table1[[#This Row],[URL]],"link")</f>
        <v>link</v>
      </c>
      <c r="I23" s="4">
        <f t="shared" si="0"/>
        <v>3.05</v>
      </c>
    </row>
    <row r="24" spans="1:9">
      <c r="A24" s="9" t="s">
        <v>51</v>
      </c>
      <c r="B24" s="5">
        <v>1</v>
      </c>
      <c r="C24" s="6">
        <v>0.56999999999999995</v>
      </c>
      <c r="D24" s="5" t="s">
        <v>10</v>
      </c>
      <c r="E24" s="5" t="s">
        <v>1</v>
      </c>
      <c r="F24" s="5" t="s">
        <v>52</v>
      </c>
      <c r="G24" s="7" t="s">
        <v>53</v>
      </c>
      <c r="H24" s="14" t="str">
        <f>HYPERLINK(Table1[[#This Row],[URL]],"link")</f>
        <v>link</v>
      </c>
      <c r="I24" s="6">
        <f t="shared" si="0"/>
        <v>0.56999999999999995</v>
      </c>
    </row>
    <row r="25" spans="1:9">
      <c r="A25" s="3" t="s">
        <v>130</v>
      </c>
      <c r="B25" s="3">
        <v>1</v>
      </c>
      <c r="C25" s="4">
        <v>0.39</v>
      </c>
      <c r="D25" s="3" t="s">
        <v>10</v>
      </c>
      <c r="E25" s="3" t="s">
        <v>1</v>
      </c>
      <c r="F25" s="3" t="s">
        <v>132</v>
      </c>
      <c r="G25" s="8" t="s">
        <v>131</v>
      </c>
      <c r="H25" s="15" t="str">
        <f>HYPERLINK(Table1[[#This Row],[URL]],"link")</f>
        <v>link</v>
      </c>
      <c r="I25" s="4">
        <f t="shared" si="0"/>
        <v>0.39</v>
      </c>
    </row>
    <row r="26" spans="1:9">
      <c r="A26" s="5" t="s">
        <v>81</v>
      </c>
      <c r="B26" s="5">
        <v>2</v>
      </c>
      <c r="C26" s="6">
        <v>0.16</v>
      </c>
      <c r="D26" s="5" t="s">
        <v>10</v>
      </c>
      <c r="E26" s="5" t="s">
        <v>1</v>
      </c>
      <c r="F26" s="11" t="s">
        <v>82</v>
      </c>
      <c r="G26" s="7" t="s">
        <v>83</v>
      </c>
      <c r="H26" s="14" t="str">
        <f>HYPERLINK(Table1[[#This Row],[URL]],"link")</f>
        <v>link</v>
      </c>
      <c r="I26" s="6">
        <f t="shared" si="0"/>
        <v>0.32</v>
      </c>
    </row>
    <row r="27" spans="1:9">
      <c r="A27" s="5" t="s">
        <v>75</v>
      </c>
      <c r="B27" s="5">
        <v>4</v>
      </c>
      <c r="C27" s="6">
        <v>0.06</v>
      </c>
      <c r="D27" s="5" t="s">
        <v>10</v>
      </c>
      <c r="E27" s="5" t="s">
        <v>1</v>
      </c>
      <c r="F27" s="11" t="s">
        <v>76</v>
      </c>
      <c r="G27" s="7" t="s">
        <v>77</v>
      </c>
      <c r="H27" s="14" t="str">
        <f>HYPERLINK(Table1[[#This Row],[URL]],"link")</f>
        <v>link</v>
      </c>
      <c r="I27" s="6">
        <f t="shared" si="0"/>
        <v>0.24</v>
      </c>
    </row>
    <row r="28" spans="1:9">
      <c r="A28" s="5" t="s">
        <v>78</v>
      </c>
      <c r="B28" s="5">
        <v>5</v>
      </c>
      <c r="C28" s="6">
        <v>0.04</v>
      </c>
      <c r="D28" s="5" t="s">
        <v>10</v>
      </c>
      <c r="E28" s="5" t="s">
        <v>1</v>
      </c>
      <c r="F28" s="10" t="s">
        <v>79</v>
      </c>
      <c r="G28" s="7" t="s">
        <v>80</v>
      </c>
      <c r="H28" s="14" t="str">
        <f>HYPERLINK(Table1[[#This Row],[URL]],"link")</f>
        <v>link</v>
      </c>
      <c r="I28" s="6">
        <f t="shared" si="0"/>
        <v>0.2</v>
      </c>
    </row>
    <row r="29" spans="1:9">
      <c r="A29" s="5" t="s">
        <v>103</v>
      </c>
      <c r="B29" s="5">
        <v>2</v>
      </c>
      <c r="C29" s="6">
        <v>0.09</v>
      </c>
      <c r="D29" s="5" t="s">
        <v>10</v>
      </c>
      <c r="E29" s="5" t="s">
        <v>1</v>
      </c>
      <c r="F29" s="11" t="s">
        <v>104</v>
      </c>
      <c r="G29" s="7" t="s">
        <v>105</v>
      </c>
      <c r="H29" s="14" t="str">
        <f>HYPERLINK(Table1[[#This Row],[URL]],"link")</f>
        <v>link</v>
      </c>
      <c r="I29" s="6">
        <f t="shared" si="0"/>
        <v>0.18</v>
      </c>
    </row>
    <row r="30" spans="1:9">
      <c r="A30" s="3" t="s">
        <v>133</v>
      </c>
      <c r="B30" s="3">
        <v>2</v>
      </c>
      <c r="C30" s="4">
        <v>0.06</v>
      </c>
      <c r="D30" s="3" t="s">
        <v>10</v>
      </c>
      <c r="E30" s="3" t="s">
        <v>1</v>
      </c>
      <c r="F30" s="10" t="s">
        <v>135</v>
      </c>
      <c r="G30" s="8" t="s">
        <v>134</v>
      </c>
      <c r="H30" s="15" t="str">
        <f>HYPERLINK(Table1[[#This Row],[URL]],"link")</f>
        <v>link</v>
      </c>
      <c r="I30" s="4">
        <f t="shared" si="0"/>
        <v>0.12</v>
      </c>
    </row>
    <row r="31" spans="1:9">
      <c r="A31" s="5" t="s">
        <v>91</v>
      </c>
      <c r="B31" s="5">
        <v>2</v>
      </c>
      <c r="C31" s="6">
        <v>0.06</v>
      </c>
      <c r="D31" s="5" t="s">
        <v>10</v>
      </c>
      <c r="E31" s="5" t="s">
        <v>1</v>
      </c>
      <c r="F31" s="11" t="s">
        <v>84</v>
      </c>
      <c r="G31" s="7" t="s">
        <v>85</v>
      </c>
      <c r="H31" s="14" t="str">
        <f>HYPERLINK(Table1[[#This Row],[URL]],"link")</f>
        <v>link</v>
      </c>
      <c r="I31" s="6">
        <f t="shared" si="0"/>
        <v>0.12</v>
      </c>
    </row>
    <row r="32" spans="1:9">
      <c r="A32" s="5" t="s">
        <v>86</v>
      </c>
      <c r="B32" s="5">
        <v>2</v>
      </c>
      <c r="C32" s="6">
        <v>0.06</v>
      </c>
      <c r="D32" s="5" t="s">
        <v>10</v>
      </c>
      <c r="E32" s="5" t="s">
        <v>1</v>
      </c>
      <c r="F32" s="11" t="s">
        <v>138</v>
      </c>
      <c r="G32" s="7" t="s">
        <v>137</v>
      </c>
      <c r="H32" s="14" t="str">
        <f>HYPERLINK(Table1[[#This Row],[URL]],"link")</f>
        <v>link</v>
      </c>
      <c r="I32" s="6">
        <f t="shared" si="0"/>
        <v>0.12</v>
      </c>
    </row>
    <row r="33" spans="1:9">
      <c r="A33" s="5" t="s">
        <v>100</v>
      </c>
      <c r="B33" s="5">
        <v>2</v>
      </c>
      <c r="C33" s="6">
        <v>0.06</v>
      </c>
      <c r="D33" s="5" t="s">
        <v>10</v>
      </c>
      <c r="E33" s="5" t="s">
        <v>1</v>
      </c>
      <c r="F33" s="11" t="s">
        <v>101</v>
      </c>
      <c r="G33" s="7" t="s">
        <v>102</v>
      </c>
      <c r="H33" s="14" t="str">
        <f>HYPERLINK(Table1[[#This Row],[URL]],"link")</f>
        <v>link</v>
      </c>
      <c r="I33" s="6">
        <f t="shared" si="0"/>
        <v>0.12</v>
      </c>
    </row>
    <row r="34" spans="1:9">
      <c r="A34" s="5" t="s">
        <v>109</v>
      </c>
      <c r="B34" s="5">
        <v>1</v>
      </c>
      <c r="C34" s="6">
        <v>0.1</v>
      </c>
      <c r="D34" s="5" t="s">
        <v>10</v>
      </c>
      <c r="E34" s="5" t="s">
        <v>1</v>
      </c>
      <c r="F34" s="11" t="s">
        <v>110</v>
      </c>
      <c r="G34" s="7" t="s">
        <v>111</v>
      </c>
      <c r="H34" s="14" t="str">
        <f>HYPERLINK(Table1[[#This Row],[URL]],"link")</f>
        <v>link</v>
      </c>
      <c r="I34" s="6">
        <f t="shared" si="0"/>
        <v>0.1</v>
      </c>
    </row>
    <row r="35" spans="1:9">
      <c r="A35" s="5" t="s">
        <v>112</v>
      </c>
      <c r="B35" s="5">
        <v>1</v>
      </c>
      <c r="C35" s="6">
        <v>0.1</v>
      </c>
      <c r="D35" s="5" t="s">
        <v>10</v>
      </c>
      <c r="E35" s="5" t="s">
        <v>1</v>
      </c>
      <c r="F35" s="11" t="s">
        <v>113</v>
      </c>
      <c r="G35" s="7" t="s">
        <v>114</v>
      </c>
      <c r="H35" s="14" t="str">
        <f>HYPERLINK(Table1[[#This Row],[URL]],"link")</f>
        <v>link</v>
      </c>
      <c r="I35" s="6">
        <f t="shared" si="0"/>
        <v>0.1</v>
      </c>
    </row>
    <row r="36" spans="1:9">
      <c r="A36" s="5" t="s">
        <v>87</v>
      </c>
      <c r="B36" s="5">
        <v>1</v>
      </c>
      <c r="C36" s="6">
        <v>0.09</v>
      </c>
      <c r="D36" s="5" t="s">
        <v>10</v>
      </c>
      <c r="E36" s="5" t="s">
        <v>1</v>
      </c>
      <c r="F36" s="11" t="s">
        <v>88</v>
      </c>
      <c r="G36" s="7" t="s">
        <v>89</v>
      </c>
      <c r="H36" s="14" t="str">
        <f>HYPERLINK(Table1[[#This Row],[URL]],"link")</f>
        <v>link</v>
      </c>
      <c r="I36" s="6">
        <f t="shared" si="0"/>
        <v>0.09</v>
      </c>
    </row>
    <row r="37" spans="1:9">
      <c r="A37" s="5" t="s">
        <v>97</v>
      </c>
      <c r="B37" s="5">
        <v>1</v>
      </c>
      <c r="C37" s="6">
        <v>0.09</v>
      </c>
      <c r="D37" s="5" t="s">
        <v>10</v>
      </c>
      <c r="E37" s="5" t="s">
        <v>1</v>
      </c>
      <c r="F37" s="11" t="s">
        <v>98</v>
      </c>
      <c r="G37" s="7" t="s">
        <v>99</v>
      </c>
      <c r="H37" s="14" t="str">
        <f>HYPERLINK(Table1[[#This Row],[URL]],"link")</f>
        <v>link</v>
      </c>
      <c r="I37" s="6">
        <f t="shared" si="0"/>
        <v>0.09</v>
      </c>
    </row>
    <row r="38" spans="1:9">
      <c r="A38" s="5" t="s">
        <v>94</v>
      </c>
      <c r="B38" s="5">
        <v>1</v>
      </c>
      <c r="C38" s="6">
        <v>0.05</v>
      </c>
      <c r="D38" s="5" t="s">
        <v>10</v>
      </c>
      <c r="E38" s="5" t="s">
        <v>1</v>
      </c>
      <c r="F38" s="11" t="s">
        <v>95</v>
      </c>
      <c r="G38" s="7" t="s">
        <v>96</v>
      </c>
      <c r="H38" s="14" t="str">
        <f>HYPERLINK(Table1[[#This Row],[URL]],"link")</f>
        <v>link</v>
      </c>
      <c r="I38" s="6">
        <f t="shared" si="0"/>
        <v>0.05</v>
      </c>
    </row>
    <row r="39" spans="1:9">
      <c r="A39" s="5" t="s">
        <v>90</v>
      </c>
      <c r="B39" s="5">
        <v>0</v>
      </c>
      <c r="C39" s="6">
        <v>0.09</v>
      </c>
      <c r="D39" s="5" t="s">
        <v>10</v>
      </c>
      <c r="E39" s="5" t="s">
        <v>1</v>
      </c>
      <c r="F39" s="11" t="s">
        <v>92</v>
      </c>
      <c r="G39" s="7" t="s">
        <v>93</v>
      </c>
      <c r="H39" s="14" t="str">
        <f>HYPERLINK(Table1[[#This Row],[URL]],"link")</f>
        <v>link</v>
      </c>
      <c r="I39" s="6">
        <f t="shared" si="0"/>
        <v>0</v>
      </c>
    </row>
    <row r="40" spans="1:9">
      <c r="A40" s="9" t="s">
        <v>38</v>
      </c>
      <c r="B40" s="5">
        <v>1</v>
      </c>
      <c r="C40" s="6">
        <v>6.33</v>
      </c>
      <c r="D40" s="5" t="s">
        <v>10</v>
      </c>
      <c r="E40" s="5" t="s">
        <v>32</v>
      </c>
      <c r="F40" s="10" t="s">
        <v>39</v>
      </c>
      <c r="G40" s="7" t="s">
        <v>40</v>
      </c>
      <c r="H40" s="14" t="str">
        <f>HYPERLINK(Table1[[#This Row],[URL]],"link")</f>
        <v>link</v>
      </c>
      <c r="I40" s="6">
        <f t="shared" si="0"/>
        <v>6.33</v>
      </c>
    </row>
    <row r="41" spans="1:9">
      <c r="A41" s="9" t="s">
        <v>35</v>
      </c>
      <c r="B41" s="5">
        <v>1</v>
      </c>
      <c r="C41" s="6">
        <v>1.1000000000000001</v>
      </c>
      <c r="D41" s="5" t="s">
        <v>10</v>
      </c>
      <c r="E41" s="5" t="s">
        <v>32</v>
      </c>
      <c r="F41" s="10" t="s">
        <v>36</v>
      </c>
      <c r="G41" s="7" t="s">
        <v>37</v>
      </c>
      <c r="H41" s="14" t="str">
        <f>HYPERLINK(Table1[[#This Row],[URL]],"link")</f>
        <v>link</v>
      </c>
      <c r="I41" s="6">
        <f t="shared" si="0"/>
        <v>1.1000000000000001</v>
      </c>
    </row>
    <row r="42" spans="1:9">
      <c r="A42" s="5" t="s">
        <v>31</v>
      </c>
      <c r="B42" s="5">
        <v>0</v>
      </c>
      <c r="C42" s="6">
        <v>6.35</v>
      </c>
      <c r="D42" s="5" t="s">
        <v>10</v>
      </c>
      <c r="E42" s="5" t="s">
        <v>32</v>
      </c>
      <c r="F42" s="10" t="s">
        <v>33</v>
      </c>
      <c r="G42" s="7" t="s">
        <v>34</v>
      </c>
      <c r="H42" s="14" t="str">
        <f>HYPERLINK(Table1[[#This Row],[URL]],"link")</f>
        <v>link</v>
      </c>
      <c r="I42" s="6">
        <f t="shared" si="0"/>
        <v>0</v>
      </c>
    </row>
    <row r="43" spans="1:9">
      <c r="A43" s="9" t="s">
        <v>141</v>
      </c>
      <c r="B43" s="5">
        <v>2</v>
      </c>
      <c r="C43" s="6">
        <v>0.28000000000000003</v>
      </c>
      <c r="D43" s="5" t="s">
        <v>10</v>
      </c>
      <c r="E43" s="5" t="s">
        <v>16</v>
      </c>
      <c r="F43" s="5" t="s">
        <v>142</v>
      </c>
      <c r="G43" s="7" t="s">
        <v>143</v>
      </c>
      <c r="H43" s="14" t="str">
        <f>HYPERLINK(Table1[[#This Row],[URL]],"link")</f>
        <v>link</v>
      </c>
      <c r="I43" s="6">
        <f>B43*C43</f>
        <v>0.56000000000000005</v>
      </c>
    </row>
  </sheetData>
  <sortState ref="A5:G6">
    <sortCondition descending="1" ref="A4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8" sqref="E8"/>
    </sheetView>
  </sheetViews>
  <sheetFormatPr baseColWidth="10" defaultRowHeight="15" x14ac:dyDescent="0"/>
  <cols>
    <col min="2" max="2" width="47" customWidth="1"/>
  </cols>
  <sheetData>
    <row r="1" spans="1:9">
      <c r="A1" s="1" t="s">
        <v>119</v>
      </c>
      <c r="B1" s="1" t="s">
        <v>6</v>
      </c>
      <c r="C1" s="1" t="s">
        <v>4</v>
      </c>
      <c r="E1" s="1" t="s">
        <v>120</v>
      </c>
      <c r="F1" s="13">
        <f>SUM(C:C)</f>
        <v>36.020000000000003</v>
      </c>
      <c r="H1" t="s">
        <v>139</v>
      </c>
      <c r="I1" s="13">
        <f>275-F1</f>
        <v>238.98</v>
      </c>
    </row>
    <row r="2" spans="1:9">
      <c r="A2" s="12">
        <v>41328</v>
      </c>
      <c r="B2" t="s">
        <v>121</v>
      </c>
      <c r="C2" s="13">
        <v>5</v>
      </c>
    </row>
    <row r="3" spans="1:9">
      <c r="A3" s="12">
        <v>41324</v>
      </c>
      <c r="B3" t="s">
        <v>122</v>
      </c>
      <c r="C3" s="13">
        <v>8.15</v>
      </c>
    </row>
    <row r="4" spans="1:9">
      <c r="A4" s="12">
        <v>41324</v>
      </c>
      <c r="B4" t="s">
        <v>123</v>
      </c>
      <c r="C4" s="13">
        <v>7.73</v>
      </c>
    </row>
    <row r="5" spans="1:9">
      <c r="A5" s="12">
        <v>41342</v>
      </c>
      <c r="B5" t="s">
        <v>140</v>
      </c>
      <c r="C5" s="16">
        <v>15.14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Total Cost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Danyliw</dc:creator>
  <cp:lastModifiedBy>Ned Danyliw</cp:lastModifiedBy>
  <dcterms:created xsi:type="dcterms:W3CDTF">2013-02-10T00:59:39Z</dcterms:created>
  <dcterms:modified xsi:type="dcterms:W3CDTF">2013-11-14T04:38:11Z</dcterms:modified>
</cp:coreProperties>
</file>