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N11" i="1" l="1"/>
  <c r="N13" i="1"/>
  <c r="N16" i="1"/>
  <c r="V16" i="1" s="1"/>
  <c r="W16" i="1" s="1"/>
  <c r="X16" i="1" s="1"/>
  <c r="Z10" i="1"/>
  <c r="AA10" i="1"/>
  <c r="AB10" i="1"/>
  <c r="AC10" i="1"/>
  <c r="AD10" i="1" s="1"/>
  <c r="AB11" i="1"/>
  <c r="AC11" i="1" s="1"/>
  <c r="AD11" i="1" s="1"/>
  <c r="AB12" i="1"/>
  <c r="AC12" i="1"/>
  <c r="AD12" i="1"/>
  <c r="AB13" i="1"/>
  <c r="AC13" i="1"/>
  <c r="AD13" i="1"/>
  <c r="AB14" i="1"/>
  <c r="AC14" i="1"/>
  <c r="AD14" i="1" s="1"/>
  <c r="Z15" i="1"/>
  <c r="AA15" i="1"/>
  <c r="AB15" i="1"/>
  <c r="AC15" i="1" s="1"/>
  <c r="AD15" i="1" s="1"/>
  <c r="AB16" i="1"/>
  <c r="AC16" i="1"/>
  <c r="AD16" i="1"/>
  <c r="AC9" i="1"/>
  <c r="AB9" i="1"/>
  <c r="Z9" i="1"/>
  <c r="Y9" i="1"/>
  <c r="W9" i="1"/>
  <c r="V9" i="1"/>
  <c r="AD9" i="1"/>
  <c r="AA9" i="1"/>
  <c r="X9" i="1"/>
  <c r="Y10" i="1"/>
  <c r="Y11" i="1"/>
  <c r="Z11" i="1" s="1"/>
  <c r="AA11" i="1" s="1"/>
  <c r="Y12" i="1"/>
  <c r="Z12" i="1" s="1"/>
  <c r="AA12" i="1" s="1"/>
  <c r="Y13" i="1"/>
  <c r="Z13" i="1" s="1"/>
  <c r="AA13" i="1" s="1"/>
  <c r="Y14" i="1"/>
  <c r="Z14" i="1" s="1"/>
  <c r="AA14" i="1" s="1"/>
  <c r="Y15" i="1"/>
  <c r="Y16" i="1"/>
  <c r="Z16" i="1" s="1"/>
  <c r="AA16" i="1" s="1"/>
  <c r="V10" i="1"/>
  <c r="W10" i="1" s="1"/>
  <c r="X10" i="1" s="1"/>
  <c r="V11" i="1"/>
  <c r="W11" i="1" s="1"/>
  <c r="X11" i="1" s="1"/>
  <c r="V12" i="1"/>
  <c r="V13" i="1"/>
  <c r="W13" i="1" s="1"/>
  <c r="X13" i="1" s="1"/>
  <c r="V14" i="1"/>
  <c r="W14" i="1" s="1"/>
  <c r="X14" i="1" s="1"/>
  <c r="V15" i="1"/>
  <c r="W15" i="1" s="1"/>
  <c r="X15" i="1" s="1"/>
  <c r="W12" i="1"/>
  <c r="X12" i="1" s="1"/>
  <c r="F10" i="1"/>
  <c r="F11" i="1"/>
  <c r="F12" i="1"/>
  <c r="F13" i="1"/>
  <c r="F14" i="1"/>
  <c r="F15" i="1"/>
  <c r="F16" i="1"/>
  <c r="F9" i="1"/>
</calcChain>
</file>

<file path=xl/comments1.xml><?xml version="1.0" encoding="utf-8"?>
<comments xmlns="http://schemas.openxmlformats.org/spreadsheetml/2006/main">
  <authors>
    <author>Claire Puccini</author>
  </authors>
  <commentLis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<sst xmlns="http://schemas.openxmlformats.org/spreadsheetml/2006/main" count="68" uniqueCount="52">
  <si>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</si>
  <si>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</si>
  <si>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</si>
  <si>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</si>
  <si>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</si>
  <si>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</si>
  <si>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</si>
  <si>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</si>
  <si>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</si>
  <si>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</si>
  <si>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t xml:space="preserve">cold </t>
  </si>
  <si>
    <t>key</t>
  </si>
  <si>
    <t>water:</t>
  </si>
  <si>
    <t>stirring pattern:</t>
  </si>
  <si>
    <t xml:space="preserve">propeller type </t>
  </si>
  <si>
    <t>w/ delay</t>
  </si>
  <si>
    <t>no delay</t>
  </si>
  <si>
    <t>room</t>
  </si>
  <si>
    <t>curved w/ slit</t>
  </si>
  <si>
    <t>flat w/o slit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</si>
  <si>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</si>
  <si>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</si>
  <si>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Water Loss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</si>
  <si>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</si>
  <si>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</si>
  <si>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</si>
  <si>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</si>
  <si>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</si>
  <si>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</si>
  <si>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</si>
  <si>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</si>
  <si>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</si>
  <si>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</si>
  <si>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</si>
  <si>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</si>
  <si>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</si>
  <si>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</si>
  <si>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</si>
  <si>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</si>
  <si>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</si>
  <si>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</si>
  <si>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>Water Loss (g)</t>
  </si>
  <si>
    <t xml:space="preserve">tupperware </t>
  </si>
  <si>
    <t>tupperware</t>
  </si>
  <si>
    <t xml:space="preserve">Consistency </t>
  </si>
  <si>
    <t xml:space="preserve">Average Temperature </t>
  </si>
  <si>
    <t>Final avg Temp</t>
  </si>
  <si>
    <t>Final Avg Temp</t>
  </si>
  <si>
    <t>sid</t>
  </si>
  <si>
    <t>Cook Time&amp; Delay</t>
  </si>
  <si>
    <t>Bi</t>
  </si>
  <si>
    <t>Bij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</si>
</sst>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23813</xdr:colOff>
      <xdr:row>21</xdr:row>
      <xdr:rowOff>161925</xdr:rowOff>
    </xdr:from>
    <xdr:to>
      <xdr:col>8</xdr:col>
      <xdr:colOff>42863</xdr:colOff>
      <xdr:row>30</xdr:row>
      <xdr:rowOff>128588</xdr:rowOff>
    </xdr:to>
    <xdr:sp macro="" textlink="">
      <xdr:nvSpPr>
        <xdr:cNvPr id="2" name="TextBox 1"/>
        <xdr:cNvSpPr txBox="1"/>
      </xdr:nvSpPr>
      <xdr:spPr>
        <a:xfrm>
          <a:off x="2890838" y="4005263"/>
          <a:ext cx="2571750" cy="1595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  <a:endParaRPr lang="en-US" sz="1100"/>
        </a:p>
      </xdr:txBody>
    </xdr:sp>
    <xdr:clientData/>
  </xdr:twoCellAnchor>
  <xdr:twoCellAnchor>
    <xdr:from>
      <xdr:col>0</xdr:col>
      <xdr:colOff>4763</xdr:colOff>
      <xdr:row>21</xdr:row>
      <xdr:rowOff>161925</xdr:rowOff>
    </xdr:from>
    <xdr:to>
      <xdr:col>3</xdr:col>
      <xdr:colOff>347663</xdr:colOff>
      <xdr:row>36</xdr:row>
      <xdr:rowOff>100012</xdr:rowOff>
    </xdr:to>
    <xdr:sp macro="" textlink="">
      <xdr:nvSpPr>
        <xdr:cNvPr id="3" name="TextBox 2"/>
        <xdr:cNvSpPr txBox="1"/>
      </xdr:nvSpPr>
      <xdr:spPr>
        <a:xfrm>
          <a:off x="4763" y="4005263"/>
          <a:ext cx="2571750" cy="26527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2s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400051</xdr:colOff>
      <xdr:row>21</xdr:row>
      <xdr:rowOff>138113</xdr:rowOff>
    </xdr:from>
    <xdr:to>
      <xdr:col>12</xdr:col>
      <xdr:colOff>419101</xdr:colOff>
      <xdr:row>30</xdr:row>
      <xdr:rowOff>104776</xdr:rowOff>
    </xdr:to>
    <xdr:sp macro="" textlink="">
      <xdr:nvSpPr>
        <xdr:cNvPr id="4" name="TextBox 3"/>
        <xdr:cNvSpPr txBox="1"/>
      </xdr:nvSpPr>
      <xdr:spPr>
        <a:xfrm>
          <a:off x="5819776" y="3981451"/>
          <a:ext cx="2571750" cy="1595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tabSelected="1" zoomScale="80" zoomScaleNormal="80" workbookViewId="0">
      <selection activeCell="A23" sqref="A23"/>
    </sheetView>
  </sheetViews>
  <sheetFormatPr defaultRowHeight="14.4" x14ac:dyDescent="0.55000000000000004"/>
  <cols>
    <col min="1" max="1" width="13.15625" bestFit="1" customWidth="1"/>
    <col min="7" max="13" width="8.83984375" customWidth="1"/>
    <col min="15" max="20" width="8.83984375" customWidth="1"/>
  </cols>
  <sheetData>
    <row r="1" spans="1:30" x14ac:dyDescent="0.55000000000000004">
      <c r="A1" t="s">
        <v>4</v>
      </c>
      <c r="E1" t="s">
        <v>11</v>
      </c>
    </row>
    <row r="2" spans="1:30" x14ac:dyDescent="0.55000000000000004">
      <c r="A2" t="s">
        <v>0</v>
      </c>
      <c r="B2" t="s">
        <v>5</v>
      </c>
      <c r="C2">
        <v>25</v>
      </c>
      <c r="E2" t="s">
        <v>13</v>
      </c>
      <c r="F2" t="s">
        <v>15</v>
      </c>
      <c r="G2">
        <v>1</v>
      </c>
      <c r="H2" t="s">
        <v>16</v>
      </c>
      <c r="J2">
        <v>-1</v>
      </c>
    </row>
    <row r="3" spans="1:30" x14ac:dyDescent="0.55000000000000004">
      <c r="A3" t="s">
        <v>1</v>
      </c>
      <c r="B3" t="s">
        <v>5</v>
      </c>
      <c r="C3">
        <v>26</v>
      </c>
      <c r="E3" t="s">
        <v>12</v>
      </c>
      <c r="F3" t="s">
        <v>17</v>
      </c>
      <c r="G3">
        <v>1</v>
      </c>
      <c r="H3" t="s">
        <v>10</v>
      </c>
      <c r="J3">
        <v>-1</v>
      </c>
    </row>
    <row r="4" spans="1:30" x14ac:dyDescent="0.55000000000000004">
      <c r="A4" t="s">
        <v>2</v>
      </c>
      <c r="B4" t="s">
        <v>5</v>
      </c>
      <c r="C4">
        <v>77</v>
      </c>
      <c r="E4" t="s">
        <v>14</v>
      </c>
      <c r="F4" t="s">
        <v>18</v>
      </c>
      <c r="G4">
        <v>1</v>
      </c>
      <c r="H4" t="s">
        <v>19</v>
      </c>
      <c r="J4">
        <v>-1</v>
      </c>
    </row>
    <row r="5" spans="1:30" x14ac:dyDescent="0.55000000000000004">
      <c r="A5" t="s">
        <v>3</v>
      </c>
      <c r="B5" t="s">
        <v>5</v>
      </c>
      <c r="C5">
        <v>237</v>
      </c>
    </row>
    <row r="7" spans="1:30" x14ac:dyDescent="0.55000000000000004">
      <c r="H7" s="8" t="s">
        <v>28</v>
      </c>
      <c r="I7" s="8"/>
      <c r="J7" s="8"/>
      <c r="K7" s="8"/>
      <c r="L7" s="8"/>
      <c r="M7" s="8"/>
      <c r="N7" s="8"/>
      <c r="O7" s="7" t="s">
        <v>27</v>
      </c>
      <c r="P7" s="7"/>
      <c r="Q7" s="7"/>
      <c r="R7" s="7"/>
      <c r="S7" s="7"/>
      <c r="T7" s="7"/>
      <c r="U7" s="7"/>
      <c r="V7" s="4" t="s">
        <v>24</v>
      </c>
      <c r="W7" s="4"/>
      <c r="X7" s="4"/>
      <c r="Y7" s="5" t="s">
        <v>44</v>
      </c>
      <c r="Z7" s="5"/>
      <c r="AA7" s="5"/>
      <c r="AB7" s="6" t="s">
        <v>45</v>
      </c>
      <c r="AC7" s="6"/>
      <c r="AD7" s="6"/>
    </row>
    <row r="8" spans="1:30" ht="17.7" x14ac:dyDescent="0.75">
      <c r="A8" t="s">
        <v>26</v>
      </c>
      <c r="B8" t="s">
        <v>6</v>
      </c>
      <c r="C8" t="s">
        <v>8</v>
      </c>
      <c r="D8" t="s">
        <v>7</v>
      </c>
      <c r="E8" t="s">
        <v>9</v>
      </c>
      <c r="F8" t="s">
        <v>20</v>
      </c>
      <c r="G8" t="s">
        <v>38</v>
      </c>
      <c r="H8" t="s">
        <v>39</v>
      </c>
      <c r="I8" t="s">
        <v>42</v>
      </c>
      <c r="J8" t="s">
        <v>40</v>
      </c>
      <c r="K8" t="s">
        <v>41</v>
      </c>
      <c r="L8" t="s">
        <v>23</v>
      </c>
      <c r="M8" t="s">
        <v>46</v>
      </c>
      <c r="N8" t="s">
        <v>37</v>
      </c>
      <c r="O8" t="s">
        <v>25</v>
      </c>
      <c r="P8" t="s">
        <v>43</v>
      </c>
      <c r="Q8" t="s">
        <v>21</v>
      </c>
      <c r="R8" t="s">
        <v>22</v>
      </c>
      <c r="S8" t="s">
        <v>23</v>
      </c>
      <c r="T8" t="s">
        <v>47</v>
      </c>
      <c r="U8" t="s">
        <v>24</v>
      </c>
      <c r="V8" t="s">
        <v>29</v>
      </c>
      <c r="W8" t="s">
        <v>31</v>
      </c>
      <c r="X8" t="s">
        <v>30</v>
      </c>
      <c r="Y8" t="s">
        <v>29</v>
      </c>
      <c r="Z8" t="s">
        <v>31</v>
      </c>
      <c r="AA8" t="s">
        <v>30</v>
      </c>
      <c r="AB8" t="s">
        <v>29</v>
      </c>
      <c r="AC8" t="s">
        <v>31</v>
      </c>
      <c r="AD8" t="s">
        <v>30</v>
      </c>
    </row>
    <row r="9" spans="1:30" x14ac:dyDescent="0.55000000000000004">
      <c r="B9">
        <v>1</v>
      </c>
      <c r="C9">
        <v>-1</v>
      </c>
      <c r="D9">
        <v>-1</v>
      </c>
      <c r="E9">
        <v>-1</v>
      </c>
      <c r="F9">
        <f>C9*D9*E9</f>
        <v>-1</v>
      </c>
      <c r="V9" t="e">
        <f t="shared" ref="V9:V16" si="0">AVERAGE(N9,U9)</f>
        <v>#DIV/0!</v>
      </c>
      <c r="W9" t="e">
        <f t="shared" ref="W9:W16" si="1">((N9-V9)^2+(U9-V9)^2)/(2-1)</f>
        <v>#DIV/0!</v>
      </c>
      <c r="X9" t="e">
        <f>SQRT(W9)</f>
        <v>#DIV/0!</v>
      </c>
      <c r="Y9" t="e">
        <f t="shared" ref="Y9:Y16" si="2">AVERAGE(L9,S9)</f>
        <v>#DIV/0!</v>
      </c>
      <c r="Z9" t="e">
        <f>((L9-Y9)^2+(S9-Y9)^2)/(2-1)</f>
        <v>#DIV/0!</v>
      </c>
      <c r="AA9" t="e">
        <f>SQRT(Z9)</f>
        <v>#DIV/0!</v>
      </c>
      <c r="AB9" t="e">
        <f>AVERAGE(M9,T9)</f>
        <v>#DIV/0!</v>
      </c>
      <c r="AC9" t="e">
        <f>((M9-AB9)^2+(T9-AB9)^2)/(2-1)</f>
        <v>#DIV/0!</v>
      </c>
      <c r="AD9" t="e">
        <f>SQRT(AC9)</f>
        <v>#DIV/0!</v>
      </c>
    </row>
    <row r="10" spans="1:30" x14ac:dyDescent="0.55000000000000004">
      <c r="B10">
        <v>2</v>
      </c>
      <c r="C10">
        <v>1</v>
      </c>
      <c r="D10">
        <v>-1</v>
      </c>
      <c r="E10">
        <v>-1</v>
      </c>
      <c r="F10">
        <f t="shared" ref="F10:F16" si="3">C10*D10*E10</f>
        <v>1</v>
      </c>
      <c r="V10" t="e">
        <f t="shared" si="0"/>
        <v>#DIV/0!</v>
      </c>
      <c r="W10" t="e">
        <f t="shared" si="1"/>
        <v>#DIV/0!</v>
      </c>
      <c r="X10" t="e">
        <f t="shared" ref="X10:X16" si="4">SQRT(W10)</f>
        <v>#DIV/0!</v>
      </c>
      <c r="Y10" t="e">
        <f t="shared" si="2"/>
        <v>#DIV/0!</v>
      </c>
      <c r="Z10" t="e">
        <f t="shared" ref="Z10:Z16" si="5">((L10-Y10)^2+(S10-Y10)^2)/(2-1)</f>
        <v>#DIV/0!</v>
      </c>
      <c r="AA10" t="e">
        <f t="shared" ref="AA10:AA16" si="6">SQRT(Z10)</f>
        <v>#DIV/0!</v>
      </c>
      <c r="AB10" t="e">
        <f t="shared" ref="AB10:AB16" si="7">AVERAGE(M10,T10)</f>
        <v>#DIV/0!</v>
      </c>
      <c r="AC10" t="e">
        <f t="shared" ref="AC10:AC16" si="8">((M10-AB10)^2+(T10-AB10)^2)/(2-1)</f>
        <v>#DIV/0!</v>
      </c>
      <c r="AD10" t="e">
        <f t="shared" ref="AD10:AD16" si="9">SQRT(AC10)</f>
        <v>#DIV/0!</v>
      </c>
    </row>
    <row r="11" spans="1:30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3"/>
        <v>1</v>
      </c>
      <c r="G11">
        <v>513</v>
      </c>
      <c r="H11">
        <v>243</v>
      </c>
      <c r="I11" t="s">
        <v>0</v>
      </c>
      <c r="J11">
        <v>222</v>
      </c>
      <c r="L11">
        <v>0.28000000000000003</v>
      </c>
      <c r="N11">
        <f>(695760-154635)/1000</f>
        <v>541.125</v>
      </c>
      <c r="V11">
        <f t="shared" si="0"/>
        <v>541.125</v>
      </c>
      <c r="W11">
        <f t="shared" si="1"/>
        <v>292816.265625</v>
      </c>
      <c r="X11">
        <f t="shared" si="4"/>
        <v>541.125</v>
      </c>
      <c r="Y11">
        <f t="shared" si="2"/>
        <v>0.28000000000000003</v>
      </c>
      <c r="Z11">
        <f t="shared" si="5"/>
        <v>7.8400000000000011E-2</v>
      </c>
      <c r="AA11">
        <f t="shared" si="6"/>
        <v>0.28000000000000003</v>
      </c>
      <c r="AB11" t="e">
        <f t="shared" si="7"/>
        <v>#DIV/0!</v>
      </c>
      <c r="AC11" t="e">
        <f t="shared" si="8"/>
        <v>#DIV/0!</v>
      </c>
      <c r="AD11" t="e">
        <f t="shared" si="9"/>
        <v>#DIV/0!</v>
      </c>
    </row>
    <row r="12" spans="1:30" x14ac:dyDescent="0.55000000000000004">
      <c r="B12">
        <v>4</v>
      </c>
      <c r="C12">
        <v>1</v>
      </c>
      <c r="D12">
        <v>1</v>
      </c>
      <c r="E12">
        <v>-1</v>
      </c>
      <c r="F12">
        <f t="shared" si="3"/>
        <v>-1</v>
      </c>
      <c r="V12" t="e">
        <f t="shared" si="0"/>
        <v>#DIV/0!</v>
      </c>
      <c r="W12" t="e">
        <f t="shared" si="1"/>
        <v>#DIV/0!</v>
      </c>
      <c r="X12" t="e">
        <f t="shared" si="4"/>
        <v>#DIV/0!</v>
      </c>
      <c r="Y12" t="e">
        <f t="shared" si="2"/>
        <v>#DIV/0!</v>
      </c>
      <c r="Z12" t="e">
        <f t="shared" si="5"/>
        <v>#DIV/0!</v>
      </c>
      <c r="AA12" t="e">
        <f t="shared" si="6"/>
        <v>#DIV/0!</v>
      </c>
      <c r="AB12" t="e">
        <f t="shared" si="7"/>
        <v>#DIV/0!</v>
      </c>
      <c r="AC12" t="e">
        <f t="shared" si="8"/>
        <v>#DIV/0!</v>
      </c>
      <c r="AD12" t="e">
        <f t="shared" si="9"/>
        <v>#DIV/0!</v>
      </c>
    </row>
    <row r="13" spans="1:30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3"/>
        <v>1</v>
      </c>
      <c r="G13">
        <v>521</v>
      </c>
      <c r="H13">
        <v>260</v>
      </c>
      <c r="I13" t="s">
        <v>0</v>
      </c>
      <c r="J13">
        <v>210</v>
      </c>
      <c r="L13">
        <v>0.27</v>
      </c>
      <c r="N13">
        <f>(668955-268054)/1000</f>
        <v>400.90100000000001</v>
      </c>
      <c r="V13">
        <f t="shared" si="0"/>
        <v>400.90100000000001</v>
      </c>
      <c r="W13">
        <f t="shared" si="1"/>
        <v>160721.61180100002</v>
      </c>
      <c r="X13">
        <f t="shared" si="4"/>
        <v>400.90100000000001</v>
      </c>
      <c r="Y13">
        <f t="shared" si="2"/>
        <v>0.27</v>
      </c>
      <c r="Z13">
        <f t="shared" si="5"/>
        <v>7.2900000000000006E-2</v>
      </c>
      <c r="AA13">
        <f t="shared" si="6"/>
        <v>0.27</v>
      </c>
      <c r="AB13" t="e">
        <f t="shared" si="7"/>
        <v>#DIV/0!</v>
      </c>
      <c r="AC13" t="e">
        <f t="shared" si="8"/>
        <v>#DIV/0!</v>
      </c>
      <c r="AD13" t="e">
        <f t="shared" si="9"/>
        <v>#DIV/0!</v>
      </c>
    </row>
    <row r="14" spans="1:30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3"/>
        <v>-1</v>
      </c>
      <c r="G14">
        <v>514</v>
      </c>
      <c r="H14">
        <v>243</v>
      </c>
      <c r="I14" t="s">
        <v>1</v>
      </c>
      <c r="J14">
        <v>223</v>
      </c>
      <c r="L14">
        <v>0.27</v>
      </c>
      <c r="N14">
        <v>424.09500000000003</v>
      </c>
      <c r="V14">
        <f t="shared" si="0"/>
        <v>424.09500000000003</v>
      </c>
      <c r="W14">
        <f t="shared" si="1"/>
        <v>179856.56902500003</v>
      </c>
      <c r="X14">
        <f t="shared" si="4"/>
        <v>424.09500000000003</v>
      </c>
      <c r="Y14">
        <f t="shared" si="2"/>
        <v>0.27</v>
      </c>
      <c r="Z14">
        <f t="shared" si="5"/>
        <v>7.2900000000000006E-2</v>
      </c>
      <c r="AA14">
        <f t="shared" si="6"/>
        <v>0.27</v>
      </c>
      <c r="AB14" t="e">
        <f t="shared" si="7"/>
        <v>#DIV/0!</v>
      </c>
      <c r="AC14" t="e">
        <f t="shared" si="8"/>
        <v>#DIV/0!</v>
      </c>
      <c r="AD14" t="e">
        <f t="shared" si="9"/>
        <v>#DIV/0!</v>
      </c>
    </row>
    <row r="15" spans="1:30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3"/>
        <v>-1</v>
      </c>
      <c r="G15">
        <v>520</v>
      </c>
      <c r="H15">
        <v>285</v>
      </c>
      <c r="I15" t="s">
        <v>0</v>
      </c>
      <c r="J15">
        <v>168</v>
      </c>
      <c r="L15">
        <v>0.26</v>
      </c>
      <c r="N15">
        <v>523.80499999999995</v>
      </c>
      <c r="V15">
        <f t="shared" si="0"/>
        <v>523.80499999999995</v>
      </c>
      <c r="W15">
        <f t="shared" si="1"/>
        <v>274371.67802499997</v>
      </c>
      <c r="X15">
        <f t="shared" si="4"/>
        <v>523.80499999999995</v>
      </c>
      <c r="Y15">
        <f t="shared" si="2"/>
        <v>0.26</v>
      </c>
      <c r="Z15">
        <f t="shared" si="5"/>
        <v>6.7600000000000007E-2</v>
      </c>
      <c r="AA15">
        <f t="shared" si="6"/>
        <v>0.26</v>
      </c>
      <c r="AB15" t="e">
        <f t="shared" si="7"/>
        <v>#DIV/0!</v>
      </c>
      <c r="AC15" t="e">
        <f t="shared" si="8"/>
        <v>#DIV/0!</v>
      </c>
      <c r="AD15" t="e">
        <f t="shared" si="9"/>
        <v>#DIV/0!</v>
      </c>
    </row>
    <row r="16" spans="1:30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3"/>
        <v>1</v>
      </c>
      <c r="G16">
        <v>505</v>
      </c>
      <c r="H16">
        <v>247</v>
      </c>
      <c r="I16" t="s">
        <v>48</v>
      </c>
      <c r="J16">
        <v>264</v>
      </c>
      <c r="L16">
        <v>0.27</v>
      </c>
      <c r="N16">
        <f>(559365-137634)/1000</f>
        <v>421.73099999999999</v>
      </c>
      <c r="V16">
        <f t="shared" si="0"/>
        <v>421.73099999999999</v>
      </c>
      <c r="W16">
        <f t="shared" si="1"/>
        <v>177857.03636100001</v>
      </c>
      <c r="X16">
        <f t="shared" si="4"/>
        <v>421.73099999999999</v>
      </c>
      <c r="Y16">
        <f t="shared" si="2"/>
        <v>0.27</v>
      </c>
      <c r="Z16">
        <f t="shared" si="5"/>
        <v>7.2900000000000006E-2</v>
      </c>
      <c r="AA16">
        <f t="shared" si="6"/>
        <v>0.27</v>
      </c>
      <c r="AB16" t="e">
        <f t="shared" si="7"/>
        <v>#DIV/0!</v>
      </c>
      <c r="AC16" t="e">
        <f t="shared" si="8"/>
        <v>#DIV/0!</v>
      </c>
      <c r="AD16" t="e">
        <f t="shared" si="9"/>
        <v>#DIV/0!</v>
      </c>
    </row>
    <row r="17" spans="1:3" s="2" customFormat="1" x14ac:dyDescent="0.55000000000000004">
      <c r="A17" s="9" t="s">
        <v>49</v>
      </c>
      <c r="B17" s="9"/>
      <c r="C17" s="9"/>
    </row>
    <row r="18" spans="1:3" s="2" customFormat="1" x14ac:dyDescent="0.55000000000000004">
      <c r="A18" s="2" t="s">
        <v>32</v>
      </c>
      <c r="B18" s="2" t="s">
        <v>33</v>
      </c>
      <c r="C18" s="2">
        <f>AVERAGE(N9:N16,U9:U16)</f>
        <v>462.33140000000003</v>
      </c>
    </row>
    <row r="19" spans="1:3" s="2" customFormat="1" x14ac:dyDescent="0.55000000000000004">
      <c r="A19" s="2" t="s">
        <v>34</v>
      </c>
      <c r="B19" s="2" t="s">
        <v>35</v>
      </c>
      <c r="C19" s="2">
        <f>AVERAGE(N10,N12,N15:N16,U10,U12,U15:U16)-AVERAGE(N9,N11,N13:N14,U9,U11,U13:U14)</f>
        <v>17.394333333333293</v>
      </c>
    </row>
    <row r="20" spans="1:3" x14ac:dyDescent="0.55000000000000004">
      <c r="A20" t="s">
        <v>36</v>
      </c>
      <c r="B20" t="s">
        <v>35</v>
      </c>
      <c r="C20">
        <f>AVERAGE(N10,N11,N13,N16,U10,U11,U13,U16)-AVERAGE(N9,N12,N14:N15,U9,U12,U14:U15)</f>
        <v>-19.36433333333332</v>
      </c>
    </row>
    <row r="21" spans="1:3" x14ac:dyDescent="0.55000000000000004">
      <c r="A21" t="s">
        <v>50</v>
      </c>
    </row>
    <row r="22" spans="1:3" x14ac:dyDescent="0.55000000000000004">
      <c r="A22" t="s">
        <v>51</v>
      </c>
    </row>
  </sheetData>
  <mergeCells count="1">
    <mergeCell ref="A17:C17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2018-04-21T15:07:43Z</dcterms:modified>
</cp:coreProperties>
</file>