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alyagallo/Desktop/Rprojects/FjordCommunities/"/>
    </mc:Choice>
  </mc:AlternateContent>
  <xr:revisionPtr revIDLastSave="0" documentId="13_ncr:1_{9B3B605A-B97A-204C-BC97-2D41344A0E8B}" xr6:coauthVersionLast="47" xr6:coauthVersionMax="47" xr10:uidLastSave="{00000000-0000-0000-0000-000000000000}"/>
  <bookViews>
    <workbookView xWindow="-1840" yWindow="500" windowWidth="29560" windowHeight="17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1" i="1" l="1"/>
  <c r="AI14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N23" i="1" s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N31" i="1" s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N55" i="1" s="1"/>
  <c r="AG56" i="1"/>
  <c r="AG57" i="1"/>
  <c r="AG58" i="1"/>
  <c r="AG59" i="1"/>
  <c r="AN59" i="1" s="1"/>
  <c r="AG60" i="1"/>
  <c r="AG61" i="1"/>
  <c r="AG62" i="1"/>
  <c r="AG63" i="1"/>
  <c r="AG64" i="1"/>
  <c r="AG65" i="1"/>
  <c r="AG66" i="1"/>
  <c r="AG67" i="1"/>
  <c r="AN67" i="1" s="1"/>
  <c r="AG68" i="1"/>
  <c r="AG69" i="1"/>
  <c r="AG70" i="1"/>
  <c r="AN70" i="1" s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3" i="1"/>
  <c r="AF3" i="1"/>
  <c r="AF4" i="1"/>
  <c r="AN4" i="1" s="1"/>
  <c r="AF5" i="1"/>
  <c r="AF6" i="1"/>
  <c r="AN6" i="1" s="1"/>
  <c r="AF7" i="1"/>
  <c r="AF8" i="1"/>
  <c r="AF9" i="1"/>
  <c r="AF10" i="1"/>
  <c r="AN10" i="1" s="1"/>
  <c r="AF11" i="1"/>
  <c r="AF12" i="1"/>
  <c r="AF13" i="1"/>
  <c r="AF14" i="1"/>
  <c r="AF15" i="1"/>
  <c r="AF16" i="1"/>
  <c r="AF17" i="1"/>
  <c r="AN17" i="1" s="1"/>
  <c r="AF18" i="1"/>
  <c r="AN18" i="1" s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N30" i="1" s="1"/>
  <c r="AF31" i="1"/>
  <c r="AF32" i="1"/>
  <c r="AF33" i="1"/>
  <c r="AF34" i="1"/>
  <c r="AN34" i="1" s="1"/>
  <c r="AF35" i="1"/>
  <c r="AF36" i="1"/>
  <c r="AF37" i="1"/>
  <c r="AF38" i="1"/>
  <c r="AN38" i="1" s="1"/>
  <c r="AF39" i="1"/>
  <c r="AF40" i="1"/>
  <c r="AF41" i="1"/>
  <c r="AF42" i="1"/>
  <c r="AF43" i="1"/>
  <c r="AF44" i="1"/>
  <c r="AF45" i="1"/>
  <c r="AN45" i="1" s="1"/>
  <c r="AF46" i="1"/>
  <c r="AN46" i="1" s="1"/>
  <c r="AF47" i="1"/>
  <c r="AF48" i="1"/>
  <c r="AF49" i="1"/>
  <c r="AF50" i="1"/>
  <c r="AN50" i="1" s="1"/>
  <c r="AF51" i="1"/>
  <c r="AF52" i="1"/>
  <c r="AF53" i="1"/>
  <c r="AF54" i="1"/>
  <c r="AF55" i="1"/>
  <c r="AF56" i="1"/>
  <c r="AF57" i="1"/>
  <c r="AN57" i="1" s="1"/>
  <c r="AF58" i="1"/>
  <c r="AN58" i="1" s="1"/>
  <c r="AF59" i="1"/>
  <c r="AF60" i="1"/>
  <c r="AF61" i="1"/>
  <c r="AF62" i="1"/>
  <c r="AF63" i="1"/>
  <c r="AF64" i="1"/>
  <c r="AN64" i="1" s="1"/>
  <c r="AF65" i="1"/>
  <c r="AN65" i="1" s="1"/>
  <c r="AF66" i="1"/>
  <c r="AN66" i="1" s="1"/>
  <c r="AF67" i="1"/>
  <c r="AF68" i="1"/>
  <c r="AN68" i="1" s="1"/>
  <c r="AF69" i="1"/>
  <c r="AF70" i="1"/>
  <c r="AF71" i="1"/>
  <c r="AF72" i="1"/>
  <c r="AF73" i="1"/>
  <c r="AF74" i="1"/>
  <c r="AN74" i="1" s="1"/>
  <c r="AF75" i="1"/>
  <c r="AF76" i="1"/>
  <c r="AF77" i="1"/>
  <c r="AN77" i="1" s="1"/>
  <c r="AF78" i="1"/>
  <c r="AN78" i="1" s="1"/>
  <c r="AF79" i="1"/>
  <c r="AF80" i="1"/>
  <c r="AN80" i="1" s="1"/>
  <c r="AF81" i="1"/>
  <c r="AF82" i="1"/>
  <c r="AN82" i="1" s="1"/>
  <c r="AF83" i="1"/>
  <c r="AF84" i="1"/>
  <c r="AF85" i="1"/>
  <c r="AF86" i="1"/>
  <c r="AF87" i="1"/>
  <c r="AF88" i="1"/>
  <c r="AF89" i="1"/>
  <c r="AF2" i="1"/>
  <c r="AN2" i="1" s="1"/>
  <c r="AN42" i="1"/>
  <c r="AN63" i="1"/>
  <c r="AN8" i="1"/>
  <c r="AN16" i="1"/>
  <c r="AN20" i="1"/>
  <c r="AN26" i="1"/>
  <c r="AN32" i="1"/>
  <c r="AN36" i="1"/>
  <c r="AN40" i="1"/>
  <c r="AN54" i="1"/>
  <c r="AN61" i="1"/>
  <c r="AN62" i="1"/>
  <c r="AN69" i="1"/>
  <c r="AN72" i="1"/>
  <c r="AN81" i="1"/>
  <c r="AN84" i="1"/>
  <c r="AN89" i="1"/>
  <c r="AN88" i="1"/>
  <c r="AN87" i="1"/>
  <c r="AN75" i="1"/>
  <c r="AN76" i="1"/>
  <c r="AN79" i="1"/>
  <c r="AN83" i="1"/>
  <c r="AN73" i="1"/>
  <c r="AN71" i="1"/>
  <c r="AN56" i="1"/>
  <c r="AN60" i="1"/>
  <c r="AN48" i="1"/>
  <c r="AN49" i="1"/>
  <c r="AN51" i="1"/>
  <c r="AN52" i="1"/>
  <c r="AN53" i="1"/>
  <c r="AN44" i="1"/>
  <c r="AN47" i="1"/>
  <c r="AN43" i="1"/>
  <c r="AN41" i="1"/>
  <c r="AN37" i="1"/>
  <c r="AN35" i="1"/>
  <c r="AN33" i="1"/>
  <c r="AN29" i="1"/>
  <c r="AN27" i="1"/>
  <c r="AN28" i="1"/>
  <c r="AN25" i="1"/>
  <c r="AN24" i="1"/>
  <c r="AN19" i="1"/>
  <c r="AN15" i="1"/>
  <c r="AN11" i="1"/>
  <c r="AN12" i="1"/>
  <c r="AN13" i="1"/>
  <c r="AN9" i="1"/>
  <c r="AN7" i="1"/>
  <c r="AN5" i="1"/>
  <c r="AE85" i="1"/>
  <c r="AE86" i="1"/>
  <c r="AE84" i="1"/>
  <c r="AE88" i="1"/>
  <c r="AE74" i="1"/>
  <c r="AE75" i="1"/>
  <c r="AE76" i="1"/>
  <c r="AE77" i="1"/>
  <c r="AE78" i="1"/>
  <c r="AE79" i="1"/>
  <c r="AE80" i="1"/>
  <c r="AE81" i="1"/>
  <c r="AE82" i="1"/>
  <c r="AE83" i="1"/>
  <c r="AE87" i="1"/>
  <c r="AE89" i="1"/>
  <c r="AE73" i="1"/>
  <c r="AE71" i="1"/>
  <c r="AE69" i="1"/>
  <c r="AE68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70" i="1"/>
  <c r="AE72" i="1"/>
  <c r="AE55" i="1"/>
  <c r="AE50" i="1"/>
  <c r="AE51" i="1"/>
  <c r="AE52" i="1"/>
  <c r="AE53" i="1"/>
  <c r="AE54" i="1"/>
  <c r="AE49" i="1"/>
  <c r="AE48" i="1"/>
  <c r="AE44" i="1"/>
  <c r="AE45" i="1"/>
  <c r="AE46" i="1"/>
  <c r="AE47" i="1"/>
  <c r="AE43" i="1"/>
  <c r="AE42" i="1"/>
  <c r="AE41" i="1"/>
  <c r="AE40" i="1"/>
  <c r="AE39" i="1"/>
  <c r="AE38" i="1"/>
  <c r="AE37" i="1"/>
  <c r="AE36" i="1"/>
  <c r="AE34" i="1"/>
  <c r="AE35" i="1"/>
  <c r="AE33" i="1"/>
  <c r="AE32" i="1"/>
  <c r="AE31" i="1"/>
  <c r="AE30" i="1"/>
  <c r="AE29" i="1"/>
  <c r="AE26" i="1"/>
  <c r="AE27" i="1"/>
  <c r="AE28" i="1"/>
  <c r="AE25" i="1"/>
  <c r="AE23" i="1"/>
  <c r="AE24" i="1"/>
  <c r="AE22" i="1"/>
  <c r="AE21" i="1"/>
  <c r="AE17" i="1"/>
  <c r="AE18" i="1"/>
  <c r="AE19" i="1"/>
  <c r="AE20" i="1"/>
  <c r="AE16" i="1"/>
  <c r="AE15" i="1"/>
  <c r="AE13" i="1"/>
  <c r="AE10" i="1"/>
  <c r="AE11" i="1"/>
  <c r="AE9" i="1"/>
  <c r="AE7" i="1"/>
  <c r="AE6" i="1"/>
  <c r="AE14" i="1"/>
  <c r="AE12" i="1"/>
  <c r="AE8" i="1"/>
  <c r="AE5" i="1"/>
  <c r="AE4" i="1"/>
  <c r="AE3" i="1"/>
  <c r="M11" i="1"/>
  <c r="M74" i="1"/>
  <c r="M75" i="1"/>
  <c r="M76" i="1"/>
  <c r="M77" i="1"/>
  <c r="M78" i="1"/>
  <c r="M79" i="1"/>
  <c r="M80" i="1"/>
  <c r="M81" i="1"/>
  <c r="M82" i="1"/>
  <c r="M83" i="1"/>
  <c r="M73" i="1"/>
  <c r="AE2" i="1"/>
  <c r="AN21" i="1" l="1"/>
  <c r="AN85" i="1"/>
  <c r="AN39" i="1"/>
  <c r="AN22" i="1"/>
  <c r="AN14" i="1"/>
  <c r="AN86" i="1"/>
  <c r="AN3" i="1"/>
</calcChain>
</file>

<file path=xl/sharedStrings.xml><?xml version="1.0" encoding="utf-8"?>
<sst xmlns="http://schemas.openxmlformats.org/spreadsheetml/2006/main" count="635" uniqueCount="320">
  <si>
    <t>latitudestart</t>
  </si>
  <si>
    <t>longitudestart</t>
  </si>
  <si>
    <t>startyear</t>
  </si>
  <si>
    <t>60 52.3608</t>
  </si>
  <si>
    <t>5 23.9184</t>
  </si>
  <si>
    <t>60 52.3164</t>
  </si>
  <si>
    <t>5 24.1158</t>
  </si>
  <si>
    <t>60 52.3476</t>
  </si>
  <si>
    <t>latitude_deg.min</t>
  </si>
  <si>
    <t>longitude_deg.min</t>
  </si>
  <si>
    <t>dist_coast_km</t>
  </si>
  <si>
    <t>dist_sill_km</t>
  </si>
  <si>
    <t>sill_depth_m</t>
  </si>
  <si>
    <t>15,1</t>
  </si>
  <si>
    <t>60 52.440</t>
  </si>
  <si>
    <t>5 25.581</t>
  </si>
  <si>
    <t xml:space="preserve">60 52.310 </t>
  </si>
  <si>
    <t>60 52.391</t>
  </si>
  <si>
    <t>60 52.340</t>
  </si>
  <si>
    <t>60 52.389</t>
  </si>
  <si>
    <t>60 52.200</t>
  </si>
  <si>
    <t>60 52.414</t>
  </si>
  <si>
    <t>60 52.631</t>
  </si>
  <si>
    <t>60 52.642</t>
  </si>
  <si>
    <t>60 52.431</t>
  </si>
  <si>
    <t>60 52.495</t>
  </si>
  <si>
    <t>5 26.159</t>
  </si>
  <si>
    <t>5 25.322</t>
  </si>
  <si>
    <t>5 27.036</t>
  </si>
  <si>
    <t>5 26.798</t>
  </si>
  <si>
    <t>5 25.040</t>
  </si>
  <si>
    <t>5 24.600</t>
  </si>
  <si>
    <t>5 24.876</t>
  </si>
  <si>
    <t>5 24.597</t>
  </si>
  <si>
    <t>5 23.120</t>
  </si>
  <si>
    <t>5 23.810</t>
  </si>
  <si>
    <t>5 23.411</t>
  </si>
  <si>
    <t>60 52.3230</t>
  </si>
  <si>
    <t>60 52.3602</t>
  </si>
  <si>
    <t>60 52.3632</t>
  </si>
  <si>
    <t>5 24.1620</t>
  </si>
  <si>
    <t>5 23.8296</t>
  </si>
  <si>
    <t>5 23.8640</t>
  </si>
  <si>
    <t>5 23.6124</t>
  </si>
  <si>
    <t>60 49.44</t>
  </si>
  <si>
    <t>5 20.76</t>
  </si>
  <si>
    <t>8,1</t>
  </si>
  <si>
    <t>45,1</t>
  </si>
  <si>
    <t>61 13.541</t>
  </si>
  <si>
    <t>61 21.616</t>
  </si>
  <si>
    <t>61 21.355</t>
  </si>
  <si>
    <t>61 21.370</t>
  </si>
  <si>
    <t>61 21.532</t>
  </si>
  <si>
    <t>61 14.333</t>
  </si>
  <si>
    <t>61 13.601</t>
  </si>
  <si>
    <t>61 21.979</t>
  </si>
  <si>
    <t>61 21.570</t>
  </si>
  <si>
    <t>61 21.498</t>
  </si>
  <si>
    <t>61 21.720</t>
  </si>
  <si>
    <t>61 29.262</t>
  </si>
  <si>
    <t>61 29.286</t>
  </si>
  <si>
    <t>61 29.280</t>
  </si>
  <si>
    <t>60 31.140</t>
  </si>
  <si>
    <t>60 41.286</t>
  </si>
  <si>
    <t>5 09.923</t>
  </si>
  <si>
    <t>5 42.780</t>
  </si>
  <si>
    <t>5 16.525</t>
  </si>
  <si>
    <t>5 16.395</t>
  </si>
  <si>
    <t>5 17.303</t>
  </si>
  <si>
    <t>7 22.710</t>
  </si>
  <si>
    <t>7 22.500</t>
  </si>
  <si>
    <t>7 22.938</t>
  </si>
  <si>
    <t>7 22.560</t>
  </si>
  <si>
    <t>7 21.867</t>
  </si>
  <si>
    <t>7 21.688</t>
  </si>
  <si>
    <t>7 22.641</t>
  </si>
  <si>
    <t>7 22.629</t>
  </si>
  <si>
    <t>7 22.691</t>
  </si>
  <si>
    <t>7 22.611</t>
  </si>
  <si>
    <t>7 22.074</t>
  </si>
  <si>
    <t>5 33.180</t>
  </si>
  <si>
    <t>59 40.610</t>
  </si>
  <si>
    <t>59 45.080</t>
  </si>
  <si>
    <t>59 41.970</t>
  </si>
  <si>
    <t>59 39.390</t>
  </si>
  <si>
    <t>61 10.615</t>
  </si>
  <si>
    <t>61 15.206</t>
  </si>
  <si>
    <t>61 18.830</t>
  </si>
  <si>
    <t>61 45.899</t>
  </si>
  <si>
    <t>61 28.060</t>
  </si>
  <si>
    <t>61 29.380</t>
  </si>
  <si>
    <t>61 29.040</t>
  </si>
  <si>
    <t>61 14.540</t>
  </si>
  <si>
    <t>61 14.110</t>
  </si>
  <si>
    <t>61 10.210</t>
  </si>
  <si>
    <t>61 12.230</t>
  </si>
  <si>
    <t>61 01.740</t>
  </si>
  <si>
    <t>60 54.520</t>
  </si>
  <si>
    <t>59 39.340</t>
  </si>
  <si>
    <t>59 35.230</t>
  </si>
  <si>
    <t>59 33.380</t>
  </si>
  <si>
    <t>59 27.589</t>
  </si>
  <si>
    <t>59 57.990</t>
  </si>
  <si>
    <t>5 58.210</t>
  </si>
  <si>
    <t>5 09.020</t>
  </si>
  <si>
    <t>5 11.340</t>
  </si>
  <si>
    <t>5 14.990</t>
  </si>
  <si>
    <t>5 52.160</t>
  </si>
  <si>
    <t>4 41.720</t>
  </si>
  <si>
    <t>5 00.820</t>
  </si>
  <si>
    <t>7 05.770</t>
  </si>
  <si>
    <t>7 00.870</t>
  </si>
  <si>
    <t>6 34.660</t>
  </si>
  <si>
    <t>4 54.310</t>
  </si>
  <si>
    <t>5 25.220</t>
  </si>
  <si>
    <t>5 14.710</t>
  </si>
  <si>
    <t>4 53.320</t>
  </si>
  <si>
    <t>5 11.920</t>
  </si>
  <si>
    <t>4 51.620</t>
  </si>
  <si>
    <t>4 42.061</t>
  </si>
  <si>
    <t>4 48.369</t>
  </si>
  <si>
    <t>5 52.550</t>
  </si>
  <si>
    <t>5 47.780</t>
  </si>
  <si>
    <t>5 34.600</t>
  </si>
  <si>
    <t>59 41.960</t>
  </si>
  <si>
    <t>5 37.300</t>
  </si>
  <si>
    <t>59 49.830</t>
  </si>
  <si>
    <t>59 46.360</t>
  </si>
  <si>
    <t>59 58.270</t>
  </si>
  <si>
    <t>59 57.170</t>
  </si>
  <si>
    <t>60 25.290</t>
  </si>
  <si>
    <t>60 37.510</t>
  </si>
  <si>
    <t>60 35.220</t>
  </si>
  <si>
    <t>60 41.090</t>
  </si>
  <si>
    <t>60 56.770</t>
  </si>
  <si>
    <t>60 58.750</t>
  </si>
  <si>
    <t>60 58.670</t>
  </si>
  <si>
    <t>60 58.400</t>
  </si>
  <si>
    <t>61 11.640</t>
  </si>
  <si>
    <t>61 12.240</t>
  </si>
  <si>
    <t>61 17.410</t>
  </si>
  <si>
    <t>4 58.640</t>
  </si>
  <si>
    <t>61 22.110</t>
  </si>
  <si>
    <t>5 20.350</t>
  </si>
  <si>
    <t>61 18.500</t>
  </si>
  <si>
    <t>4 58.160</t>
  </si>
  <si>
    <t>61 26.200</t>
  </si>
  <si>
    <t>4 55.610</t>
  </si>
  <si>
    <t>61 28.970</t>
  </si>
  <si>
    <t>5 24.260</t>
  </si>
  <si>
    <t>61 26.600</t>
  </si>
  <si>
    <t>5 31.330</t>
  </si>
  <si>
    <t>61 32.240</t>
  </si>
  <si>
    <t>4 52.330</t>
  </si>
  <si>
    <t>61 49.320</t>
  </si>
  <si>
    <t>4 50.680</t>
  </si>
  <si>
    <t>61 53.600</t>
  </si>
  <si>
    <t>5 09.130</t>
  </si>
  <si>
    <t>62 03.470</t>
  </si>
  <si>
    <t>61 58.090</t>
  </si>
  <si>
    <t>5 16.570</t>
  </si>
  <si>
    <t>62 02.300</t>
  </si>
  <si>
    <t>5 13.450</t>
  </si>
  <si>
    <t>5 58.290</t>
  </si>
  <si>
    <t>5 50.990</t>
  </si>
  <si>
    <t>5 58.640</t>
  </si>
  <si>
    <t>5 52.440</t>
  </si>
  <si>
    <t>5 02.140</t>
  </si>
  <si>
    <t>4 57.640</t>
  </si>
  <si>
    <t>60 37.490</t>
  </si>
  <si>
    <t>5 02.770</t>
  </si>
  <si>
    <t>5 10.150</t>
  </si>
  <si>
    <t>5 10.280</t>
  </si>
  <si>
    <t>4 56.410</t>
  </si>
  <si>
    <t>4 43.270</t>
  </si>
  <si>
    <t>4 55.330</t>
  </si>
  <si>
    <t>5 09.970</t>
  </si>
  <si>
    <t>5 00.590</t>
  </si>
  <si>
    <t>5 03.040</t>
  </si>
  <si>
    <t>62 02.400</t>
  </si>
  <si>
    <t>5 17.450</t>
  </si>
  <si>
    <t>61 36.700</t>
  </si>
  <si>
    <t>4 57.750</t>
  </si>
  <si>
    <t>61 21.310</t>
  </si>
  <si>
    <t>5 01.980</t>
  </si>
  <si>
    <t>sill_comment</t>
  </si>
  <si>
    <t>shallowest_sill_depth</t>
  </si>
  <si>
    <t>Urnes Lustrafjorden</t>
  </si>
  <si>
    <t>Sognesjøen v Losna</t>
  </si>
  <si>
    <t>Gulafjorden v Kjeøyna</t>
  </si>
  <si>
    <t>Inlet Lustrafjorden</t>
  </si>
  <si>
    <t xml:space="preserve">Sørfjorden shallowest sill </t>
  </si>
  <si>
    <t xml:space="preserve">inlet Lurefjorden </t>
  </si>
  <si>
    <t xml:space="preserve">Inlet Lurefjorden </t>
  </si>
  <si>
    <t>Inlet Masfjorden</t>
  </si>
  <si>
    <t xml:space="preserve">Inlet Førdefjorden - skjeljevikneset </t>
  </si>
  <si>
    <t xml:space="preserve">Førdefjorden - Ålasundterskel </t>
  </si>
  <si>
    <t xml:space="preserve">Inlet Førdefjorden - Skjeljevikneset </t>
  </si>
  <si>
    <t xml:space="preserve">Hjeltefjorden Alvøya-Skjelanger </t>
  </si>
  <si>
    <t>inlet Hjeltefjorden</t>
  </si>
  <si>
    <t>Radfjorden</t>
  </si>
  <si>
    <t>Åfjorden</t>
  </si>
  <si>
    <t>Åfjorden / Tollesundet</t>
  </si>
  <si>
    <t>sill_category</t>
  </si>
  <si>
    <t>dist_shallowest_sill</t>
  </si>
  <si>
    <t>shallowest_sill_comment</t>
  </si>
  <si>
    <t xml:space="preserve">Vilnesfjorden v Kalvskjenneset-Kjøøyna </t>
  </si>
  <si>
    <t>Dalsfjorden v Eikeneset</t>
  </si>
  <si>
    <t xml:space="preserve">Vilnesfjorden v Lammetun-Rauøy </t>
  </si>
  <si>
    <t>Granesundet (100m/40m)</t>
  </si>
  <si>
    <t>Nordpollen</t>
  </si>
  <si>
    <t>Bømlafjorden v Bømlafjordtunnelen</t>
  </si>
  <si>
    <t>Etnefjorden v Etnesundet</t>
  </si>
  <si>
    <t>Skånevikfjorden v Ølfernesholmen-Raudholmane</t>
  </si>
  <si>
    <t>Matersfjorden v Holmedal</t>
  </si>
  <si>
    <t>Kvinnheradsfjorden v Snilstveitøy</t>
  </si>
  <si>
    <t>Inlet Nordfjord</t>
  </si>
  <si>
    <t>Nordgulen v Hesvikneset</t>
  </si>
  <si>
    <t>Sogndalsfjorden v Nornes-Fimreite</t>
  </si>
  <si>
    <t>Fjærlandsfjorden v Dragsvik-Hella</t>
  </si>
  <si>
    <t>Inlet Åfjorden</t>
  </si>
  <si>
    <t>coastal</t>
  </si>
  <si>
    <t>ID</t>
  </si>
  <si>
    <t>Trawl</t>
  </si>
  <si>
    <t>C</t>
  </si>
  <si>
    <t>F</t>
  </si>
  <si>
    <t>A</t>
  </si>
  <si>
    <t>Storevik</t>
  </si>
  <si>
    <t xml:space="preserve">Dyvika </t>
  </si>
  <si>
    <t>Garvik</t>
  </si>
  <si>
    <t>Hegnes</t>
  </si>
  <si>
    <t>Kverhelleskjeret</t>
  </si>
  <si>
    <t>Kjerringneset</t>
  </si>
  <si>
    <t>Duesund</t>
  </si>
  <si>
    <t>Toska S</t>
  </si>
  <si>
    <t>Slåttenes</t>
  </si>
  <si>
    <t>Ebne</t>
  </si>
  <si>
    <t>Seglberget</t>
  </si>
  <si>
    <t>Mælen</t>
  </si>
  <si>
    <t>Loddetå</t>
  </si>
  <si>
    <t>Svollandsneset</t>
  </si>
  <si>
    <t>Ihlholmen</t>
  </si>
  <si>
    <t>dist_aquaculture</t>
  </si>
  <si>
    <t>Hågardsneset</t>
  </si>
  <si>
    <t>N</t>
  </si>
  <si>
    <t>Flornes</t>
  </si>
  <si>
    <t>Ulvøyo</t>
  </si>
  <si>
    <t>Klungsholmen</t>
  </si>
  <si>
    <t>Hillersvik</t>
  </si>
  <si>
    <t>Bårøy</t>
  </si>
  <si>
    <t>Måren</t>
  </si>
  <si>
    <t>Lyngholmen</t>
  </si>
  <si>
    <t xml:space="preserve">Storevik </t>
  </si>
  <si>
    <t>Ramsøy S</t>
  </si>
  <si>
    <t>Bjørnholmen</t>
  </si>
  <si>
    <t>Klubben</t>
  </si>
  <si>
    <t>Portevika</t>
  </si>
  <si>
    <t>Grasholmen</t>
  </si>
  <si>
    <t>Holmane</t>
  </si>
  <si>
    <t>Leiholmane</t>
  </si>
  <si>
    <t>Kjeringeholmen</t>
  </si>
  <si>
    <t>Gulestø</t>
  </si>
  <si>
    <t>Aldeøyna</t>
  </si>
  <si>
    <t>Ånnaholmane</t>
  </si>
  <si>
    <t>Olderøy</t>
  </si>
  <si>
    <t>Sandvik</t>
  </si>
  <si>
    <t>Oddane</t>
  </si>
  <si>
    <t>Bakjestranda</t>
  </si>
  <si>
    <t>Verpeide</t>
  </si>
  <si>
    <t>Silda</t>
  </si>
  <si>
    <t>Rundreimstranda</t>
  </si>
  <si>
    <t>Langeråa</t>
  </si>
  <si>
    <t>Trellevika</t>
  </si>
  <si>
    <t>Knappen Solheim</t>
  </si>
  <si>
    <t>aquaculture_impact</t>
  </si>
  <si>
    <t>name_1</t>
  </si>
  <si>
    <t>a_biomass_tons_2</t>
  </si>
  <si>
    <t>a_dist_2</t>
  </si>
  <si>
    <t>a_name_2</t>
  </si>
  <si>
    <t>a_dist_3</t>
  </si>
  <si>
    <t>a_biomass_tons_3</t>
  </si>
  <si>
    <t>a_name_3</t>
  </si>
  <si>
    <t>a_biomass_tons_1</t>
  </si>
  <si>
    <t>station</t>
  </si>
  <si>
    <t>Bryggelandsholmane</t>
  </si>
  <si>
    <t>Flatholmen</t>
  </si>
  <si>
    <t>Hattasteinen</t>
  </si>
  <si>
    <t>Hardbakkeneset</t>
  </si>
  <si>
    <t>Mjånes</t>
  </si>
  <si>
    <t>Austneståa</t>
  </si>
  <si>
    <t>Kviteskjeret</t>
  </si>
  <si>
    <t>Skorva</t>
  </si>
  <si>
    <t>a_dist_4</t>
  </si>
  <si>
    <t>a_biomass_tons_4</t>
  </si>
  <si>
    <t>a_name_4</t>
  </si>
  <si>
    <t>Dyrnes</t>
  </si>
  <si>
    <t>Tittelsnes</t>
  </si>
  <si>
    <t>Eldøyane</t>
  </si>
  <si>
    <t>Raunevågen</t>
  </si>
  <si>
    <t>Kelvesteinen</t>
  </si>
  <si>
    <t>Bognøy</t>
  </si>
  <si>
    <t>Ramsvik</t>
  </si>
  <si>
    <t>Stolane</t>
  </si>
  <si>
    <t>Kuøyna</t>
  </si>
  <si>
    <t>Elveneset</t>
  </si>
  <si>
    <t>Dyvika</t>
  </si>
  <si>
    <t>Grytøyraholmen</t>
  </si>
  <si>
    <t>Bleket</t>
  </si>
  <si>
    <t>Krabbestig</t>
  </si>
  <si>
    <t>Ådnekvamme</t>
  </si>
  <si>
    <t>aquaculture_pres_abs_2km</t>
  </si>
  <si>
    <t>dist_1_sq</t>
  </si>
  <si>
    <t>dist_2_sq</t>
  </si>
  <si>
    <t>dist_3_sq</t>
  </si>
  <si>
    <t>dist_4_sq</t>
  </si>
  <si>
    <t>aquaculture_impact_noexp</t>
  </si>
  <si>
    <t>biomass_1</t>
  </si>
  <si>
    <t>biomass_2</t>
  </si>
  <si>
    <t>biomass_3</t>
  </si>
  <si>
    <t>biomass_4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</si>
</sst>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7415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EA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4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165" fontId="0" fillId="0" borderId="0" xfId="0" applyNumberFormat="1"/>
    <xf numFmtId="165" fontId="0" fillId="2" borderId="0" xfId="0" applyNumberFormat="1" applyFill="1"/>
    <xf numFmtId="0" fontId="4" fillId="3" borderId="0" xfId="0" applyFont="1" applyFill="1"/>
    <xf numFmtId="0" fontId="0" fillId="3" borderId="0" xfId="0" applyFill="1"/>
    <xf numFmtId="0" fontId="0" fillId="3" borderId="0" xfId="0" applyFill="1" applyAlignment="1">
      <alignment horizontal="right"/>
    </xf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EA8"/>
      <color rgb="FFF8DE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90"/>
  <sheetViews>
    <sheetView tabSelected="1" topLeftCell="G1" zoomScale="115" zoomScaleNormal="82" workbookViewId="0">
      <selection activeCell="P28" sqref="P28"/>
    </sheetView>
  </sheetViews>
  <sheetFormatPr baseColWidth="10" defaultColWidth="8.6640625" defaultRowHeight="15" x14ac:dyDescent="0.2"/>
  <cols>
    <col min="1" max="1" width="11.33203125" bestFit="1" customWidth="1"/>
    <col min="2" max="2" width="12.6640625" bestFit="1" customWidth="1"/>
    <col min="3" max="3" width="8.5" bestFit="1" customWidth="1"/>
    <col min="4" max="4" width="11.83203125" bestFit="1" customWidth="1"/>
    <col min="5" max="5" width="11.83203125" customWidth="1"/>
    <col min="6" max="6" width="15.33203125" bestFit="1" customWidth="1"/>
    <col min="7" max="7" width="16.83203125" bestFit="1" customWidth="1"/>
    <col min="8" max="8" width="13.1640625" bestFit="1" customWidth="1"/>
    <col min="9" max="9" width="10.6640625" bestFit="1" customWidth="1"/>
    <col min="10" max="10" width="11.6640625" bestFit="1" customWidth="1"/>
    <col min="11" max="11" width="31.33203125" customWidth="1"/>
    <col min="12" max="12" width="8.6640625" hidden="1" customWidth="1"/>
    <col min="13" max="13" width="7.5" customWidth="1"/>
    <col min="14" max="14" width="11.1640625" customWidth="1"/>
    <col min="15" max="15" width="24.6640625" customWidth="1"/>
    <col min="19" max="19" width="17.1640625" customWidth="1"/>
    <col min="20" max="20" width="15.6640625" customWidth="1"/>
    <col min="21" max="21" width="23" customWidth="1"/>
    <col min="22" max="22" width="13" customWidth="1"/>
    <col min="23" max="23" width="16.33203125" customWidth="1"/>
    <col min="24" max="24" width="19.6640625" customWidth="1"/>
    <col min="25" max="25" width="17.33203125" customWidth="1"/>
    <col min="26" max="26" width="16.33203125" customWidth="1"/>
    <col min="27" max="27" width="23.33203125" customWidth="1"/>
    <col min="28" max="28" width="14.6640625" customWidth="1"/>
    <col min="29" max="29" width="15.6640625" customWidth="1"/>
    <col min="30" max="30" width="19.83203125" customWidth="1"/>
    <col min="31" max="31" width="21.83203125" customWidth="1"/>
  </cols>
  <sheetData>
    <row r="1" spans="1:40" s="1" customFormat="1" x14ac:dyDescent="0.2">
      <c r="A1" s="6" t="s">
        <v>0</v>
      </c>
      <c r="B1" s="6" t="s">
        <v>1</v>
      </c>
      <c r="C1" s="1" t="s">
        <v>2</v>
      </c>
      <c r="D1" s="1" t="s">
        <v>222</v>
      </c>
      <c r="E1" s="1" t="s">
        <v>283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185</v>
      </c>
      <c r="M1" s="1" t="s">
        <v>204</v>
      </c>
      <c r="N1" s="1" t="s">
        <v>186</v>
      </c>
      <c r="O1" s="1" t="s">
        <v>205</v>
      </c>
      <c r="P1" s="1" t="s">
        <v>203</v>
      </c>
      <c r="Q1" s="1" t="s">
        <v>223</v>
      </c>
      <c r="R1" s="1" t="s">
        <v>310</v>
      </c>
      <c r="S1" s="1" t="s">
        <v>242</v>
      </c>
      <c r="T1" s="1" t="s">
        <v>282</v>
      </c>
      <c r="U1" s="1" t="s">
        <v>275</v>
      </c>
      <c r="V1" s="1" t="s">
        <v>277</v>
      </c>
      <c r="W1" s="1" t="s">
        <v>276</v>
      </c>
      <c r="X1" s="1" t="s">
        <v>278</v>
      </c>
      <c r="Y1" s="1" t="s">
        <v>279</v>
      </c>
      <c r="Z1" s="1" t="s">
        <v>280</v>
      </c>
      <c r="AA1" s="1" t="s">
        <v>281</v>
      </c>
      <c r="AB1" s="1" t="s">
        <v>292</v>
      </c>
      <c r="AC1" s="1" t="s">
        <v>293</v>
      </c>
      <c r="AD1" s="1" t="s">
        <v>294</v>
      </c>
      <c r="AE1" s="1" t="s">
        <v>315</v>
      </c>
      <c r="AF1" s="1" t="s">
        <v>311</v>
      </c>
      <c r="AG1" s="1" t="s">
        <v>312</v>
      </c>
      <c r="AH1" s="1" t="s">
        <v>313</v>
      </c>
      <c r="AI1" s="1" t="s">
        <v>314</v>
      </c>
      <c r="AJ1" s="1" t="s">
        <v>316</v>
      </c>
      <c r="AK1" s="1" t="s">
        <v>317</v>
      </c>
      <c r="AL1" s="1" t="s">
        <v>318</v>
      </c>
      <c r="AM1" s="1" t="s">
        <v>319</v>
      </c>
      <c r="AN1" s="1" t="s">
        <v>274</v>
      </c>
    </row>
    <row r="2" spans="1:40" x14ac:dyDescent="0.2">
      <c r="A2" s="7">
        <v>59.966500000000003</v>
      </c>
      <c r="B2" s="7">
        <v>5.9701666666666666</v>
      </c>
      <c r="C2" s="2">
        <v>2022</v>
      </c>
      <c r="D2" s="2">
        <v>1</v>
      </c>
      <c r="E2" s="2">
        <v>22305</v>
      </c>
      <c r="F2" s="2" t="s">
        <v>102</v>
      </c>
      <c r="G2" s="3" t="s">
        <v>103</v>
      </c>
      <c r="H2" s="2">
        <v>76.599999999999994</v>
      </c>
      <c r="I2" s="2">
        <v>10.8</v>
      </c>
      <c r="J2" s="2">
        <v>120</v>
      </c>
      <c r="K2" s="2" t="s">
        <v>215</v>
      </c>
      <c r="L2" s="2"/>
      <c r="M2" s="2">
        <v>10.8</v>
      </c>
      <c r="N2" s="2">
        <v>120</v>
      </c>
      <c r="O2" s="2"/>
      <c r="P2" s="2">
        <v>4</v>
      </c>
      <c r="Q2" t="s">
        <v>224</v>
      </c>
      <c r="R2" t="s">
        <v>244</v>
      </c>
      <c r="S2">
        <v>7</v>
      </c>
      <c r="T2">
        <v>2340</v>
      </c>
      <c r="U2" t="s">
        <v>243</v>
      </c>
      <c r="AE2" s="13">
        <f>T2/S2</f>
        <v>334.28571428571428</v>
      </c>
      <c r="AF2" s="15">
        <f>POWER(S2,2)</f>
        <v>49</v>
      </c>
      <c r="AG2" s="18"/>
      <c r="AH2" s="19"/>
      <c r="AI2" s="20"/>
      <c r="AJ2" s="16">
        <v>2340</v>
      </c>
      <c r="AK2" s="18"/>
      <c r="AL2" s="19"/>
      <c r="AM2" s="20"/>
      <c r="AN2">
        <f>AJ2/AF2</f>
        <v>47.755102040816325</v>
      </c>
    </row>
    <row r="3" spans="1:40" x14ac:dyDescent="0.2">
      <c r="A3" s="7">
        <v>59.459833333333343</v>
      </c>
      <c r="B3" s="7">
        <v>5.1503333333333332</v>
      </c>
      <c r="C3" s="2">
        <v>2022</v>
      </c>
      <c r="D3" s="2">
        <v>2</v>
      </c>
      <c r="E3" s="2">
        <v>22306</v>
      </c>
      <c r="F3" s="2" t="s">
        <v>101</v>
      </c>
      <c r="G3" s="3" t="s">
        <v>104</v>
      </c>
      <c r="H3" s="2">
        <v>10.8</v>
      </c>
      <c r="I3" s="2">
        <v>0</v>
      </c>
      <c r="J3" s="2"/>
      <c r="K3" s="2" t="s">
        <v>221</v>
      </c>
      <c r="L3" s="2"/>
      <c r="M3" s="2"/>
      <c r="N3" s="2"/>
      <c r="O3" s="2"/>
      <c r="P3" s="2">
        <v>1</v>
      </c>
      <c r="Q3" t="s">
        <v>224</v>
      </c>
      <c r="R3" t="s">
        <v>244</v>
      </c>
      <c r="S3" s="10">
        <v>4</v>
      </c>
      <c r="T3" s="10">
        <v>1560</v>
      </c>
      <c r="U3" t="s">
        <v>246</v>
      </c>
      <c r="V3">
        <v>4.5</v>
      </c>
      <c r="W3">
        <v>3300</v>
      </c>
      <c r="X3" t="s">
        <v>284</v>
      </c>
      <c r="Y3">
        <v>4</v>
      </c>
      <c r="Z3">
        <v>460</v>
      </c>
      <c r="AA3" t="s">
        <v>285</v>
      </c>
      <c r="AE3" s="13">
        <f>T3/S3+W3/V3+Z3/Y3</f>
        <v>1238.3333333333335</v>
      </c>
      <c r="AF3" s="15">
        <f t="shared" ref="AF3:AF66" si="0">POWER(S3,2)</f>
        <v>16</v>
      </c>
      <c r="AG3" s="18">
        <f>POWER(V3,2)</f>
        <v>20.25</v>
      </c>
      <c r="AH3" s="19">
        <f>POWER(Y3,2)</f>
        <v>16</v>
      </c>
      <c r="AI3" s="20"/>
      <c r="AJ3" s="15">
        <v>1560</v>
      </c>
      <c r="AK3" s="18">
        <v>3300</v>
      </c>
      <c r="AL3" s="19">
        <v>460</v>
      </c>
      <c r="AM3" s="20"/>
      <c r="AN3">
        <f>AJ3/AF3+AK3/AG3+AL3/AH3</f>
        <v>289.21296296296293</v>
      </c>
    </row>
    <row r="4" spans="1:40" x14ac:dyDescent="0.2">
      <c r="A4" s="7">
        <v>59.556333333333342</v>
      </c>
      <c r="B4" s="7">
        <v>5.1890000000000001</v>
      </c>
      <c r="C4" s="2">
        <v>2022</v>
      </c>
      <c r="D4" s="2">
        <v>3</v>
      </c>
      <c r="E4" s="2">
        <v>22313</v>
      </c>
      <c r="F4" s="2" t="s">
        <v>100</v>
      </c>
      <c r="G4" s="3" t="s">
        <v>105</v>
      </c>
      <c r="H4" s="2">
        <v>10</v>
      </c>
      <c r="I4" s="2">
        <v>0</v>
      </c>
      <c r="J4" s="2"/>
      <c r="K4" s="2" t="s">
        <v>221</v>
      </c>
      <c r="L4" s="2"/>
      <c r="M4" s="2"/>
      <c r="N4" s="2"/>
      <c r="O4" s="2"/>
      <c r="P4" s="2">
        <v>1</v>
      </c>
      <c r="Q4" t="s">
        <v>224</v>
      </c>
      <c r="R4" t="s">
        <v>244</v>
      </c>
      <c r="S4" s="10">
        <v>4.8</v>
      </c>
      <c r="T4" s="10">
        <v>3900</v>
      </c>
      <c r="U4" t="s">
        <v>247</v>
      </c>
      <c r="AE4" s="13">
        <f>T4/S4</f>
        <v>812.5</v>
      </c>
      <c r="AF4" s="15">
        <f t="shared" si="0"/>
        <v>23.04</v>
      </c>
      <c r="AG4" s="18">
        <f t="shared" ref="AG4:AG67" si="1">POWER(V4,2)</f>
        <v>0</v>
      </c>
      <c r="AH4" s="19">
        <f t="shared" ref="AH4:AH67" si="2">POWER(Y4,2)</f>
        <v>0</v>
      </c>
      <c r="AI4" s="20"/>
      <c r="AJ4" s="15">
        <v>3900</v>
      </c>
      <c r="AK4" s="18"/>
      <c r="AL4" s="19"/>
      <c r="AM4" s="20"/>
      <c r="AN4">
        <f>AJ4/AF4</f>
        <v>169.27083333333334</v>
      </c>
    </row>
    <row r="5" spans="1:40" x14ac:dyDescent="0.2">
      <c r="A5" s="7">
        <v>59.587166666666668</v>
      </c>
      <c r="B5" s="7">
        <v>5.2498333333333331</v>
      </c>
      <c r="C5" s="2">
        <v>2022</v>
      </c>
      <c r="D5" s="2">
        <v>4</v>
      </c>
      <c r="E5" s="2">
        <v>22314</v>
      </c>
      <c r="F5" s="2" t="s">
        <v>99</v>
      </c>
      <c r="G5" s="3" t="s">
        <v>106</v>
      </c>
      <c r="H5" s="2">
        <v>13.7</v>
      </c>
      <c r="I5" s="2">
        <v>0</v>
      </c>
      <c r="J5" s="2"/>
      <c r="K5" s="2" t="s">
        <v>221</v>
      </c>
      <c r="L5" s="2"/>
      <c r="M5" s="2"/>
      <c r="N5" s="2"/>
      <c r="O5" s="2"/>
      <c r="P5" s="2">
        <v>1</v>
      </c>
      <c r="Q5" t="s">
        <v>224</v>
      </c>
      <c r="R5" t="s">
        <v>244</v>
      </c>
      <c r="S5" s="10">
        <v>4.3</v>
      </c>
      <c r="T5" s="10">
        <v>2340</v>
      </c>
      <c r="U5" t="s">
        <v>248</v>
      </c>
      <c r="V5">
        <v>4.5999999999999996</v>
      </c>
      <c r="W5">
        <v>3120</v>
      </c>
      <c r="X5" t="s">
        <v>286</v>
      </c>
      <c r="AE5" s="13">
        <f>T5/S5+W5/V5</f>
        <v>1222.4469160768454</v>
      </c>
      <c r="AF5" s="15">
        <f t="shared" si="0"/>
        <v>18.489999999999998</v>
      </c>
      <c r="AG5" s="18">
        <f t="shared" si="1"/>
        <v>21.159999999999997</v>
      </c>
      <c r="AH5" s="19">
        <f t="shared" si="2"/>
        <v>0</v>
      </c>
      <c r="AI5" s="20"/>
      <c r="AJ5" s="15">
        <v>2340</v>
      </c>
      <c r="AK5" s="18">
        <v>3120</v>
      </c>
      <c r="AL5" s="19"/>
      <c r="AM5" s="20"/>
      <c r="AN5">
        <f>AJ5/AF5+AK5/AG5</f>
        <v>274.00290966046123</v>
      </c>
    </row>
    <row r="6" spans="1:40" x14ac:dyDescent="0.2">
      <c r="A6" s="7">
        <v>59.655666666666669</v>
      </c>
      <c r="B6" s="7">
        <v>5.8693333333333344</v>
      </c>
      <c r="C6" s="2">
        <v>2022</v>
      </c>
      <c r="D6" s="2">
        <v>5</v>
      </c>
      <c r="E6" s="2">
        <v>22315</v>
      </c>
      <c r="F6" s="2" t="s">
        <v>98</v>
      </c>
      <c r="G6" s="3" t="s">
        <v>107</v>
      </c>
      <c r="H6" s="2">
        <v>64.5</v>
      </c>
      <c r="I6" s="2">
        <v>4.3</v>
      </c>
      <c r="J6" s="2">
        <v>60</v>
      </c>
      <c r="K6" s="2" t="s">
        <v>212</v>
      </c>
      <c r="L6" s="2"/>
      <c r="M6" s="2">
        <v>4.3</v>
      </c>
      <c r="N6" s="2">
        <v>60</v>
      </c>
      <c r="O6" s="2"/>
      <c r="P6" s="2">
        <v>4</v>
      </c>
      <c r="Q6" t="s">
        <v>224</v>
      </c>
      <c r="R6" t="s">
        <v>244</v>
      </c>
      <c r="S6">
        <v>12</v>
      </c>
      <c r="T6">
        <v>4680</v>
      </c>
      <c r="U6" t="s">
        <v>238</v>
      </c>
      <c r="AE6" s="13">
        <f>T6/S6</f>
        <v>390</v>
      </c>
      <c r="AF6" s="15">
        <f t="shared" si="0"/>
        <v>144</v>
      </c>
      <c r="AG6" s="18">
        <f t="shared" si="1"/>
        <v>0</v>
      </c>
      <c r="AH6" s="19">
        <f t="shared" si="2"/>
        <v>0</v>
      </c>
      <c r="AI6" s="20"/>
      <c r="AJ6" s="16">
        <v>4680</v>
      </c>
      <c r="AK6" s="18"/>
      <c r="AL6" s="19"/>
      <c r="AM6" s="20"/>
      <c r="AN6">
        <f>AJ6/AF6</f>
        <v>32.5</v>
      </c>
    </row>
    <row r="7" spans="1:40" x14ac:dyDescent="0.2">
      <c r="A7" s="7">
        <v>60.908666666666669</v>
      </c>
      <c r="B7" s="7">
        <v>4.6953333333333331</v>
      </c>
      <c r="C7" s="2">
        <v>2022</v>
      </c>
      <c r="D7" s="2">
        <v>6</v>
      </c>
      <c r="E7" s="2">
        <v>22322</v>
      </c>
      <c r="F7" s="2" t="s">
        <v>97</v>
      </c>
      <c r="G7" s="3" t="s">
        <v>108</v>
      </c>
      <c r="H7" s="2">
        <v>6.8</v>
      </c>
      <c r="I7" s="2">
        <v>0</v>
      </c>
      <c r="J7" s="2"/>
      <c r="K7" s="2" t="s">
        <v>221</v>
      </c>
      <c r="L7" s="2"/>
      <c r="M7" s="2"/>
      <c r="N7" s="2"/>
      <c r="O7" s="2"/>
      <c r="P7" s="2">
        <v>1</v>
      </c>
      <c r="Q7" t="s">
        <v>224</v>
      </c>
      <c r="R7" t="s">
        <v>244</v>
      </c>
      <c r="S7">
        <v>9.5</v>
      </c>
      <c r="T7">
        <v>3120</v>
      </c>
      <c r="U7" t="s">
        <v>249</v>
      </c>
      <c r="AE7" s="13">
        <f>T7/S7</f>
        <v>328.42105263157896</v>
      </c>
      <c r="AF7" s="15">
        <f t="shared" si="0"/>
        <v>90.25</v>
      </c>
      <c r="AG7" s="18">
        <f t="shared" si="1"/>
        <v>0</v>
      </c>
      <c r="AH7" s="19">
        <f t="shared" si="2"/>
        <v>0</v>
      </c>
      <c r="AI7" s="20"/>
      <c r="AJ7" s="16">
        <v>3120</v>
      </c>
      <c r="AK7" s="18"/>
      <c r="AL7" s="19"/>
      <c r="AM7" s="20"/>
      <c r="AN7">
        <f>AJ7/AF7</f>
        <v>34.57063711911357</v>
      </c>
    </row>
    <row r="8" spans="1:40" x14ac:dyDescent="0.2">
      <c r="A8" s="7">
        <v>61.029000000000003</v>
      </c>
      <c r="B8" s="7">
        <v>5.0136666666666674</v>
      </c>
      <c r="C8" s="2">
        <v>2022</v>
      </c>
      <c r="D8" s="2">
        <v>7</v>
      </c>
      <c r="E8" s="2">
        <v>22323</v>
      </c>
      <c r="F8" s="2" t="s">
        <v>96</v>
      </c>
      <c r="G8" s="3" t="s">
        <v>109</v>
      </c>
      <c r="H8" s="2">
        <v>27</v>
      </c>
      <c r="I8" s="2">
        <v>0</v>
      </c>
      <c r="J8" s="2"/>
      <c r="K8" s="2" t="s">
        <v>221</v>
      </c>
      <c r="L8" s="2"/>
      <c r="M8" s="2"/>
      <c r="N8" s="2"/>
      <c r="O8" s="2"/>
      <c r="P8" s="2">
        <v>1</v>
      </c>
      <c r="Q8" t="s">
        <v>224</v>
      </c>
      <c r="R8" t="s">
        <v>226</v>
      </c>
      <c r="S8" s="11">
        <v>1.3</v>
      </c>
      <c r="T8" s="11">
        <v>4500</v>
      </c>
      <c r="U8" t="s">
        <v>251</v>
      </c>
      <c r="V8">
        <v>3.7</v>
      </c>
      <c r="W8">
        <v>3120</v>
      </c>
      <c r="X8" t="s">
        <v>287</v>
      </c>
      <c r="Y8">
        <v>3.5</v>
      </c>
      <c r="Z8">
        <v>2340</v>
      </c>
      <c r="AA8" t="s">
        <v>288</v>
      </c>
      <c r="AE8" s="14">
        <f>T8/S8+W8/V8+Z8/Y8</f>
        <v>4973.3531333531328</v>
      </c>
      <c r="AF8" s="15">
        <f t="shared" si="0"/>
        <v>1.6900000000000002</v>
      </c>
      <c r="AG8" s="18">
        <f t="shared" si="1"/>
        <v>13.690000000000001</v>
      </c>
      <c r="AH8" s="19">
        <f t="shared" si="2"/>
        <v>12.25</v>
      </c>
      <c r="AI8" s="20"/>
      <c r="AJ8" s="16">
        <v>4500</v>
      </c>
      <c r="AK8" s="18">
        <v>3120</v>
      </c>
      <c r="AL8" s="19">
        <v>2340</v>
      </c>
      <c r="AM8" s="20"/>
      <c r="AN8">
        <f>AJ8/AF8+AK8/AG8+AL8/AH8</f>
        <v>3081.6458809093201</v>
      </c>
    </row>
    <row r="9" spans="1:40" x14ac:dyDescent="0.2">
      <c r="A9" s="7">
        <v>61.203833333333343</v>
      </c>
      <c r="B9" s="7">
        <v>7.096166666666667</v>
      </c>
      <c r="C9" s="2">
        <v>2022</v>
      </c>
      <c r="D9" s="2">
        <v>8</v>
      </c>
      <c r="E9" s="2">
        <v>22326</v>
      </c>
      <c r="F9" s="2" t="s">
        <v>95</v>
      </c>
      <c r="G9" s="3" t="s">
        <v>110</v>
      </c>
      <c r="H9" s="2">
        <v>156.5</v>
      </c>
      <c r="I9" s="2">
        <v>7.7</v>
      </c>
      <c r="J9" s="2">
        <v>30</v>
      </c>
      <c r="K9" s="2" t="s">
        <v>218</v>
      </c>
      <c r="L9" s="2"/>
      <c r="M9" s="2">
        <v>7.7</v>
      </c>
      <c r="N9" s="2">
        <v>30</v>
      </c>
      <c r="O9" s="2"/>
      <c r="P9" s="2">
        <v>5</v>
      </c>
      <c r="Q9" t="s">
        <v>224</v>
      </c>
      <c r="R9" t="s">
        <v>244</v>
      </c>
      <c r="S9">
        <v>60</v>
      </c>
      <c r="T9">
        <v>3120</v>
      </c>
      <c r="U9" t="s">
        <v>250</v>
      </c>
      <c r="AE9" s="13">
        <f>T9/S9</f>
        <v>52</v>
      </c>
      <c r="AF9" s="15">
        <f t="shared" si="0"/>
        <v>3600</v>
      </c>
      <c r="AG9" s="18">
        <f t="shared" si="1"/>
        <v>0</v>
      </c>
      <c r="AH9" s="19">
        <f t="shared" si="2"/>
        <v>0</v>
      </c>
      <c r="AI9" s="20"/>
      <c r="AJ9" s="16">
        <v>3120</v>
      </c>
      <c r="AK9" s="18"/>
      <c r="AL9" s="19"/>
      <c r="AM9" s="20"/>
      <c r="AN9">
        <f>AJ9/AF9</f>
        <v>0.8666666666666667</v>
      </c>
    </row>
    <row r="10" spans="1:40" x14ac:dyDescent="0.2">
      <c r="A10" s="7">
        <v>61.170166666666667</v>
      </c>
      <c r="B10" s="7">
        <v>7.0145</v>
      </c>
      <c r="C10" s="2">
        <v>2022</v>
      </c>
      <c r="D10" s="2">
        <v>9</v>
      </c>
      <c r="E10" s="2">
        <v>22327</v>
      </c>
      <c r="F10" s="3" t="s">
        <v>94</v>
      </c>
      <c r="G10" s="3" t="s">
        <v>111</v>
      </c>
      <c r="H10" s="2">
        <v>150</v>
      </c>
      <c r="I10" s="2">
        <v>1.3</v>
      </c>
      <c r="J10" s="2">
        <v>30</v>
      </c>
      <c r="K10" s="2" t="s">
        <v>218</v>
      </c>
      <c r="L10" s="2"/>
      <c r="M10" s="2">
        <v>1.3</v>
      </c>
      <c r="N10" s="2">
        <v>30</v>
      </c>
      <c r="O10" s="2"/>
      <c r="P10" s="2">
        <v>5</v>
      </c>
      <c r="Q10" t="s">
        <v>224</v>
      </c>
      <c r="R10" t="s">
        <v>244</v>
      </c>
      <c r="S10">
        <v>55</v>
      </c>
      <c r="T10">
        <v>3120</v>
      </c>
      <c r="U10" t="s">
        <v>250</v>
      </c>
      <c r="AE10" s="13">
        <f>T10/S10</f>
        <v>56.727272727272727</v>
      </c>
      <c r="AF10" s="15">
        <f t="shared" si="0"/>
        <v>3025</v>
      </c>
      <c r="AG10" s="18">
        <f t="shared" si="1"/>
        <v>0</v>
      </c>
      <c r="AH10" s="19">
        <f t="shared" si="2"/>
        <v>0</v>
      </c>
      <c r="AI10" s="20"/>
      <c r="AJ10" s="16">
        <v>3120</v>
      </c>
      <c r="AK10" s="18"/>
      <c r="AL10" s="19"/>
      <c r="AM10" s="20"/>
      <c r="AN10">
        <f>AJ10/AF10</f>
        <v>1.0314049586776859</v>
      </c>
    </row>
    <row r="11" spans="1:40" x14ac:dyDescent="0.2">
      <c r="A11" s="7">
        <v>61.235166666666672</v>
      </c>
      <c r="B11" s="7">
        <v>6.5776666666666674</v>
      </c>
      <c r="C11" s="2">
        <v>2022</v>
      </c>
      <c r="D11" s="2">
        <v>10</v>
      </c>
      <c r="E11" s="2">
        <v>22328</v>
      </c>
      <c r="F11" s="2" t="s">
        <v>93</v>
      </c>
      <c r="G11" s="3" t="s">
        <v>112</v>
      </c>
      <c r="H11" s="2">
        <v>132.30000000000001</v>
      </c>
      <c r="I11" s="2">
        <v>1.6</v>
      </c>
      <c r="J11" s="2">
        <v>300</v>
      </c>
      <c r="K11" s="2" t="s">
        <v>219</v>
      </c>
      <c r="L11" s="2"/>
      <c r="M11" s="2">
        <f>H11-34</f>
        <v>98.300000000000011</v>
      </c>
      <c r="N11" s="2">
        <v>200</v>
      </c>
      <c r="O11" s="2" t="s">
        <v>188</v>
      </c>
      <c r="P11" s="2">
        <v>3</v>
      </c>
      <c r="Q11" t="s">
        <v>224</v>
      </c>
      <c r="R11" t="s">
        <v>244</v>
      </c>
      <c r="S11">
        <v>38</v>
      </c>
      <c r="T11">
        <v>3120</v>
      </c>
      <c r="U11" t="s">
        <v>250</v>
      </c>
      <c r="AE11" s="13">
        <f>T11/S11</f>
        <v>82.10526315789474</v>
      </c>
      <c r="AF11" s="15">
        <f t="shared" si="0"/>
        <v>1444</v>
      </c>
      <c r="AG11" s="18">
        <f t="shared" si="1"/>
        <v>0</v>
      </c>
      <c r="AH11" s="19">
        <f t="shared" si="2"/>
        <v>0</v>
      </c>
      <c r="AI11" s="20"/>
      <c r="AJ11" s="16">
        <v>3120</v>
      </c>
      <c r="AK11" s="18"/>
      <c r="AL11" s="19"/>
      <c r="AM11" s="20"/>
      <c r="AN11">
        <f>AJ11/AF11</f>
        <v>2.1606648199445981</v>
      </c>
    </row>
    <row r="12" spans="1:40" x14ac:dyDescent="0.2">
      <c r="A12" s="7">
        <v>61.242333333333342</v>
      </c>
      <c r="B12" s="7">
        <v>4.9051666666666662</v>
      </c>
      <c r="C12" s="2">
        <v>2022</v>
      </c>
      <c r="D12" s="2">
        <v>11</v>
      </c>
      <c r="E12" s="2">
        <v>22332</v>
      </c>
      <c r="F12" s="3" t="s">
        <v>92</v>
      </c>
      <c r="G12" s="3" t="s">
        <v>113</v>
      </c>
      <c r="H12" s="2">
        <v>20.100000000000001</v>
      </c>
      <c r="I12" s="2">
        <v>3.6</v>
      </c>
      <c r="J12" s="2">
        <v>130</v>
      </c>
      <c r="K12" s="2" t="s">
        <v>220</v>
      </c>
      <c r="L12" s="2"/>
      <c r="M12" s="2">
        <v>3.6</v>
      </c>
      <c r="N12" s="2">
        <v>130</v>
      </c>
      <c r="O12" s="2"/>
      <c r="P12" s="2">
        <v>4</v>
      </c>
      <c r="Q12" t="s">
        <v>224</v>
      </c>
      <c r="R12" t="s">
        <v>244</v>
      </c>
      <c r="S12" s="11">
        <v>4.3</v>
      </c>
      <c r="T12" s="11">
        <v>4680</v>
      </c>
      <c r="U12" t="s">
        <v>254</v>
      </c>
      <c r="AE12" s="13">
        <f>T12/S12</f>
        <v>1088.372093023256</v>
      </c>
      <c r="AF12" s="15">
        <f t="shared" si="0"/>
        <v>18.489999999999998</v>
      </c>
      <c r="AG12" s="18">
        <f t="shared" si="1"/>
        <v>0</v>
      </c>
      <c r="AH12" s="19">
        <f t="shared" si="2"/>
        <v>0</v>
      </c>
      <c r="AI12" s="20"/>
      <c r="AJ12" s="16">
        <v>4680</v>
      </c>
      <c r="AK12" s="18"/>
      <c r="AL12" s="19"/>
      <c r="AM12" s="20"/>
      <c r="AN12">
        <f>AJ12/AF12</f>
        <v>253.1097890751758</v>
      </c>
    </row>
    <row r="13" spans="1:40" x14ac:dyDescent="0.2">
      <c r="A13" s="7">
        <v>61.484000000000002</v>
      </c>
      <c r="B13" s="7">
        <v>5.4203333333333337</v>
      </c>
      <c r="C13" s="2">
        <v>2022</v>
      </c>
      <c r="D13" s="2">
        <v>12</v>
      </c>
      <c r="E13" s="2">
        <v>22333</v>
      </c>
      <c r="F13" s="2" t="s">
        <v>91</v>
      </c>
      <c r="G13" s="3" t="s">
        <v>114</v>
      </c>
      <c r="H13" s="2">
        <v>47.2</v>
      </c>
      <c r="I13" s="2">
        <v>14.6</v>
      </c>
      <c r="J13" s="2">
        <v>210</v>
      </c>
      <c r="K13" s="2" t="s">
        <v>197</v>
      </c>
      <c r="L13" s="2"/>
      <c r="M13" s="2">
        <v>14.6</v>
      </c>
      <c r="N13" s="2">
        <v>210</v>
      </c>
      <c r="O13" s="2"/>
      <c r="P13" s="2">
        <v>3</v>
      </c>
      <c r="Q13" t="s">
        <v>224</v>
      </c>
      <c r="R13" t="s">
        <v>244</v>
      </c>
      <c r="S13" s="11">
        <v>2.4</v>
      </c>
      <c r="T13" s="11">
        <v>1560</v>
      </c>
      <c r="U13" t="s">
        <v>228</v>
      </c>
      <c r="AE13" s="13">
        <f>T13/S13</f>
        <v>650</v>
      </c>
      <c r="AF13" s="15">
        <f t="shared" si="0"/>
        <v>5.76</v>
      </c>
      <c r="AG13" s="18">
        <f t="shared" si="1"/>
        <v>0</v>
      </c>
      <c r="AH13" s="19">
        <f t="shared" si="2"/>
        <v>0</v>
      </c>
      <c r="AI13" s="20"/>
      <c r="AJ13" s="16">
        <v>1560</v>
      </c>
      <c r="AK13" s="18"/>
      <c r="AL13" s="19"/>
      <c r="AM13" s="20"/>
      <c r="AN13">
        <f>AJ13/AF13</f>
        <v>270.83333333333337</v>
      </c>
    </row>
    <row r="14" spans="1:40" x14ac:dyDescent="0.2">
      <c r="A14" s="7">
        <v>61.489666666666672</v>
      </c>
      <c r="B14" s="7">
        <v>5.245166666666667</v>
      </c>
      <c r="C14" s="2">
        <v>2022</v>
      </c>
      <c r="D14" s="2">
        <v>13</v>
      </c>
      <c r="E14" s="2">
        <v>22334</v>
      </c>
      <c r="F14" s="2" t="s">
        <v>90</v>
      </c>
      <c r="G14" s="3" t="s">
        <v>115</v>
      </c>
      <c r="H14" s="2">
        <v>38</v>
      </c>
      <c r="I14" s="2">
        <v>5</v>
      </c>
      <c r="J14" s="2">
        <v>210</v>
      </c>
      <c r="K14" s="2" t="s">
        <v>197</v>
      </c>
      <c r="L14" s="2"/>
      <c r="M14" s="2">
        <v>5</v>
      </c>
      <c r="N14" s="2">
        <v>210</v>
      </c>
      <c r="O14" s="2"/>
      <c r="P14" s="2">
        <v>3</v>
      </c>
      <c r="Q14" t="s">
        <v>224</v>
      </c>
      <c r="R14" t="s">
        <v>244</v>
      </c>
      <c r="S14" s="11">
        <v>2.5499999999999998</v>
      </c>
      <c r="T14" s="11">
        <v>3120</v>
      </c>
      <c r="U14" t="s">
        <v>227</v>
      </c>
      <c r="V14">
        <v>2.7</v>
      </c>
      <c r="W14">
        <v>3120</v>
      </c>
      <c r="X14" t="s">
        <v>290</v>
      </c>
      <c r="Y14">
        <v>4</v>
      </c>
      <c r="Z14">
        <v>2340</v>
      </c>
      <c r="AA14" t="s">
        <v>289</v>
      </c>
      <c r="AB14">
        <v>4.3</v>
      </c>
      <c r="AC14">
        <v>1560</v>
      </c>
      <c r="AD14" t="s">
        <v>291</v>
      </c>
      <c r="AE14" s="14">
        <f>T14/S14+W14/V14+Z14/Y14+AC14/AB14</f>
        <v>3326.8756649946795</v>
      </c>
      <c r="AF14" s="15">
        <f t="shared" si="0"/>
        <v>6.5024999999999995</v>
      </c>
      <c r="AG14" s="18">
        <f t="shared" si="1"/>
        <v>7.2900000000000009</v>
      </c>
      <c r="AH14" s="19">
        <f t="shared" si="2"/>
        <v>16</v>
      </c>
      <c r="AI14" s="20">
        <f>AB14^2</f>
        <v>18.489999999999998</v>
      </c>
      <c r="AJ14" s="16">
        <v>3120</v>
      </c>
      <c r="AK14" s="18">
        <v>3120</v>
      </c>
      <c r="AL14" s="19">
        <v>2340</v>
      </c>
      <c r="AM14" s="20">
        <v>1560</v>
      </c>
      <c r="AN14">
        <f>AJ14/AF14+AK14/AG14+AL14/AH14+AM14/AI14</f>
        <v>1138.4189243803778</v>
      </c>
    </row>
    <row r="15" spans="1:40" x14ac:dyDescent="0.2">
      <c r="A15" s="7">
        <v>61.467666666666673</v>
      </c>
      <c r="B15" s="7">
        <v>4.8886666666666674</v>
      </c>
      <c r="C15" s="2">
        <v>2022</v>
      </c>
      <c r="D15" s="2">
        <v>14</v>
      </c>
      <c r="E15" s="2">
        <v>22335</v>
      </c>
      <c r="F15" s="3" t="s">
        <v>89</v>
      </c>
      <c r="G15" s="3" t="s">
        <v>116</v>
      </c>
      <c r="H15" s="4">
        <v>18.399999999999999</v>
      </c>
      <c r="I15" s="2">
        <v>0</v>
      </c>
      <c r="J15" s="2"/>
      <c r="K15" s="2" t="s">
        <v>221</v>
      </c>
      <c r="L15" s="2"/>
      <c r="M15" s="2"/>
      <c r="N15" s="2"/>
      <c r="O15" s="2"/>
      <c r="P15" s="2">
        <v>1</v>
      </c>
      <c r="Q15" t="s">
        <v>224</v>
      </c>
      <c r="R15" t="s">
        <v>244</v>
      </c>
      <c r="S15">
        <v>9.6999999999999993</v>
      </c>
      <c r="T15">
        <v>3120</v>
      </c>
      <c r="U15" t="s">
        <v>260</v>
      </c>
      <c r="AE15" s="13">
        <f t="shared" ref="AE15:AE20" si="3">T15/S15</f>
        <v>321.64948453608253</v>
      </c>
      <c r="AF15" s="15">
        <f t="shared" si="0"/>
        <v>94.089999999999989</v>
      </c>
      <c r="AG15" s="18">
        <f t="shared" si="1"/>
        <v>0</v>
      </c>
      <c r="AH15" s="19">
        <f t="shared" si="2"/>
        <v>0</v>
      </c>
      <c r="AI15" s="20">
        <v>0</v>
      </c>
      <c r="AJ15" s="16">
        <v>3120</v>
      </c>
      <c r="AK15" s="18"/>
      <c r="AL15" s="19"/>
      <c r="AM15" s="20"/>
      <c r="AN15">
        <f t="shared" ref="AN15:AN20" si="4">AJ15/AF15</f>
        <v>33.159740673822938</v>
      </c>
    </row>
    <row r="16" spans="1:40" x14ac:dyDescent="0.2">
      <c r="A16" s="7">
        <v>61.764980233333333</v>
      </c>
      <c r="B16" s="7">
        <v>5.1986556333333329</v>
      </c>
      <c r="C16" s="2">
        <v>2022</v>
      </c>
      <c r="D16" s="2">
        <v>15</v>
      </c>
      <c r="E16" s="2">
        <v>22343</v>
      </c>
      <c r="F16" s="3" t="s">
        <v>88</v>
      </c>
      <c r="G16" s="3" t="s">
        <v>117</v>
      </c>
      <c r="H16" s="2">
        <v>32</v>
      </c>
      <c r="I16" s="2">
        <v>2.6</v>
      </c>
      <c r="J16" s="2">
        <v>50</v>
      </c>
      <c r="K16" s="2" t="s">
        <v>217</v>
      </c>
      <c r="L16" s="2"/>
      <c r="M16" s="2">
        <v>2.6</v>
      </c>
      <c r="N16" s="2">
        <v>50</v>
      </c>
      <c r="O16" s="2"/>
      <c r="P16" s="2">
        <v>5</v>
      </c>
      <c r="Q16" t="s">
        <v>224</v>
      </c>
      <c r="R16" t="s">
        <v>244</v>
      </c>
      <c r="S16">
        <v>7.8</v>
      </c>
      <c r="T16">
        <v>5460</v>
      </c>
      <c r="U16" t="s">
        <v>261</v>
      </c>
      <c r="AE16" s="13">
        <f t="shared" si="3"/>
        <v>700</v>
      </c>
      <c r="AF16" s="15">
        <f t="shared" si="0"/>
        <v>60.839999999999996</v>
      </c>
      <c r="AG16" s="18">
        <f t="shared" si="1"/>
        <v>0</v>
      </c>
      <c r="AH16" s="19">
        <f t="shared" si="2"/>
        <v>0</v>
      </c>
      <c r="AI16" s="20">
        <v>0</v>
      </c>
      <c r="AJ16" s="16">
        <v>5460</v>
      </c>
      <c r="AK16" s="18"/>
      <c r="AL16" s="19"/>
      <c r="AM16" s="20"/>
      <c r="AN16">
        <f t="shared" si="4"/>
        <v>89.743589743589752</v>
      </c>
    </row>
    <row r="17" spans="1:40" x14ac:dyDescent="0.2">
      <c r="A17" s="7">
        <v>61.313833333333342</v>
      </c>
      <c r="B17" s="7">
        <v>4.8603333333333332</v>
      </c>
      <c r="C17" s="2">
        <v>2022</v>
      </c>
      <c r="D17" s="2">
        <v>16</v>
      </c>
      <c r="E17" s="2">
        <v>22344</v>
      </c>
      <c r="F17" s="3" t="s">
        <v>87</v>
      </c>
      <c r="G17" s="3" t="s">
        <v>118</v>
      </c>
      <c r="H17" s="2">
        <v>20</v>
      </c>
      <c r="I17" s="2">
        <v>0</v>
      </c>
      <c r="J17" s="2"/>
      <c r="K17" s="2" t="s">
        <v>221</v>
      </c>
      <c r="L17" s="2"/>
      <c r="M17" s="2"/>
      <c r="N17" s="2"/>
      <c r="O17" s="2"/>
      <c r="P17" s="2">
        <v>1</v>
      </c>
      <c r="Q17" t="s">
        <v>224</v>
      </c>
      <c r="R17" t="s">
        <v>244</v>
      </c>
      <c r="S17" s="11">
        <v>5</v>
      </c>
      <c r="T17" s="11">
        <v>2340</v>
      </c>
      <c r="U17" t="s">
        <v>262</v>
      </c>
      <c r="AE17" s="13">
        <f t="shared" si="3"/>
        <v>468</v>
      </c>
      <c r="AF17" s="15">
        <f t="shared" si="0"/>
        <v>25</v>
      </c>
      <c r="AG17" s="18">
        <f t="shared" si="1"/>
        <v>0</v>
      </c>
      <c r="AH17" s="19">
        <f t="shared" si="2"/>
        <v>0</v>
      </c>
      <c r="AI17" s="20">
        <v>0</v>
      </c>
      <c r="AJ17" s="16">
        <v>2340</v>
      </c>
      <c r="AK17" s="18"/>
      <c r="AL17" s="19"/>
      <c r="AM17" s="20"/>
      <c r="AN17">
        <f t="shared" si="4"/>
        <v>93.6</v>
      </c>
    </row>
    <row r="18" spans="1:40" x14ac:dyDescent="0.2">
      <c r="A18" s="7">
        <v>61.253445683333332</v>
      </c>
      <c r="B18" s="7">
        <v>4.7010136999999999</v>
      </c>
      <c r="C18" s="2">
        <v>2022</v>
      </c>
      <c r="D18" s="2">
        <v>17</v>
      </c>
      <c r="E18" s="2">
        <v>22345</v>
      </c>
      <c r="F18" s="3" t="s">
        <v>86</v>
      </c>
      <c r="G18" s="3" t="s">
        <v>119</v>
      </c>
      <c r="H18" s="2">
        <v>9.9</v>
      </c>
      <c r="I18" s="2">
        <v>0</v>
      </c>
      <c r="J18" s="2"/>
      <c r="K18" s="2" t="s">
        <v>221</v>
      </c>
      <c r="L18" s="2"/>
      <c r="M18" s="2"/>
      <c r="N18" s="2"/>
      <c r="O18" s="2"/>
      <c r="P18" s="2">
        <v>1</v>
      </c>
      <c r="Q18" t="s">
        <v>224</v>
      </c>
      <c r="R18" t="s">
        <v>244</v>
      </c>
      <c r="S18" s="11">
        <v>3.8</v>
      </c>
      <c r="T18" s="11">
        <v>1560</v>
      </c>
      <c r="U18" t="s">
        <v>263</v>
      </c>
      <c r="AE18" s="13">
        <f t="shared" si="3"/>
        <v>410.5263157894737</v>
      </c>
      <c r="AF18" s="15">
        <f t="shared" si="0"/>
        <v>14.44</v>
      </c>
      <c r="AG18" s="18">
        <f t="shared" si="1"/>
        <v>0</v>
      </c>
      <c r="AH18" s="19">
        <f t="shared" si="2"/>
        <v>0</v>
      </c>
      <c r="AI18" s="20">
        <v>0</v>
      </c>
      <c r="AJ18" s="16">
        <v>1560</v>
      </c>
      <c r="AK18" s="18"/>
      <c r="AL18" s="19"/>
      <c r="AM18" s="20"/>
      <c r="AN18">
        <f t="shared" si="4"/>
        <v>108.03324099722992</v>
      </c>
    </row>
    <row r="19" spans="1:40" x14ac:dyDescent="0.2">
      <c r="A19" s="7">
        <v>61.176912700000003</v>
      </c>
      <c r="B19" s="7">
        <v>4.8061617666666674</v>
      </c>
      <c r="C19" s="2">
        <v>2022</v>
      </c>
      <c r="D19" s="2">
        <v>18</v>
      </c>
      <c r="E19" s="2">
        <v>22346</v>
      </c>
      <c r="F19" s="3" t="s">
        <v>85</v>
      </c>
      <c r="G19" s="3" t="s">
        <v>120</v>
      </c>
      <c r="H19" s="2">
        <v>16</v>
      </c>
      <c r="I19" s="2">
        <v>0</v>
      </c>
      <c r="J19" s="2"/>
      <c r="K19" s="2" t="s">
        <v>221</v>
      </c>
      <c r="L19" s="2"/>
      <c r="M19" s="2"/>
      <c r="N19" s="2"/>
      <c r="O19" s="2"/>
      <c r="P19" s="2">
        <v>1</v>
      </c>
      <c r="Q19" t="s">
        <v>224</v>
      </c>
      <c r="R19" t="s">
        <v>244</v>
      </c>
      <c r="S19">
        <v>9.6</v>
      </c>
      <c r="T19">
        <v>3900</v>
      </c>
      <c r="U19" t="s">
        <v>264</v>
      </c>
      <c r="AE19" s="13">
        <f t="shared" si="3"/>
        <v>406.25</v>
      </c>
      <c r="AF19" s="15">
        <f t="shared" si="0"/>
        <v>92.16</v>
      </c>
      <c r="AG19" s="18">
        <f t="shared" si="1"/>
        <v>0</v>
      </c>
      <c r="AH19" s="19">
        <f t="shared" si="2"/>
        <v>0</v>
      </c>
      <c r="AI19" s="20">
        <v>0</v>
      </c>
      <c r="AJ19" s="16">
        <v>3900</v>
      </c>
      <c r="AK19" s="18"/>
      <c r="AL19" s="19"/>
      <c r="AM19" s="20"/>
      <c r="AN19">
        <f t="shared" si="4"/>
        <v>42.317708333333336</v>
      </c>
    </row>
    <row r="20" spans="1:40" x14ac:dyDescent="0.2">
      <c r="A20" s="7">
        <v>59.656500000000001</v>
      </c>
      <c r="B20" s="7">
        <v>5.8758333333333344</v>
      </c>
      <c r="C20" s="2">
        <v>2021</v>
      </c>
      <c r="D20" s="2">
        <v>19</v>
      </c>
      <c r="E20" s="2">
        <v>37701</v>
      </c>
      <c r="F20" s="3" t="s">
        <v>84</v>
      </c>
      <c r="G20" s="3" t="s">
        <v>121</v>
      </c>
      <c r="H20" s="2">
        <v>64.900000000000006</v>
      </c>
      <c r="I20" s="2">
        <v>4.5999999999999996</v>
      </c>
      <c r="J20" s="2">
        <v>60</v>
      </c>
      <c r="K20" s="2" t="s">
        <v>212</v>
      </c>
      <c r="L20" s="2"/>
      <c r="M20" s="2">
        <v>4.5999999999999996</v>
      </c>
      <c r="N20" s="2">
        <v>60</v>
      </c>
      <c r="O20" s="2"/>
      <c r="P20" s="2">
        <v>4</v>
      </c>
      <c r="Q20" t="s">
        <v>225</v>
      </c>
      <c r="R20" t="s">
        <v>244</v>
      </c>
      <c r="S20">
        <v>12</v>
      </c>
      <c r="T20">
        <v>4680</v>
      </c>
      <c r="U20" t="s">
        <v>238</v>
      </c>
      <c r="AE20" s="13">
        <f t="shared" si="3"/>
        <v>390</v>
      </c>
      <c r="AF20" s="15">
        <f t="shared" si="0"/>
        <v>144</v>
      </c>
      <c r="AG20" s="18">
        <f t="shared" si="1"/>
        <v>0</v>
      </c>
      <c r="AH20" s="19">
        <f t="shared" si="2"/>
        <v>0</v>
      </c>
      <c r="AI20" s="20">
        <v>0</v>
      </c>
      <c r="AJ20" s="16">
        <v>4680</v>
      </c>
      <c r="AK20" s="18"/>
      <c r="AL20" s="19"/>
      <c r="AM20" s="20"/>
      <c r="AN20">
        <f t="shared" si="4"/>
        <v>32.5</v>
      </c>
    </row>
    <row r="21" spans="1:40" x14ac:dyDescent="0.2">
      <c r="A21" s="7">
        <v>59.6995</v>
      </c>
      <c r="B21" s="7">
        <v>5.7963333333333331</v>
      </c>
      <c r="C21" s="2">
        <v>2021</v>
      </c>
      <c r="D21" s="2">
        <v>20</v>
      </c>
      <c r="E21" s="2">
        <v>37702</v>
      </c>
      <c r="F21" s="3" t="s">
        <v>83</v>
      </c>
      <c r="G21" s="3" t="s">
        <v>122</v>
      </c>
      <c r="H21" s="2">
        <v>57.6</v>
      </c>
      <c r="I21" s="2">
        <v>24.2</v>
      </c>
      <c r="J21" s="2">
        <v>150</v>
      </c>
      <c r="K21" s="2" t="s">
        <v>211</v>
      </c>
      <c r="L21" s="2"/>
      <c r="M21" s="2">
        <v>24.2</v>
      </c>
      <c r="N21" s="2">
        <v>150</v>
      </c>
      <c r="O21" s="2"/>
      <c r="P21" s="2">
        <v>4</v>
      </c>
      <c r="Q21" t="s">
        <v>225</v>
      </c>
      <c r="R21" t="s">
        <v>244</v>
      </c>
      <c r="S21" s="11">
        <v>2.4</v>
      </c>
      <c r="T21" s="11">
        <v>3900</v>
      </c>
      <c r="U21" t="s">
        <v>236</v>
      </c>
      <c r="V21">
        <v>4.0999999999999996</v>
      </c>
      <c r="W21">
        <v>4680</v>
      </c>
      <c r="X21" t="s">
        <v>238</v>
      </c>
      <c r="Y21">
        <v>4.7</v>
      </c>
      <c r="Z21">
        <v>780</v>
      </c>
      <c r="AA21" t="s">
        <v>295</v>
      </c>
      <c r="AB21">
        <v>3.6</v>
      </c>
      <c r="AC21">
        <v>3120</v>
      </c>
      <c r="AD21" t="s">
        <v>237</v>
      </c>
      <c r="AE21" s="14">
        <f>AC21/AB21+Z21/Y21+W21/V21+T21/S21</f>
        <v>3799.0875281093236</v>
      </c>
      <c r="AF21" s="15">
        <f t="shared" si="0"/>
        <v>5.76</v>
      </c>
      <c r="AG21" s="18">
        <f t="shared" si="1"/>
        <v>16.809999999999999</v>
      </c>
      <c r="AH21" s="19">
        <f t="shared" si="2"/>
        <v>22.090000000000003</v>
      </c>
      <c r="AI21" s="20">
        <f>AB21^2</f>
        <v>12.96</v>
      </c>
      <c r="AJ21" s="16">
        <v>3900</v>
      </c>
      <c r="AK21" s="18">
        <v>4680</v>
      </c>
      <c r="AL21" s="19">
        <v>780</v>
      </c>
      <c r="AM21" s="20">
        <v>3120</v>
      </c>
      <c r="AN21">
        <f>AJ21/AF21+AK21/AG21+AL21/AH21+AM21/AI21</f>
        <v>1231.5398800260919</v>
      </c>
    </row>
    <row r="22" spans="1:40" x14ac:dyDescent="0.2">
      <c r="A22" s="7">
        <v>59.751333333333342</v>
      </c>
      <c r="B22" s="7">
        <v>5.5766666666666662</v>
      </c>
      <c r="C22" s="2">
        <v>2021</v>
      </c>
      <c r="D22" s="2">
        <v>21</v>
      </c>
      <c r="E22" s="2">
        <v>37703</v>
      </c>
      <c r="F22" s="2" t="s">
        <v>82</v>
      </c>
      <c r="G22" s="3" t="s">
        <v>123</v>
      </c>
      <c r="H22" s="2">
        <v>41.2</v>
      </c>
      <c r="I22" s="2">
        <v>8.5</v>
      </c>
      <c r="J22" s="2">
        <v>150</v>
      </c>
      <c r="K22" s="2" t="s">
        <v>211</v>
      </c>
      <c r="L22" s="2"/>
      <c r="M22" s="2">
        <v>8.5</v>
      </c>
      <c r="N22" s="2">
        <v>150</v>
      </c>
      <c r="O22" s="2"/>
      <c r="P22" s="2">
        <v>4</v>
      </c>
      <c r="Q22" t="s">
        <v>225</v>
      </c>
      <c r="R22" t="s">
        <v>244</v>
      </c>
      <c r="S22" s="11">
        <v>3.7</v>
      </c>
      <c r="T22" s="11">
        <v>2340</v>
      </c>
      <c r="U22" t="s">
        <v>241</v>
      </c>
      <c r="V22">
        <v>3.8</v>
      </c>
      <c r="W22">
        <v>2340</v>
      </c>
      <c r="X22" t="s">
        <v>296</v>
      </c>
      <c r="Y22">
        <v>5</v>
      </c>
      <c r="Z22">
        <v>443</v>
      </c>
      <c r="AA22" t="s">
        <v>297</v>
      </c>
      <c r="AE22" s="13">
        <f>Z22/Y22+W22/V22+T22/S22</f>
        <v>1336.8219061166428</v>
      </c>
      <c r="AF22" s="15">
        <f t="shared" si="0"/>
        <v>13.690000000000001</v>
      </c>
      <c r="AG22" s="18">
        <f t="shared" si="1"/>
        <v>14.44</v>
      </c>
      <c r="AH22" s="19">
        <f t="shared" si="2"/>
        <v>25</v>
      </c>
      <c r="AI22" s="20">
        <v>0</v>
      </c>
      <c r="AJ22" s="16">
        <v>2340</v>
      </c>
      <c r="AK22" s="18">
        <v>2340</v>
      </c>
      <c r="AL22" s="19">
        <v>443</v>
      </c>
      <c r="AM22" s="20"/>
      <c r="AN22">
        <f>AJ22/AF22+AK22/AG22+AL22/AH22</f>
        <v>350.69754593704283</v>
      </c>
    </row>
    <row r="23" spans="1:40" x14ac:dyDescent="0.2">
      <c r="A23" s="7">
        <v>59.676833333333342</v>
      </c>
      <c r="B23" s="7">
        <v>5.5529999999999999</v>
      </c>
      <c r="C23" s="2">
        <v>2021</v>
      </c>
      <c r="D23" s="2">
        <v>22</v>
      </c>
      <c r="E23" s="2">
        <v>37704</v>
      </c>
      <c r="F23" s="3" t="s">
        <v>81</v>
      </c>
      <c r="G23" s="3" t="s">
        <v>80</v>
      </c>
      <c r="H23" s="2">
        <v>49.4</v>
      </c>
      <c r="I23" s="2">
        <v>14.8</v>
      </c>
      <c r="J23" s="2">
        <v>150</v>
      </c>
      <c r="K23" s="2" t="s">
        <v>211</v>
      </c>
      <c r="L23" s="2"/>
      <c r="M23" s="2">
        <v>14.8</v>
      </c>
      <c r="N23" s="2">
        <v>150</v>
      </c>
      <c r="O23" s="2"/>
      <c r="P23" s="2">
        <v>4</v>
      </c>
      <c r="Q23" t="s">
        <v>225</v>
      </c>
      <c r="R23" t="s">
        <v>226</v>
      </c>
      <c r="S23" s="11">
        <v>1.8</v>
      </c>
      <c r="T23" s="11">
        <v>2340</v>
      </c>
      <c r="U23" t="s">
        <v>239</v>
      </c>
      <c r="V23">
        <v>2.2999999999999998</v>
      </c>
      <c r="W23">
        <v>2340</v>
      </c>
      <c r="X23" t="s">
        <v>240</v>
      </c>
      <c r="Y23">
        <v>2.2999999999999998</v>
      </c>
      <c r="Z23">
        <v>3120</v>
      </c>
      <c r="AA23" t="s">
        <v>298</v>
      </c>
      <c r="AE23" s="14">
        <f>Z23/Y23+W23/V23+T23/S23</f>
        <v>3673.913043478261</v>
      </c>
      <c r="AF23" s="15">
        <f t="shared" si="0"/>
        <v>3.24</v>
      </c>
      <c r="AG23" s="18">
        <f t="shared" si="1"/>
        <v>5.2899999999999991</v>
      </c>
      <c r="AH23" s="19">
        <f t="shared" si="2"/>
        <v>5.2899999999999991</v>
      </c>
      <c r="AI23" s="20">
        <v>0</v>
      </c>
      <c r="AJ23" s="16">
        <v>2340</v>
      </c>
      <c r="AK23" s="18">
        <v>2340</v>
      </c>
      <c r="AL23" s="19">
        <v>3120</v>
      </c>
      <c r="AM23" s="20"/>
      <c r="AN23">
        <f>AJ23/AF23+AK23/AG23+AL23/AH23</f>
        <v>1754.3583280823357</v>
      </c>
    </row>
    <row r="24" spans="1:40" x14ac:dyDescent="0.2">
      <c r="A24" s="7">
        <v>59.699333333333342</v>
      </c>
      <c r="B24" s="7">
        <v>5.6216666666666661</v>
      </c>
      <c r="C24" s="2">
        <v>2021</v>
      </c>
      <c r="D24" s="2">
        <v>23</v>
      </c>
      <c r="E24" s="2">
        <v>37705</v>
      </c>
      <c r="F24" s="3" t="s">
        <v>124</v>
      </c>
      <c r="G24" s="3" t="s">
        <v>125</v>
      </c>
      <c r="H24" s="2">
        <v>47.5</v>
      </c>
      <c r="I24" s="2">
        <v>15.3</v>
      </c>
      <c r="J24" s="2">
        <v>150</v>
      </c>
      <c r="K24" s="2" t="s">
        <v>211</v>
      </c>
      <c r="L24" s="2"/>
      <c r="M24" s="2">
        <v>15.3</v>
      </c>
      <c r="N24" s="2">
        <v>150</v>
      </c>
      <c r="O24" s="2"/>
      <c r="P24" s="2">
        <v>4</v>
      </c>
      <c r="Q24" t="s">
        <v>225</v>
      </c>
      <c r="R24" t="s">
        <v>244</v>
      </c>
      <c r="S24" s="11">
        <v>2.4</v>
      </c>
      <c r="T24" s="11">
        <v>2340</v>
      </c>
      <c r="U24" t="s">
        <v>240</v>
      </c>
      <c r="V24">
        <v>2.2000000000000002</v>
      </c>
      <c r="W24">
        <v>2340</v>
      </c>
      <c r="X24" t="s">
        <v>241</v>
      </c>
      <c r="Y24">
        <v>4.5</v>
      </c>
      <c r="Z24">
        <v>2340</v>
      </c>
      <c r="AA24" t="s">
        <v>239</v>
      </c>
      <c r="AE24" s="13">
        <f>Z24/Y24+W24/V24+T24/S24</f>
        <v>2558.6363636363635</v>
      </c>
      <c r="AF24" s="15">
        <f t="shared" si="0"/>
        <v>5.76</v>
      </c>
      <c r="AG24" s="18">
        <f t="shared" si="1"/>
        <v>4.8400000000000007</v>
      </c>
      <c r="AH24" s="19">
        <f t="shared" si="2"/>
        <v>20.25</v>
      </c>
      <c r="AI24" s="20">
        <v>0</v>
      </c>
      <c r="AJ24" s="16">
        <v>2340</v>
      </c>
      <c r="AK24" s="18">
        <v>2340</v>
      </c>
      <c r="AL24" s="19">
        <v>2340</v>
      </c>
      <c r="AM24" s="20"/>
      <c r="AN24">
        <f>AJ24/AF24+AK24/AG24+AL24/AH24</f>
        <v>1005.2766299357207</v>
      </c>
    </row>
    <row r="25" spans="1:40" x14ac:dyDescent="0.2">
      <c r="A25" s="7">
        <v>6</v>
      </c>
      <c r="B25" s="7">
        <v>5.9714999999999998</v>
      </c>
      <c r="C25" s="2">
        <v>2021</v>
      </c>
      <c r="D25" s="2">
        <v>24</v>
      </c>
      <c r="E25" s="2">
        <v>37706</v>
      </c>
      <c r="F25" s="3" t="s">
        <v>126</v>
      </c>
      <c r="G25" s="2" t="s">
        <v>163</v>
      </c>
      <c r="H25" s="2">
        <v>74.5</v>
      </c>
      <c r="I25" s="2">
        <v>4.3</v>
      </c>
      <c r="J25" s="2">
        <v>250</v>
      </c>
      <c r="K25" s="2" t="s">
        <v>214</v>
      </c>
      <c r="L25" s="2"/>
      <c r="M25" s="2">
        <v>43</v>
      </c>
      <c r="N25" s="2">
        <v>150</v>
      </c>
      <c r="O25" s="2" t="s">
        <v>211</v>
      </c>
      <c r="P25" s="2">
        <v>4</v>
      </c>
      <c r="Q25" t="s">
        <v>225</v>
      </c>
      <c r="R25" t="s">
        <v>226</v>
      </c>
      <c r="S25" s="11">
        <v>0.7</v>
      </c>
      <c r="T25" s="11">
        <v>1560</v>
      </c>
      <c r="U25" t="s">
        <v>235</v>
      </c>
      <c r="AE25" s="13">
        <f>T25/S25</f>
        <v>2228.5714285714289</v>
      </c>
      <c r="AF25" s="15">
        <f t="shared" si="0"/>
        <v>0.48999999999999994</v>
      </c>
      <c r="AG25" s="18">
        <f t="shared" si="1"/>
        <v>0</v>
      </c>
      <c r="AH25" s="19">
        <f t="shared" si="2"/>
        <v>0</v>
      </c>
      <c r="AI25" s="20">
        <v>0</v>
      </c>
      <c r="AJ25" s="16">
        <v>1560</v>
      </c>
      <c r="AK25" s="18"/>
      <c r="AL25" s="19"/>
      <c r="AM25" s="20"/>
      <c r="AN25">
        <f>AJ25/AF25</f>
        <v>3183.6734693877556</v>
      </c>
    </row>
    <row r="26" spans="1:40" x14ac:dyDescent="0.2">
      <c r="A26" s="7">
        <v>59.772666666666673</v>
      </c>
      <c r="B26" s="7">
        <v>5.8498333333333337</v>
      </c>
      <c r="C26" s="2">
        <v>2021</v>
      </c>
      <c r="D26" s="2">
        <v>25</v>
      </c>
      <c r="E26" s="2">
        <v>37707</v>
      </c>
      <c r="F26" s="3" t="s">
        <v>127</v>
      </c>
      <c r="G26" s="2" t="s">
        <v>164</v>
      </c>
      <c r="H26" s="2">
        <v>66.400000000000006</v>
      </c>
      <c r="I26" s="2">
        <v>1.5</v>
      </c>
      <c r="J26" s="2">
        <v>200</v>
      </c>
      <c r="K26" s="2" t="s">
        <v>213</v>
      </c>
      <c r="L26" s="2"/>
      <c r="M26" s="2">
        <v>35.299999999999997</v>
      </c>
      <c r="N26" s="2">
        <v>150</v>
      </c>
      <c r="O26" s="2" t="s">
        <v>211</v>
      </c>
      <c r="P26" s="2">
        <v>4</v>
      </c>
      <c r="Q26" t="s">
        <v>225</v>
      </c>
      <c r="R26" t="s">
        <v>244</v>
      </c>
      <c r="S26">
        <v>7</v>
      </c>
      <c r="T26">
        <v>3120</v>
      </c>
      <c r="U26" t="s">
        <v>237</v>
      </c>
      <c r="AE26" s="13">
        <f>T26/S26</f>
        <v>445.71428571428572</v>
      </c>
      <c r="AF26" s="15">
        <f t="shared" si="0"/>
        <v>49</v>
      </c>
      <c r="AG26" s="18">
        <f t="shared" si="1"/>
        <v>0</v>
      </c>
      <c r="AH26" s="19">
        <f t="shared" si="2"/>
        <v>0</v>
      </c>
      <c r="AI26" s="20">
        <v>0</v>
      </c>
      <c r="AJ26" s="16">
        <v>3120</v>
      </c>
      <c r="AK26" s="18"/>
      <c r="AL26" s="19"/>
      <c r="AM26" s="20"/>
      <c r="AN26">
        <f>AJ26/AF26</f>
        <v>63.673469387755105</v>
      </c>
    </row>
    <row r="27" spans="1:40" x14ac:dyDescent="0.2">
      <c r="A27" s="7">
        <v>59.971166666666669</v>
      </c>
      <c r="B27" s="7">
        <v>5.9773333333333332</v>
      </c>
      <c r="C27" s="2">
        <v>2021</v>
      </c>
      <c r="D27" s="2">
        <v>26</v>
      </c>
      <c r="E27" s="2">
        <v>37708</v>
      </c>
      <c r="F27" s="3" t="s">
        <v>128</v>
      </c>
      <c r="G27" s="2" t="s">
        <v>165</v>
      </c>
      <c r="H27" s="2">
        <v>77.400000000000006</v>
      </c>
      <c r="I27" s="2">
        <v>11</v>
      </c>
      <c r="J27" s="2">
        <v>120</v>
      </c>
      <c r="K27" s="2" t="s">
        <v>215</v>
      </c>
      <c r="L27" s="2"/>
      <c r="M27" s="2">
        <v>11</v>
      </c>
      <c r="N27" s="2">
        <v>120</v>
      </c>
      <c r="O27" s="2"/>
      <c r="P27" s="2">
        <v>4</v>
      </c>
      <c r="Q27" t="s">
        <v>225</v>
      </c>
      <c r="R27" t="s">
        <v>244</v>
      </c>
      <c r="S27">
        <v>7</v>
      </c>
      <c r="T27">
        <v>2340</v>
      </c>
      <c r="U27" t="s">
        <v>243</v>
      </c>
      <c r="AE27" s="13">
        <f>T27/S27</f>
        <v>334.28571428571428</v>
      </c>
      <c r="AF27" s="15">
        <f t="shared" si="0"/>
        <v>49</v>
      </c>
      <c r="AG27" s="18">
        <f t="shared" si="1"/>
        <v>0</v>
      </c>
      <c r="AH27" s="19">
        <f t="shared" si="2"/>
        <v>0</v>
      </c>
      <c r="AI27" s="20">
        <v>0</v>
      </c>
      <c r="AJ27" s="16">
        <v>2340</v>
      </c>
      <c r="AK27" s="18"/>
      <c r="AL27" s="19"/>
      <c r="AM27" s="20"/>
      <c r="AN27">
        <f>AJ27/AF27</f>
        <v>47.755102040816325</v>
      </c>
    </row>
    <row r="28" spans="1:40" x14ac:dyDescent="0.2">
      <c r="A28" s="7">
        <v>59.952833333333331</v>
      </c>
      <c r="B28" s="7">
        <v>5.8739999999999997</v>
      </c>
      <c r="C28" s="2">
        <v>2021</v>
      </c>
      <c r="D28" s="2">
        <v>27</v>
      </c>
      <c r="E28" s="2">
        <v>37709</v>
      </c>
      <c r="F28" s="3" t="s">
        <v>129</v>
      </c>
      <c r="G28" s="2" t="s">
        <v>166</v>
      </c>
      <c r="H28" s="2">
        <v>70.900000000000006</v>
      </c>
      <c r="I28" s="2">
        <v>4.7</v>
      </c>
      <c r="J28" s="2">
        <v>120</v>
      </c>
      <c r="K28" s="2" t="s">
        <v>215</v>
      </c>
      <c r="L28" s="2"/>
      <c r="M28" s="2">
        <v>4.7</v>
      </c>
      <c r="N28" s="2">
        <v>120</v>
      </c>
      <c r="O28" s="2"/>
      <c r="P28" s="2">
        <v>4</v>
      </c>
      <c r="Q28" t="s">
        <v>225</v>
      </c>
      <c r="R28" t="s">
        <v>244</v>
      </c>
      <c r="S28">
        <v>13</v>
      </c>
      <c r="T28">
        <v>3880</v>
      </c>
      <c r="U28" t="s">
        <v>245</v>
      </c>
      <c r="AE28" s="13">
        <f>T28/S28</f>
        <v>298.46153846153845</v>
      </c>
      <c r="AF28" s="15">
        <f t="shared" si="0"/>
        <v>169</v>
      </c>
      <c r="AG28" s="18">
        <f t="shared" si="1"/>
        <v>0</v>
      </c>
      <c r="AH28" s="19">
        <f t="shared" si="2"/>
        <v>0</v>
      </c>
      <c r="AI28" s="20">
        <v>0</v>
      </c>
      <c r="AJ28" s="16">
        <v>3880</v>
      </c>
      <c r="AK28" s="18"/>
      <c r="AL28" s="19"/>
      <c r="AM28" s="20"/>
      <c r="AN28">
        <f>AJ28/AF28</f>
        <v>22.958579881656803</v>
      </c>
    </row>
    <row r="29" spans="1:40" x14ac:dyDescent="0.2">
      <c r="A29" s="7">
        <v>60.421500000000002</v>
      </c>
      <c r="B29" s="7">
        <v>5.0356666666666667</v>
      </c>
      <c r="C29" s="2">
        <v>2021</v>
      </c>
      <c r="D29" s="2">
        <v>28</v>
      </c>
      <c r="E29" s="2">
        <v>37710</v>
      </c>
      <c r="F29" s="3" t="s">
        <v>130</v>
      </c>
      <c r="G29" s="2" t="s">
        <v>167</v>
      </c>
      <c r="H29" s="2">
        <v>42.2</v>
      </c>
      <c r="I29" s="2">
        <v>24.3</v>
      </c>
      <c r="J29" s="2">
        <v>200</v>
      </c>
      <c r="K29" s="8" t="s">
        <v>198</v>
      </c>
      <c r="L29" s="2"/>
      <c r="M29" s="2">
        <v>24.3</v>
      </c>
      <c r="N29" s="2">
        <v>200</v>
      </c>
      <c r="O29" s="2"/>
      <c r="P29" s="2">
        <v>3</v>
      </c>
      <c r="Q29" t="s">
        <v>225</v>
      </c>
      <c r="R29" t="s">
        <v>226</v>
      </c>
      <c r="S29" s="11">
        <v>2</v>
      </c>
      <c r="T29" s="11">
        <v>3120</v>
      </c>
      <c r="U29" t="s">
        <v>253</v>
      </c>
      <c r="V29">
        <v>2.5</v>
      </c>
      <c r="W29">
        <v>3120</v>
      </c>
      <c r="X29" t="s">
        <v>299</v>
      </c>
      <c r="AE29" s="13">
        <f>W29/V29+T29/S29</f>
        <v>2808</v>
      </c>
      <c r="AF29" s="15">
        <f t="shared" si="0"/>
        <v>4</v>
      </c>
      <c r="AG29" s="18">
        <f t="shared" si="1"/>
        <v>6.25</v>
      </c>
      <c r="AH29" s="19">
        <f t="shared" si="2"/>
        <v>0</v>
      </c>
      <c r="AI29" s="20">
        <v>0</v>
      </c>
      <c r="AJ29" s="16">
        <v>3120</v>
      </c>
      <c r="AK29" s="18">
        <v>3120</v>
      </c>
      <c r="AL29" s="19"/>
      <c r="AM29" s="20"/>
      <c r="AN29">
        <f>AJ29/AF29+AK29/AG29</f>
        <v>1279.2</v>
      </c>
    </row>
    <row r="30" spans="1:40" x14ac:dyDescent="0.2">
      <c r="A30" s="7">
        <v>60.625166666666672</v>
      </c>
      <c r="B30" s="7">
        <v>4.9606666666666666</v>
      </c>
      <c r="C30" s="2">
        <v>2021</v>
      </c>
      <c r="D30" s="2">
        <v>29</v>
      </c>
      <c r="E30" s="2">
        <v>37711</v>
      </c>
      <c r="F30" s="3" t="s">
        <v>131</v>
      </c>
      <c r="G30" s="2" t="s">
        <v>168</v>
      </c>
      <c r="H30" s="2">
        <v>18.3</v>
      </c>
      <c r="I30" s="2">
        <v>9.9</v>
      </c>
      <c r="J30" s="2">
        <v>300</v>
      </c>
      <c r="K30" s="2" t="s">
        <v>199</v>
      </c>
      <c r="L30" s="2"/>
      <c r="M30" s="2">
        <v>9.9</v>
      </c>
      <c r="N30" s="2">
        <v>300</v>
      </c>
      <c r="O30" s="2"/>
      <c r="P30" s="2">
        <v>2</v>
      </c>
      <c r="Q30" t="s">
        <v>225</v>
      </c>
      <c r="R30" t="s">
        <v>244</v>
      </c>
      <c r="S30" s="11">
        <v>2.5</v>
      </c>
      <c r="T30" s="11">
        <v>3620</v>
      </c>
      <c r="U30" t="s">
        <v>234</v>
      </c>
      <c r="AE30" s="13">
        <f>T30/S30</f>
        <v>1448</v>
      </c>
      <c r="AF30" s="15">
        <f t="shared" si="0"/>
        <v>6.25</v>
      </c>
      <c r="AG30" s="18">
        <f t="shared" si="1"/>
        <v>0</v>
      </c>
      <c r="AH30" s="19">
        <f t="shared" si="2"/>
        <v>0</v>
      </c>
      <c r="AI30" s="20">
        <v>0</v>
      </c>
      <c r="AJ30" s="16">
        <v>3620</v>
      </c>
      <c r="AK30" s="18"/>
      <c r="AL30" s="19"/>
      <c r="AM30" s="20"/>
      <c r="AN30">
        <f>AJ30/AF30</f>
        <v>579.20000000000005</v>
      </c>
    </row>
    <row r="31" spans="1:40" x14ac:dyDescent="0.2">
      <c r="A31" s="7">
        <v>60.624833333333342</v>
      </c>
      <c r="B31" s="7">
        <v>5.0461666666666662</v>
      </c>
      <c r="C31" s="2">
        <v>2021</v>
      </c>
      <c r="D31" s="2">
        <v>30</v>
      </c>
      <c r="E31" s="2">
        <v>37712</v>
      </c>
      <c r="F31" s="3" t="s">
        <v>169</v>
      </c>
      <c r="G31" s="2" t="s">
        <v>170</v>
      </c>
      <c r="H31" s="2">
        <v>23.1</v>
      </c>
      <c r="I31" s="2">
        <v>10.4</v>
      </c>
      <c r="J31" s="2">
        <v>300</v>
      </c>
      <c r="K31" s="2" t="s">
        <v>199</v>
      </c>
      <c r="L31" s="2"/>
      <c r="M31" s="2">
        <v>10.4</v>
      </c>
      <c r="N31" s="2">
        <v>300</v>
      </c>
      <c r="O31" s="2"/>
      <c r="P31" s="2">
        <v>2</v>
      </c>
      <c r="Q31" t="s">
        <v>225</v>
      </c>
      <c r="R31" t="s">
        <v>244</v>
      </c>
      <c r="S31" s="11">
        <v>2.2999999999999998</v>
      </c>
      <c r="T31" s="11">
        <v>3620</v>
      </c>
      <c r="U31" t="s">
        <v>234</v>
      </c>
      <c r="V31">
        <v>2.7</v>
      </c>
      <c r="W31">
        <v>1560</v>
      </c>
      <c r="X31" t="s">
        <v>300</v>
      </c>
      <c r="AE31" s="13">
        <f>W31/V31+T31/S31</f>
        <v>2151.6908212560388</v>
      </c>
      <c r="AF31" s="15">
        <f t="shared" si="0"/>
        <v>5.2899999999999991</v>
      </c>
      <c r="AG31" s="18">
        <f t="shared" si="1"/>
        <v>7.2900000000000009</v>
      </c>
      <c r="AH31" s="19">
        <f t="shared" si="2"/>
        <v>0</v>
      </c>
      <c r="AI31" s="20">
        <v>0</v>
      </c>
      <c r="AJ31" s="16">
        <v>3620</v>
      </c>
      <c r="AK31" s="18">
        <v>1560</v>
      </c>
      <c r="AL31" s="19"/>
      <c r="AM31" s="20"/>
      <c r="AN31">
        <f>AJ31/AF31+AK31/AG31</f>
        <v>898.30178845091677</v>
      </c>
    </row>
    <row r="32" spans="1:40" x14ac:dyDescent="0.2">
      <c r="A32" s="7">
        <v>60.587000000000003</v>
      </c>
      <c r="B32" s="7">
        <v>5.1691666666666674</v>
      </c>
      <c r="C32" s="2">
        <v>2021</v>
      </c>
      <c r="D32" s="2">
        <v>31</v>
      </c>
      <c r="E32" s="2">
        <v>37713</v>
      </c>
      <c r="F32" s="3" t="s">
        <v>132</v>
      </c>
      <c r="G32" s="2" t="s">
        <v>171</v>
      </c>
      <c r="H32" s="2">
        <v>31.9</v>
      </c>
      <c r="I32" s="2">
        <v>5.4</v>
      </c>
      <c r="J32" s="2">
        <v>50</v>
      </c>
      <c r="K32" s="2" t="s">
        <v>200</v>
      </c>
      <c r="L32" s="2"/>
      <c r="M32" s="2">
        <v>5.4</v>
      </c>
      <c r="N32" s="2">
        <v>50</v>
      </c>
      <c r="O32" s="2"/>
      <c r="P32" s="2">
        <v>5</v>
      </c>
      <c r="Q32" t="s">
        <v>225</v>
      </c>
      <c r="R32" t="s">
        <v>226</v>
      </c>
      <c r="S32" s="11">
        <v>1.1000000000000001</v>
      </c>
      <c r="T32" s="11">
        <v>3120</v>
      </c>
      <c r="U32" t="s">
        <v>257</v>
      </c>
      <c r="V32">
        <v>1.5</v>
      </c>
      <c r="W32">
        <v>2500</v>
      </c>
      <c r="X32" t="s">
        <v>301</v>
      </c>
      <c r="Y32">
        <v>3</v>
      </c>
      <c r="Z32">
        <v>3120</v>
      </c>
      <c r="AA32" t="s">
        <v>302</v>
      </c>
      <c r="AE32" s="14">
        <f>Z32/Y32+W32/V32+T32/S32</f>
        <v>5543.030303030303</v>
      </c>
      <c r="AF32" s="15">
        <f t="shared" si="0"/>
        <v>1.2100000000000002</v>
      </c>
      <c r="AG32" s="18">
        <f t="shared" si="1"/>
        <v>2.25</v>
      </c>
      <c r="AH32" s="19">
        <f t="shared" si="2"/>
        <v>9</v>
      </c>
      <c r="AI32" s="20">
        <v>0</v>
      </c>
      <c r="AJ32" s="16">
        <v>3120</v>
      </c>
      <c r="AK32" s="18">
        <v>2500</v>
      </c>
      <c r="AL32" s="19">
        <v>3120</v>
      </c>
      <c r="AM32" s="20"/>
      <c r="AN32">
        <f>AJ32/AF32+AK32/AG32+AL32/AH32</f>
        <v>4036.2901744719925</v>
      </c>
    </row>
    <row r="33" spans="1:40" x14ac:dyDescent="0.2">
      <c r="A33" s="7">
        <v>60.68483333333333</v>
      </c>
      <c r="B33" s="7">
        <v>5.1713333333333331</v>
      </c>
      <c r="C33" s="2">
        <v>2021</v>
      </c>
      <c r="D33" s="2">
        <v>32</v>
      </c>
      <c r="E33" s="2">
        <v>37714</v>
      </c>
      <c r="F33" s="3" t="s">
        <v>133</v>
      </c>
      <c r="G33" s="2" t="s">
        <v>172</v>
      </c>
      <c r="H33" s="2">
        <v>30.8</v>
      </c>
      <c r="I33" s="2">
        <v>11.2</v>
      </c>
      <c r="J33" s="2">
        <v>30</v>
      </c>
      <c r="K33" s="2" t="s">
        <v>192</v>
      </c>
      <c r="L33" s="2"/>
      <c r="M33" s="2">
        <v>11.2</v>
      </c>
      <c r="N33" s="2">
        <v>30</v>
      </c>
      <c r="O33" s="2"/>
      <c r="P33" s="2">
        <v>5</v>
      </c>
      <c r="Q33" t="s">
        <v>225</v>
      </c>
      <c r="R33" t="s">
        <v>244</v>
      </c>
      <c r="S33">
        <v>18</v>
      </c>
      <c r="T33">
        <v>3620</v>
      </c>
      <c r="U33" t="s">
        <v>258</v>
      </c>
      <c r="AE33" s="13">
        <f>T33/S33</f>
        <v>201.11111111111111</v>
      </c>
      <c r="AF33" s="15">
        <f t="shared" si="0"/>
        <v>324</v>
      </c>
      <c r="AG33" s="18">
        <f t="shared" si="1"/>
        <v>0</v>
      </c>
      <c r="AH33" s="19">
        <f t="shared" si="2"/>
        <v>0</v>
      </c>
      <c r="AI33" s="20">
        <v>0</v>
      </c>
      <c r="AJ33" s="16">
        <v>3620</v>
      </c>
      <c r="AK33" s="18"/>
      <c r="AL33" s="19"/>
      <c r="AM33" s="20"/>
      <c r="AN33">
        <f>AJ33/AF33</f>
        <v>11.17283950617284</v>
      </c>
    </row>
    <row r="34" spans="1:40" x14ac:dyDescent="0.2">
      <c r="A34" s="7">
        <v>60.94616666666667</v>
      </c>
      <c r="B34" s="7">
        <v>4.9401666666666664</v>
      </c>
      <c r="C34" s="2">
        <v>2021</v>
      </c>
      <c r="D34" s="2">
        <v>33</v>
      </c>
      <c r="E34" s="2">
        <v>37715</v>
      </c>
      <c r="F34" s="3" t="s">
        <v>134</v>
      </c>
      <c r="G34" s="2" t="s">
        <v>173</v>
      </c>
      <c r="H34" s="2">
        <v>22.4</v>
      </c>
      <c r="I34" s="2">
        <v>0</v>
      </c>
      <c r="J34" s="2"/>
      <c r="K34" s="2" t="s">
        <v>221</v>
      </c>
      <c r="L34" s="2"/>
      <c r="M34" s="2"/>
      <c r="N34" s="2"/>
      <c r="O34" s="2"/>
      <c r="P34" s="2">
        <v>1</v>
      </c>
      <c r="Q34" t="s">
        <v>225</v>
      </c>
      <c r="R34" t="s">
        <v>244</v>
      </c>
      <c r="S34">
        <v>5.2</v>
      </c>
      <c r="T34">
        <v>3120</v>
      </c>
      <c r="U34" t="s">
        <v>249</v>
      </c>
      <c r="AE34" s="13">
        <f>T34/S34</f>
        <v>600</v>
      </c>
      <c r="AF34" s="15">
        <f t="shared" si="0"/>
        <v>27.040000000000003</v>
      </c>
      <c r="AG34" s="18">
        <f t="shared" si="1"/>
        <v>0</v>
      </c>
      <c r="AH34" s="19">
        <f t="shared" si="2"/>
        <v>0</v>
      </c>
      <c r="AI34" s="20">
        <v>0</v>
      </c>
      <c r="AJ34" s="16">
        <v>3120</v>
      </c>
      <c r="AK34" s="18"/>
      <c r="AL34" s="19"/>
      <c r="AM34" s="20"/>
      <c r="AN34">
        <f>AJ34/AF34</f>
        <v>115.38461538461537</v>
      </c>
    </row>
    <row r="35" spans="1:40" x14ac:dyDescent="0.2">
      <c r="A35" s="7">
        <v>60.979166666666657</v>
      </c>
      <c r="B35" s="7">
        <v>4.721166666666667</v>
      </c>
      <c r="C35" s="2">
        <v>2021</v>
      </c>
      <c r="D35" s="2">
        <v>34</v>
      </c>
      <c r="E35" s="2">
        <v>37716</v>
      </c>
      <c r="F35" s="3" t="s">
        <v>135</v>
      </c>
      <c r="G35" s="2" t="s">
        <v>174</v>
      </c>
      <c r="H35" s="2">
        <v>10.3</v>
      </c>
      <c r="I35" s="2">
        <v>0</v>
      </c>
      <c r="J35" s="2"/>
      <c r="K35" s="2" t="s">
        <v>221</v>
      </c>
      <c r="L35" s="2"/>
      <c r="M35" s="2"/>
      <c r="N35" s="2"/>
      <c r="O35" s="2"/>
      <c r="P35" s="2">
        <v>1</v>
      </c>
      <c r="Q35" t="s">
        <v>225</v>
      </c>
      <c r="R35" t="s">
        <v>244</v>
      </c>
      <c r="S35" s="11">
        <v>2.6</v>
      </c>
      <c r="T35" s="11">
        <v>1560</v>
      </c>
      <c r="U35" t="s">
        <v>231</v>
      </c>
      <c r="AE35" s="13">
        <f>T35/S35</f>
        <v>600</v>
      </c>
      <c r="AF35" s="15">
        <f t="shared" si="0"/>
        <v>6.7600000000000007</v>
      </c>
      <c r="AG35" s="18">
        <f t="shared" si="1"/>
        <v>0</v>
      </c>
      <c r="AH35" s="19">
        <f t="shared" si="2"/>
        <v>0</v>
      </c>
      <c r="AI35" s="20">
        <v>0</v>
      </c>
      <c r="AJ35" s="16">
        <v>1560</v>
      </c>
      <c r="AK35" s="18"/>
      <c r="AL35" s="19"/>
      <c r="AM35" s="20"/>
      <c r="AN35">
        <f>AJ35/AF35</f>
        <v>230.76923076923075</v>
      </c>
    </row>
    <row r="36" spans="1:40" x14ac:dyDescent="0.2">
      <c r="A36" s="7">
        <v>60.977833333333344</v>
      </c>
      <c r="B36" s="7">
        <v>4.9221666666666666</v>
      </c>
      <c r="C36" s="2">
        <v>2021</v>
      </c>
      <c r="D36" s="2">
        <v>35</v>
      </c>
      <c r="E36" s="2">
        <v>37717</v>
      </c>
      <c r="F36" s="3" t="s">
        <v>136</v>
      </c>
      <c r="G36" s="2" t="s">
        <v>175</v>
      </c>
      <c r="H36" s="2">
        <v>20.8</v>
      </c>
      <c r="I36" s="2">
        <v>0</v>
      </c>
      <c r="J36" s="2"/>
      <c r="K36" s="2" t="s">
        <v>221</v>
      </c>
      <c r="L36" s="2"/>
      <c r="M36" s="2"/>
      <c r="N36" s="2"/>
      <c r="O36" s="2"/>
      <c r="P36" s="2">
        <v>1</v>
      </c>
      <c r="Q36" t="s">
        <v>225</v>
      </c>
      <c r="R36" t="s">
        <v>244</v>
      </c>
      <c r="S36" s="11">
        <v>2.5</v>
      </c>
      <c r="T36" s="11">
        <v>5460</v>
      </c>
      <c r="U36" t="s">
        <v>259</v>
      </c>
      <c r="V36">
        <v>2.5</v>
      </c>
      <c r="W36">
        <v>3120</v>
      </c>
      <c r="X36" t="s">
        <v>303</v>
      </c>
      <c r="AE36" s="13">
        <f>W36/V36+T36/S36</f>
        <v>3432</v>
      </c>
      <c r="AF36" s="15">
        <f t="shared" si="0"/>
        <v>6.25</v>
      </c>
      <c r="AG36" s="18">
        <f t="shared" si="1"/>
        <v>6.25</v>
      </c>
      <c r="AH36" s="19">
        <f t="shared" si="2"/>
        <v>0</v>
      </c>
      <c r="AI36" s="20">
        <v>0</v>
      </c>
      <c r="AJ36" s="16">
        <v>5460</v>
      </c>
      <c r="AK36" s="18">
        <v>3120</v>
      </c>
      <c r="AL36" s="19"/>
      <c r="AM36" s="20"/>
      <c r="AN36">
        <f>AJ36/AF36+AK36/AG36</f>
        <v>1372.8</v>
      </c>
    </row>
    <row r="37" spans="1:40" x14ac:dyDescent="0.2">
      <c r="A37" s="7">
        <v>60.973333333333343</v>
      </c>
      <c r="B37" s="7">
        <v>5.1661666666666664</v>
      </c>
      <c r="C37" s="2">
        <v>2021</v>
      </c>
      <c r="D37" s="2">
        <v>36</v>
      </c>
      <c r="E37" s="2">
        <v>37718</v>
      </c>
      <c r="F37" s="3" t="s">
        <v>137</v>
      </c>
      <c r="G37" s="2" t="s">
        <v>176</v>
      </c>
      <c r="H37" s="2">
        <v>34</v>
      </c>
      <c r="I37" s="2">
        <v>10.3</v>
      </c>
      <c r="J37" s="2">
        <v>70</v>
      </c>
      <c r="K37" s="2" t="s">
        <v>189</v>
      </c>
      <c r="L37" s="2"/>
      <c r="M37" s="2">
        <v>10.3</v>
      </c>
      <c r="N37" s="2">
        <v>70</v>
      </c>
      <c r="O37" s="2"/>
      <c r="P37" s="2">
        <v>4</v>
      </c>
      <c r="Q37" t="s">
        <v>225</v>
      </c>
      <c r="R37" t="s">
        <v>244</v>
      </c>
      <c r="S37" s="11">
        <v>3.4</v>
      </c>
      <c r="T37" s="11">
        <v>3120</v>
      </c>
      <c r="U37" t="s">
        <v>232</v>
      </c>
      <c r="AE37" s="13">
        <f>T37/S37</f>
        <v>917.64705882352939</v>
      </c>
      <c r="AF37" s="15">
        <f t="shared" si="0"/>
        <v>11.559999999999999</v>
      </c>
      <c r="AG37" s="18">
        <f t="shared" si="1"/>
        <v>0</v>
      </c>
      <c r="AH37" s="19">
        <f t="shared" si="2"/>
        <v>0</v>
      </c>
      <c r="AI37" s="20">
        <v>0</v>
      </c>
      <c r="AJ37" s="16">
        <v>3120</v>
      </c>
      <c r="AK37" s="18"/>
      <c r="AL37" s="19"/>
      <c r="AM37" s="20"/>
      <c r="AN37">
        <f>AJ37/AF37</f>
        <v>269.89619377162632</v>
      </c>
    </row>
    <row r="38" spans="1:40" x14ac:dyDescent="0.2">
      <c r="A38" s="7">
        <v>61.194000000000003</v>
      </c>
      <c r="B38" s="7">
        <v>5.0098333333333329</v>
      </c>
      <c r="C38" s="2">
        <v>2021</v>
      </c>
      <c r="D38" s="2">
        <v>37</v>
      </c>
      <c r="E38" s="2">
        <v>37719</v>
      </c>
      <c r="F38" s="3" t="s">
        <v>138</v>
      </c>
      <c r="G38" s="2" t="s">
        <v>177</v>
      </c>
      <c r="H38" s="2">
        <v>29.3</v>
      </c>
      <c r="I38" s="2">
        <v>11.1</v>
      </c>
      <c r="J38" s="2">
        <v>130</v>
      </c>
      <c r="K38" s="2" t="s">
        <v>202</v>
      </c>
      <c r="L38" s="2"/>
      <c r="M38" s="2">
        <v>11.1</v>
      </c>
      <c r="N38" s="2">
        <v>130</v>
      </c>
      <c r="O38" s="2"/>
      <c r="P38" s="2">
        <v>4</v>
      </c>
      <c r="Q38" t="s">
        <v>225</v>
      </c>
      <c r="R38" t="s">
        <v>226</v>
      </c>
      <c r="S38" s="11">
        <v>1.6</v>
      </c>
      <c r="T38" s="11">
        <v>3600</v>
      </c>
      <c r="U38" t="s">
        <v>255</v>
      </c>
      <c r="AE38" s="13">
        <f>T38/S38</f>
        <v>2250</v>
      </c>
      <c r="AF38" s="15">
        <f t="shared" si="0"/>
        <v>2.5600000000000005</v>
      </c>
      <c r="AG38" s="18">
        <f t="shared" si="1"/>
        <v>0</v>
      </c>
      <c r="AH38" s="19">
        <f t="shared" si="2"/>
        <v>0</v>
      </c>
      <c r="AI38" s="20">
        <v>0</v>
      </c>
      <c r="AJ38" s="16">
        <v>3600</v>
      </c>
      <c r="AK38" s="18"/>
      <c r="AL38" s="19"/>
      <c r="AM38" s="20"/>
      <c r="AN38">
        <f>AJ38/AF38</f>
        <v>1406.2499999999998</v>
      </c>
    </row>
    <row r="39" spans="1:40" x14ac:dyDescent="0.2">
      <c r="A39" s="7">
        <v>61.204000000000001</v>
      </c>
      <c r="B39" s="7">
        <v>5.0506666666666664</v>
      </c>
      <c r="C39" s="2">
        <v>2021</v>
      </c>
      <c r="D39" s="2">
        <v>38</v>
      </c>
      <c r="E39" s="2">
        <v>37720</v>
      </c>
      <c r="F39" s="2" t="s">
        <v>139</v>
      </c>
      <c r="G39" s="2" t="s">
        <v>178</v>
      </c>
      <c r="H39" s="2">
        <v>29.7</v>
      </c>
      <c r="I39" s="2">
        <v>12.4</v>
      </c>
      <c r="J39" s="2">
        <v>130</v>
      </c>
      <c r="K39" s="2" t="s">
        <v>201</v>
      </c>
      <c r="L39" s="2"/>
      <c r="M39" s="2">
        <v>12.4</v>
      </c>
      <c r="N39" s="2">
        <v>130</v>
      </c>
      <c r="O39" s="2"/>
      <c r="P39" s="2">
        <v>4</v>
      </c>
      <c r="Q39" t="s">
        <v>225</v>
      </c>
      <c r="R39" t="s">
        <v>244</v>
      </c>
      <c r="S39" s="11">
        <v>2.2000000000000002</v>
      </c>
      <c r="T39" s="11">
        <v>2340</v>
      </c>
      <c r="U39" t="s">
        <v>256</v>
      </c>
      <c r="V39">
        <v>4.3</v>
      </c>
      <c r="W39">
        <v>3120</v>
      </c>
      <c r="X39" t="s">
        <v>304</v>
      </c>
      <c r="Y39">
        <v>4.4000000000000004</v>
      </c>
      <c r="Z39">
        <v>3600</v>
      </c>
      <c r="AA39" t="s">
        <v>255</v>
      </c>
      <c r="AE39" s="13">
        <f>Z39/Y39+W39/V39+T39/S39</f>
        <v>2607.3995771670188</v>
      </c>
      <c r="AF39" s="15">
        <f t="shared" si="0"/>
        <v>4.8400000000000007</v>
      </c>
      <c r="AG39" s="18">
        <f t="shared" si="1"/>
        <v>18.489999999999998</v>
      </c>
      <c r="AH39" s="19">
        <f t="shared" si="2"/>
        <v>19.360000000000003</v>
      </c>
      <c r="AI39" s="20">
        <v>0</v>
      </c>
      <c r="AJ39" s="16">
        <v>2340</v>
      </c>
      <c r="AK39" s="18">
        <v>3120</v>
      </c>
      <c r="AL39" s="19">
        <v>3600</v>
      </c>
      <c r="AM39" s="20"/>
      <c r="AN39">
        <f>AJ39/AF39+AK39/AG39+AL39/AH39</f>
        <v>838.16134698675614</v>
      </c>
    </row>
    <row r="40" spans="1:40" x14ac:dyDescent="0.2">
      <c r="A40" s="7">
        <v>61.290166666666657</v>
      </c>
      <c r="B40" s="7">
        <v>4.9773333333333332</v>
      </c>
      <c r="C40" s="2">
        <v>2021</v>
      </c>
      <c r="D40" s="2">
        <v>39</v>
      </c>
      <c r="E40" s="2">
        <v>37721</v>
      </c>
      <c r="F40" s="2" t="s">
        <v>140</v>
      </c>
      <c r="G40" s="2" t="s">
        <v>141</v>
      </c>
      <c r="H40" s="2">
        <v>26</v>
      </c>
      <c r="I40" s="2">
        <v>3</v>
      </c>
      <c r="J40" s="2">
        <v>180</v>
      </c>
      <c r="K40" s="2" t="s">
        <v>208</v>
      </c>
      <c r="L40" s="2"/>
      <c r="M40" s="2">
        <v>3</v>
      </c>
      <c r="N40" s="2">
        <v>180</v>
      </c>
      <c r="O40" s="2"/>
      <c r="P40" s="2">
        <v>3</v>
      </c>
      <c r="Q40" t="s">
        <v>225</v>
      </c>
      <c r="R40" t="s">
        <v>244</v>
      </c>
      <c r="S40" s="11">
        <v>2</v>
      </c>
      <c r="T40" s="11">
        <v>2340</v>
      </c>
      <c r="U40" t="s">
        <v>306</v>
      </c>
      <c r="V40">
        <v>3</v>
      </c>
      <c r="W40">
        <v>1560</v>
      </c>
      <c r="X40" t="s">
        <v>229</v>
      </c>
      <c r="AE40" s="13">
        <f>W40/V40+T40/S40</f>
        <v>1690</v>
      </c>
      <c r="AF40" s="15">
        <f t="shared" si="0"/>
        <v>4</v>
      </c>
      <c r="AG40" s="18">
        <f t="shared" si="1"/>
        <v>9</v>
      </c>
      <c r="AH40" s="19">
        <f t="shared" si="2"/>
        <v>0</v>
      </c>
      <c r="AI40" s="20">
        <v>0</v>
      </c>
      <c r="AJ40" s="16">
        <v>2340</v>
      </c>
      <c r="AK40" s="18">
        <v>1560</v>
      </c>
      <c r="AL40" s="19"/>
      <c r="AM40" s="20"/>
      <c r="AN40">
        <f>AJ40/AF40+AK40/AG40</f>
        <v>758.33333333333337</v>
      </c>
    </row>
    <row r="41" spans="1:40" x14ac:dyDescent="0.2">
      <c r="A41" s="7">
        <v>61.368499999999997</v>
      </c>
      <c r="B41" s="7">
        <v>5.3391666666666664</v>
      </c>
      <c r="C41" s="2">
        <v>2021</v>
      </c>
      <c r="D41" s="2">
        <v>40</v>
      </c>
      <c r="E41" s="2">
        <v>37722</v>
      </c>
      <c r="F41" s="2" t="s">
        <v>142</v>
      </c>
      <c r="G41" s="2" t="s">
        <v>143</v>
      </c>
      <c r="H41" s="2">
        <v>48.3</v>
      </c>
      <c r="I41" s="2">
        <v>1.8</v>
      </c>
      <c r="J41" s="2">
        <v>100</v>
      </c>
      <c r="K41" s="2" t="s">
        <v>207</v>
      </c>
      <c r="L41" s="2"/>
      <c r="M41" s="2">
        <v>1.8</v>
      </c>
      <c r="N41" s="2">
        <v>100</v>
      </c>
      <c r="O41" s="2"/>
      <c r="P41" s="2">
        <v>4</v>
      </c>
      <c r="Q41" t="s">
        <v>225</v>
      </c>
      <c r="R41" t="s">
        <v>244</v>
      </c>
      <c r="S41" s="11">
        <v>3.2</v>
      </c>
      <c r="T41" s="11">
        <v>1560</v>
      </c>
      <c r="U41" t="s">
        <v>230</v>
      </c>
      <c r="AE41" s="13">
        <f>T41/S41</f>
        <v>487.5</v>
      </c>
      <c r="AF41" s="15">
        <f t="shared" si="0"/>
        <v>10.240000000000002</v>
      </c>
      <c r="AG41" s="18">
        <f t="shared" si="1"/>
        <v>0</v>
      </c>
      <c r="AH41" s="19">
        <f t="shared" si="2"/>
        <v>0</v>
      </c>
      <c r="AI41" s="20">
        <v>0</v>
      </c>
      <c r="AJ41" s="16">
        <v>1560</v>
      </c>
      <c r="AK41" s="18"/>
      <c r="AL41" s="19"/>
      <c r="AM41" s="20"/>
      <c r="AN41">
        <f>AJ41/AF41</f>
        <v>152.34374999999997</v>
      </c>
    </row>
    <row r="42" spans="1:40" x14ac:dyDescent="0.2">
      <c r="A42" s="7">
        <v>61.30833333333333</v>
      </c>
      <c r="B42" s="7">
        <v>4.9693333333333332</v>
      </c>
      <c r="C42" s="2">
        <v>2021</v>
      </c>
      <c r="D42" s="2">
        <v>41</v>
      </c>
      <c r="E42" s="2">
        <v>37723</v>
      </c>
      <c r="F42" s="2" t="s">
        <v>144</v>
      </c>
      <c r="G42" s="2" t="s">
        <v>145</v>
      </c>
      <c r="H42" s="2">
        <v>26.7</v>
      </c>
      <c r="I42" s="2">
        <v>1.3</v>
      </c>
      <c r="J42" s="2">
        <v>130</v>
      </c>
      <c r="K42" s="2" t="s">
        <v>206</v>
      </c>
      <c r="L42" s="2"/>
      <c r="M42" s="2">
        <v>1.3</v>
      </c>
      <c r="N42" s="2">
        <v>130</v>
      </c>
      <c r="O42" s="2"/>
      <c r="P42" s="2">
        <v>4</v>
      </c>
      <c r="Q42" t="s">
        <v>225</v>
      </c>
      <c r="R42" t="s">
        <v>226</v>
      </c>
      <c r="S42" s="11">
        <v>1.2</v>
      </c>
      <c r="T42" s="11">
        <v>1560</v>
      </c>
      <c r="U42" t="s">
        <v>229</v>
      </c>
      <c r="V42">
        <v>2.8</v>
      </c>
      <c r="W42">
        <v>2340</v>
      </c>
      <c r="X42" t="s">
        <v>306</v>
      </c>
      <c r="AE42" s="13">
        <f>W42/V42+T42/S42</f>
        <v>2135.7142857142858</v>
      </c>
      <c r="AF42" s="15">
        <f t="shared" si="0"/>
        <v>1.44</v>
      </c>
      <c r="AG42" s="18">
        <f t="shared" si="1"/>
        <v>7.839999999999999</v>
      </c>
      <c r="AH42" s="19">
        <f t="shared" si="2"/>
        <v>0</v>
      </c>
      <c r="AI42" s="20">
        <v>0</v>
      </c>
      <c r="AJ42" s="16">
        <v>1560</v>
      </c>
      <c r="AK42" s="18">
        <v>2340</v>
      </c>
      <c r="AL42" s="19"/>
      <c r="AM42" s="20"/>
      <c r="AN42">
        <f>AJ42/AF42+AK42/AG42</f>
        <v>1381.8027210884356</v>
      </c>
    </row>
    <row r="43" spans="1:40" x14ac:dyDescent="0.2">
      <c r="A43" s="7">
        <v>61.436666666666667</v>
      </c>
      <c r="B43" s="7">
        <v>4.9268333333333336</v>
      </c>
      <c r="C43" s="2">
        <v>2021</v>
      </c>
      <c r="D43" s="2">
        <v>42</v>
      </c>
      <c r="E43" s="2">
        <v>37724</v>
      </c>
      <c r="F43" s="2" t="s">
        <v>146</v>
      </c>
      <c r="G43" s="2" t="s">
        <v>147</v>
      </c>
      <c r="H43" s="2">
        <v>21.1</v>
      </c>
      <c r="I43" s="2">
        <v>0</v>
      </c>
      <c r="J43" s="2"/>
      <c r="K43" s="2" t="s">
        <v>221</v>
      </c>
      <c r="L43" s="2"/>
      <c r="M43" s="2"/>
      <c r="N43" s="2"/>
      <c r="O43" s="2"/>
      <c r="P43" s="2">
        <v>1</v>
      </c>
      <c r="Q43" t="s">
        <v>225</v>
      </c>
      <c r="R43" t="s">
        <v>244</v>
      </c>
      <c r="S43">
        <v>5.8</v>
      </c>
      <c r="T43">
        <v>3120</v>
      </c>
      <c r="U43" t="s">
        <v>260</v>
      </c>
      <c r="AE43" s="13">
        <f>T43/S43</f>
        <v>537.93103448275861</v>
      </c>
      <c r="AF43" s="15">
        <f t="shared" si="0"/>
        <v>33.64</v>
      </c>
      <c r="AG43" s="18">
        <f t="shared" si="1"/>
        <v>0</v>
      </c>
      <c r="AH43" s="19">
        <f t="shared" si="2"/>
        <v>0</v>
      </c>
      <c r="AI43" s="20">
        <v>0</v>
      </c>
      <c r="AJ43" s="16">
        <v>3120</v>
      </c>
      <c r="AK43" s="18"/>
      <c r="AL43" s="19"/>
      <c r="AM43" s="20"/>
      <c r="AN43">
        <f>AJ43/AF43</f>
        <v>92.74673008323424</v>
      </c>
    </row>
    <row r="44" spans="1:40" x14ac:dyDescent="0.2">
      <c r="A44" s="7">
        <v>61.482833333333332</v>
      </c>
      <c r="B44" s="7">
        <v>5.4043333333333337</v>
      </c>
      <c r="C44" s="2">
        <v>2021</v>
      </c>
      <c r="D44" s="2">
        <v>43</v>
      </c>
      <c r="E44" s="2">
        <v>37725</v>
      </c>
      <c r="F44" s="2" t="s">
        <v>148</v>
      </c>
      <c r="G44" s="2" t="s">
        <v>149</v>
      </c>
      <c r="H44" s="2">
        <v>46.3</v>
      </c>
      <c r="I44" s="2">
        <v>13.6</v>
      </c>
      <c r="J44" s="2">
        <v>210</v>
      </c>
      <c r="K44" s="2" t="s">
        <v>197</v>
      </c>
      <c r="L44" s="2"/>
      <c r="M44" s="2">
        <v>13.6</v>
      </c>
      <c r="N44" s="2">
        <v>210</v>
      </c>
      <c r="O44" s="2"/>
      <c r="P44" s="2">
        <v>3</v>
      </c>
      <c r="Q44" t="s">
        <v>225</v>
      </c>
      <c r="R44" t="s">
        <v>226</v>
      </c>
      <c r="S44" s="11">
        <v>1.3</v>
      </c>
      <c r="T44" s="11">
        <v>1560</v>
      </c>
      <c r="U44" t="s">
        <v>228</v>
      </c>
      <c r="AE44" s="13">
        <f>T44/S44</f>
        <v>1200</v>
      </c>
      <c r="AF44" s="15">
        <f t="shared" si="0"/>
        <v>1.6900000000000002</v>
      </c>
      <c r="AG44" s="18">
        <f t="shared" si="1"/>
        <v>0</v>
      </c>
      <c r="AH44" s="19">
        <f t="shared" si="2"/>
        <v>0</v>
      </c>
      <c r="AI44" s="20">
        <v>0</v>
      </c>
      <c r="AJ44" s="16">
        <v>1560</v>
      </c>
      <c r="AK44" s="18"/>
      <c r="AL44" s="19"/>
      <c r="AM44" s="20"/>
      <c r="AN44">
        <f t="shared" ref="AN44:AN54" si="5">AJ44/AF44</f>
        <v>923.07692307692298</v>
      </c>
    </row>
    <row r="45" spans="1:40" x14ac:dyDescent="0.2">
      <c r="A45" s="7">
        <v>61.443333333333342</v>
      </c>
      <c r="B45" s="7">
        <v>5.5221666666666671</v>
      </c>
      <c r="C45" s="2">
        <v>2021</v>
      </c>
      <c r="D45" s="2">
        <v>44</v>
      </c>
      <c r="E45" s="2">
        <v>37726</v>
      </c>
      <c r="F45" s="2" t="s">
        <v>150</v>
      </c>
      <c r="G45" s="2" t="s">
        <v>151</v>
      </c>
      <c r="H45" s="2">
        <v>54.9</v>
      </c>
      <c r="I45" s="2">
        <v>4.5</v>
      </c>
      <c r="J45" s="2">
        <v>50</v>
      </c>
      <c r="K45" s="2" t="s">
        <v>196</v>
      </c>
      <c r="L45" s="2"/>
      <c r="M45" s="2">
        <v>4.5</v>
      </c>
      <c r="N45" s="2">
        <v>50</v>
      </c>
      <c r="O45" s="2"/>
      <c r="P45" s="2">
        <v>5</v>
      </c>
      <c r="Q45" t="s">
        <v>225</v>
      </c>
      <c r="R45" t="s">
        <v>244</v>
      </c>
      <c r="S45">
        <v>10</v>
      </c>
      <c r="T45">
        <v>1560</v>
      </c>
      <c r="U45" t="s">
        <v>228</v>
      </c>
      <c r="AE45" s="13">
        <f>T45/S45</f>
        <v>156</v>
      </c>
      <c r="AF45" s="15">
        <f t="shared" si="0"/>
        <v>100</v>
      </c>
      <c r="AG45" s="18">
        <f t="shared" si="1"/>
        <v>0</v>
      </c>
      <c r="AH45" s="19">
        <f t="shared" si="2"/>
        <v>0</v>
      </c>
      <c r="AI45" s="20">
        <v>0</v>
      </c>
      <c r="AJ45" s="16">
        <v>1560</v>
      </c>
      <c r="AK45" s="18"/>
      <c r="AL45" s="19"/>
      <c r="AM45" s="20"/>
      <c r="AN45">
        <f t="shared" si="5"/>
        <v>15.6</v>
      </c>
    </row>
    <row r="46" spans="1:40" x14ac:dyDescent="0.2">
      <c r="A46" s="7">
        <v>61.537333333333343</v>
      </c>
      <c r="B46" s="7">
        <v>4.8721666666666668</v>
      </c>
      <c r="C46" s="2">
        <v>2021</v>
      </c>
      <c r="D46" s="2">
        <v>45</v>
      </c>
      <c r="E46" s="2">
        <v>37727</v>
      </c>
      <c r="F46" s="2" t="s">
        <v>152</v>
      </c>
      <c r="G46" s="2" t="s">
        <v>153</v>
      </c>
      <c r="H46" s="2">
        <v>17.2</v>
      </c>
      <c r="I46" s="2">
        <v>0</v>
      </c>
      <c r="J46" s="2"/>
      <c r="K46" s="2" t="s">
        <v>221</v>
      </c>
      <c r="L46" s="2"/>
      <c r="M46" s="2"/>
      <c r="N46" s="2"/>
      <c r="O46" s="2"/>
      <c r="P46" s="2">
        <v>1</v>
      </c>
      <c r="Q46" t="s">
        <v>225</v>
      </c>
      <c r="R46" t="s">
        <v>244</v>
      </c>
      <c r="S46" s="11">
        <v>5</v>
      </c>
      <c r="T46" s="11">
        <v>3900</v>
      </c>
      <c r="U46" t="s">
        <v>266</v>
      </c>
      <c r="AE46" s="13">
        <f>T46/S46</f>
        <v>780</v>
      </c>
      <c r="AF46" s="15">
        <f t="shared" si="0"/>
        <v>25</v>
      </c>
      <c r="AG46" s="18">
        <f t="shared" si="1"/>
        <v>0</v>
      </c>
      <c r="AH46" s="19">
        <f t="shared" si="2"/>
        <v>0</v>
      </c>
      <c r="AI46" s="20">
        <v>0</v>
      </c>
      <c r="AJ46" s="16">
        <v>3900</v>
      </c>
      <c r="AK46" s="18"/>
      <c r="AL46" s="19"/>
      <c r="AM46" s="20"/>
      <c r="AN46">
        <f t="shared" si="5"/>
        <v>156</v>
      </c>
    </row>
    <row r="47" spans="1:40" x14ac:dyDescent="0.2">
      <c r="A47" s="7">
        <v>61.822000000000003</v>
      </c>
      <c r="B47" s="7">
        <v>4.8446666666666669</v>
      </c>
      <c r="C47" s="2">
        <v>2021</v>
      </c>
      <c r="D47" s="2">
        <v>46</v>
      </c>
      <c r="E47" s="2">
        <v>37728</v>
      </c>
      <c r="F47" s="2" t="s">
        <v>154</v>
      </c>
      <c r="G47" s="2" t="s">
        <v>155</v>
      </c>
      <c r="H47" s="2">
        <v>8.1999999999999993</v>
      </c>
      <c r="I47" s="2">
        <v>0</v>
      </c>
      <c r="J47" s="2"/>
      <c r="K47" s="2" t="s">
        <v>221</v>
      </c>
      <c r="L47" s="2"/>
      <c r="M47" s="2"/>
      <c r="N47" s="2"/>
      <c r="O47" s="2"/>
      <c r="P47" s="2">
        <v>1</v>
      </c>
      <c r="Q47" t="s">
        <v>225</v>
      </c>
      <c r="R47" t="s">
        <v>244</v>
      </c>
      <c r="S47" s="11">
        <v>5</v>
      </c>
      <c r="T47" s="11">
        <v>780</v>
      </c>
      <c r="U47" t="s">
        <v>267</v>
      </c>
      <c r="AE47" s="13">
        <f>T47/S47</f>
        <v>156</v>
      </c>
      <c r="AF47" s="15">
        <f t="shared" si="0"/>
        <v>25</v>
      </c>
      <c r="AG47" s="18">
        <f t="shared" si="1"/>
        <v>0</v>
      </c>
      <c r="AH47" s="19">
        <f t="shared" si="2"/>
        <v>0</v>
      </c>
      <c r="AI47" s="20">
        <v>0</v>
      </c>
      <c r="AJ47" s="16">
        <v>780</v>
      </c>
      <c r="AK47" s="18"/>
      <c r="AL47" s="19"/>
      <c r="AM47" s="20"/>
      <c r="AN47">
        <f t="shared" si="5"/>
        <v>31.2</v>
      </c>
    </row>
    <row r="48" spans="1:40" x14ac:dyDescent="0.2">
      <c r="A48" s="7">
        <v>61.893333333333331</v>
      </c>
      <c r="B48" s="7">
        <v>5.0309999999999997</v>
      </c>
      <c r="C48" s="2">
        <v>2021</v>
      </c>
      <c r="D48" s="2">
        <v>47</v>
      </c>
      <c r="E48" s="2">
        <v>37729</v>
      </c>
      <c r="F48" s="2" t="s">
        <v>156</v>
      </c>
      <c r="G48" s="2" t="s">
        <v>157</v>
      </c>
      <c r="H48" s="2">
        <v>20.2</v>
      </c>
      <c r="I48" s="2">
        <v>9.5</v>
      </c>
      <c r="J48" s="2">
        <v>150</v>
      </c>
      <c r="K48" s="2" t="s">
        <v>216</v>
      </c>
      <c r="L48" s="2"/>
      <c r="M48" s="2">
        <v>9.5</v>
      </c>
      <c r="N48" s="2">
        <v>150</v>
      </c>
      <c r="O48" s="2"/>
      <c r="P48" s="2">
        <v>4</v>
      </c>
      <c r="Q48" t="s">
        <v>225</v>
      </c>
      <c r="R48" s="9" t="s">
        <v>244</v>
      </c>
      <c r="S48" s="12">
        <v>3.4</v>
      </c>
      <c r="T48" s="12">
        <v>3900</v>
      </c>
      <c r="U48" t="s">
        <v>268</v>
      </c>
      <c r="V48">
        <v>3.8</v>
      </c>
      <c r="W48">
        <v>780</v>
      </c>
      <c r="X48" t="s">
        <v>307</v>
      </c>
      <c r="Y48">
        <v>4.7</v>
      </c>
      <c r="Z48">
        <v>5460</v>
      </c>
      <c r="AA48" t="s">
        <v>308</v>
      </c>
      <c r="AE48" s="13">
        <f>Z48/Y48+W48/V48+T48/S48</f>
        <v>2514.024109083723</v>
      </c>
      <c r="AF48" s="15">
        <f t="shared" si="0"/>
        <v>11.559999999999999</v>
      </c>
      <c r="AG48" s="18">
        <f t="shared" si="1"/>
        <v>14.44</v>
      </c>
      <c r="AH48" s="19">
        <f t="shared" si="2"/>
        <v>22.090000000000003</v>
      </c>
      <c r="AI48" s="20">
        <v>0</v>
      </c>
      <c r="AJ48" s="17">
        <v>3900</v>
      </c>
      <c r="AK48" s="18">
        <v>780</v>
      </c>
      <c r="AL48" s="19">
        <v>5460</v>
      </c>
      <c r="AM48" s="20"/>
      <c r="AN48">
        <f>AJ48/AF48+AK48/AG48+AL48/AH48</f>
        <v>638.55752817263181</v>
      </c>
    </row>
    <row r="49" spans="1:40" x14ac:dyDescent="0.2">
      <c r="A49" s="7">
        <v>62.057833333333342</v>
      </c>
      <c r="B49" s="7">
        <v>5.152166666666667</v>
      </c>
      <c r="C49" s="2">
        <v>2021</v>
      </c>
      <c r="D49" s="2">
        <v>48</v>
      </c>
      <c r="E49" s="2">
        <v>37730</v>
      </c>
      <c r="F49" s="2" t="s">
        <v>158</v>
      </c>
      <c r="G49" s="2" t="s">
        <v>157</v>
      </c>
      <c r="H49" s="2">
        <v>10.8</v>
      </c>
      <c r="I49" s="2">
        <v>0</v>
      </c>
      <c r="J49" s="2"/>
      <c r="K49" s="2" t="s">
        <v>221</v>
      </c>
      <c r="L49" s="2"/>
      <c r="M49" s="2"/>
      <c r="N49" s="2"/>
      <c r="O49" s="2"/>
      <c r="P49" s="2">
        <v>1</v>
      </c>
      <c r="Q49" t="s">
        <v>225</v>
      </c>
      <c r="R49" s="9" t="s">
        <v>244</v>
      </c>
      <c r="S49">
        <v>5.5</v>
      </c>
      <c r="T49">
        <v>2340</v>
      </c>
      <c r="U49" t="s">
        <v>269</v>
      </c>
      <c r="AE49" s="13">
        <f t="shared" ref="AE49:AE54" si="6">T49/S49</f>
        <v>425.45454545454544</v>
      </c>
      <c r="AF49" s="15">
        <f t="shared" si="0"/>
        <v>30.25</v>
      </c>
      <c r="AG49" s="18">
        <f t="shared" si="1"/>
        <v>0</v>
      </c>
      <c r="AH49" s="19">
        <f t="shared" si="2"/>
        <v>0</v>
      </c>
      <c r="AI49" s="20">
        <v>0</v>
      </c>
      <c r="AJ49" s="16">
        <v>2340</v>
      </c>
      <c r="AK49" s="18"/>
      <c r="AL49" s="19"/>
      <c r="AM49" s="20"/>
      <c r="AN49">
        <f t="shared" si="5"/>
        <v>77.355371900826441</v>
      </c>
    </row>
    <row r="50" spans="1:40" x14ac:dyDescent="0.2">
      <c r="A50" s="7">
        <v>61.968166666666669</v>
      </c>
      <c r="B50" s="7">
        <v>5.2761666666666667</v>
      </c>
      <c r="C50" s="2">
        <v>2021</v>
      </c>
      <c r="D50" s="2">
        <v>49</v>
      </c>
      <c r="E50" s="2">
        <v>37731</v>
      </c>
      <c r="F50" s="2" t="s">
        <v>159</v>
      </c>
      <c r="G50" s="2" t="s">
        <v>160</v>
      </c>
      <c r="H50" s="2">
        <v>23.5</v>
      </c>
      <c r="I50" s="2">
        <v>3</v>
      </c>
      <c r="J50" s="2">
        <v>90</v>
      </c>
      <c r="K50" s="2" t="s">
        <v>210</v>
      </c>
      <c r="L50" s="2"/>
      <c r="M50" s="2">
        <v>3</v>
      </c>
      <c r="N50" s="2">
        <v>90</v>
      </c>
      <c r="O50" s="2"/>
      <c r="P50" s="2">
        <v>4</v>
      </c>
      <c r="Q50" t="s">
        <v>225</v>
      </c>
      <c r="R50" s="2" t="s">
        <v>244</v>
      </c>
      <c r="S50">
        <v>6.4</v>
      </c>
      <c r="T50">
        <v>2340</v>
      </c>
      <c r="U50" t="s">
        <v>269</v>
      </c>
      <c r="AE50" s="13">
        <f t="shared" si="6"/>
        <v>365.625</v>
      </c>
      <c r="AF50" s="15">
        <f t="shared" si="0"/>
        <v>40.960000000000008</v>
      </c>
      <c r="AG50" s="18">
        <f t="shared" si="1"/>
        <v>0</v>
      </c>
      <c r="AH50" s="19">
        <f t="shared" si="2"/>
        <v>0</v>
      </c>
      <c r="AI50" s="20">
        <v>0</v>
      </c>
      <c r="AJ50" s="16">
        <v>2340</v>
      </c>
      <c r="AK50" s="18"/>
      <c r="AL50" s="19"/>
      <c r="AM50" s="20"/>
      <c r="AN50">
        <f t="shared" si="5"/>
        <v>57.128906249999986</v>
      </c>
    </row>
    <row r="51" spans="1:40" x14ac:dyDescent="0.2">
      <c r="A51" s="7">
        <v>62.038333333333327</v>
      </c>
      <c r="B51" s="7">
        <v>5.2241666666666671</v>
      </c>
      <c r="C51" s="2">
        <v>2021</v>
      </c>
      <c r="D51" s="2">
        <v>50</v>
      </c>
      <c r="E51" s="2">
        <v>37733</v>
      </c>
      <c r="F51" s="2" t="s">
        <v>161</v>
      </c>
      <c r="G51" s="2" t="s">
        <v>162</v>
      </c>
      <c r="H51" s="2" t="s">
        <v>13</v>
      </c>
      <c r="I51" s="2">
        <v>0</v>
      </c>
      <c r="J51" s="2"/>
      <c r="K51" s="2" t="s">
        <v>221</v>
      </c>
      <c r="L51" s="2"/>
      <c r="M51" s="2"/>
      <c r="N51" s="2"/>
      <c r="O51" s="2"/>
      <c r="P51" s="2">
        <v>1</v>
      </c>
      <c r="Q51" t="s">
        <v>225</v>
      </c>
      <c r="R51" t="s">
        <v>244</v>
      </c>
      <c r="S51" s="11">
        <v>2.6</v>
      </c>
      <c r="T51" s="11">
        <v>2340</v>
      </c>
      <c r="U51" t="s">
        <v>269</v>
      </c>
      <c r="AE51" s="13">
        <f t="shared" si="6"/>
        <v>900</v>
      </c>
      <c r="AF51" s="15">
        <f t="shared" si="0"/>
        <v>6.7600000000000007</v>
      </c>
      <c r="AG51" s="18">
        <f t="shared" si="1"/>
        <v>0</v>
      </c>
      <c r="AH51" s="19">
        <f t="shared" si="2"/>
        <v>0</v>
      </c>
      <c r="AI51" s="20">
        <v>0</v>
      </c>
      <c r="AJ51" s="16">
        <v>2340</v>
      </c>
      <c r="AK51" s="18"/>
      <c r="AL51" s="19"/>
      <c r="AM51" s="20"/>
      <c r="AN51">
        <f t="shared" si="5"/>
        <v>346.15384615384613</v>
      </c>
    </row>
    <row r="52" spans="1:40" x14ac:dyDescent="0.2">
      <c r="A52" s="7">
        <v>62.04</v>
      </c>
      <c r="B52" s="7">
        <v>5.2908333333333344</v>
      </c>
      <c r="C52" s="2">
        <v>2021</v>
      </c>
      <c r="D52" s="2">
        <v>51</v>
      </c>
      <c r="E52" s="2">
        <v>37734</v>
      </c>
      <c r="F52" s="2" t="s">
        <v>179</v>
      </c>
      <c r="G52" s="2" t="s">
        <v>180</v>
      </c>
      <c r="H52" s="2">
        <v>18.5</v>
      </c>
      <c r="I52" s="2">
        <v>0</v>
      </c>
      <c r="J52" s="2"/>
      <c r="K52" s="2" t="s">
        <v>221</v>
      </c>
      <c r="L52" s="2"/>
      <c r="M52" s="2"/>
      <c r="N52" s="2"/>
      <c r="O52" s="2"/>
      <c r="P52" s="2">
        <v>1</v>
      </c>
      <c r="Q52" t="s">
        <v>225</v>
      </c>
      <c r="R52" t="s">
        <v>244</v>
      </c>
      <c r="S52" s="11">
        <v>3.8</v>
      </c>
      <c r="T52" s="11">
        <v>4680</v>
      </c>
      <c r="U52" t="s">
        <v>270</v>
      </c>
      <c r="AE52" s="13">
        <f t="shared" si="6"/>
        <v>1231.578947368421</v>
      </c>
      <c r="AF52" s="15">
        <f t="shared" si="0"/>
        <v>14.44</v>
      </c>
      <c r="AG52" s="18">
        <f t="shared" si="1"/>
        <v>0</v>
      </c>
      <c r="AH52" s="19">
        <f t="shared" si="2"/>
        <v>0</v>
      </c>
      <c r="AI52" s="20">
        <v>0</v>
      </c>
      <c r="AJ52" s="16">
        <v>4680</v>
      </c>
      <c r="AK52" s="18"/>
      <c r="AL52" s="19"/>
      <c r="AM52" s="20"/>
      <c r="AN52">
        <f t="shared" si="5"/>
        <v>324.09972299168976</v>
      </c>
    </row>
    <row r="53" spans="1:40" x14ac:dyDescent="0.2">
      <c r="A53" s="7">
        <v>61.611666666666672</v>
      </c>
      <c r="B53" s="7">
        <v>4.9625000000000004</v>
      </c>
      <c r="C53" s="2">
        <v>2021</v>
      </c>
      <c r="D53" s="2">
        <v>52</v>
      </c>
      <c r="E53" s="2">
        <v>37735</v>
      </c>
      <c r="F53" s="2" t="s">
        <v>181</v>
      </c>
      <c r="G53" s="2" t="s">
        <v>182</v>
      </c>
      <c r="H53" s="2">
        <v>23</v>
      </c>
      <c r="I53" s="2">
        <v>0</v>
      </c>
      <c r="J53" s="2"/>
      <c r="K53" s="2" t="s">
        <v>221</v>
      </c>
      <c r="L53" s="2"/>
      <c r="M53" s="2"/>
      <c r="N53" s="2"/>
      <c r="O53" s="2"/>
      <c r="P53" s="2">
        <v>1</v>
      </c>
      <c r="Q53" t="s">
        <v>225</v>
      </c>
      <c r="R53" t="s">
        <v>244</v>
      </c>
      <c r="S53">
        <v>5.8</v>
      </c>
      <c r="T53">
        <v>3120</v>
      </c>
      <c r="U53" t="s">
        <v>271</v>
      </c>
      <c r="AE53" s="13">
        <f t="shared" si="6"/>
        <v>537.93103448275861</v>
      </c>
      <c r="AF53" s="15">
        <f t="shared" si="0"/>
        <v>33.64</v>
      </c>
      <c r="AG53" s="18">
        <f t="shared" si="1"/>
        <v>0</v>
      </c>
      <c r="AH53" s="19">
        <f t="shared" si="2"/>
        <v>0</v>
      </c>
      <c r="AI53" s="20">
        <v>0</v>
      </c>
      <c r="AJ53" s="16">
        <v>3120</v>
      </c>
      <c r="AK53" s="18"/>
      <c r="AL53" s="19"/>
      <c r="AM53" s="20"/>
      <c r="AN53">
        <f t="shared" si="5"/>
        <v>92.74673008323424</v>
      </c>
    </row>
    <row r="54" spans="1:40" x14ac:dyDescent="0.2">
      <c r="A54" s="7">
        <v>61.355166666666669</v>
      </c>
      <c r="B54" s="7">
        <v>5.0330000000000004</v>
      </c>
      <c r="C54" s="2">
        <v>2021</v>
      </c>
      <c r="D54" s="2">
        <v>53</v>
      </c>
      <c r="E54" s="2">
        <v>37736</v>
      </c>
      <c r="F54" s="2" t="s">
        <v>183</v>
      </c>
      <c r="G54" s="2" t="s">
        <v>184</v>
      </c>
      <c r="H54" s="2">
        <v>30.6</v>
      </c>
      <c r="I54" s="2">
        <v>2.4</v>
      </c>
      <c r="J54" s="2">
        <v>100</v>
      </c>
      <c r="K54" s="2" t="s">
        <v>209</v>
      </c>
      <c r="L54" s="2"/>
      <c r="M54" s="2">
        <v>2.4</v>
      </c>
      <c r="N54" s="2">
        <v>100</v>
      </c>
      <c r="O54" s="2"/>
      <c r="P54" s="2">
        <v>4</v>
      </c>
      <c r="Q54" t="s">
        <v>225</v>
      </c>
      <c r="R54" t="s">
        <v>226</v>
      </c>
      <c r="S54" s="11">
        <v>2</v>
      </c>
      <c r="T54" s="11">
        <v>2340</v>
      </c>
      <c r="U54" t="s">
        <v>272</v>
      </c>
      <c r="AE54" s="13">
        <f t="shared" si="6"/>
        <v>1170</v>
      </c>
      <c r="AF54" s="15">
        <f t="shared" si="0"/>
        <v>4</v>
      </c>
      <c r="AG54" s="18">
        <f t="shared" si="1"/>
        <v>0</v>
      </c>
      <c r="AH54" s="19">
        <f t="shared" si="2"/>
        <v>0</v>
      </c>
      <c r="AI54" s="20">
        <v>0</v>
      </c>
      <c r="AJ54" s="16">
        <v>2340</v>
      </c>
      <c r="AK54" s="18"/>
      <c r="AL54" s="19"/>
      <c r="AM54" s="20"/>
      <c r="AN54">
        <f t="shared" si="5"/>
        <v>585</v>
      </c>
    </row>
    <row r="55" spans="1:40" x14ac:dyDescent="0.2">
      <c r="A55" s="7">
        <v>60.872680000000003</v>
      </c>
      <c r="B55" s="7">
        <v>5.3986400000000003</v>
      </c>
      <c r="C55" s="2">
        <v>2011</v>
      </c>
      <c r="D55" s="2">
        <v>54</v>
      </c>
      <c r="E55" s="2">
        <v>1</v>
      </c>
      <c r="F55" s="3" t="s">
        <v>3</v>
      </c>
      <c r="G55" s="2" t="s">
        <v>4</v>
      </c>
      <c r="H55" s="2">
        <v>52.3</v>
      </c>
      <c r="I55" s="2">
        <v>15.3</v>
      </c>
      <c r="J55" s="2">
        <v>70</v>
      </c>
      <c r="K55" s="2" t="s">
        <v>194</v>
      </c>
      <c r="L55" s="2"/>
      <c r="M55" s="2">
        <v>15.3</v>
      </c>
      <c r="N55" s="2">
        <v>70</v>
      </c>
      <c r="O55" s="2"/>
      <c r="P55" s="2">
        <v>4</v>
      </c>
      <c r="Q55" t="s">
        <v>224</v>
      </c>
      <c r="R55" t="s">
        <v>244</v>
      </c>
      <c r="S55" s="11">
        <v>3.7</v>
      </c>
      <c r="T55" s="11">
        <v>780</v>
      </c>
      <c r="U55" t="s">
        <v>273</v>
      </c>
      <c r="V55">
        <v>3.5</v>
      </c>
      <c r="W55">
        <v>100</v>
      </c>
      <c r="X55" t="s">
        <v>309</v>
      </c>
      <c r="AE55" s="13">
        <f>W55/V55+T55/S55</f>
        <v>239.38223938223939</v>
      </c>
      <c r="AF55" s="15">
        <f t="shared" si="0"/>
        <v>13.690000000000001</v>
      </c>
      <c r="AG55" s="18">
        <f t="shared" si="1"/>
        <v>12.25</v>
      </c>
      <c r="AH55" s="19">
        <f t="shared" si="2"/>
        <v>0</v>
      </c>
      <c r="AI55" s="20">
        <v>0</v>
      </c>
      <c r="AJ55" s="16">
        <v>780</v>
      </c>
      <c r="AK55" s="18">
        <v>100</v>
      </c>
      <c r="AL55" s="19"/>
      <c r="AM55" s="20"/>
      <c r="AN55">
        <f>AJ55/AF55+AK55/AG55</f>
        <v>65.139160119855092</v>
      </c>
    </row>
    <row r="56" spans="1:40" x14ac:dyDescent="0.2">
      <c r="A56" s="7">
        <v>60.871940000000002</v>
      </c>
      <c r="B56" s="7">
        <v>5.4019300000000001</v>
      </c>
      <c r="C56" s="2">
        <v>2011</v>
      </c>
      <c r="D56" s="2">
        <v>55</v>
      </c>
      <c r="E56" s="2">
        <v>2</v>
      </c>
      <c r="F56" s="3" t="s">
        <v>5</v>
      </c>
      <c r="G56" s="3" t="s">
        <v>6</v>
      </c>
      <c r="H56" s="2">
        <v>52.5</v>
      </c>
      <c r="I56" s="2">
        <v>15.5</v>
      </c>
      <c r="J56" s="2">
        <v>70</v>
      </c>
      <c r="K56" s="2" t="s">
        <v>194</v>
      </c>
      <c r="L56" s="2"/>
      <c r="M56" s="2">
        <v>15.5</v>
      </c>
      <c r="N56" s="2">
        <v>70</v>
      </c>
      <c r="O56" s="2"/>
      <c r="P56" s="2">
        <v>4</v>
      </c>
      <c r="Q56" t="s">
        <v>224</v>
      </c>
      <c r="R56" t="s">
        <v>244</v>
      </c>
      <c r="S56" s="11">
        <v>3.5</v>
      </c>
      <c r="T56" s="11">
        <v>780</v>
      </c>
      <c r="U56" t="s">
        <v>273</v>
      </c>
      <c r="V56">
        <v>2.7</v>
      </c>
      <c r="W56">
        <v>100</v>
      </c>
      <c r="X56" t="s">
        <v>309</v>
      </c>
      <c r="AE56" s="13">
        <f t="shared" ref="AE56:AE72" si="7">W56/V56+T56/S56</f>
        <v>259.8941798941799</v>
      </c>
      <c r="AF56" s="15">
        <f t="shared" si="0"/>
        <v>12.25</v>
      </c>
      <c r="AG56" s="18">
        <f t="shared" si="1"/>
        <v>7.2900000000000009</v>
      </c>
      <c r="AH56" s="19">
        <f t="shared" si="2"/>
        <v>0</v>
      </c>
      <c r="AI56" s="20">
        <v>0</v>
      </c>
      <c r="AJ56" s="16">
        <v>780</v>
      </c>
      <c r="AK56" s="18">
        <v>100</v>
      </c>
      <c r="AL56" s="19"/>
      <c r="AM56" s="20"/>
      <c r="AN56">
        <f t="shared" ref="AN56:AN72" si="8">AJ56/AF56+AK56/AG56</f>
        <v>77.390890512583638</v>
      </c>
    </row>
    <row r="57" spans="1:40" x14ac:dyDescent="0.2">
      <c r="A57" s="7">
        <v>60.872459999999997</v>
      </c>
      <c r="B57" s="7">
        <v>5.4027000000000003</v>
      </c>
      <c r="C57" s="2">
        <v>2011</v>
      </c>
      <c r="D57" s="2">
        <v>56</v>
      </c>
      <c r="E57" s="2">
        <v>3</v>
      </c>
      <c r="F57" s="2" t="s">
        <v>7</v>
      </c>
      <c r="G57" s="3" t="s">
        <v>40</v>
      </c>
      <c r="H57" s="2">
        <v>52.5</v>
      </c>
      <c r="I57" s="2">
        <v>15.5</v>
      </c>
      <c r="J57" s="2">
        <v>70</v>
      </c>
      <c r="K57" s="2" t="s">
        <v>194</v>
      </c>
      <c r="L57" s="2"/>
      <c r="M57" s="2">
        <v>15.5</v>
      </c>
      <c r="N57" s="2">
        <v>70</v>
      </c>
      <c r="O57" s="2"/>
      <c r="P57" s="2">
        <v>4</v>
      </c>
      <c r="Q57" t="s">
        <v>224</v>
      </c>
      <c r="R57" t="s">
        <v>244</v>
      </c>
      <c r="S57" s="11">
        <v>3.5</v>
      </c>
      <c r="T57" s="11">
        <v>780</v>
      </c>
      <c r="U57" t="s">
        <v>273</v>
      </c>
      <c r="V57">
        <v>2.7</v>
      </c>
      <c r="W57">
        <v>100</v>
      </c>
      <c r="X57" t="s">
        <v>309</v>
      </c>
      <c r="AE57" s="13">
        <f t="shared" si="7"/>
        <v>259.8941798941799</v>
      </c>
      <c r="AF57" s="15">
        <f t="shared" si="0"/>
        <v>12.25</v>
      </c>
      <c r="AG57" s="18">
        <f t="shared" si="1"/>
        <v>7.2900000000000009</v>
      </c>
      <c r="AH57" s="19">
        <f t="shared" si="2"/>
        <v>0</v>
      </c>
      <c r="AI57" s="20">
        <v>0</v>
      </c>
      <c r="AJ57" s="16">
        <v>780</v>
      </c>
      <c r="AK57" s="18">
        <v>100</v>
      </c>
      <c r="AL57" s="19"/>
      <c r="AM57" s="20"/>
      <c r="AN57">
        <f t="shared" si="8"/>
        <v>77.390890512583638</v>
      </c>
    </row>
    <row r="58" spans="1:40" x14ac:dyDescent="0.2">
      <c r="A58" s="7">
        <v>60.872720000000001</v>
      </c>
      <c r="B58" s="7">
        <v>5.3971600000000004</v>
      </c>
      <c r="C58" s="2">
        <v>2011</v>
      </c>
      <c r="D58" s="2">
        <v>57</v>
      </c>
      <c r="E58" s="2">
        <v>4</v>
      </c>
      <c r="F58" s="3" t="s">
        <v>39</v>
      </c>
      <c r="G58" s="3" t="s">
        <v>41</v>
      </c>
      <c r="H58" s="2">
        <v>52.2</v>
      </c>
      <c r="I58" s="2">
        <v>15.2</v>
      </c>
      <c r="J58" s="2">
        <v>70</v>
      </c>
      <c r="K58" s="2" t="s">
        <v>194</v>
      </c>
      <c r="L58" s="2"/>
      <c r="M58" s="2">
        <v>15.2</v>
      </c>
      <c r="N58" s="2">
        <v>70</v>
      </c>
      <c r="O58" s="2"/>
      <c r="P58" s="2">
        <v>4</v>
      </c>
      <c r="Q58" t="s">
        <v>224</v>
      </c>
      <c r="R58" t="s">
        <v>244</v>
      </c>
      <c r="S58" s="11">
        <v>3.8</v>
      </c>
      <c r="T58" s="11">
        <v>780</v>
      </c>
      <c r="U58" t="s">
        <v>273</v>
      </c>
      <c r="V58">
        <v>3.5</v>
      </c>
      <c r="W58">
        <v>100</v>
      </c>
      <c r="X58" t="s">
        <v>309</v>
      </c>
      <c r="AE58" s="13">
        <f t="shared" si="7"/>
        <v>233.83458646616543</v>
      </c>
      <c r="AF58" s="15">
        <f t="shared" si="0"/>
        <v>14.44</v>
      </c>
      <c r="AG58" s="18">
        <f t="shared" si="1"/>
        <v>12.25</v>
      </c>
      <c r="AH58" s="19">
        <f t="shared" si="2"/>
        <v>0</v>
      </c>
      <c r="AI58" s="20">
        <v>0</v>
      </c>
      <c r="AJ58" s="16">
        <v>780</v>
      </c>
      <c r="AK58" s="18">
        <v>100</v>
      </c>
      <c r="AL58" s="19"/>
      <c r="AM58" s="20"/>
      <c r="AN58">
        <f t="shared" si="8"/>
        <v>62.17988580473741</v>
      </c>
    </row>
    <row r="59" spans="1:40" x14ac:dyDescent="0.2">
      <c r="A59" s="7">
        <v>60.872669999999999</v>
      </c>
      <c r="B59" s="7">
        <v>5.3977399999999998</v>
      </c>
      <c r="C59" s="2">
        <v>2011</v>
      </c>
      <c r="D59" s="2">
        <v>58</v>
      </c>
      <c r="E59" s="2">
        <v>5</v>
      </c>
      <c r="F59" s="3" t="s">
        <v>38</v>
      </c>
      <c r="G59" s="3" t="s">
        <v>42</v>
      </c>
      <c r="H59" s="2">
        <v>52.2</v>
      </c>
      <c r="I59" s="2">
        <v>15.2</v>
      </c>
      <c r="J59" s="2">
        <v>70</v>
      </c>
      <c r="K59" s="2" t="s">
        <v>194</v>
      </c>
      <c r="L59" s="2"/>
      <c r="M59" s="2">
        <v>15.2</v>
      </c>
      <c r="N59" s="2">
        <v>70</v>
      </c>
      <c r="O59" s="2"/>
      <c r="P59" s="2">
        <v>4</v>
      </c>
      <c r="Q59" t="s">
        <v>224</v>
      </c>
      <c r="R59" t="s">
        <v>244</v>
      </c>
      <c r="S59" s="11">
        <v>3.8</v>
      </c>
      <c r="T59" s="11">
        <v>780</v>
      </c>
      <c r="U59" t="s">
        <v>273</v>
      </c>
      <c r="V59">
        <v>3.5</v>
      </c>
      <c r="W59">
        <v>100</v>
      </c>
      <c r="X59" t="s">
        <v>309</v>
      </c>
      <c r="AE59" s="13">
        <f t="shared" si="7"/>
        <v>233.83458646616543</v>
      </c>
      <c r="AF59" s="15">
        <f t="shared" si="0"/>
        <v>14.44</v>
      </c>
      <c r="AG59" s="18">
        <f t="shared" si="1"/>
        <v>12.25</v>
      </c>
      <c r="AH59" s="19">
        <f t="shared" si="2"/>
        <v>0</v>
      </c>
      <c r="AI59" s="20">
        <v>0</v>
      </c>
      <c r="AJ59" s="16">
        <v>780</v>
      </c>
      <c r="AK59" s="18">
        <v>100</v>
      </c>
      <c r="AL59" s="19"/>
      <c r="AM59" s="20"/>
      <c r="AN59">
        <f t="shared" si="8"/>
        <v>62.17988580473741</v>
      </c>
    </row>
    <row r="60" spans="1:40" x14ac:dyDescent="0.2">
      <c r="A60" s="7">
        <v>60.872549999999997</v>
      </c>
      <c r="B60" s="7">
        <v>5.3935399999999998</v>
      </c>
      <c r="C60" s="2">
        <v>2011</v>
      </c>
      <c r="D60" s="2">
        <v>59</v>
      </c>
      <c r="E60" s="2">
        <v>6</v>
      </c>
      <c r="F60" s="3" t="s">
        <v>37</v>
      </c>
      <c r="G60" s="3" t="s">
        <v>43</v>
      </c>
      <c r="H60" s="2">
        <v>52</v>
      </c>
      <c r="I60" s="2">
        <v>15</v>
      </c>
      <c r="J60" s="2">
        <v>70</v>
      </c>
      <c r="K60" s="2" t="s">
        <v>194</v>
      </c>
      <c r="L60" s="2"/>
      <c r="M60" s="2">
        <v>15</v>
      </c>
      <c r="N60" s="2">
        <v>70</v>
      </c>
      <c r="O60" s="2"/>
      <c r="P60" s="2">
        <v>4</v>
      </c>
      <c r="Q60" t="s">
        <v>224</v>
      </c>
      <c r="R60" t="s">
        <v>244</v>
      </c>
      <c r="S60" s="11">
        <v>4</v>
      </c>
      <c r="T60" s="11">
        <v>780</v>
      </c>
      <c r="U60" t="s">
        <v>273</v>
      </c>
      <c r="V60">
        <v>3.3</v>
      </c>
      <c r="W60">
        <v>100</v>
      </c>
      <c r="X60" t="s">
        <v>309</v>
      </c>
      <c r="AE60" s="13">
        <f t="shared" si="7"/>
        <v>225.30303030303031</v>
      </c>
      <c r="AF60" s="15">
        <f t="shared" si="0"/>
        <v>16</v>
      </c>
      <c r="AG60" s="18">
        <f t="shared" si="1"/>
        <v>10.889999999999999</v>
      </c>
      <c r="AH60" s="19">
        <f t="shared" si="2"/>
        <v>0</v>
      </c>
      <c r="AI60" s="20">
        <v>0</v>
      </c>
      <c r="AJ60" s="16">
        <v>780</v>
      </c>
      <c r="AK60" s="18">
        <v>100</v>
      </c>
      <c r="AL60" s="19"/>
      <c r="AM60" s="20"/>
      <c r="AN60">
        <f t="shared" si="8"/>
        <v>57.932736455463726</v>
      </c>
    </row>
    <row r="61" spans="1:40" x14ac:dyDescent="0.2">
      <c r="A61" s="7">
        <v>60.871830000000003</v>
      </c>
      <c r="B61" s="7">
        <v>5.3901700000000003</v>
      </c>
      <c r="C61" s="2">
        <v>2012</v>
      </c>
      <c r="D61" s="2">
        <v>60</v>
      </c>
      <c r="E61" s="2">
        <v>7</v>
      </c>
      <c r="F61" s="5" t="s">
        <v>16</v>
      </c>
      <c r="G61" s="3" t="s">
        <v>36</v>
      </c>
      <c r="H61" s="2">
        <v>51.8</v>
      </c>
      <c r="I61" s="2">
        <v>14.8</v>
      </c>
      <c r="J61" s="2">
        <v>70</v>
      </c>
      <c r="K61" s="2" t="s">
        <v>194</v>
      </c>
      <c r="L61" s="2"/>
      <c r="M61" s="2">
        <v>14.8</v>
      </c>
      <c r="N61" s="2">
        <v>70</v>
      </c>
      <c r="O61" s="2"/>
      <c r="P61" s="2">
        <v>4</v>
      </c>
      <c r="Q61" t="s">
        <v>224</v>
      </c>
      <c r="R61" t="s">
        <v>244</v>
      </c>
      <c r="S61" s="11">
        <v>4.2</v>
      </c>
      <c r="T61" s="11">
        <v>780</v>
      </c>
      <c r="U61" t="s">
        <v>273</v>
      </c>
      <c r="V61">
        <v>3</v>
      </c>
      <c r="W61">
        <v>100</v>
      </c>
      <c r="X61" t="s">
        <v>309</v>
      </c>
      <c r="AE61" s="13">
        <f t="shared" si="7"/>
        <v>219.04761904761904</v>
      </c>
      <c r="AF61" s="15">
        <f t="shared" si="0"/>
        <v>17.64</v>
      </c>
      <c r="AG61" s="18">
        <f t="shared" si="1"/>
        <v>9</v>
      </c>
      <c r="AH61" s="19">
        <f t="shared" si="2"/>
        <v>0</v>
      </c>
      <c r="AI61" s="20">
        <v>0</v>
      </c>
      <c r="AJ61" s="16">
        <v>780</v>
      </c>
      <c r="AK61" s="18">
        <v>100</v>
      </c>
      <c r="AL61" s="19"/>
      <c r="AM61" s="20"/>
      <c r="AN61">
        <f t="shared" si="8"/>
        <v>55.328798185941039</v>
      </c>
    </row>
    <row r="62" spans="1:40" x14ac:dyDescent="0.2">
      <c r="A62" s="7">
        <v>60.873170000000002</v>
      </c>
      <c r="B62" s="7">
        <v>5.3968299999999996</v>
      </c>
      <c r="C62" s="2">
        <v>2012</v>
      </c>
      <c r="D62" s="2">
        <v>61</v>
      </c>
      <c r="E62" s="2">
        <v>8</v>
      </c>
      <c r="F62" s="3" t="s">
        <v>17</v>
      </c>
      <c r="G62" s="3" t="s">
        <v>35</v>
      </c>
      <c r="H62" s="2">
        <v>52.2</v>
      </c>
      <c r="I62" s="2">
        <v>15.2</v>
      </c>
      <c r="J62" s="2">
        <v>70</v>
      </c>
      <c r="K62" s="2" t="s">
        <v>194</v>
      </c>
      <c r="L62" s="2"/>
      <c r="M62" s="2">
        <v>15.2</v>
      </c>
      <c r="N62" s="2">
        <v>70</v>
      </c>
      <c r="O62" s="2"/>
      <c r="P62" s="2">
        <v>4</v>
      </c>
      <c r="Q62" t="s">
        <v>224</v>
      </c>
      <c r="R62" t="s">
        <v>244</v>
      </c>
      <c r="S62" s="11">
        <v>3.8</v>
      </c>
      <c r="T62" s="11">
        <v>780</v>
      </c>
      <c r="U62" t="s">
        <v>273</v>
      </c>
      <c r="V62">
        <v>3.5</v>
      </c>
      <c r="W62">
        <v>100</v>
      </c>
      <c r="X62" t="s">
        <v>309</v>
      </c>
      <c r="AE62" s="13">
        <f t="shared" si="7"/>
        <v>233.83458646616543</v>
      </c>
      <c r="AF62" s="15">
        <f t="shared" si="0"/>
        <v>14.44</v>
      </c>
      <c r="AG62" s="18">
        <f t="shared" si="1"/>
        <v>12.25</v>
      </c>
      <c r="AH62" s="19">
        <f t="shared" si="2"/>
        <v>0</v>
      </c>
      <c r="AI62" s="20">
        <v>0</v>
      </c>
      <c r="AJ62" s="16">
        <v>780</v>
      </c>
      <c r="AK62" s="18">
        <v>100</v>
      </c>
      <c r="AL62" s="19"/>
      <c r="AM62" s="20"/>
      <c r="AN62">
        <f t="shared" si="8"/>
        <v>62.17988580473741</v>
      </c>
    </row>
    <row r="63" spans="1:40" x14ac:dyDescent="0.2">
      <c r="A63" s="7">
        <v>60.872329999999998</v>
      </c>
      <c r="B63" s="7">
        <v>5.3853299999999997</v>
      </c>
      <c r="C63" s="2">
        <v>2012</v>
      </c>
      <c r="D63" s="2">
        <v>62</v>
      </c>
      <c r="E63" s="2">
        <v>9</v>
      </c>
      <c r="F63" s="3" t="s">
        <v>18</v>
      </c>
      <c r="G63" s="3" t="s">
        <v>34</v>
      </c>
      <c r="H63" s="2">
        <v>51.5</v>
      </c>
      <c r="I63" s="2">
        <v>14.5</v>
      </c>
      <c r="J63" s="2">
        <v>70</v>
      </c>
      <c r="K63" s="2" t="s">
        <v>194</v>
      </c>
      <c r="L63" s="2"/>
      <c r="M63" s="2">
        <v>14.5</v>
      </c>
      <c r="N63" s="2">
        <v>70</v>
      </c>
      <c r="O63" s="2"/>
      <c r="P63" s="2">
        <v>4</v>
      </c>
      <c r="Q63" t="s">
        <v>224</v>
      </c>
      <c r="R63" t="s">
        <v>244</v>
      </c>
      <c r="S63" s="11">
        <v>4.4000000000000004</v>
      </c>
      <c r="T63" s="11">
        <v>780</v>
      </c>
      <c r="U63" t="s">
        <v>273</v>
      </c>
      <c r="V63">
        <v>2.8</v>
      </c>
      <c r="W63">
        <v>100</v>
      </c>
      <c r="X63" t="s">
        <v>309</v>
      </c>
      <c r="AE63" s="13">
        <f t="shared" si="7"/>
        <v>212.98701298701297</v>
      </c>
      <c r="AF63" s="15">
        <f t="shared" si="0"/>
        <v>19.360000000000003</v>
      </c>
      <c r="AG63" s="18">
        <f t="shared" si="1"/>
        <v>7.839999999999999</v>
      </c>
      <c r="AH63" s="19">
        <f t="shared" si="2"/>
        <v>0</v>
      </c>
      <c r="AI63" s="20">
        <v>0</v>
      </c>
      <c r="AJ63" s="16">
        <v>780</v>
      </c>
      <c r="AK63" s="18">
        <v>100</v>
      </c>
      <c r="AL63" s="19"/>
      <c r="AM63" s="20"/>
      <c r="AN63">
        <f t="shared" si="8"/>
        <v>53.044358239163429</v>
      </c>
    </row>
    <row r="64" spans="1:40" x14ac:dyDescent="0.2">
      <c r="A64" s="7">
        <v>60.873139999999999</v>
      </c>
      <c r="B64" s="7">
        <v>5.4099300000000001</v>
      </c>
      <c r="C64" s="2">
        <v>2013</v>
      </c>
      <c r="D64" s="2">
        <v>63</v>
      </c>
      <c r="E64" s="2">
        <v>10</v>
      </c>
      <c r="F64" s="3" t="s">
        <v>19</v>
      </c>
      <c r="G64" s="3" t="s">
        <v>33</v>
      </c>
      <c r="H64" s="2">
        <v>53</v>
      </c>
      <c r="I64" s="2">
        <v>16</v>
      </c>
      <c r="J64" s="2">
        <v>70</v>
      </c>
      <c r="K64" s="2" t="s">
        <v>194</v>
      </c>
      <c r="L64" s="2"/>
      <c r="M64" s="2">
        <v>16</v>
      </c>
      <c r="N64" s="2">
        <v>70</v>
      </c>
      <c r="O64" s="2"/>
      <c r="P64" s="2">
        <v>4</v>
      </c>
      <c r="Q64" t="s">
        <v>224</v>
      </c>
      <c r="R64" t="s">
        <v>244</v>
      </c>
      <c r="S64" s="11">
        <v>4.2</v>
      </c>
      <c r="T64" s="11">
        <v>780</v>
      </c>
      <c r="U64" t="s">
        <v>273</v>
      </c>
      <c r="V64">
        <v>4.0999999999999996</v>
      </c>
      <c r="W64">
        <v>100</v>
      </c>
      <c r="X64" t="s">
        <v>309</v>
      </c>
      <c r="AE64" s="13">
        <f t="shared" si="7"/>
        <v>210.10452961672473</v>
      </c>
      <c r="AF64" s="15">
        <f t="shared" si="0"/>
        <v>17.64</v>
      </c>
      <c r="AG64" s="18">
        <f t="shared" si="1"/>
        <v>16.809999999999999</v>
      </c>
      <c r="AH64" s="19">
        <f t="shared" si="2"/>
        <v>0</v>
      </c>
      <c r="AI64" s="20">
        <v>0</v>
      </c>
      <c r="AJ64" s="16">
        <v>780</v>
      </c>
      <c r="AK64" s="18">
        <v>100</v>
      </c>
      <c r="AL64" s="19"/>
      <c r="AM64" s="20"/>
      <c r="AN64">
        <f t="shared" si="8"/>
        <v>50.166527051034571</v>
      </c>
    </row>
    <row r="65" spans="1:40" x14ac:dyDescent="0.2">
      <c r="A65" s="7">
        <v>60.873559999999998</v>
      </c>
      <c r="B65" s="7">
        <v>5.4145899999999996</v>
      </c>
      <c r="C65" s="2">
        <v>2013</v>
      </c>
      <c r="D65" s="2">
        <v>64</v>
      </c>
      <c r="E65" s="2">
        <v>11</v>
      </c>
      <c r="F65" s="3" t="s">
        <v>21</v>
      </c>
      <c r="G65" s="3" t="s">
        <v>32</v>
      </c>
      <c r="H65" s="2">
        <v>53.2</v>
      </c>
      <c r="I65" s="2">
        <v>16.2</v>
      </c>
      <c r="J65" s="2">
        <v>70</v>
      </c>
      <c r="K65" s="2" t="s">
        <v>194</v>
      </c>
      <c r="L65" s="2"/>
      <c r="M65" s="2">
        <v>16.2</v>
      </c>
      <c r="N65" s="2">
        <v>70</v>
      </c>
      <c r="O65" s="2"/>
      <c r="P65" s="2">
        <v>4</v>
      </c>
      <c r="Q65" t="s">
        <v>224</v>
      </c>
      <c r="R65" t="s">
        <v>244</v>
      </c>
      <c r="S65" s="11">
        <v>3.1</v>
      </c>
      <c r="T65" s="11">
        <v>780</v>
      </c>
      <c r="U65" t="s">
        <v>273</v>
      </c>
      <c r="V65">
        <v>4.2</v>
      </c>
      <c r="W65">
        <v>100</v>
      </c>
      <c r="X65" t="s">
        <v>309</v>
      </c>
      <c r="AE65" s="13">
        <f t="shared" si="7"/>
        <v>275.42242703533026</v>
      </c>
      <c r="AF65" s="15">
        <f t="shared" si="0"/>
        <v>9.6100000000000012</v>
      </c>
      <c r="AG65" s="18">
        <f t="shared" si="1"/>
        <v>17.64</v>
      </c>
      <c r="AH65" s="19">
        <f t="shared" si="2"/>
        <v>0</v>
      </c>
      <c r="AI65" s="20">
        <v>0</v>
      </c>
      <c r="AJ65" s="16">
        <v>780</v>
      </c>
      <c r="AK65" s="18">
        <v>100</v>
      </c>
      <c r="AL65" s="19"/>
      <c r="AM65" s="20"/>
      <c r="AN65">
        <f t="shared" si="8"/>
        <v>86.834386893848759</v>
      </c>
    </row>
    <row r="66" spans="1:40" x14ac:dyDescent="0.2">
      <c r="A66" s="7">
        <v>60.872</v>
      </c>
      <c r="B66" s="7">
        <v>5.41</v>
      </c>
      <c r="C66" s="2">
        <v>2014</v>
      </c>
      <c r="D66" s="2">
        <v>65</v>
      </c>
      <c r="E66" s="2">
        <v>12</v>
      </c>
      <c r="F66" s="3" t="s">
        <v>20</v>
      </c>
      <c r="G66" s="3" t="s">
        <v>31</v>
      </c>
      <c r="H66" s="2">
        <v>53</v>
      </c>
      <c r="I66" s="2">
        <v>16</v>
      </c>
      <c r="J66" s="2">
        <v>70</v>
      </c>
      <c r="K66" s="2" t="s">
        <v>194</v>
      </c>
      <c r="L66" s="2"/>
      <c r="M66" s="2">
        <v>16</v>
      </c>
      <c r="N66" s="2">
        <v>70</v>
      </c>
      <c r="O66" s="2"/>
      <c r="P66" s="2">
        <v>4</v>
      </c>
      <c r="Q66" t="s">
        <v>224</v>
      </c>
      <c r="R66" t="s">
        <v>244</v>
      </c>
      <c r="S66" s="11">
        <v>3</v>
      </c>
      <c r="T66" s="11">
        <v>780</v>
      </c>
      <c r="U66" t="s">
        <v>273</v>
      </c>
      <c r="V66">
        <v>4.0999999999999996</v>
      </c>
      <c r="W66">
        <v>100</v>
      </c>
      <c r="X66" t="s">
        <v>309</v>
      </c>
      <c r="AE66" s="13">
        <f t="shared" si="7"/>
        <v>284.39024390243901</v>
      </c>
      <c r="AF66" s="15">
        <f t="shared" si="0"/>
        <v>9</v>
      </c>
      <c r="AG66" s="18">
        <f t="shared" si="1"/>
        <v>16.809999999999999</v>
      </c>
      <c r="AH66" s="19">
        <f t="shared" si="2"/>
        <v>0</v>
      </c>
      <c r="AI66" s="20">
        <v>0</v>
      </c>
      <c r="AJ66" s="16">
        <v>780</v>
      </c>
      <c r="AK66" s="18">
        <v>100</v>
      </c>
      <c r="AL66" s="19"/>
      <c r="AM66" s="20"/>
      <c r="AN66">
        <f t="shared" si="8"/>
        <v>92.61550664287131</v>
      </c>
    </row>
    <row r="67" spans="1:40" x14ac:dyDescent="0.2">
      <c r="A67" s="7">
        <v>60.872329999999998</v>
      </c>
      <c r="B67" s="7">
        <v>5.4173299999999998</v>
      </c>
      <c r="C67" s="2">
        <v>2014</v>
      </c>
      <c r="D67" s="2">
        <v>66</v>
      </c>
      <c r="E67" s="2">
        <v>13</v>
      </c>
      <c r="F67" s="3" t="s">
        <v>18</v>
      </c>
      <c r="G67" s="3" t="s">
        <v>30</v>
      </c>
      <c r="H67" s="2">
        <v>53.3</v>
      </c>
      <c r="I67" s="2">
        <v>16.3</v>
      </c>
      <c r="J67" s="2">
        <v>70</v>
      </c>
      <c r="K67" s="2" t="s">
        <v>194</v>
      </c>
      <c r="L67" s="2"/>
      <c r="M67" s="2">
        <v>16.3</v>
      </c>
      <c r="N67" s="2">
        <v>70</v>
      </c>
      <c r="O67" s="2"/>
      <c r="P67" s="2">
        <v>4</v>
      </c>
      <c r="Q67" t="s">
        <v>224</v>
      </c>
      <c r="R67" t="s">
        <v>244</v>
      </c>
      <c r="S67" s="11">
        <v>3.3</v>
      </c>
      <c r="T67" s="11">
        <v>780</v>
      </c>
      <c r="U67" t="s">
        <v>273</v>
      </c>
      <c r="V67">
        <v>4.5</v>
      </c>
      <c r="W67">
        <v>100</v>
      </c>
      <c r="X67" t="s">
        <v>309</v>
      </c>
      <c r="AE67" s="13">
        <f t="shared" si="7"/>
        <v>258.5858585858586</v>
      </c>
      <c r="AF67" s="15">
        <f t="shared" ref="AF67:AF89" si="9">POWER(S67,2)</f>
        <v>10.889999999999999</v>
      </c>
      <c r="AG67" s="18">
        <f t="shared" si="1"/>
        <v>20.25</v>
      </c>
      <c r="AH67" s="19">
        <f t="shared" si="2"/>
        <v>0</v>
      </c>
      <c r="AI67" s="20">
        <v>0</v>
      </c>
      <c r="AJ67" s="16">
        <v>780</v>
      </c>
      <c r="AK67" s="18">
        <v>100</v>
      </c>
      <c r="AL67" s="19"/>
      <c r="AM67" s="20"/>
      <c r="AN67">
        <f t="shared" si="8"/>
        <v>76.563615957555356</v>
      </c>
    </row>
    <row r="68" spans="1:40" x14ac:dyDescent="0.2">
      <c r="A68" s="7">
        <v>60.877175899999997</v>
      </c>
      <c r="B68" s="7">
        <v>5.4466317999999996</v>
      </c>
      <c r="C68" s="2">
        <v>2015</v>
      </c>
      <c r="D68" s="2">
        <v>67</v>
      </c>
      <c r="E68" s="2">
        <v>14</v>
      </c>
      <c r="F68" s="3" t="s">
        <v>22</v>
      </c>
      <c r="G68" s="3" t="s">
        <v>29</v>
      </c>
      <c r="H68" s="2">
        <v>55</v>
      </c>
      <c r="I68" s="2">
        <v>18</v>
      </c>
      <c r="J68" s="2">
        <v>70</v>
      </c>
      <c r="K68" s="2" t="s">
        <v>194</v>
      </c>
      <c r="L68" s="2"/>
      <c r="M68" s="2">
        <v>18</v>
      </c>
      <c r="N68" s="2">
        <v>70</v>
      </c>
      <c r="O68" s="2"/>
      <c r="P68" s="2">
        <v>4</v>
      </c>
      <c r="Q68" t="s">
        <v>224</v>
      </c>
      <c r="R68" t="s">
        <v>226</v>
      </c>
      <c r="S68" s="11">
        <v>1.2</v>
      </c>
      <c r="T68" s="11">
        <v>780</v>
      </c>
      <c r="U68" t="s">
        <v>273</v>
      </c>
      <c r="AE68" s="13">
        <f>T68/S68</f>
        <v>650</v>
      </c>
      <c r="AF68" s="15">
        <f t="shared" si="9"/>
        <v>1.44</v>
      </c>
      <c r="AG68" s="18">
        <f t="shared" ref="AG68:AG89" si="10">POWER(V68,2)</f>
        <v>0</v>
      </c>
      <c r="AH68" s="19">
        <f t="shared" ref="AH68:AH89" si="11">POWER(Y68,2)</f>
        <v>0</v>
      </c>
      <c r="AI68" s="20">
        <v>0</v>
      </c>
      <c r="AJ68" s="16">
        <v>780</v>
      </c>
      <c r="AK68" s="18"/>
      <c r="AL68" s="19"/>
      <c r="AM68" s="20"/>
      <c r="AN68">
        <f>AJ68/AF68</f>
        <v>541.66666666666674</v>
      </c>
    </row>
    <row r="69" spans="1:40" x14ac:dyDescent="0.2">
      <c r="A69" s="7">
        <v>60.877349500000001</v>
      </c>
      <c r="B69" s="7">
        <v>5.4506082999999999</v>
      </c>
      <c r="C69" s="2">
        <v>2015</v>
      </c>
      <c r="D69" s="2">
        <v>68</v>
      </c>
      <c r="E69" s="2">
        <v>15</v>
      </c>
      <c r="F69" s="3" t="s">
        <v>23</v>
      </c>
      <c r="G69" s="3" t="s">
        <v>28</v>
      </c>
      <c r="H69" s="2">
        <v>55.1</v>
      </c>
      <c r="I69" s="2">
        <v>18.100000000000001</v>
      </c>
      <c r="J69" s="2">
        <v>70</v>
      </c>
      <c r="K69" s="2" t="s">
        <v>194</v>
      </c>
      <c r="L69" s="2"/>
      <c r="M69" s="2">
        <v>18.100000000000001</v>
      </c>
      <c r="N69" s="2">
        <v>70</v>
      </c>
      <c r="O69" s="2"/>
      <c r="P69" s="2">
        <v>4</v>
      </c>
      <c r="Q69" t="s">
        <v>224</v>
      </c>
      <c r="R69" t="s">
        <v>226</v>
      </c>
      <c r="S69" s="11">
        <v>1.1000000000000001</v>
      </c>
      <c r="T69" s="11">
        <v>780</v>
      </c>
      <c r="U69" t="s">
        <v>273</v>
      </c>
      <c r="AE69" s="13">
        <f>T69/S69</f>
        <v>709.09090909090901</v>
      </c>
      <c r="AF69" s="15">
        <f t="shared" si="9"/>
        <v>1.2100000000000002</v>
      </c>
      <c r="AG69" s="18">
        <f t="shared" si="10"/>
        <v>0</v>
      </c>
      <c r="AH69" s="19">
        <f t="shared" si="11"/>
        <v>0</v>
      </c>
      <c r="AI69" s="20">
        <v>0</v>
      </c>
      <c r="AJ69" s="16">
        <v>780</v>
      </c>
      <c r="AK69" s="18"/>
      <c r="AL69" s="19"/>
      <c r="AM69" s="20"/>
      <c r="AN69">
        <f>AJ69/AF69</f>
        <v>644.62809917355366</v>
      </c>
    </row>
    <row r="70" spans="1:40" x14ac:dyDescent="0.2">
      <c r="A70" s="7">
        <v>60.873865299999999</v>
      </c>
      <c r="B70" s="7">
        <v>5.4220284000000003</v>
      </c>
      <c r="C70" s="2">
        <v>2015</v>
      </c>
      <c r="D70" s="2">
        <v>69</v>
      </c>
      <c r="E70" s="2">
        <v>16</v>
      </c>
      <c r="F70" s="3" t="s">
        <v>24</v>
      </c>
      <c r="G70" s="3" t="s">
        <v>27</v>
      </c>
      <c r="H70" s="2">
        <v>53.5</v>
      </c>
      <c r="I70" s="2">
        <v>16.5</v>
      </c>
      <c r="J70" s="2">
        <v>70</v>
      </c>
      <c r="K70" s="2" t="s">
        <v>194</v>
      </c>
      <c r="L70" s="2"/>
      <c r="M70" s="2">
        <v>16.5</v>
      </c>
      <c r="N70" s="2">
        <v>70</v>
      </c>
      <c r="O70" s="2"/>
      <c r="P70" s="2">
        <v>4</v>
      </c>
      <c r="Q70" t="s">
        <v>224</v>
      </c>
      <c r="R70" t="s">
        <v>244</v>
      </c>
      <c r="S70" s="11">
        <v>2.5</v>
      </c>
      <c r="T70" s="11">
        <v>780</v>
      </c>
      <c r="U70" t="s">
        <v>273</v>
      </c>
      <c r="V70">
        <v>5</v>
      </c>
      <c r="W70">
        <v>100</v>
      </c>
      <c r="X70" t="s">
        <v>309</v>
      </c>
      <c r="AE70" s="13">
        <f t="shared" si="7"/>
        <v>332</v>
      </c>
      <c r="AF70" s="15">
        <f t="shared" si="9"/>
        <v>6.25</v>
      </c>
      <c r="AG70" s="18">
        <f t="shared" si="10"/>
        <v>25</v>
      </c>
      <c r="AH70" s="19">
        <f t="shared" si="11"/>
        <v>0</v>
      </c>
      <c r="AI70" s="20">
        <v>0</v>
      </c>
      <c r="AJ70" s="16">
        <v>780</v>
      </c>
      <c r="AK70" s="18">
        <v>100</v>
      </c>
      <c r="AL70" s="19"/>
      <c r="AM70" s="20"/>
      <c r="AN70">
        <f t="shared" si="8"/>
        <v>128.80000000000001</v>
      </c>
    </row>
    <row r="71" spans="1:40" x14ac:dyDescent="0.2">
      <c r="A71" s="7">
        <v>60.874921700000002</v>
      </c>
      <c r="B71" s="7">
        <v>5.4359760000000001</v>
      </c>
      <c r="C71" s="2">
        <v>2015</v>
      </c>
      <c r="D71" s="2">
        <v>70</v>
      </c>
      <c r="E71" s="2">
        <v>17</v>
      </c>
      <c r="F71" s="3" t="s">
        <v>25</v>
      </c>
      <c r="G71" s="3" t="s">
        <v>26</v>
      </c>
      <c r="H71" s="2">
        <v>54.3</v>
      </c>
      <c r="I71" s="2">
        <v>17.3</v>
      </c>
      <c r="J71" s="2">
        <v>70</v>
      </c>
      <c r="K71" s="2" t="s">
        <v>194</v>
      </c>
      <c r="L71" s="2"/>
      <c r="M71" s="2">
        <v>17.3</v>
      </c>
      <c r="N71" s="2">
        <v>70</v>
      </c>
      <c r="O71" s="2"/>
      <c r="P71" s="2">
        <v>4</v>
      </c>
      <c r="Q71" t="s">
        <v>224</v>
      </c>
      <c r="R71" t="s">
        <v>226</v>
      </c>
      <c r="S71" s="11">
        <v>1.8</v>
      </c>
      <c r="T71" s="11">
        <v>780</v>
      </c>
      <c r="U71" t="s">
        <v>273</v>
      </c>
      <c r="AE71" s="13">
        <f>T71/S71</f>
        <v>433.33333333333331</v>
      </c>
      <c r="AF71" s="15">
        <f t="shared" si="9"/>
        <v>3.24</v>
      </c>
      <c r="AG71" s="18">
        <f t="shared" si="10"/>
        <v>0</v>
      </c>
      <c r="AH71" s="19">
        <f t="shared" si="11"/>
        <v>0</v>
      </c>
      <c r="AI71" s="20">
        <v>0</v>
      </c>
      <c r="AJ71" s="16">
        <v>780</v>
      </c>
      <c r="AK71" s="18"/>
      <c r="AL71" s="19"/>
      <c r="AM71" s="20"/>
      <c r="AN71">
        <f>AJ71/AF71</f>
        <v>240.74074074074073</v>
      </c>
    </row>
    <row r="72" spans="1:40" x14ac:dyDescent="0.2">
      <c r="A72" s="7">
        <v>60.874006700000002</v>
      </c>
      <c r="B72" s="7">
        <v>5.4263520999999999</v>
      </c>
      <c r="C72" s="2">
        <v>2015</v>
      </c>
      <c r="D72" s="2">
        <v>71</v>
      </c>
      <c r="E72" s="2">
        <v>18</v>
      </c>
      <c r="F72" s="3" t="s">
        <v>14</v>
      </c>
      <c r="G72" s="2" t="s">
        <v>15</v>
      </c>
      <c r="H72" s="2">
        <v>52.8</v>
      </c>
      <c r="I72" s="2">
        <v>15.8</v>
      </c>
      <c r="J72" s="2">
        <v>70</v>
      </c>
      <c r="K72" s="2" t="s">
        <v>194</v>
      </c>
      <c r="L72" s="2"/>
      <c r="M72" s="2">
        <v>15.8</v>
      </c>
      <c r="N72" s="2">
        <v>70</v>
      </c>
      <c r="O72" s="2"/>
      <c r="P72" s="2">
        <v>4</v>
      </c>
      <c r="Q72" t="s">
        <v>224</v>
      </c>
      <c r="R72" t="s">
        <v>244</v>
      </c>
      <c r="S72" s="11">
        <v>2.2999999999999998</v>
      </c>
      <c r="T72" s="11">
        <v>780</v>
      </c>
      <c r="U72" t="s">
        <v>273</v>
      </c>
      <c r="V72">
        <v>5</v>
      </c>
      <c r="W72">
        <v>100</v>
      </c>
      <c r="X72" t="s">
        <v>309</v>
      </c>
      <c r="AE72" s="13">
        <f t="shared" si="7"/>
        <v>359.13043478260875</v>
      </c>
      <c r="AF72" s="15">
        <f t="shared" si="9"/>
        <v>5.2899999999999991</v>
      </c>
      <c r="AG72" s="18">
        <f t="shared" si="10"/>
        <v>25</v>
      </c>
      <c r="AH72" s="19">
        <f t="shared" si="11"/>
        <v>0</v>
      </c>
      <c r="AI72" s="20">
        <v>0</v>
      </c>
      <c r="AJ72" s="16">
        <v>780</v>
      </c>
      <c r="AK72" s="18">
        <v>100</v>
      </c>
      <c r="AL72" s="19"/>
      <c r="AM72" s="20"/>
      <c r="AN72">
        <f t="shared" si="8"/>
        <v>151.44801512287336</v>
      </c>
    </row>
    <row r="73" spans="1:40" x14ac:dyDescent="0.2">
      <c r="A73" s="7">
        <v>61.225690383299998</v>
      </c>
      <c r="B73" s="7">
        <v>7.3679034833000001</v>
      </c>
      <c r="C73" s="2">
        <v>2016</v>
      </c>
      <c r="D73" s="2">
        <v>72</v>
      </c>
      <c r="E73" s="2">
        <v>19</v>
      </c>
      <c r="F73" s="3" t="s">
        <v>48</v>
      </c>
      <c r="G73" s="3" t="s">
        <v>79</v>
      </c>
      <c r="H73" s="2">
        <v>192.2</v>
      </c>
      <c r="I73" s="2">
        <v>3.8</v>
      </c>
      <c r="J73" s="2">
        <v>370</v>
      </c>
      <c r="K73" s="2" t="s">
        <v>190</v>
      </c>
      <c r="L73" s="2"/>
      <c r="M73" s="2">
        <f>H73-34</f>
        <v>158.19999999999999</v>
      </c>
      <c r="N73" s="2">
        <v>200</v>
      </c>
      <c r="O73" s="2" t="s">
        <v>188</v>
      </c>
      <c r="P73" s="2">
        <v>3</v>
      </c>
      <c r="Q73" t="s">
        <v>224</v>
      </c>
      <c r="R73" t="s">
        <v>244</v>
      </c>
      <c r="S73">
        <v>93</v>
      </c>
      <c r="T73">
        <v>3120</v>
      </c>
      <c r="U73" t="s">
        <v>250</v>
      </c>
      <c r="AE73" s="13">
        <f>T73/S73</f>
        <v>33.548387096774192</v>
      </c>
      <c r="AF73" s="15">
        <f t="shared" si="9"/>
        <v>8649</v>
      </c>
      <c r="AG73" s="18">
        <f t="shared" si="10"/>
        <v>0</v>
      </c>
      <c r="AH73" s="19">
        <f t="shared" si="11"/>
        <v>0</v>
      </c>
      <c r="AI73" s="20">
        <v>0</v>
      </c>
      <c r="AJ73" s="16">
        <v>3120</v>
      </c>
      <c r="AK73" s="18"/>
      <c r="AL73" s="19"/>
      <c r="AM73" s="20"/>
      <c r="AN73">
        <f>AJ73/AF73</f>
        <v>0.36073534512660421</v>
      </c>
    </row>
    <row r="74" spans="1:40" x14ac:dyDescent="0.2">
      <c r="A74" s="7">
        <v>61.36026975</v>
      </c>
      <c r="B74" s="7">
        <v>7.37817905</v>
      </c>
      <c r="C74" s="2">
        <v>2016</v>
      </c>
      <c r="D74" s="2">
        <v>73</v>
      </c>
      <c r="E74" s="2">
        <v>20</v>
      </c>
      <c r="F74" s="3" t="s">
        <v>49</v>
      </c>
      <c r="G74" s="3" t="s">
        <v>77</v>
      </c>
      <c r="H74" s="2">
        <v>210.4</v>
      </c>
      <c r="I74" s="2">
        <v>7.4</v>
      </c>
      <c r="J74" s="2">
        <v>260</v>
      </c>
      <c r="K74" s="2" t="s">
        <v>187</v>
      </c>
      <c r="L74" s="2"/>
      <c r="M74" s="2">
        <f t="shared" ref="M74:M83" si="12">H74-34</f>
        <v>176.4</v>
      </c>
      <c r="N74" s="2">
        <v>200</v>
      </c>
      <c r="O74" s="2" t="s">
        <v>188</v>
      </c>
      <c r="P74" s="2">
        <v>3</v>
      </c>
      <c r="Q74" t="s">
        <v>224</v>
      </c>
      <c r="R74" t="s">
        <v>244</v>
      </c>
      <c r="S74">
        <v>110</v>
      </c>
      <c r="T74">
        <v>3120</v>
      </c>
      <c r="U74" t="s">
        <v>250</v>
      </c>
      <c r="AE74" s="13">
        <f t="shared" ref="AE74:AE89" si="13">T74/S74</f>
        <v>28.363636363636363</v>
      </c>
      <c r="AF74" s="15">
        <f t="shared" si="9"/>
        <v>12100</v>
      </c>
      <c r="AG74" s="18">
        <f t="shared" si="10"/>
        <v>0</v>
      </c>
      <c r="AH74" s="19">
        <f t="shared" si="11"/>
        <v>0</v>
      </c>
      <c r="AI74" s="20">
        <v>0</v>
      </c>
      <c r="AJ74" s="16">
        <v>3120</v>
      </c>
      <c r="AK74" s="18"/>
      <c r="AL74" s="19"/>
      <c r="AM74" s="20"/>
      <c r="AN74">
        <f t="shared" ref="AN74:AN83" si="14">AJ74/AF74</f>
        <v>0.25785123966942147</v>
      </c>
    </row>
    <row r="75" spans="1:40" x14ac:dyDescent="0.2">
      <c r="A75" s="7">
        <v>61.355926183299999</v>
      </c>
      <c r="B75" s="7">
        <v>7.3768362833000003</v>
      </c>
      <c r="C75" s="2">
        <v>2016</v>
      </c>
      <c r="D75" s="2">
        <v>74</v>
      </c>
      <c r="E75" s="2">
        <v>21</v>
      </c>
      <c r="F75" s="3" t="s">
        <v>50</v>
      </c>
      <c r="G75" s="3" t="s">
        <v>78</v>
      </c>
      <c r="H75" s="2">
        <v>209.9</v>
      </c>
      <c r="I75" s="2">
        <v>6.9</v>
      </c>
      <c r="J75" s="2">
        <v>260</v>
      </c>
      <c r="K75" s="2" t="s">
        <v>187</v>
      </c>
      <c r="L75" s="2"/>
      <c r="M75" s="2">
        <f t="shared" si="12"/>
        <v>175.9</v>
      </c>
      <c r="N75" s="2">
        <v>200</v>
      </c>
      <c r="O75" s="2" t="s">
        <v>188</v>
      </c>
      <c r="P75" s="2">
        <v>3</v>
      </c>
      <c r="Q75" t="s">
        <v>224</v>
      </c>
      <c r="R75" t="s">
        <v>244</v>
      </c>
      <c r="S75">
        <v>110</v>
      </c>
      <c r="T75">
        <v>3120</v>
      </c>
      <c r="U75" t="s">
        <v>250</v>
      </c>
      <c r="AE75" s="13">
        <f t="shared" si="13"/>
        <v>28.363636363636363</v>
      </c>
      <c r="AF75" s="15">
        <f t="shared" si="9"/>
        <v>12100</v>
      </c>
      <c r="AG75" s="18">
        <f t="shared" si="10"/>
        <v>0</v>
      </c>
      <c r="AH75" s="19">
        <f t="shared" si="11"/>
        <v>0</v>
      </c>
      <c r="AI75" s="20">
        <v>0</v>
      </c>
      <c r="AJ75" s="16">
        <v>3120</v>
      </c>
      <c r="AK75" s="18"/>
      <c r="AL75" s="19"/>
      <c r="AM75" s="20"/>
      <c r="AN75">
        <f t="shared" si="14"/>
        <v>0.25785123966942147</v>
      </c>
    </row>
    <row r="76" spans="1:40" x14ac:dyDescent="0.2">
      <c r="A76" s="7">
        <v>61.356167599999999</v>
      </c>
      <c r="B76" s="7">
        <v>7.3771546499999996</v>
      </c>
      <c r="C76" s="2">
        <v>2016</v>
      </c>
      <c r="D76" s="2">
        <v>75</v>
      </c>
      <c r="E76" s="2">
        <v>22</v>
      </c>
      <c r="F76" s="3" t="s">
        <v>51</v>
      </c>
      <c r="G76" s="3" t="s">
        <v>76</v>
      </c>
      <c r="H76" s="2">
        <v>209.9</v>
      </c>
      <c r="I76" s="2">
        <v>6.9</v>
      </c>
      <c r="J76" s="2">
        <v>260</v>
      </c>
      <c r="K76" s="2" t="s">
        <v>187</v>
      </c>
      <c r="L76" s="2"/>
      <c r="M76" s="2">
        <f t="shared" si="12"/>
        <v>175.9</v>
      </c>
      <c r="N76" s="2">
        <v>200</v>
      </c>
      <c r="O76" s="2" t="s">
        <v>188</v>
      </c>
      <c r="P76" s="2">
        <v>3</v>
      </c>
      <c r="Q76" t="s">
        <v>224</v>
      </c>
      <c r="R76" t="s">
        <v>244</v>
      </c>
      <c r="S76">
        <v>110</v>
      </c>
      <c r="T76">
        <v>3120</v>
      </c>
      <c r="U76" t="s">
        <v>250</v>
      </c>
      <c r="AE76" s="13">
        <f t="shared" si="13"/>
        <v>28.363636363636363</v>
      </c>
      <c r="AF76" s="15">
        <f t="shared" si="9"/>
        <v>12100</v>
      </c>
      <c r="AG76" s="18">
        <f t="shared" si="10"/>
        <v>0</v>
      </c>
      <c r="AH76" s="19">
        <f t="shared" si="11"/>
        <v>0</v>
      </c>
      <c r="AI76" s="20">
        <v>0</v>
      </c>
      <c r="AJ76" s="16">
        <v>3120</v>
      </c>
      <c r="AK76" s="18"/>
      <c r="AL76" s="19"/>
      <c r="AM76" s="20"/>
      <c r="AN76">
        <f t="shared" si="14"/>
        <v>0.25785123966942147</v>
      </c>
    </row>
    <row r="77" spans="1:40" x14ac:dyDescent="0.2">
      <c r="A77" s="7">
        <v>61.358857200000003</v>
      </c>
      <c r="B77" s="7">
        <v>7.3773485333000002</v>
      </c>
      <c r="C77" s="2">
        <v>2016</v>
      </c>
      <c r="D77" s="2">
        <v>76</v>
      </c>
      <c r="E77" s="2">
        <v>23</v>
      </c>
      <c r="F77" s="3" t="s">
        <v>52</v>
      </c>
      <c r="G77" s="2" t="s">
        <v>75</v>
      </c>
      <c r="H77" s="2">
        <v>210.2</v>
      </c>
      <c r="I77" s="2">
        <v>7.3</v>
      </c>
      <c r="J77" s="2">
        <v>260</v>
      </c>
      <c r="K77" s="2" t="s">
        <v>187</v>
      </c>
      <c r="L77" s="2"/>
      <c r="M77" s="2">
        <f t="shared" si="12"/>
        <v>176.2</v>
      </c>
      <c r="N77" s="2">
        <v>200</v>
      </c>
      <c r="O77" s="2" t="s">
        <v>188</v>
      </c>
      <c r="P77" s="2">
        <v>3</v>
      </c>
      <c r="Q77" t="s">
        <v>224</v>
      </c>
      <c r="R77" t="s">
        <v>244</v>
      </c>
      <c r="S77">
        <v>110</v>
      </c>
      <c r="T77">
        <v>3120</v>
      </c>
      <c r="U77" t="s">
        <v>250</v>
      </c>
      <c r="AE77" s="13">
        <f t="shared" si="13"/>
        <v>28.363636363636363</v>
      </c>
      <c r="AF77" s="15">
        <f t="shared" si="9"/>
        <v>12100</v>
      </c>
      <c r="AG77" s="18">
        <f t="shared" si="10"/>
        <v>0</v>
      </c>
      <c r="AH77" s="19">
        <f t="shared" si="11"/>
        <v>0</v>
      </c>
      <c r="AI77" s="20">
        <v>0</v>
      </c>
      <c r="AJ77" s="16">
        <v>3120</v>
      </c>
      <c r="AK77" s="18"/>
      <c r="AL77" s="19"/>
      <c r="AM77" s="20"/>
      <c r="AN77">
        <f t="shared" si="14"/>
        <v>0.25785123966942147</v>
      </c>
    </row>
    <row r="78" spans="1:40" x14ac:dyDescent="0.2">
      <c r="A78" s="7">
        <v>61.2388811</v>
      </c>
      <c r="B78" s="7">
        <v>7.3614732332999999</v>
      </c>
      <c r="C78" s="2">
        <v>2016</v>
      </c>
      <c r="D78" s="2">
        <v>77</v>
      </c>
      <c r="E78" s="2">
        <v>24</v>
      </c>
      <c r="F78" s="3" t="s">
        <v>53</v>
      </c>
      <c r="G78" s="3" t="s">
        <v>74</v>
      </c>
      <c r="H78" s="2">
        <v>193.7</v>
      </c>
      <c r="I78" s="2">
        <v>5.5</v>
      </c>
      <c r="J78" s="2">
        <v>370</v>
      </c>
      <c r="K78" s="2" t="s">
        <v>190</v>
      </c>
      <c r="L78" s="2"/>
      <c r="M78" s="2">
        <f t="shared" si="12"/>
        <v>159.69999999999999</v>
      </c>
      <c r="N78" s="2">
        <v>200</v>
      </c>
      <c r="O78" s="2" t="s">
        <v>188</v>
      </c>
      <c r="P78" s="2">
        <v>3</v>
      </c>
      <c r="Q78" t="s">
        <v>224</v>
      </c>
      <c r="R78" t="s">
        <v>244</v>
      </c>
      <c r="S78">
        <v>93</v>
      </c>
      <c r="T78">
        <v>3120</v>
      </c>
      <c r="U78" t="s">
        <v>250</v>
      </c>
      <c r="AE78" s="13">
        <f t="shared" si="13"/>
        <v>33.548387096774192</v>
      </c>
      <c r="AF78" s="15">
        <f t="shared" si="9"/>
        <v>8649</v>
      </c>
      <c r="AG78" s="18">
        <f t="shared" si="10"/>
        <v>0</v>
      </c>
      <c r="AH78" s="19">
        <f t="shared" si="11"/>
        <v>0</v>
      </c>
      <c r="AI78" s="20">
        <v>0</v>
      </c>
      <c r="AJ78" s="16">
        <v>3120</v>
      </c>
      <c r="AK78" s="18"/>
      <c r="AL78" s="19"/>
      <c r="AM78" s="20"/>
      <c r="AN78">
        <f t="shared" si="14"/>
        <v>0.36073534512660421</v>
      </c>
    </row>
    <row r="79" spans="1:40" x14ac:dyDescent="0.2">
      <c r="A79" s="7">
        <v>61.226680000000002</v>
      </c>
      <c r="B79" s="7">
        <v>7.3644404999999997</v>
      </c>
      <c r="C79" s="2">
        <v>2016</v>
      </c>
      <c r="D79" s="2">
        <v>78</v>
      </c>
      <c r="E79" s="2">
        <v>25</v>
      </c>
      <c r="F79" s="3" t="s">
        <v>54</v>
      </c>
      <c r="G79" s="3" t="s">
        <v>73</v>
      </c>
      <c r="H79" s="2">
        <v>192.4</v>
      </c>
      <c r="I79" s="2">
        <v>4</v>
      </c>
      <c r="J79" s="2">
        <v>370</v>
      </c>
      <c r="K79" s="2" t="s">
        <v>190</v>
      </c>
      <c r="L79" s="2"/>
      <c r="M79" s="2">
        <f t="shared" si="12"/>
        <v>158.4</v>
      </c>
      <c r="N79" s="2">
        <v>200</v>
      </c>
      <c r="O79" s="2" t="s">
        <v>188</v>
      </c>
      <c r="P79" s="2">
        <v>3</v>
      </c>
      <c r="Q79" t="s">
        <v>224</v>
      </c>
      <c r="R79" t="s">
        <v>244</v>
      </c>
      <c r="S79">
        <v>93</v>
      </c>
      <c r="T79">
        <v>3120</v>
      </c>
      <c r="U79" t="s">
        <v>250</v>
      </c>
      <c r="AE79" s="13">
        <f t="shared" si="13"/>
        <v>33.548387096774192</v>
      </c>
      <c r="AF79" s="15">
        <f t="shared" si="9"/>
        <v>8649</v>
      </c>
      <c r="AG79" s="18">
        <f t="shared" si="10"/>
        <v>0</v>
      </c>
      <c r="AH79" s="19">
        <f t="shared" si="11"/>
        <v>0</v>
      </c>
      <c r="AI79" s="20">
        <v>0</v>
      </c>
      <c r="AJ79" s="16">
        <v>3120</v>
      </c>
      <c r="AK79" s="18"/>
      <c r="AL79" s="19"/>
      <c r="AM79" s="20"/>
      <c r="AN79">
        <f t="shared" si="14"/>
        <v>0.36073534512660421</v>
      </c>
    </row>
    <row r="80" spans="1:40" x14ac:dyDescent="0.2">
      <c r="A80" s="7">
        <v>61.366315</v>
      </c>
      <c r="B80" s="7">
        <v>7.3823080000000001</v>
      </c>
      <c r="C80" s="2">
        <v>2016</v>
      </c>
      <c r="D80" s="2">
        <v>79</v>
      </c>
      <c r="E80" s="2">
        <v>26</v>
      </c>
      <c r="F80" s="3" t="s">
        <v>55</v>
      </c>
      <c r="G80" s="3" t="s">
        <v>71</v>
      </c>
      <c r="H80" s="2">
        <v>211</v>
      </c>
      <c r="I80" s="2">
        <v>8.1</v>
      </c>
      <c r="J80" s="2">
        <v>260</v>
      </c>
      <c r="K80" s="2" t="s">
        <v>187</v>
      </c>
      <c r="L80" s="2"/>
      <c r="M80" s="2">
        <f t="shared" si="12"/>
        <v>177</v>
      </c>
      <c r="N80" s="2">
        <v>200</v>
      </c>
      <c r="O80" s="2" t="s">
        <v>188</v>
      </c>
      <c r="P80" s="2">
        <v>3</v>
      </c>
      <c r="Q80" t="s">
        <v>224</v>
      </c>
      <c r="R80" t="s">
        <v>244</v>
      </c>
      <c r="S80">
        <v>110</v>
      </c>
      <c r="T80">
        <v>3120</v>
      </c>
      <c r="U80" t="s">
        <v>250</v>
      </c>
      <c r="AE80" s="13">
        <f t="shared" si="13"/>
        <v>28.363636363636363</v>
      </c>
      <c r="AF80" s="15">
        <f t="shared" si="9"/>
        <v>12100</v>
      </c>
      <c r="AG80" s="18">
        <f t="shared" si="10"/>
        <v>0</v>
      </c>
      <c r="AH80" s="19">
        <f t="shared" si="11"/>
        <v>0</v>
      </c>
      <c r="AI80" s="20">
        <v>0</v>
      </c>
      <c r="AJ80" s="16">
        <v>3120</v>
      </c>
      <c r="AK80" s="18"/>
      <c r="AL80" s="19"/>
      <c r="AM80" s="20"/>
      <c r="AN80">
        <f t="shared" si="14"/>
        <v>0.25785123966942147</v>
      </c>
    </row>
    <row r="81" spans="1:40" x14ac:dyDescent="0.2">
      <c r="A81" s="7">
        <v>61.359499999999997</v>
      </c>
      <c r="B81" s="7">
        <v>7.3760000000000003</v>
      </c>
      <c r="C81" s="2">
        <v>2017</v>
      </c>
      <c r="D81" s="2">
        <v>80</v>
      </c>
      <c r="E81" s="2">
        <v>27</v>
      </c>
      <c r="F81" s="3" t="s">
        <v>56</v>
      </c>
      <c r="G81" s="3" t="s">
        <v>72</v>
      </c>
      <c r="H81" s="2">
        <v>210.3</v>
      </c>
      <c r="I81" s="2">
        <v>7.3</v>
      </c>
      <c r="J81" s="2">
        <v>260</v>
      </c>
      <c r="K81" s="2" t="s">
        <v>187</v>
      </c>
      <c r="L81" s="2"/>
      <c r="M81" s="2">
        <f t="shared" si="12"/>
        <v>176.3</v>
      </c>
      <c r="N81" s="2">
        <v>200</v>
      </c>
      <c r="O81" s="2" t="s">
        <v>188</v>
      </c>
      <c r="P81" s="2">
        <v>3</v>
      </c>
      <c r="Q81" t="s">
        <v>224</v>
      </c>
      <c r="R81" t="s">
        <v>244</v>
      </c>
      <c r="S81">
        <v>110</v>
      </c>
      <c r="T81">
        <v>3120</v>
      </c>
      <c r="U81" t="s">
        <v>250</v>
      </c>
      <c r="AE81" s="13">
        <f t="shared" si="13"/>
        <v>28.363636363636363</v>
      </c>
      <c r="AF81" s="15">
        <f t="shared" si="9"/>
        <v>12100</v>
      </c>
      <c r="AG81" s="18">
        <f t="shared" si="10"/>
        <v>0</v>
      </c>
      <c r="AH81" s="19">
        <f t="shared" si="11"/>
        <v>0</v>
      </c>
      <c r="AI81" s="20">
        <v>0</v>
      </c>
      <c r="AJ81" s="16">
        <v>3120</v>
      </c>
      <c r="AK81" s="18"/>
      <c r="AL81" s="19"/>
      <c r="AM81" s="20"/>
      <c r="AN81">
        <f t="shared" si="14"/>
        <v>0.25785123966942147</v>
      </c>
    </row>
    <row r="82" spans="1:40" x14ac:dyDescent="0.2">
      <c r="A82" s="7">
        <v>61.3583</v>
      </c>
      <c r="B82" s="7">
        <v>7.375</v>
      </c>
      <c r="C82" s="2">
        <v>2017</v>
      </c>
      <c r="D82" s="2">
        <v>81</v>
      </c>
      <c r="E82" s="2">
        <v>28</v>
      </c>
      <c r="F82" s="3" t="s">
        <v>57</v>
      </c>
      <c r="G82" s="3" t="s">
        <v>70</v>
      </c>
      <c r="H82" s="2">
        <v>210.2</v>
      </c>
      <c r="I82" s="2">
        <v>7.1</v>
      </c>
      <c r="J82" s="2">
        <v>260</v>
      </c>
      <c r="K82" s="2" t="s">
        <v>187</v>
      </c>
      <c r="L82" s="2"/>
      <c r="M82" s="2">
        <f t="shared" si="12"/>
        <v>176.2</v>
      </c>
      <c r="N82" s="2">
        <v>200</v>
      </c>
      <c r="O82" s="2" t="s">
        <v>188</v>
      </c>
      <c r="P82" s="2">
        <v>3</v>
      </c>
      <c r="Q82" t="s">
        <v>224</v>
      </c>
      <c r="R82" t="s">
        <v>244</v>
      </c>
      <c r="S82">
        <v>110</v>
      </c>
      <c r="T82">
        <v>3120</v>
      </c>
      <c r="U82" t="s">
        <v>250</v>
      </c>
      <c r="AE82" s="13">
        <f t="shared" si="13"/>
        <v>28.363636363636363</v>
      </c>
      <c r="AF82" s="15">
        <f t="shared" si="9"/>
        <v>12100</v>
      </c>
      <c r="AG82" s="18">
        <f t="shared" si="10"/>
        <v>0</v>
      </c>
      <c r="AH82" s="19">
        <f t="shared" si="11"/>
        <v>0</v>
      </c>
      <c r="AI82" s="20">
        <v>0</v>
      </c>
      <c r="AJ82" s="16">
        <v>3120</v>
      </c>
      <c r="AK82" s="18"/>
      <c r="AL82" s="19"/>
      <c r="AM82" s="20"/>
      <c r="AN82">
        <f t="shared" si="14"/>
        <v>0.25785123966942147</v>
      </c>
    </row>
    <row r="83" spans="1:40" x14ac:dyDescent="0.2">
      <c r="A83" s="7">
        <v>61.362000000000002</v>
      </c>
      <c r="B83" s="7">
        <v>7.3784999999999998</v>
      </c>
      <c r="C83" s="2">
        <v>2017</v>
      </c>
      <c r="D83" s="2">
        <v>82</v>
      </c>
      <c r="E83" s="2">
        <v>29</v>
      </c>
      <c r="F83" s="3" t="s">
        <v>58</v>
      </c>
      <c r="G83" s="3" t="s">
        <v>69</v>
      </c>
      <c r="H83" s="2">
        <v>210.6</v>
      </c>
      <c r="I83" s="2">
        <v>7.6</v>
      </c>
      <c r="J83" s="2">
        <v>260</v>
      </c>
      <c r="K83" s="2" t="s">
        <v>187</v>
      </c>
      <c r="L83" s="2"/>
      <c r="M83" s="2">
        <f t="shared" si="12"/>
        <v>176.6</v>
      </c>
      <c r="N83" s="2">
        <v>200</v>
      </c>
      <c r="O83" s="2" t="s">
        <v>188</v>
      </c>
      <c r="P83" s="2">
        <v>3</v>
      </c>
      <c r="Q83" t="s">
        <v>224</v>
      </c>
      <c r="R83" t="s">
        <v>244</v>
      </c>
      <c r="S83">
        <v>110</v>
      </c>
      <c r="T83">
        <v>3120</v>
      </c>
      <c r="U83" t="s">
        <v>250</v>
      </c>
      <c r="AE83" s="13">
        <f t="shared" si="13"/>
        <v>28.363636363636363</v>
      </c>
      <c r="AF83" s="15">
        <f t="shared" si="9"/>
        <v>12100</v>
      </c>
      <c r="AG83" s="18">
        <f t="shared" si="10"/>
        <v>0</v>
      </c>
      <c r="AH83" s="19">
        <f t="shared" si="11"/>
        <v>0</v>
      </c>
      <c r="AI83" s="20">
        <v>0</v>
      </c>
      <c r="AJ83" s="16">
        <v>3120</v>
      </c>
      <c r="AK83" s="18"/>
      <c r="AL83" s="19"/>
      <c r="AM83" s="20"/>
      <c r="AN83">
        <f t="shared" si="14"/>
        <v>0.25785123966942147</v>
      </c>
    </row>
    <row r="84" spans="1:40" x14ac:dyDescent="0.2">
      <c r="A84" s="7">
        <v>61.487699999999997</v>
      </c>
      <c r="B84" s="7">
        <v>5.2883800000000001</v>
      </c>
      <c r="C84" s="2">
        <v>2018</v>
      </c>
      <c r="D84" s="2">
        <v>83</v>
      </c>
      <c r="E84" s="2">
        <v>30</v>
      </c>
      <c r="F84" s="3" t="s">
        <v>59</v>
      </c>
      <c r="G84" s="3" t="s">
        <v>68</v>
      </c>
      <c r="H84" s="2">
        <v>40.200000000000003</v>
      </c>
      <c r="I84" s="2">
        <v>7.4</v>
      </c>
      <c r="J84" s="2">
        <v>210</v>
      </c>
      <c r="K84" s="2" t="s">
        <v>195</v>
      </c>
      <c r="L84" s="2"/>
      <c r="M84" s="2">
        <v>7.4</v>
      </c>
      <c r="N84" s="2">
        <v>210</v>
      </c>
      <c r="O84" s="2"/>
      <c r="P84" s="2">
        <v>3</v>
      </c>
      <c r="Q84" t="s">
        <v>224</v>
      </c>
      <c r="R84" t="s">
        <v>226</v>
      </c>
      <c r="S84" s="11">
        <v>1.3</v>
      </c>
      <c r="T84" s="11">
        <v>3120</v>
      </c>
      <c r="U84" t="s">
        <v>252</v>
      </c>
      <c r="V84">
        <v>2.6</v>
      </c>
      <c r="W84">
        <v>1560</v>
      </c>
      <c r="X84" t="s">
        <v>291</v>
      </c>
      <c r="Y84">
        <v>4.7</v>
      </c>
      <c r="Z84">
        <v>1560</v>
      </c>
      <c r="AA84" t="s">
        <v>305</v>
      </c>
      <c r="AE84" s="14">
        <f>Z84/Y84+W84/V84+T84/S84</f>
        <v>3331.9148936170213</v>
      </c>
      <c r="AF84" s="15">
        <f t="shared" si="9"/>
        <v>1.6900000000000002</v>
      </c>
      <c r="AG84" s="18">
        <f t="shared" si="10"/>
        <v>6.7600000000000007</v>
      </c>
      <c r="AH84" s="19">
        <f t="shared" si="11"/>
        <v>22.090000000000003</v>
      </c>
      <c r="AI84" s="20">
        <v>0</v>
      </c>
      <c r="AJ84" s="16">
        <v>3120</v>
      </c>
      <c r="AK84" s="18">
        <v>1560</v>
      </c>
      <c r="AL84" s="19">
        <v>1560</v>
      </c>
      <c r="AM84" s="20"/>
      <c r="AN84">
        <f>AJ84/AF84+AK84/AG84+AL84/AH84</f>
        <v>2147.5432670543578</v>
      </c>
    </row>
    <row r="85" spans="1:40" x14ac:dyDescent="0.2">
      <c r="A85" s="7">
        <v>61.488</v>
      </c>
      <c r="B85" s="7">
        <v>5.27325</v>
      </c>
      <c r="C85" s="2">
        <v>2018</v>
      </c>
      <c r="D85" s="2">
        <v>84</v>
      </c>
      <c r="E85" s="2">
        <v>31</v>
      </c>
      <c r="F85" s="3" t="s">
        <v>61</v>
      </c>
      <c r="G85" s="3" t="s">
        <v>67</v>
      </c>
      <c r="H85" s="2">
        <v>39.5</v>
      </c>
      <c r="I85" s="2">
        <v>6.6</v>
      </c>
      <c r="J85" s="2">
        <v>210</v>
      </c>
      <c r="K85" s="2" t="s">
        <v>195</v>
      </c>
      <c r="L85" s="2"/>
      <c r="M85" s="2">
        <v>6.6</v>
      </c>
      <c r="N85" s="2">
        <v>210</v>
      </c>
      <c r="O85" s="2"/>
      <c r="P85" s="2">
        <v>3</v>
      </c>
      <c r="Q85" t="s">
        <v>224</v>
      </c>
      <c r="R85" t="s">
        <v>226</v>
      </c>
      <c r="S85" s="11">
        <v>1.3</v>
      </c>
      <c r="T85" s="11">
        <v>3120</v>
      </c>
      <c r="U85" t="s">
        <v>252</v>
      </c>
      <c r="V85">
        <v>3.1</v>
      </c>
      <c r="W85">
        <v>1560</v>
      </c>
      <c r="X85" t="s">
        <v>291</v>
      </c>
      <c r="Y85">
        <v>4.3</v>
      </c>
      <c r="Z85">
        <v>3120</v>
      </c>
      <c r="AA85" t="s">
        <v>290</v>
      </c>
      <c r="AE85" s="14">
        <f>Z85/Y85+W85/V85+T85/S85</f>
        <v>3628.80720180045</v>
      </c>
      <c r="AF85" s="15">
        <f t="shared" si="9"/>
        <v>1.6900000000000002</v>
      </c>
      <c r="AG85" s="18">
        <f t="shared" si="10"/>
        <v>9.6100000000000012</v>
      </c>
      <c r="AH85" s="19">
        <f t="shared" si="11"/>
        <v>18.489999999999998</v>
      </c>
      <c r="AI85" s="20">
        <v>0</v>
      </c>
      <c r="AJ85" s="16">
        <v>3120</v>
      </c>
      <c r="AK85" s="18">
        <v>1560</v>
      </c>
      <c r="AL85" s="19">
        <v>3120</v>
      </c>
      <c r="AM85" s="20"/>
      <c r="AN85">
        <f>AJ85/AF85+AK85/AG85+AL85/AH85</f>
        <v>2177.2246108442682</v>
      </c>
    </row>
    <row r="86" spans="1:40" x14ac:dyDescent="0.2">
      <c r="A86" s="7">
        <v>61.488100000000003</v>
      </c>
      <c r="B86" s="7">
        <v>5.2754099999999999</v>
      </c>
      <c r="C86" s="2">
        <v>2018</v>
      </c>
      <c r="D86" s="2">
        <v>85</v>
      </c>
      <c r="E86" s="2">
        <v>32</v>
      </c>
      <c r="F86" s="3" t="s">
        <v>60</v>
      </c>
      <c r="G86" s="3" t="s">
        <v>66</v>
      </c>
      <c r="H86" s="2">
        <v>39.6</v>
      </c>
      <c r="I86" s="2">
        <v>6.7</v>
      </c>
      <c r="J86" s="2">
        <v>210</v>
      </c>
      <c r="K86" s="2" t="s">
        <v>195</v>
      </c>
      <c r="L86" s="2"/>
      <c r="M86" s="2">
        <v>6.7</v>
      </c>
      <c r="N86" s="2">
        <v>210</v>
      </c>
      <c r="O86" s="2"/>
      <c r="P86" s="2">
        <v>3</v>
      </c>
      <c r="Q86" t="s">
        <v>224</v>
      </c>
      <c r="R86" t="s">
        <v>226</v>
      </c>
      <c r="S86" s="11">
        <v>1.3</v>
      </c>
      <c r="T86" s="11">
        <v>3120</v>
      </c>
      <c r="U86" t="s">
        <v>227</v>
      </c>
      <c r="V86">
        <v>3.1</v>
      </c>
      <c r="W86">
        <v>1560</v>
      </c>
      <c r="X86" t="s">
        <v>291</v>
      </c>
      <c r="Y86">
        <v>4.3</v>
      </c>
      <c r="Z86">
        <v>3120</v>
      </c>
      <c r="AA86" t="s">
        <v>290</v>
      </c>
      <c r="AE86" s="14">
        <f>Z86/Y86+W86/V86+T86/S86</f>
        <v>3628.80720180045</v>
      </c>
      <c r="AF86" s="15">
        <f t="shared" si="9"/>
        <v>1.6900000000000002</v>
      </c>
      <c r="AG86" s="18">
        <f t="shared" si="10"/>
        <v>9.6100000000000012</v>
      </c>
      <c r="AH86" s="19">
        <f t="shared" si="11"/>
        <v>18.489999999999998</v>
      </c>
      <c r="AI86" s="20">
        <v>0</v>
      </c>
      <c r="AJ86" s="16">
        <v>3120</v>
      </c>
      <c r="AK86" s="18">
        <v>1560</v>
      </c>
      <c r="AL86" s="19">
        <v>3120</v>
      </c>
      <c r="AM86" s="20"/>
      <c r="AN86">
        <f>AJ86/AF86+AK86/AG86+AL86/AH86</f>
        <v>2177.2246108442682</v>
      </c>
    </row>
    <row r="87" spans="1:40" x14ac:dyDescent="0.2">
      <c r="A87" s="7">
        <v>60.518999999999998</v>
      </c>
      <c r="B87" s="7">
        <v>5.7130000000000001</v>
      </c>
      <c r="C87" s="2">
        <v>2022</v>
      </c>
      <c r="D87" s="2">
        <v>86</v>
      </c>
      <c r="E87" s="2">
        <v>33</v>
      </c>
      <c r="F87" s="3" t="s">
        <v>62</v>
      </c>
      <c r="G87" s="3" t="s">
        <v>65</v>
      </c>
      <c r="H87" s="2">
        <v>77.5</v>
      </c>
      <c r="I87" s="2">
        <v>13</v>
      </c>
      <c r="J87" s="2">
        <v>170</v>
      </c>
      <c r="K87" s="2" t="s">
        <v>191</v>
      </c>
      <c r="L87" s="2"/>
      <c r="M87" s="2">
        <v>13</v>
      </c>
      <c r="N87" s="2">
        <v>170</v>
      </c>
      <c r="O87" s="2"/>
      <c r="P87" s="2">
        <v>3</v>
      </c>
      <c r="Q87" t="s">
        <v>224</v>
      </c>
      <c r="R87" t="s">
        <v>244</v>
      </c>
      <c r="S87">
        <v>8</v>
      </c>
      <c r="T87">
        <v>2340</v>
      </c>
      <c r="U87" t="s">
        <v>265</v>
      </c>
      <c r="AE87" s="13">
        <f t="shared" si="13"/>
        <v>292.5</v>
      </c>
      <c r="AF87" s="15">
        <f t="shared" si="9"/>
        <v>64</v>
      </c>
      <c r="AG87" s="18">
        <f t="shared" si="10"/>
        <v>0</v>
      </c>
      <c r="AH87" s="19">
        <f t="shared" si="11"/>
        <v>0</v>
      </c>
      <c r="AI87" s="20">
        <v>0</v>
      </c>
      <c r="AJ87" s="16">
        <v>2340</v>
      </c>
      <c r="AK87" s="18"/>
      <c r="AL87" s="19"/>
      <c r="AM87" s="20"/>
      <c r="AN87">
        <f>AJ87/AF87</f>
        <v>36.5625</v>
      </c>
    </row>
    <row r="88" spans="1:40" x14ac:dyDescent="0.2">
      <c r="A88" s="7">
        <v>60.823999999999998</v>
      </c>
      <c r="B88" s="7">
        <v>5.3460000000000001</v>
      </c>
      <c r="C88" s="2">
        <v>2022</v>
      </c>
      <c r="D88" s="2">
        <v>87</v>
      </c>
      <c r="E88" s="2">
        <v>34</v>
      </c>
      <c r="F88" s="3" t="s">
        <v>44</v>
      </c>
      <c r="G88" s="3" t="s">
        <v>45</v>
      </c>
      <c r="H88" s="2" t="s">
        <v>47</v>
      </c>
      <c r="I88" s="2" t="s">
        <v>46</v>
      </c>
      <c r="J88" s="2">
        <v>70</v>
      </c>
      <c r="K88" s="2" t="s">
        <v>194</v>
      </c>
      <c r="L88" s="2"/>
      <c r="M88" s="2" t="s">
        <v>46</v>
      </c>
      <c r="N88" s="2">
        <v>70</v>
      </c>
      <c r="O88" s="2"/>
      <c r="P88" s="2">
        <v>4</v>
      </c>
      <c r="Q88" t="s">
        <v>224</v>
      </c>
      <c r="R88" t="s">
        <v>244</v>
      </c>
      <c r="S88" s="11">
        <v>4</v>
      </c>
      <c r="T88" s="11">
        <v>3120</v>
      </c>
      <c r="U88" t="s">
        <v>233</v>
      </c>
      <c r="V88">
        <v>2</v>
      </c>
      <c r="W88">
        <v>100</v>
      </c>
      <c r="X88" t="s">
        <v>309</v>
      </c>
      <c r="AE88" s="13">
        <f>W88/V88+T88/S88</f>
        <v>830</v>
      </c>
      <c r="AF88" s="15">
        <f t="shared" si="9"/>
        <v>16</v>
      </c>
      <c r="AG88" s="18">
        <f t="shared" si="10"/>
        <v>4</v>
      </c>
      <c r="AH88" s="19">
        <f t="shared" si="11"/>
        <v>0</v>
      </c>
      <c r="AI88" s="20">
        <v>0</v>
      </c>
      <c r="AJ88" s="16">
        <v>3120</v>
      </c>
      <c r="AK88" s="18">
        <v>100</v>
      </c>
      <c r="AL88" s="19"/>
      <c r="AM88" s="20"/>
      <c r="AN88">
        <f>AJ88/AF88+AK88/AG88</f>
        <v>220</v>
      </c>
    </row>
    <row r="89" spans="1:40" x14ac:dyDescent="0.2">
      <c r="A89" s="7">
        <v>60.688115816666702</v>
      </c>
      <c r="B89" s="7">
        <v>5.1653885166666704</v>
      </c>
      <c r="C89" s="2">
        <v>2022</v>
      </c>
      <c r="D89" s="2">
        <v>88</v>
      </c>
      <c r="E89" s="2">
        <v>35</v>
      </c>
      <c r="F89" s="3" t="s">
        <v>63</v>
      </c>
      <c r="G89" s="3" t="s">
        <v>64</v>
      </c>
      <c r="H89" s="2">
        <v>30.3</v>
      </c>
      <c r="I89" s="2">
        <v>11</v>
      </c>
      <c r="J89" s="2">
        <v>30</v>
      </c>
      <c r="K89" s="2" t="s">
        <v>193</v>
      </c>
      <c r="L89" s="2"/>
      <c r="M89" s="2">
        <v>11</v>
      </c>
      <c r="N89" s="2">
        <v>30</v>
      </c>
      <c r="O89" s="2"/>
      <c r="P89" s="2">
        <v>5</v>
      </c>
      <c r="Q89" t="s">
        <v>224</v>
      </c>
      <c r="R89" t="s">
        <v>244</v>
      </c>
      <c r="S89">
        <v>18</v>
      </c>
      <c r="T89">
        <v>360</v>
      </c>
      <c r="U89" t="s">
        <v>258</v>
      </c>
      <c r="AE89" s="13">
        <f t="shared" si="13"/>
        <v>20</v>
      </c>
      <c r="AF89" s="15">
        <f t="shared" si="9"/>
        <v>324</v>
      </c>
      <c r="AG89" s="18">
        <f t="shared" si="10"/>
        <v>0</v>
      </c>
      <c r="AH89" s="19">
        <f t="shared" si="11"/>
        <v>0</v>
      </c>
      <c r="AI89" s="20">
        <v>0</v>
      </c>
      <c r="AJ89" s="16">
        <v>360</v>
      </c>
      <c r="AK89" s="18"/>
      <c r="AL89" s="19"/>
      <c r="AM89" s="20"/>
      <c r="AN89">
        <f>AJ89/AF89</f>
        <v>1.1111111111111112</v>
      </c>
    </row>
    <row r="90" spans="1:40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AE90" s="13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Natalya Gallo</cp:lastModifiedBy>
  <dcterms:created xsi:type="dcterms:W3CDTF">2023-04-22T11:52:31Z</dcterms:created>
  <dcterms:modified xsi:type="dcterms:W3CDTF">2024-09-05T09:25:48Z</dcterms:modified>
</cp:coreProperties>
</file>