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nikolawinata/Documents/2024-Notes/Computing/MTR/ACSBR_2020/"/>
    </mc:Choice>
  </mc:AlternateContent>
  <xr:revisionPtr revIDLastSave="0" documentId="13_ncr:1_{786B6976-74FB-FA4A-A20B-887269518A5D}" xr6:coauthVersionLast="47" xr6:coauthVersionMax="47" xr10:uidLastSave="{00000000-0000-0000-0000-000000000000}"/>
  <bookViews>
    <workbookView xWindow="400" yWindow="1060" windowWidth="28000" windowHeight="1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B2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<sst xmlns="http://schemas.openxmlformats.org/spreadsheetml/2006/main" count="89" uniqueCount="51">
  <si>
    <t>ABC Company Car Orders for July 2020</t>
  </si>
  <si>
    <t>Order Number</t>
  </si>
  <si>
    <t>Model Type</t>
  </si>
  <si>
    <t>Package</t>
  </si>
  <si>
    <t>Basic Price</t>
  </si>
  <si>
    <t>Package Price</t>
  </si>
  <si>
    <t>Total Price</t>
  </si>
  <si>
    <t>Loan %</t>
  </si>
  <si>
    <t>Loan Amount</t>
  </si>
  <si>
    <t>Loan Tenure (Years)</t>
  </si>
  <si>
    <t>Rate</t>
  </si>
  <si>
    <t>Monthly Instalment</t>
  </si>
  <si>
    <t>S1001</t>
  </si>
  <si>
    <t>1.5L Hatchback</t>
  </si>
  <si>
    <t>Classic</t>
  </si>
  <si>
    <t>S1002</t>
  </si>
  <si>
    <t>1.5L Sedan</t>
  </si>
  <si>
    <t>S1003</t>
  </si>
  <si>
    <t>Deluxe</t>
  </si>
  <si>
    <t>S1004</t>
  </si>
  <si>
    <t>Luxury</t>
  </si>
  <si>
    <t>S1005</t>
  </si>
  <si>
    <t>2.0L 2WD</t>
  </si>
  <si>
    <t>S1006</t>
  </si>
  <si>
    <t>S1007</t>
  </si>
  <si>
    <t>2.0L Sedan</t>
  </si>
  <si>
    <t>S1008</t>
  </si>
  <si>
    <t>2.5L Wagon</t>
  </si>
  <si>
    <t>S1009</t>
  </si>
  <si>
    <t>S1010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</si>
  <si>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</si>
  <si>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</si>
  <si>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</si>
  <si>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</si>
  <si>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</si>
  <si>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</si>
  <si>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</si>
  <si>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</si>
  <si>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S1019</t>
  </si>
  <si>
    <t>S1020</t>
  </si>
  <si>
    <t>Model Basic Price</t>
  </si>
  <si>
    <t>Model</t>
  </si>
  <si>
    <t>Numbers sold</t>
  </si>
  <si>
    <t>Rates</t>
  </si>
  <si>
    <t>Loan Period (Years)</t>
  </si>
  <si>
    <t>Description</t>
  </si>
  <si>
    <t>Annual Interest Rate</t>
  </si>
  <si>
    <t>One year</t>
  </si>
  <si>
    <t>Two or Three years</t>
  </si>
  <si>
    <t>Four years</t>
  </si>
  <si>
    <t>Five years or longer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</si>
</sst>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&quot;$&quot;#,##0"/>
  </numFmts>
  <fonts count="4" x14ac:knownFonts="1">
    <font>
      <sz val="11"/>
      <color theme="1"/>
      <name val="Arial"/>
    </font>
    <font>
      <b/>
      <sz val="20"/>
      <color theme="1"/>
      <name val="Arial"/>
    </font>
    <font>
      <sz val="11"/>
      <name val="Arial"/>
    </font>
    <font>
      <b/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/>
    <xf numFmtId="9" fontId="0" fillId="0" borderId="5" xfId="0" applyNumberFormat="1" applyBorder="1"/>
    <xf numFmtId="8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9" fontId="0" fillId="0" borderId="8" xfId="0" applyNumberFormat="1" applyBorder="1"/>
    <xf numFmtId="0" fontId="3" fillId="2" borderId="10" xfId="0" applyFon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4" xfId="0" applyFont="1" applyFill="1" applyBorder="1"/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3" fillId="2" borderId="7" xfId="0" applyFont="1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H27" sqref="H27"/>
    </sheetView>
  </sheetViews>
  <sheetFormatPr baseColWidth="10" defaultColWidth="12.6640625" defaultRowHeight="15" customHeight="1" x14ac:dyDescent="0.15"/>
  <cols>
    <col min="1" max="1" width="12.1640625" customWidth="1"/>
    <col min="2" max="6" width="16.1640625" customWidth="1"/>
    <col min="7" max="7" width="6.6640625" customWidth="1"/>
    <col min="8" max="8" width="11.6640625" customWidth="1"/>
    <col min="9" max="9" width="11.33203125" customWidth="1"/>
    <col min="10" max="10" width="6.5" customWidth="1"/>
    <col min="11" max="11" width="11.6640625" customWidth="1"/>
    <col min="12" max="26" width="7.6640625" customWidth="1"/>
  </cols>
  <sheetData>
    <row r="1" spans="1:26" ht="13.5" customHeight="1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26" ht="13.5" customHeight="1" x14ac:dyDescent="0.1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5" customHeight="1" x14ac:dyDescent="0.15">
      <c r="A3" s="5" t="s">
        <v>12</v>
      </c>
      <c r="B3" s="6" t="s">
        <v>13</v>
      </c>
      <c r="C3" s="7" t="s">
        <v>14</v>
      </c>
      <c r="D3" s="8">
        <f>HLOOKUP(B3, $B$26:$F$27, 2, FALSE)</f>
        <v>83188</v>
      </c>
      <c r="E3" s="8">
        <f>IF(C3="Classic", 0, IF(C3="Deluxe", 0.1, IF(C3="Luxury", 0.2, 1))) * D3</f>
        <v>0</v>
      </c>
      <c r="F3" s="8">
        <f>D3+E3</f>
        <v>83188</v>
      </c>
      <c r="G3" s="9">
        <v>0.5</v>
      </c>
      <c r="H3" s="8">
        <f>G3*F3</f>
        <v>41594</v>
      </c>
      <c r="I3" s="6">
        <v>5</v>
      </c>
      <c r="J3" s="6">
        <f>VLOOKUP(I3, $A$33:$C$36, 3, TRUE)</f>
        <v>1.2500000000000001E-2</v>
      </c>
      <c r="K3" s="10">
        <f>-PMT(J3/12, I3*12, H3, 0)</f>
        <v>715.48340115098745</v>
      </c>
    </row>
    <row r="4" spans="1:26" ht="13.5" customHeight="1" x14ac:dyDescent="0.15">
      <c r="A4" s="5" t="s">
        <v>15</v>
      </c>
      <c r="B4" s="6" t="s">
        <v>16</v>
      </c>
      <c r="C4" s="7" t="s">
        <v>14</v>
      </c>
      <c r="D4" s="8">
        <f t="shared" ref="D4:D22" si="0">HLOOKUP(B4, $B$26:$F$27, 2, FALSE)</f>
        <v>88188</v>
      </c>
      <c r="E4" s="8">
        <f t="shared" ref="E4:E22" si="1">IF(C4="Classic", 0, IF(C4="Deluxe", 0.1, IF(C4="Luxury", 0.2, 1))) * D4</f>
        <v>0</v>
      </c>
      <c r="F4" s="8">
        <f t="shared" ref="F4:F22" si="2">D4+E4</f>
        <v>88188</v>
      </c>
      <c r="G4" s="9">
        <v>0.4</v>
      </c>
      <c r="H4" s="8">
        <f t="shared" ref="H4:H22" si="3">G4*F4</f>
        <v>35275.200000000004</v>
      </c>
      <c r="I4" s="6">
        <v>7</v>
      </c>
      <c r="J4" s="6">
        <f t="shared" ref="J4:J22" si="4">VLOOKUP(I4, $A$33:$C$36, 3, TRUE)</f>
        <v>1.2500000000000001E-2</v>
      </c>
      <c r="K4" s="10">
        <f t="shared" ref="K4:K22" si="5">-PMT(J4/12, I4*12, H4, 0)</f>
        <v>438.801798139178</v>
      </c>
    </row>
    <row r="5" spans="1:26" ht="13.5" customHeight="1" x14ac:dyDescent="0.15">
      <c r="A5" s="5" t="s">
        <v>17</v>
      </c>
      <c r="B5" s="6" t="s">
        <v>13</v>
      </c>
      <c r="C5" s="7" t="s">
        <v>18</v>
      </c>
      <c r="D5" s="8">
        <f t="shared" si="0"/>
        <v>83188</v>
      </c>
      <c r="E5" s="8">
        <f t="shared" si="1"/>
        <v>8318.8000000000011</v>
      </c>
      <c r="F5" s="8">
        <f t="shared" si="2"/>
        <v>91506.8</v>
      </c>
      <c r="G5" s="9">
        <v>0.3</v>
      </c>
      <c r="H5" s="8">
        <f t="shared" si="3"/>
        <v>27452.04</v>
      </c>
      <c r="I5" s="6">
        <v>5</v>
      </c>
      <c r="J5" s="6">
        <f t="shared" si="4"/>
        <v>1.2500000000000001E-2</v>
      </c>
      <c r="K5" s="10">
        <f t="shared" si="5"/>
        <v>472.21904475965169</v>
      </c>
    </row>
    <row r="6" spans="1:26" ht="13.5" customHeight="1" x14ac:dyDescent="0.15">
      <c r="A6" s="5" t="s">
        <v>19</v>
      </c>
      <c r="B6" s="6" t="s">
        <v>16</v>
      </c>
      <c r="C6" s="7" t="s">
        <v>20</v>
      </c>
      <c r="D6" s="8">
        <f t="shared" si="0"/>
        <v>88188</v>
      </c>
      <c r="E6" s="8">
        <f t="shared" si="1"/>
        <v>17637.600000000002</v>
      </c>
      <c r="F6" s="8">
        <f t="shared" si="2"/>
        <v>105825.60000000001</v>
      </c>
      <c r="G6" s="9">
        <v>0.2</v>
      </c>
      <c r="H6" s="8">
        <f t="shared" si="3"/>
        <v>21165.120000000003</v>
      </c>
      <c r="I6" s="6">
        <v>5</v>
      </c>
      <c r="J6" s="6">
        <f t="shared" si="4"/>
        <v>1.2500000000000001E-2</v>
      </c>
      <c r="K6" s="10">
        <f t="shared" si="5"/>
        <v>364.07395401665599</v>
      </c>
    </row>
    <row r="7" spans="1:26" ht="13.5" customHeight="1" x14ac:dyDescent="0.15">
      <c r="A7" s="5" t="s">
        <v>21</v>
      </c>
      <c r="B7" s="6" t="s">
        <v>22</v>
      </c>
      <c r="C7" s="7" t="s">
        <v>18</v>
      </c>
      <c r="D7" s="8">
        <f t="shared" si="0"/>
        <v>120188</v>
      </c>
      <c r="E7" s="8">
        <f t="shared" si="1"/>
        <v>12018.800000000001</v>
      </c>
      <c r="F7" s="8">
        <f t="shared" si="2"/>
        <v>132206.79999999999</v>
      </c>
      <c r="G7" s="9">
        <v>0.2</v>
      </c>
      <c r="H7" s="8">
        <f t="shared" si="3"/>
        <v>26441.360000000001</v>
      </c>
      <c r="I7" s="6">
        <v>4</v>
      </c>
      <c r="J7" s="6">
        <f t="shared" si="4"/>
        <v>1.4999999999999999E-2</v>
      </c>
      <c r="K7" s="10">
        <f t="shared" si="5"/>
        <v>567.89687892967834</v>
      </c>
    </row>
    <row r="8" spans="1:26" ht="13.5" customHeight="1" x14ac:dyDescent="0.15">
      <c r="A8" s="5" t="s">
        <v>23</v>
      </c>
      <c r="B8" s="6" t="s">
        <v>22</v>
      </c>
      <c r="C8" s="7" t="s">
        <v>18</v>
      </c>
      <c r="D8" s="8">
        <f t="shared" si="0"/>
        <v>120188</v>
      </c>
      <c r="E8" s="8">
        <f t="shared" si="1"/>
        <v>12018.800000000001</v>
      </c>
      <c r="F8" s="8">
        <f t="shared" si="2"/>
        <v>132206.79999999999</v>
      </c>
      <c r="G8" s="9">
        <v>0.5</v>
      </c>
      <c r="H8" s="8">
        <f t="shared" si="3"/>
        <v>66103.399999999994</v>
      </c>
      <c r="I8" s="6">
        <v>3</v>
      </c>
      <c r="J8" s="6">
        <f t="shared" si="4"/>
        <v>1.7500000000000002E-2</v>
      </c>
      <c r="K8" s="10">
        <f t="shared" si="5"/>
        <v>1886.1659529860749</v>
      </c>
    </row>
    <row r="9" spans="1:26" ht="13.5" customHeight="1" x14ac:dyDescent="0.15">
      <c r="A9" s="5" t="s">
        <v>24</v>
      </c>
      <c r="B9" s="6" t="s">
        <v>25</v>
      </c>
      <c r="C9" s="7" t="s">
        <v>20</v>
      </c>
      <c r="D9" s="8">
        <f t="shared" si="0"/>
        <v>110188</v>
      </c>
      <c r="E9" s="8">
        <f t="shared" si="1"/>
        <v>22037.600000000002</v>
      </c>
      <c r="F9" s="8">
        <f t="shared" si="2"/>
        <v>132225.60000000001</v>
      </c>
      <c r="G9" s="9">
        <v>0.4</v>
      </c>
      <c r="H9" s="8">
        <f t="shared" si="3"/>
        <v>52890.240000000005</v>
      </c>
      <c r="I9" s="6">
        <v>2</v>
      </c>
      <c r="J9" s="6">
        <f t="shared" si="4"/>
        <v>1.7500000000000002E-2</v>
      </c>
      <c r="K9" s="10">
        <f t="shared" si="5"/>
        <v>2244.1571167543621</v>
      </c>
    </row>
    <row r="10" spans="1:26" ht="13.5" customHeight="1" x14ac:dyDescent="0.15">
      <c r="A10" s="5" t="s">
        <v>26</v>
      </c>
      <c r="B10" s="6" t="s">
        <v>27</v>
      </c>
      <c r="C10" s="7" t="s">
        <v>14</v>
      </c>
      <c r="D10" s="8">
        <f t="shared" si="0"/>
        <v>154388</v>
      </c>
      <c r="E10" s="8">
        <f t="shared" si="1"/>
        <v>0</v>
      </c>
      <c r="F10" s="8">
        <f t="shared" si="2"/>
        <v>154388</v>
      </c>
      <c r="G10" s="9">
        <v>0.2</v>
      </c>
      <c r="H10" s="8">
        <f t="shared" si="3"/>
        <v>30877.600000000002</v>
      </c>
      <c r="I10" s="6">
        <v>3</v>
      </c>
      <c r="J10" s="6">
        <f t="shared" si="4"/>
        <v>1.7500000000000002E-2</v>
      </c>
      <c r="K10" s="10">
        <f t="shared" si="5"/>
        <v>881.04814321083086</v>
      </c>
    </row>
    <row r="11" spans="1:26" ht="13.5" customHeight="1" x14ac:dyDescent="0.15">
      <c r="A11" s="5" t="s">
        <v>28</v>
      </c>
      <c r="B11" s="6" t="s">
        <v>27</v>
      </c>
      <c r="C11" s="7" t="s">
        <v>14</v>
      </c>
      <c r="D11" s="8">
        <f t="shared" si="0"/>
        <v>154388</v>
      </c>
      <c r="E11" s="8">
        <f t="shared" si="1"/>
        <v>0</v>
      </c>
      <c r="F11" s="8">
        <f t="shared" si="2"/>
        <v>154388</v>
      </c>
      <c r="G11" s="9">
        <v>0.4</v>
      </c>
      <c r="H11" s="8">
        <f t="shared" si="3"/>
        <v>61755.200000000004</v>
      </c>
      <c r="I11" s="6">
        <v>2</v>
      </c>
      <c r="J11" s="6">
        <f t="shared" si="4"/>
        <v>1.7500000000000002E-2</v>
      </c>
      <c r="K11" s="10">
        <f t="shared" si="5"/>
        <v>2620.3014313527215</v>
      </c>
    </row>
    <row r="12" spans="1:26" ht="13.5" customHeight="1" x14ac:dyDescent="0.15">
      <c r="A12" s="5" t="s">
        <v>29</v>
      </c>
      <c r="B12" s="6" t="s">
        <v>13</v>
      </c>
      <c r="C12" s="7" t="s">
        <v>14</v>
      </c>
      <c r="D12" s="8">
        <f t="shared" si="0"/>
        <v>83188</v>
      </c>
      <c r="E12" s="8">
        <f t="shared" si="1"/>
        <v>0</v>
      </c>
      <c r="F12" s="8">
        <f t="shared" si="2"/>
        <v>83188</v>
      </c>
      <c r="G12" s="9">
        <v>0.5</v>
      </c>
      <c r="H12" s="8">
        <f t="shared" si="3"/>
        <v>41594</v>
      </c>
      <c r="I12" s="6">
        <v>5</v>
      </c>
      <c r="J12" s="6">
        <f t="shared" si="4"/>
        <v>1.2500000000000001E-2</v>
      </c>
      <c r="K12" s="10">
        <f t="shared" si="5"/>
        <v>715.48340115098745</v>
      </c>
    </row>
    <row r="13" spans="1:26" ht="13.5" customHeight="1" x14ac:dyDescent="0.15">
      <c r="A13" s="5" t="s">
        <v>30</v>
      </c>
      <c r="B13" s="6" t="s">
        <v>16</v>
      </c>
      <c r="C13" s="7" t="s">
        <v>14</v>
      </c>
      <c r="D13" s="8">
        <f t="shared" si="0"/>
        <v>88188</v>
      </c>
      <c r="E13" s="8">
        <f t="shared" si="1"/>
        <v>0</v>
      </c>
      <c r="F13" s="8">
        <f t="shared" si="2"/>
        <v>88188</v>
      </c>
      <c r="G13" s="9">
        <v>0.5</v>
      </c>
      <c r="H13" s="8">
        <f t="shared" si="3"/>
        <v>44094</v>
      </c>
      <c r="I13" s="6">
        <v>4</v>
      </c>
      <c r="J13" s="6">
        <f t="shared" si="4"/>
        <v>1.4999999999999999E-2</v>
      </c>
      <c r="K13" s="10">
        <f t="shared" si="5"/>
        <v>947.03316998540311</v>
      </c>
    </row>
    <row r="14" spans="1:26" ht="13.5" customHeight="1" x14ac:dyDescent="0.15">
      <c r="A14" s="5" t="s">
        <v>31</v>
      </c>
      <c r="B14" s="6" t="s">
        <v>16</v>
      </c>
      <c r="C14" s="7" t="s">
        <v>20</v>
      </c>
      <c r="D14" s="8">
        <f t="shared" si="0"/>
        <v>88188</v>
      </c>
      <c r="E14" s="8">
        <f t="shared" si="1"/>
        <v>17637.600000000002</v>
      </c>
      <c r="F14" s="8">
        <f t="shared" si="2"/>
        <v>105825.60000000001</v>
      </c>
      <c r="G14" s="9">
        <v>0.4</v>
      </c>
      <c r="H14" s="8">
        <f t="shared" si="3"/>
        <v>42330.240000000005</v>
      </c>
      <c r="I14" s="6">
        <v>7</v>
      </c>
      <c r="J14" s="6">
        <f t="shared" si="4"/>
        <v>1.2500000000000001E-2</v>
      </c>
      <c r="K14" s="10">
        <f t="shared" si="5"/>
        <v>526.56215776701356</v>
      </c>
    </row>
    <row r="15" spans="1:26" ht="13.5" customHeight="1" x14ac:dyDescent="0.15">
      <c r="A15" s="5" t="s">
        <v>32</v>
      </c>
      <c r="B15" s="6" t="s">
        <v>16</v>
      </c>
      <c r="C15" s="7" t="s">
        <v>14</v>
      </c>
      <c r="D15" s="8">
        <f t="shared" si="0"/>
        <v>88188</v>
      </c>
      <c r="E15" s="8">
        <f t="shared" si="1"/>
        <v>0</v>
      </c>
      <c r="F15" s="8">
        <f t="shared" si="2"/>
        <v>88188</v>
      </c>
      <c r="G15" s="9">
        <v>0.3</v>
      </c>
      <c r="H15" s="8">
        <f t="shared" si="3"/>
        <v>26456.399999999998</v>
      </c>
      <c r="I15" s="6">
        <v>6</v>
      </c>
      <c r="J15" s="6">
        <f t="shared" si="4"/>
        <v>1.2500000000000001E-2</v>
      </c>
      <c r="K15" s="10">
        <f t="shared" si="5"/>
        <v>381.59285841982512</v>
      </c>
    </row>
    <row r="16" spans="1:26" ht="13.5" customHeight="1" x14ac:dyDescent="0.15">
      <c r="A16" s="5" t="s">
        <v>33</v>
      </c>
      <c r="B16" s="6" t="s">
        <v>13</v>
      </c>
      <c r="C16" s="7" t="s">
        <v>14</v>
      </c>
      <c r="D16" s="8">
        <f t="shared" si="0"/>
        <v>83188</v>
      </c>
      <c r="E16" s="8">
        <f t="shared" si="1"/>
        <v>0</v>
      </c>
      <c r="F16" s="8">
        <f t="shared" si="2"/>
        <v>83188</v>
      </c>
      <c r="G16" s="9">
        <v>0.5</v>
      </c>
      <c r="H16" s="8">
        <f t="shared" si="3"/>
        <v>41594</v>
      </c>
      <c r="I16" s="6">
        <v>1</v>
      </c>
      <c r="J16" s="6">
        <f t="shared" si="4"/>
        <v>0.02</v>
      </c>
      <c r="K16" s="10">
        <f t="shared" si="5"/>
        <v>3503.8314458150817</v>
      </c>
    </row>
    <row r="17" spans="1:11" ht="13.5" customHeight="1" x14ac:dyDescent="0.15">
      <c r="A17" s="5" t="s">
        <v>34</v>
      </c>
      <c r="B17" s="6" t="s">
        <v>27</v>
      </c>
      <c r="C17" s="7" t="s">
        <v>14</v>
      </c>
      <c r="D17" s="8">
        <f t="shared" si="0"/>
        <v>154388</v>
      </c>
      <c r="E17" s="8">
        <f t="shared" si="1"/>
        <v>0</v>
      </c>
      <c r="F17" s="8">
        <f t="shared" si="2"/>
        <v>154388</v>
      </c>
      <c r="G17" s="9">
        <v>0.3</v>
      </c>
      <c r="H17" s="8">
        <f t="shared" si="3"/>
        <v>46316.4</v>
      </c>
      <c r="I17" s="6">
        <v>5</v>
      </c>
      <c r="J17" s="6">
        <f t="shared" si="4"/>
        <v>1.2500000000000001E-2</v>
      </c>
      <c r="K17" s="10">
        <f t="shared" si="5"/>
        <v>796.71624275303157</v>
      </c>
    </row>
    <row r="18" spans="1:11" ht="13.5" customHeight="1" x14ac:dyDescent="0.15">
      <c r="A18" s="5" t="s">
        <v>35</v>
      </c>
      <c r="B18" s="6" t="s">
        <v>25</v>
      </c>
      <c r="C18" s="7" t="s">
        <v>18</v>
      </c>
      <c r="D18" s="8">
        <f t="shared" si="0"/>
        <v>110188</v>
      </c>
      <c r="E18" s="8">
        <f t="shared" si="1"/>
        <v>11018.800000000001</v>
      </c>
      <c r="F18" s="8">
        <f t="shared" si="2"/>
        <v>121206.8</v>
      </c>
      <c r="G18" s="9">
        <v>0.4</v>
      </c>
      <c r="H18" s="8">
        <f t="shared" si="3"/>
        <v>48482.720000000001</v>
      </c>
      <c r="I18" s="6">
        <v>4</v>
      </c>
      <c r="J18" s="6">
        <f t="shared" si="4"/>
        <v>1.4999999999999999E-2</v>
      </c>
      <c r="K18" s="10">
        <f t="shared" si="5"/>
        <v>1041.2923302742936</v>
      </c>
    </row>
    <row r="19" spans="1:11" ht="13.5" customHeight="1" x14ac:dyDescent="0.15">
      <c r="A19" s="5" t="s">
        <v>36</v>
      </c>
      <c r="B19" s="6" t="s">
        <v>25</v>
      </c>
      <c r="C19" s="7" t="s">
        <v>18</v>
      </c>
      <c r="D19" s="8">
        <f t="shared" si="0"/>
        <v>110188</v>
      </c>
      <c r="E19" s="8">
        <f t="shared" si="1"/>
        <v>11018.800000000001</v>
      </c>
      <c r="F19" s="8">
        <f t="shared" si="2"/>
        <v>121206.8</v>
      </c>
      <c r="G19" s="9">
        <v>0.2</v>
      </c>
      <c r="H19" s="8">
        <f t="shared" si="3"/>
        <v>24241.360000000001</v>
      </c>
      <c r="I19" s="6">
        <v>3</v>
      </c>
      <c r="J19" s="6">
        <f t="shared" si="4"/>
        <v>1.7500000000000002E-2</v>
      </c>
      <c r="K19" s="10">
        <f t="shared" si="5"/>
        <v>691.69252846417157</v>
      </c>
    </row>
    <row r="20" spans="1:11" ht="13.5" customHeight="1" x14ac:dyDescent="0.15">
      <c r="A20" s="5" t="s">
        <v>37</v>
      </c>
      <c r="B20" s="6" t="s">
        <v>16</v>
      </c>
      <c r="C20" s="7" t="s">
        <v>20</v>
      </c>
      <c r="D20" s="8">
        <f t="shared" si="0"/>
        <v>88188</v>
      </c>
      <c r="E20" s="8">
        <f t="shared" si="1"/>
        <v>17637.600000000002</v>
      </c>
      <c r="F20" s="8">
        <f t="shared" si="2"/>
        <v>105825.60000000001</v>
      </c>
      <c r="G20" s="9">
        <v>0.2</v>
      </c>
      <c r="H20" s="8">
        <f t="shared" si="3"/>
        <v>21165.120000000003</v>
      </c>
      <c r="I20" s="6">
        <v>5</v>
      </c>
      <c r="J20" s="6">
        <f t="shared" si="4"/>
        <v>1.2500000000000001E-2</v>
      </c>
      <c r="K20" s="10">
        <f t="shared" si="5"/>
        <v>364.07395401665599</v>
      </c>
    </row>
    <row r="21" spans="1:11" ht="13.5" customHeight="1" x14ac:dyDescent="0.15">
      <c r="A21" s="5" t="s">
        <v>38</v>
      </c>
      <c r="B21" s="6" t="s">
        <v>13</v>
      </c>
      <c r="C21" s="7" t="s">
        <v>18</v>
      </c>
      <c r="D21" s="8">
        <f t="shared" si="0"/>
        <v>83188</v>
      </c>
      <c r="E21" s="8">
        <f t="shared" si="1"/>
        <v>8318.8000000000011</v>
      </c>
      <c r="F21" s="8">
        <f t="shared" si="2"/>
        <v>91506.8</v>
      </c>
      <c r="G21" s="9">
        <v>0.5</v>
      </c>
      <c r="H21" s="8">
        <f t="shared" si="3"/>
        <v>45753.4</v>
      </c>
      <c r="I21" s="6">
        <v>5</v>
      </c>
      <c r="J21" s="6">
        <f t="shared" si="4"/>
        <v>1.2500000000000001E-2</v>
      </c>
      <c r="K21" s="10">
        <f t="shared" si="5"/>
        <v>787.03174126608621</v>
      </c>
    </row>
    <row r="22" spans="1:11" ht="13.5" customHeight="1" x14ac:dyDescent="0.15">
      <c r="A22" s="11" t="s">
        <v>39</v>
      </c>
      <c r="B22" s="12" t="s">
        <v>27</v>
      </c>
      <c r="C22" s="13" t="s">
        <v>14</v>
      </c>
      <c r="D22" s="8">
        <f t="shared" si="0"/>
        <v>154388</v>
      </c>
      <c r="E22" s="8">
        <f t="shared" si="1"/>
        <v>0</v>
      </c>
      <c r="F22" s="8">
        <f t="shared" si="2"/>
        <v>154388</v>
      </c>
      <c r="G22" s="14">
        <v>0.4</v>
      </c>
      <c r="H22" s="8">
        <f t="shared" si="3"/>
        <v>61755.200000000004</v>
      </c>
      <c r="I22" s="12">
        <v>4</v>
      </c>
      <c r="J22" s="6">
        <f t="shared" si="4"/>
        <v>1.4999999999999999E-2</v>
      </c>
      <c r="K22" s="10">
        <f t="shared" si="5"/>
        <v>1326.3533092729754</v>
      </c>
    </row>
    <row r="23" spans="1:11" ht="13.5" customHeight="1" x14ac:dyDescent="0.15"/>
    <row r="24" spans="1:11" ht="13.5" customHeight="1" x14ac:dyDescent="0.15"/>
    <row r="25" spans="1:11" ht="13.5" customHeight="1" x14ac:dyDescent="0.15">
      <c r="A25" s="30" t="s">
        <v>40</v>
      </c>
      <c r="B25" s="28"/>
      <c r="C25" s="28"/>
      <c r="D25" s="28"/>
      <c r="E25" s="28"/>
      <c r="F25" s="29"/>
    </row>
    <row r="26" spans="1:11" ht="13.5" customHeight="1" x14ac:dyDescent="0.15">
      <c r="A26" s="15" t="s">
        <v>41</v>
      </c>
      <c r="B26" s="16" t="s">
        <v>13</v>
      </c>
      <c r="C26" s="16" t="s">
        <v>16</v>
      </c>
      <c r="D26" s="16" t="s">
        <v>25</v>
      </c>
      <c r="E26" s="16" t="s">
        <v>22</v>
      </c>
      <c r="F26" s="17" t="s">
        <v>27</v>
      </c>
    </row>
    <row r="27" spans="1:11" ht="13.5" customHeight="1" x14ac:dyDescent="0.15">
      <c r="A27" s="18" t="s">
        <v>4</v>
      </c>
      <c r="B27" s="19">
        <v>83188</v>
      </c>
      <c r="C27" s="19">
        <v>88188</v>
      </c>
      <c r="D27" s="19">
        <v>110188</v>
      </c>
      <c r="E27" s="19">
        <v>120188</v>
      </c>
      <c r="F27" s="20">
        <v>154388</v>
      </c>
    </row>
    <row r="28" spans="1:11" ht="13.5" customHeight="1" x14ac:dyDescent="0.15">
      <c r="A28" s="21" t="s">
        <v>42</v>
      </c>
      <c r="B28" s="13">
        <f>COUNTIF($B$3:$B$22, B26)</f>
        <v>5</v>
      </c>
      <c r="C28" s="13">
        <f t="shared" ref="C28:F28" si="6">COUNTIF($B$3:$B$22, C26)</f>
        <v>6</v>
      </c>
      <c r="D28" s="13">
        <f t="shared" si="6"/>
        <v>3</v>
      </c>
      <c r="E28" s="13">
        <f t="shared" si="6"/>
        <v>2</v>
      </c>
      <c r="F28" s="13">
        <f t="shared" si="6"/>
        <v>4</v>
      </c>
    </row>
    <row r="29" spans="1:11" ht="13.5" customHeight="1" x14ac:dyDescent="0.15"/>
    <row r="30" spans="1:11" ht="13.5" customHeight="1" x14ac:dyDescent="0.15"/>
    <row r="31" spans="1:11" ht="13.5" customHeight="1" x14ac:dyDescent="0.15">
      <c r="A31" s="30" t="s">
        <v>43</v>
      </c>
      <c r="B31" s="28"/>
      <c r="C31" s="29"/>
      <c r="E31" s="22"/>
    </row>
    <row r="32" spans="1:11" ht="13.5" customHeight="1" x14ac:dyDescent="0.15">
      <c r="A32" s="1" t="s">
        <v>44</v>
      </c>
      <c r="B32" s="2" t="s">
        <v>45</v>
      </c>
      <c r="C32" s="3" t="s">
        <v>46</v>
      </c>
    </row>
    <row r="33" spans="1:3" ht="13.5" customHeight="1" x14ac:dyDescent="0.15">
      <c r="A33" s="23">
        <v>1</v>
      </c>
      <c r="B33" s="7" t="s">
        <v>47</v>
      </c>
      <c r="C33" s="24">
        <v>0.02</v>
      </c>
    </row>
    <row r="34" spans="1:3" ht="13.5" customHeight="1" x14ac:dyDescent="0.15">
      <c r="A34" s="23">
        <v>2</v>
      </c>
      <c r="B34" s="7" t="s">
        <v>48</v>
      </c>
      <c r="C34" s="24">
        <v>1.7500000000000002E-2</v>
      </c>
    </row>
    <row r="35" spans="1:3" ht="13.5" customHeight="1" x14ac:dyDescent="0.15">
      <c r="A35" s="23">
        <v>4</v>
      </c>
      <c r="B35" s="7" t="s">
        <v>49</v>
      </c>
      <c r="C35" s="24">
        <v>1.4999999999999999E-2</v>
      </c>
    </row>
    <row r="36" spans="1:3" ht="13.5" customHeight="1" x14ac:dyDescent="0.15">
      <c r="A36" s="25">
        <v>5</v>
      </c>
      <c r="B36" s="13" t="s">
        <v>50</v>
      </c>
      <c r="C36" s="26">
        <v>1.2500000000000001E-2</v>
      </c>
    </row>
    <row r="37" spans="1:3" ht="13.5" customHeight="1" x14ac:dyDescent="0.15"/>
    <row r="38" spans="1:3" ht="13.5" customHeight="1" x14ac:dyDescent="0.15"/>
    <row r="39" spans="1:3" ht="13.5" customHeight="1" x14ac:dyDescent="0.15"/>
    <row r="40" spans="1:3" ht="13.5" customHeight="1" x14ac:dyDescent="0.15"/>
    <row r="41" spans="1:3" ht="13.5" customHeight="1" x14ac:dyDescent="0.15"/>
    <row r="42" spans="1:3" ht="13.5" customHeight="1" x14ac:dyDescent="0.15"/>
    <row r="43" spans="1:3" ht="13.5" customHeight="1" x14ac:dyDescent="0.15"/>
    <row r="44" spans="1:3" ht="13.5" customHeight="1" x14ac:dyDescent="0.15"/>
    <row r="45" spans="1:3" ht="13.5" customHeight="1" x14ac:dyDescent="0.15"/>
    <row r="46" spans="1:3" ht="13.5" customHeight="1" x14ac:dyDescent="0.15"/>
    <row r="47" spans="1:3" ht="13.5" customHeight="1" x14ac:dyDescent="0.15"/>
    <row r="48" spans="1:3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mergeCells count="3">
    <mergeCell ref="A1:K1"/>
    <mergeCell ref="A25:F25"/>
    <mergeCell ref="A31:C3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 WINATA</cp:lastModifiedBy>
  <dcterms:modified xsi:type="dcterms:W3CDTF">2024-09-20T05:45:28Z</dcterms:modified>
</cp:coreProperties>
</file>