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codeName="ThisWorkbook" defaultThemeVersion="124226"/>
  <mc:AlternateContent xmlns:mc="http://schemas.openxmlformats.org/markup-compatibility/2006">
    <mc:Choice Requires="x15">
      <x15ac:absPath xmlns:x15ac="http://schemas.microsoft.com/office/spreadsheetml/2010/11/ac" url="C:\Users\ndhuy\AppData\Roaming\Microsoft\AddIns\AutosurveillanceTemplates\"/>
    </mc:Choice>
  </mc:AlternateContent>
  <xr:revisionPtr revIDLastSave="0" documentId="13_ncr:1_{28C194EC-8C82-4C35-BBF0-9862E58EFBC2}" xr6:coauthVersionLast="47" xr6:coauthVersionMax="47" xr10:uidLastSave="{00000000-0000-0000-0000-000000000000}"/>
  <bookViews>
    <workbookView xWindow="-28920" yWindow="3135" windowWidth="29040" windowHeight="15720" tabRatio="777" firstSheet="7" activeTab="7" xr2:uid="{00000000-000D-0000-FFFF-FFFF00000000}"/>
  </bookViews>
  <sheets>
    <sheet name="REX controleurs" sheetId="23" state="hidden" r:id="rId1"/>
    <sheet name="SA_GRILLE_STEU" sheetId="3" state="hidden" r:id="rId2"/>
    <sheet name="SYNTHESE_SCL" sheetId="10" state="hidden" r:id="rId3"/>
    <sheet name="SA_GRILLE_SCL" sheetId="19" state="hidden" r:id="rId4"/>
    <sheet name="Controle_Pluvio_Thermo" sheetId="17" state="hidden" r:id="rId5"/>
    <sheet name="AnalysesComparatives" sheetId="7" state="hidden" r:id="rId6"/>
    <sheet name="AnalysesComparatives_SCL" sheetId="24" state="hidden" r:id="rId7"/>
    <sheet name="Q_DEM" sheetId="50" r:id="rId8"/>
    <sheet name="Critères" sheetId="47" r:id="rId9"/>
    <sheet name="PARAM" sheetId="5" r:id="rId10"/>
  </sheets>
  <definedNames>
    <definedName name="Asservissement">PARAM!$A$44:$A$46</definedName>
    <definedName name="CODE_SANDRE_3">PARAM!$I$4:$I$19</definedName>
    <definedName name="CODE_SANDRE_SCL" localSheetId="7">PARAM!$F$4:$F$7</definedName>
    <definedName name="CODE_SANDRE_SCL">PARAM!$F$4:$F$7</definedName>
    <definedName name="CODE_SANDRE_STEU">PARAM!$E$4:$E$19</definedName>
    <definedName name="conditions_meteo">PARAM!$F$44:$F$46</definedName>
    <definedName name="Conformité">PARAM!$B$44:$B$47</definedName>
    <definedName name="EQUIPEMENT_PREL" localSheetId="7">PARAM!$B$4:$B$6</definedName>
    <definedName name="EQUIPEMENT_PREL">PARAM!$B$4:$B$6</definedName>
    <definedName name="EQUIPEMENT_Q" localSheetId="7">PARAM!$A$4:$A$15</definedName>
    <definedName name="EQUIPEMENT_Q">PARAM!$A$4:$A$15</definedName>
    <definedName name="Frequence">PARAM!$E$44:$E$51</definedName>
    <definedName name="LISTE_1" localSheetId="7">PARAM!$A$21:$A$22</definedName>
    <definedName name="LISTE_1">PARAM!$A$21:$A$22</definedName>
    <definedName name="LISTE_1_a">#REF!</definedName>
    <definedName name="LISTE_2" localSheetId="7">PARAM!$B$21:$B$23</definedName>
    <definedName name="LISTE_2">PARAM!$B$21:$B$23</definedName>
    <definedName name="LISTE_3" localSheetId="7">PARAM!$C$21:$C$24</definedName>
    <definedName name="LISTE_3">PARAM!$C$21:$C$24</definedName>
    <definedName name="LISTE_4">PARAM!$D$21:$D$23</definedName>
    <definedName name="LISTE_5">PARAM!$F$21:$F$24</definedName>
    <definedName name="Montage_sonde">PARAM!$G$44:$G$46</definedName>
    <definedName name="Print_Area" localSheetId="5">AnalysesComparatives!$A$1:$V$29</definedName>
    <definedName name="Print_Area" localSheetId="6">AnalysesComparatives_SCL!$A$1:$V$34</definedName>
    <definedName name="Q_en_charge">PARAM!$A$30:$A$36</definedName>
    <definedName name="Q_Gravitaire">PARAM!$B$30:$B$39</definedName>
    <definedName name="Satisfaction">PARAM!$D$44:$D$46</definedName>
    <definedName name="Type_capteur">PARAM!$C$44:$C$48</definedName>
    <definedName name="Type_equipement">PARAM!$C$4:$C$6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43" i="50" l="1"/>
  <c r="M30" i="50"/>
  <c r="I41" i="50" a="1"/>
  <c r="I41" i="50" s="1"/>
  <c r="I40" i="50" a="1"/>
  <c r="I40" i="50" s="1"/>
  <c r="I42" i="50" a="1"/>
  <c r="I42" i="50" s="1"/>
  <c r="I43" i="50" a="1"/>
  <c r="I43" i="50" s="1"/>
  <c r="I44" i="50" a="1"/>
  <c r="I44" i="50" s="1"/>
  <c r="I45" i="50" a="1"/>
  <c r="I45" i="50" s="1"/>
  <c r="I46" i="50" a="1"/>
  <c r="I46" i="50" s="1"/>
  <c r="I47" i="50" a="1"/>
  <c r="I47" i="50" s="1"/>
  <c r="I48" i="50" a="1"/>
  <c r="I48" i="50" s="1"/>
  <c r="I49" i="50" a="1"/>
  <c r="I49" i="50" s="1"/>
  <c r="M41" i="50" a="1"/>
  <c r="M41" i="50" s="1"/>
  <c r="M42" i="50" a="1"/>
  <c r="M42" i="50" s="1"/>
  <c r="M43" i="50" a="1"/>
  <c r="M43" i="50" s="1"/>
  <c r="M44" i="50" a="1"/>
  <c r="M44" i="50" s="1"/>
  <c r="M45" i="50" a="1"/>
  <c r="M45" i="50" s="1"/>
  <c r="M46" i="50" a="1"/>
  <c r="M46" i="50" s="1"/>
  <c r="M47" i="50" a="1"/>
  <c r="M47" i="50" s="1"/>
  <c r="M48" i="50" a="1"/>
  <c r="M48" i="50" s="1"/>
  <c r="M49" i="50" a="1"/>
  <c r="M49" i="50" s="1"/>
  <c r="M40" i="50" a="1"/>
  <c r="M40" i="50" s="1"/>
  <c r="H40" i="50" a="1"/>
  <c r="H40" i="50" s="1"/>
  <c r="H41" i="50" a="1"/>
  <c r="H41" i="50" s="1"/>
  <c r="H42" i="50" a="1"/>
  <c r="H42" i="50" s="1"/>
  <c r="H43" i="50" a="1"/>
  <c r="H43" i="50" s="1"/>
  <c r="H44" i="50" a="1"/>
  <c r="H44" i="50" s="1"/>
  <c r="H45" i="50" a="1"/>
  <c r="H45" i="50" s="1"/>
  <c r="H46" i="50" a="1"/>
  <c r="H46" i="50" s="1"/>
  <c r="H47" i="50" a="1"/>
  <c r="H47" i="50" s="1"/>
  <c r="H48" i="50" a="1"/>
  <c r="H48" i="50" s="1"/>
  <c r="H49" i="50" a="1"/>
  <c r="H49" i="50" s="1"/>
  <c r="E41" i="50"/>
  <c r="E42" i="50"/>
  <c r="E43" i="50"/>
  <c r="E44" i="50"/>
  <c r="E45" i="50"/>
  <c r="E46" i="50"/>
  <c r="E47" i="50"/>
  <c r="E48" i="50"/>
  <c r="E49" i="50"/>
  <c r="E40" i="50"/>
  <c r="H30" i="50"/>
  <c r="I30" i="50" s="1"/>
  <c r="J30" i="50" s="1"/>
  <c r="F30" i="50"/>
  <c r="H29" i="50"/>
  <c r="I29" i="50" s="1"/>
  <c r="J29" i="50" s="1"/>
  <c r="F29" i="50"/>
  <c r="H51" i="50" l="1"/>
  <c r="E8" i="19"/>
  <c r="E8" i="3"/>
  <c r="B8" i="3" l="1"/>
  <c r="B10" i="3" l="1"/>
  <c r="M18" i="10"/>
  <c r="F43" i="10"/>
  <c r="F42" i="10"/>
  <c r="R21" i="7"/>
  <c r="J3" i="24"/>
  <c r="J4" i="24"/>
  <c r="L25" i="7"/>
  <c r="L24" i="7"/>
  <c r="B10" i="19"/>
  <c r="K57" i="10"/>
  <c r="K56" i="10"/>
  <c r="G57" i="10"/>
  <c r="G56" i="10"/>
  <c r="F57" i="10"/>
  <c r="F56" i="10"/>
  <c r="C56" i="10"/>
  <c r="BE8" i="19"/>
  <c r="BE9" i="19"/>
  <c r="BE10" i="19"/>
  <c r="BE11" i="19"/>
  <c r="BE12" i="19"/>
  <c r="BE13" i="19"/>
  <c r="BE14" i="19"/>
  <c r="BE15" i="19"/>
  <c r="BE16" i="19"/>
  <c r="BE17" i="19"/>
  <c r="BG37" i="19"/>
  <c r="I57" i="10" s="1"/>
  <c r="BB37" i="19"/>
  <c r="AW37" i="19"/>
  <c r="AR37" i="19"/>
  <c r="AM37" i="19"/>
  <c r="AH37" i="19"/>
  <c r="AC37" i="19"/>
  <c r="X37" i="19"/>
  <c r="S37" i="19"/>
  <c r="N37" i="19"/>
  <c r="I37" i="19"/>
  <c r="D37" i="19"/>
  <c r="BE34" i="19"/>
  <c r="AZ34" i="19"/>
  <c r="AU34" i="19"/>
  <c r="AP34" i="19"/>
  <c r="AK34" i="19"/>
  <c r="AF34" i="19"/>
  <c r="AA34" i="19"/>
  <c r="V34" i="19"/>
  <c r="Q34" i="19"/>
  <c r="L34" i="19"/>
  <c r="G34" i="19"/>
  <c r="B34" i="19"/>
  <c r="BE33" i="19"/>
  <c r="AZ33" i="19"/>
  <c r="AU33" i="19"/>
  <c r="AP33" i="19"/>
  <c r="AK33" i="19"/>
  <c r="AF33" i="19"/>
  <c r="AA33" i="19"/>
  <c r="V33" i="19"/>
  <c r="Q33" i="19"/>
  <c r="L33" i="19"/>
  <c r="G33" i="19"/>
  <c r="B33" i="19"/>
  <c r="BE32" i="19"/>
  <c r="AZ32" i="19"/>
  <c r="AU32" i="19"/>
  <c r="AP32" i="19"/>
  <c r="AK32" i="19"/>
  <c r="AF32" i="19"/>
  <c r="AA32" i="19"/>
  <c r="V32" i="19"/>
  <c r="Q32" i="19"/>
  <c r="L32" i="19"/>
  <c r="G32" i="19"/>
  <c r="B32" i="19"/>
  <c r="BE31" i="19"/>
  <c r="AZ31" i="19"/>
  <c r="AU31" i="19"/>
  <c r="AP31" i="19"/>
  <c r="AK31" i="19"/>
  <c r="AF31" i="19"/>
  <c r="AA31" i="19"/>
  <c r="V31" i="19"/>
  <c r="Q31" i="19"/>
  <c r="L31" i="19"/>
  <c r="G31" i="19"/>
  <c r="B31" i="19"/>
  <c r="BE30" i="19"/>
  <c r="AZ30" i="19"/>
  <c r="AU30" i="19"/>
  <c r="AP30" i="19"/>
  <c r="AK30" i="19"/>
  <c r="AF30" i="19"/>
  <c r="AA30" i="19"/>
  <c r="V30" i="19"/>
  <c r="Q30" i="19"/>
  <c r="L30" i="19"/>
  <c r="G30" i="19"/>
  <c r="B30" i="19"/>
  <c r="BE29" i="19"/>
  <c r="AZ29" i="19"/>
  <c r="AU29" i="19"/>
  <c r="AP29" i="19"/>
  <c r="AK29" i="19"/>
  <c r="AF29" i="19"/>
  <c r="AA29" i="19"/>
  <c r="V29" i="19"/>
  <c r="Q29" i="19"/>
  <c r="L29" i="19"/>
  <c r="G29" i="19"/>
  <c r="B29" i="19"/>
  <c r="BE28" i="19"/>
  <c r="AZ28" i="19"/>
  <c r="AU28" i="19"/>
  <c r="AP28" i="19"/>
  <c r="AK28" i="19"/>
  <c r="AF28" i="19"/>
  <c r="AA28" i="19"/>
  <c r="V28" i="19"/>
  <c r="Q28" i="19"/>
  <c r="L28" i="19"/>
  <c r="G28" i="19"/>
  <c r="B28" i="19"/>
  <c r="BE27" i="19"/>
  <c r="AZ27" i="19"/>
  <c r="AU27" i="19"/>
  <c r="AP27" i="19"/>
  <c r="AK27" i="19"/>
  <c r="AF27" i="19"/>
  <c r="AA27" i="19"/>
  <c r="V27" i="19"/>
  <c r="Q27" i="19"/>
  <c r="L27" i="19"/>
  <c r="G27" i="19"/>
  <c r="B27" i="19"/>
  <c r="BE26" i="19"/>
  <c r="AZ26" i="19"/>
  <c r="AU26" i="19"/>
  <c r="AP26" i="19"/>
  <c r="AK26" i="19"/>
  <c r="AF26" i="19"/>
  <c r="AA26" i="19"/>
  <c r="V26" i="19"/>
  <c r="Q26" i="19"/>
  <c r="L26" i="19"/>
  <c r="G26" i="19"/>
  <c r="B26" i="19"/>
  <c r="BE25" i="19"/>
  <c r="AZ25" i="19"/>
  <c r="AU25" i="19"/>
  <c r="AP25" i="19"/>
  <c r="AK25" i="19"/>
  <c r="AF25" i="19"/>
  <c r="AA25" i="19"/>
  <c r="V25" i="19"/>
  <c r="Q25" i="19"/>
  <c r="L25" i="19"/>
  <c r="G25" i="19"/>
  <c r="B25" i="19"/>
  <c r="BG19" i="19"/>
  <c r="I56" i="10" s="1"/>
  <c r="AW19" i="19"/>
  <c r="AR19" i="19"/>
  <c r="AM19" i="19"/>
  <c r="AH19" i="19"/>
  <c r="AC19" i="19"/>
  <c r="X19" i="19"/>
  <c r="S19" i="19"/>
  <c r="N19" i="19"/>
  <c r="AZ17" i="19"/>
  <c r="AU17" i="19"/>
  <c r="AP17" i="19"/>
  <c r="AK17" i="19"/>
  <c r="AF17" i="19"/>
  <c r="AA17" i="19"/>
  <c r="V17" i="19"/>
  <c r="Q17" i="19"/>
  <c r="L17" i="19"/>
  <c r="G17" i="19"/>
  <c r="B17" i="19"/>
  <c r="AZ16" i="19"/>
  <c r="AU16" i="19"/>
  <c r="AP16" i="19"/>
  <c r="AK16" i="19"/>
  <c r="AF16" i="19"/>
  <c r="AA16" i="19"/>
  <c r="V16" i="19"/>
  <c r="Q16" i="19"/>
  <c r="L16" i="19"/>
  <c r="G16" i="19"/>
  <c r="B16" i="19"/>
  <c r="AZ15" i="19"/>
  <c r="AU15" i="19"/>
  <c r="AP15" i="19"/>
  <c r="AK15" i="19"/>
  <c r="AF15" i="19"/>
  <c r="AA15" i="19"/>
  <c r="V15" i="19"/>
  <c r="Q15" i="19"/>
  <c r="L15" i="19"/>
  <c r="G15" i="19"/>
  <c r="B15" i="19"/>
  <c r="AZ14" i="19"/>
  <c r="AU14" i="19"/>
  <c r="AP14" i="19"/>
  <c r="AK14" i="19"/>
  <c r="AF14" i="19"/>
  <c r="AA14" i="19"/>
  <c r="V14" i="19"/>
  <c r="Q14" i="19"/>
  <c r="L14" i="19"/>
  <c r="G14" i="19"/>
  <c r="B14" i="19"/>
  <c r="AZ13" i="19"/>
  <c r="AU13" i="19"/>
  <c r="AP13" i="19"/>
  <c r="AK13" i="19"/>
  <c r="AF13" i="19"/>
  <c r="AA13" i="19"/>
  <c r="V13" i="19"/>
  <c r="Q13" i="19"/>
  <c r="L13" i="19"/>
  <c r="G13" i="19"/>
  <c r="B13" i="19"/>
  <c r="AZ12" i="19"/>
  <c r="AU12" i="19"/>
  <c r="AP12" i="19"/>
  <c r="AK12" i="19"/>
  <c r="AF12" i="19"/>
  <c r="AA12" i="19"/>
  <c r="V12" i="19"/>
  <c r="Q12" i="19"/>
  <c r="L12" i="19"/>
  <c r="G12" i="19"/>
  <c r="B12" i="19"/>
  <c r="AZ11" i="19"/>
  <c r="AU11" i="19"/>
  <c r="AP11" i="19"/>
  <c r="AK11" i="19"/>
  <c r="AF11" i="19"/>
  <c r="AA11" i="19"/>
  <c r="V11" i="19"/>
  <c r="Q11" i="19"/>
  <c r="L11" i="19"/>
  <c r="G11" i="19"/>
  <c r="B11" i="19"/>
  <c r="AZ10" i="19"/>
  <c r="AU10" i="19"/>
  <c r="AP10" i="19"/>
  <c r="AK10" i="19"/>
  <c r="AF10" i="19"/>
  <c r="AA10" i="19"/>
  <c r="V10" i="19"/>
  <c r="Q10" i="19"/>
  <c r="L10" i="19"/>
  <c r="G10" i="19"/>
  <c r="AZ9" i="19"/>
  <c r="AU9" i="19"/>
  <c r="AP9" i="19"/>
  <c r="AK9" i="19"/>
  <c r="AF9" i="19"/>
  <c r="AA9" i="19"/>
  <c r="V9" i="19"/>
  <c r="Q9" i="19"/>
  <c r="L9" i="19"/>
  <c r="G9" i="19"/>
  <c r="B9" i="19"/>
  <c r="AZ8" i="19"/>
  <c r="AU8" i="19"/>
  <c r="AP8" i="19"/>
  <c r="AK8" i="19"/>
  <c r="AF8" i="19"/>
  <c r="AA8" i="19"/>
  <c r="V8" i="19"/>
  <c r="Q8" i="19"/>
  <c r="L8" i="19"/>
  <c r="G8" i="19"/>
  <c r="B8" i="19"/>
  <c r="I25" i="7"/>
  <c r="I24" i="7"/>
  <c r="I23" i="7"/>
  <c r="M15" i="7"/>
  <c r="M14" i="7"/>
  <c r="M13" i="7"/>
  <c r="M12" i="7"/>
  <c r="M11" i="7"/>
  <c r="D16" i="7"/>
  <c r="D15" i="7"/>
  <c r="D14" i="7"/>
  <c r="D13" i="7"/>
  <c r="G9" i="3"/>
  <c r="H18" i="10"/>
  <c r="BB19" i="19" l="1"/>
  <c r="J18" i="10"/>
  <c r="I18" i="10"/>
  <c r="K55" i="10" l="1"/>
  <c r="K54" i="10"/>
  <c r="K53" i="10"/>
  <c r="K52" i="10"/>
  <c r="K51" i="10"/>
  <c r="K50" i="10"/>
  <c r="K49" i="10"/>
  <c r="K48" i="10"/>
  <c r="K47" i="10"/>
  <c r="K46" i="10"/>
  <c r="K45" i="10"/>
  <c r="K44" i="10"/>
  <c r="K43" i="10"/>
  <c r="K42" i="10"/>
  <c r="K41" i="10"/>
  <c r="K40" i="10"/>
  <c r="K39" i="10"/>
  <c r="K38" i="10"/>
  <c r="K37" i="10"/>
  <c r="K36" i="10"/>
  <c r="K35" i="10"/>
  <c r="K34" i="10"/>
  <c r="M24" i="24"/>
  <c r="D26" i="24"/>
  <c r="R11" i="24"/>
  <c r="R10" i="24"/>
  <c r="R9" i="24"/>
  <c r="R7" i="24"/>
  <c r="M29" i="24" l="1"/>
  <c r="F26" i="24"/>
  <c r="J38" i="10" s="1"/>
  <c r="P24" i="24"/>
  <c r="J46" i="10" s="1"/>
  <c r="M25" i="24"/>
  <c r="P25" i="24" s="1"/>
  <c r="J48" i="10" s="1"/>
  <c r="D28" i="24"/>
  <c r="F28" i="24" s="1"/>
  <c r="J42" i="10" s="1"/>
  <c r="M26" i="24"/>
  <c r="P26" i="24" s="1"/>
  <c r="J50" i="10" s="1"/>
  <c r="M27" i="24"/>
  <c r="P27" i="24" s="1"/>
  <c r="D29" i="24"/>
  <c r="F29" i="24" s="1"/>
  <c r="M28" i="24"/>
  <c r="P28" i="24" s="1"/>
  <c r="D27" i="24"/>
  <c r="F27" i="24" s="1"/>
  <c r="M16" i="7"/>
  <c r="P29" i="24" l="1"/>
  <c r="J56" i="10" s="1"/>
  <c r="E21" i="10" s="1" a="1"/>
  <c r="E21" i="10" s="1"/>
  <c r="D24" i="24"/>
  <c r="F24" i="24" s="1"/>
  <c r="J34" i="10" s="1"/>
  <c r="D25" i="24"/>
  <c r="F25" i="24" s="1"/>
  <c r="J36" i="10" s="1"/>
  <c r="J40" i="10"/>
  <c r="J52" i="10"/>
  <c r="J54" i="10"/>
  <c r="J44" i="10"/>
  <c r="Q34" i="3"/>
  <c r="V17" i="3"/>
  <c r="V16" i="3"/>
  <c r="V15" i="3"/>
  <c r="V14" i="3"/>
  <c r="V13" i="3"/>
  <c r="V12" i="3"/>
  <c r="V11" i="3"/>
  <c r="V10" i="3"/>
  <c r="V9" i="3"/>
  <c r="V8" i="3"/>
  <c r="B17" i="3"/>
  <c r="G17" i="3"/>
  <c r="L17" i="3"/>
  <c r="Q17" i="3"/>
  <c r="AA17" i="3"/>
  <c r="AF17" i="3"/>
  <c r="AK17" i="3"/>
  <c r="AP17" i="3"/>
  <c r="AU17" i="3"/>
  <c r="AZ17" i="3"/>
  <c r="BE17" i="3"/>
  <c r="G55" i="10" l="1"/>
  <c r="G54" i="10"/>
  <c r="G53" i="10"/>
  <c r="G52" i="10"/>
  <c r="G51" i="10"/>
  <c r="G50" i="10"/>
  <c r="G49" i="10"/>
  <c r="G48" i="10"/>
  <c r="G47" i="10"/>
  <c r="G46" i="10"/>
  <c r="G45" i="10"/>
  <c r="G44" i="10"/>
  <c r="G43" i="10"/>
  <c r="G42" i="10"/>
  <c r="G41" i="10"/>
  <c r="G40" i="10"/>
  <c r="G39" i="10"/>
  <c r="G38" i="10"/>
  <c r="G37" i="10"/>
  <c r="G36" i="10"/>
  <c r="F55" i="10"/>
  <c r="F54" i="10"/>
  <c r="F53" i="10"/>
  <c r="F52" i="10"/>
  <c r="F51" i="10"/>
  <c r="F50" i="10"/>
  <c r="F49" i="10"/>
  <c r="F48" i="10"/>
  <c r="F47" i="10"/>
  <c r="F46" i="10"/>
  <c r="F45" i="10"/>
  <c r="F44" i="10"/>
  <c r="F41" i="10"/>
  <c r="F40" i="10"/>
  <c r="F39" i="10"/>
  <c r="F38" i="10"/>
  <c r="F37" i="10"/>
  <c r="F36" i="10"/>
  <c r="D56" i="10"/>
  <c r="D54" i="10"/>
  <c r="D52" i="10"/>
  <c r="D50" i="10"/>
  <c r="D48" i="10"/>
  <c r="D46" i="10"/>
  <c r="D44" i="10"/>
  <c r="D42" i="10"/>
  <c r="D40" i="10"/>
  <c r="C54" i="10"/>
  <c r="C52" i="10"/>
  <c r="C50" i="10"/>
  <c r="C48" i="10"/>
  <c r="C46" i="10"/>
  <c r="C44" i="10"/>
  <c r="C42" i="10"/>
  <c r="C40" i="10"/>
  <c r="C38" i="10"/>
  <c r="D38" i="10"/>
  <c r="D36" i="10"/>
  <c r="G35" i="10"/>
  <c r="G34" i="10"/>
  <c r="F35" i="10"/>
  <c r="F34" i="10"/>
  <c r="D34" i="10"/>
  <c r="C36" i="10"/>
  <c r="C34" i="10"/>
  <c r="I50" i="10"/>
  <c r="I48" i="10"/>
  <c r="I42" i="10"/>
  <c r="I40" i="10"/>
  <c r="AP14" i="3"/>
  <c r="R21" i="5"/>
  <c r="I44" i="10" l="1"/>
  <c r="I52" i="10"/>
  <c r="I46" i="10"/>
  <c r="I54" i="10"/>
  <c r="I35" i="10"/>
  <c r="I37" i="10"/>
  <c r="I39" i="10"/>
  <c r="I41" i="10"/>
  <c r="E13" i="10" s="1" a="1"/>
  <c r="E13" i="10" s="1"/>
  <c r="I43" i="10"/>
  <c r="E14" i="10" s="1" a="1"/>
  <c r="E14" i="10" s="1"/>
  <c r="I45" i="10"/>
  <c r="I47" i="10"/>
  <c r="I49" i="10"/>
  <c r="E17" i="10" s="1" a="1"/>
  <c r="E17" i="10" s="1"/>
  <c r="I53" i="10"/>
  <c r="I55" i="10"/>
  <c r="C37" i="10"/>
  <c r="E20" i="10" l="1" a="1"/>
  <c r="E20" i="10" s="1"/>
  <c r="E19" i="10" a="1"/>
  <c r="E19" i="10" s="1"/>
  <c r="E16" i="10" a="1"/>
  <c r="E16" i="10" s="1"/>
  <c r="E15" i="10" a="1"/>
  <c r="E15" i="10" s="1"/>
  <c r="E12" i="10" a="1"/>
  <c r="E12" i="10" s="1"/>
  <c r="D6" i="10"/>
  <c r="D5" i="10"/>
  <c r="D4" i="10"/>
  <c r="C57" i="10" l="1"/>
  <c r="C55" i="10"/>
  <c r="C53" i="10"/>
  <c r="C51" i="10"/>
  <c r="C49" i="10"/>
  <c r="C47" i="10"/>
  <c r="C45" i="10"/>
  <c r="C41" i="10"/>
  <c r="C39" i="10"/>
  <c r="C43" i="10" l="1"/>
  <c r="B26" i="3"/>
  <c r="AZ16" i="3"/>
  <c r="AZ15" i="3"/>
  <c r="AZ14" i="3"/>
  <c r="AZ13" i="3"/>
  <c r="AZ12" i="3"/>
  <c r="AZ11" i="3"/>
  <c r="AZ10" i="3"/>
  <c r="AZ9" i="3"/>
  <c r="AZ8" i="3"/>
  <c r="AM37" i="3"/>
  <c r="AH37" i="3"/>
  <c r="BE34" i="3"/>
  <c r="BE33" i="3"/>
  <c r="BE32" i="3"/>
  <c r="BE31" i="3"/>
  <c r="BE30" i="3"/>
  <c r="BE29" i="3"/>
  <c r="BE28" i="3"/>
  <c r="BE27" i="3"/>
  <c r="BE26" i="3"/>
  <c r="BE25" i="3"/>
  <c r="AZ34" i="3"/>
  <c r="AZ33" i="3"/>
  <c r="AZ32" i="3"/>
  <c r="AZ31" i="3"/>
  <c r="AZ30" i="3"/>
  <c r="AZ29" i="3"/>
  <c r="AZ28" i="3"/>
  <c r="AZ27" i="3"/>
  <c r="AZ26" i="3"/>
  <c r="AZ25" i="3"/>
  <c r="AU34" i="3"/>
  <c r="AU33" i="3"/>
  <c r="AU32" i="3"/>
  <c r="AU31" i="3"/>
  <c r="AU30" i="3"/>
  <c r="AU29" i="3"/>
  <c r="AU28" i="3"/>
  <c r="AU27" i="3"/>
  <c r="AU26" i="3"/>
  <c r="AU25" i="3"/>
  <c r="AP34" i="3"/>
  <c r="AP33" i="3"/>
  <c r="AP32" i="3"/>
  <c r="AP31" i="3"/>
  <c r="AP30" i="3"/>
  <c r="AP29" i="3"/>
  <c r="AP28" i="3"/>
  <c r="AP27" i="3"/>
  <c r="AP26" i="3"/>
  <c r="AP25" i="3"/>
  <c r="AK34" i="3"/>
  <c r="AK33" i="3"/>
  <c r="AK32" i="3"/>
  <c r="AK31" i="3"/>
  <c r="AK30" i="3"/>
  <c r="AK29" i="3"/>
  <c r="AK28" i="3"/>
  <c r="AK27" i="3"/>
  <c r="AK26" i="3"/>
  <c r="AK25" i="3"/>
  <c r="AF34" i="3"/>
  <c r="AF33" i="3"/>
  <c r="AF32" i="3"/>
  <c r="AF31" i="3"/>
  <c r="AF30" i="3"/>
  <c r="AF29" i="3"/>
  <c r="AF28" i="3"/>
  <c r="AF27" i="3"/>
  <c r="AF26" i="3"/>
  <c r="AF25" i="3"/>
  <c r="AA34" i="3"/>
  <c r="AA33" i="3"/>
  <c r="AA32" i="3"/>
  <c r="AA31" i="3"/>
  <c r="AA30" i="3"/>
  <c r="AA29" i="3"/>
  <c r="AA28" i="3"/>
  <c r="AA27" i="3"/>
  <c r="AA26" i="3"/>
  <c r="AA25" i="3"/>
  <c r="V34" i="3"/>
  <c r="V33" i="3"/>
  <c r="V32" i="3"/>
  <c r="V31" i="3"/>
  <c r="V30" i="3"/>
  <c r="V29" i="3"/>
  <c r="V28" i="3"/>
  <c r="V27" i="3"/>
  <c r="V26" i="3"/>
  <c r="V25" i="3"/>
  <c r="BE16" i="3"/>
  <c r="BE15" i="3"/>
  <c r="BE14" i="3"/>
  <c r="BE13" i="3"/>
  <c r="BE12" i="3"/>
  <c r="BE11" i="3"/>
  <c r="BE10" i="3"/>
  <c r="BE9" i="3"/>
  <c r="BE8" i="3"/>
  <c r="AU16" i="3"/>
  <c r="AU15" i="3"/>
  <c r="AU14" i="3"/>
  <c r="AU13" i="3"/>
  <c r="AU12" i="3"/>
  <c r="AU11" i="3"/>
  <c r="AU10" i="3"/>
  <c r="AU9" i="3"/>
  <c r="AU8" i="3"/>
  <c r="AP16" i="3"/>
  <c r="AP15" i="3"/>
  <c r="AP13" i="3"/>
  <c r="AP12" i="3"/>
  <c r="AP11" i="3"/>
  <c r="AP10" i="3"/>
  <c r="AP9" i="3"/>
  <c r="AP8" i="3"/>
  <c r="AK16" i="3"/>
  <c r="AK15" i="3"/>
  <c r="AK14" i="3"/>
  <c r="AK13" i="3"/>
  <c r="AK12" i="3"/>
  <c r="AK11" i="3"/>
  <c r="AK10" i="3"/>
  <c r="AK9" i="3"/>
  <c r="AK8" i="3"/>
  <c r="AF16" i="3"/>
  <c r="AF15" i="3"/>
  <c r="AF14" i="3"/>
  <c r="AF13" i="3"/>
  <c r="AF12" i="3"/>
  <c r="AF11" i="3"/>
  <c r="AF10" i="3"/>
  <c r="AF9" i="3"/>
  <c r="AF8" i="3"/>
  <c r="AA16" i="3"/>
  <c r="AA15" i="3"/>
  <c r="AA14" i="3"/>
  <c r="AA13" i="3"/>
  <c r="AA12" i="3"/>
  <c r="AA11" i="3"/>
  <c r="AA10" i="3"/>
  <c r="AA9" i="3"/>
  <c r="AA8" i="3"/>
  <c r="Q8" i="3"/>
  <c r="R22" i="5"/>
  <c r="AR34" i="19" l="1"/>
  <c r="AH34" i="19"/>
  <c r="AR33" i="19"/>
  <c r="AH33" i="19"/>
  <c r="AR32" i="19"/>
  <c r="AH32" i="19"/>
  <c r="AR31" i="19"/>
  <c r="AH31" i="19"/>
  <c r="AR30" i="19"/>
  <c r="AH30" i="19"/>
  <c r="AR29" i="19"/>
  <c r="AH29" i="19"/>
  <c r="AR28" i="19"/>
  <c r="AH28" i="19"/>
  <c r="AR27" i="19"/>
  <c r="AH27" i="19"/>
  <c r="AR26" i="19"/>
  <c r="AH26" i="19"/>
  <c r="D17" i="19"/>
  <c r="D16" i="19"/>
  <c r="D15" i="19"/>
  <c r="D14" i="19"/>
  <c r="D13" i="19"/>
  <c r="D12" i="19"/>
  <c r="D11" i="19"/>
  <c r="D10" i="19"/>
  <c r="D9" i="19"/>
  <c r="D19" i="19" s="1"/>
  <c r="AS34" i="19"/>
  <c r="AI34" i="19"/>
  <c r="AS33" i="19"/>
  <c r="AI33" i="19"/>
  <c r="AS32" i="19"/>
  <c r="AI32" i="19"/>
  <c r="AS31" i="19"/>
  <c r="AI31" i="19"/>
  <c r="AS30" i="19"/>
  <c r="AI30" i="19"/>
  <c r="AS29" i="19"/>
  <c r="AI29" i="19"/>
  <c r="AS28" i="19"/>
  <c r="AI28" i="19"/>
  <c r="AS27" i="19"/>
  <c r="AI27" i="19"/>
  <c r="AS26" i="19"/>
  <c r="AI26" i="19"/>
  <c r="AS25" i="19"/>
  <c r="AI25" i="19"/>
  <c r="E17" i="19"/>
  <c r="E16" i="19"/>
  <c r="E15" i="19"/>
  <c r="E14" i="19"/>
  <c r="E13" i="19"/>
  <c r="E12" i="19"/>
  <c r="E11" i="19"/>
  <c r="E10" i="19"/>
  <c r="E9" i="19"/>
  <c r="BG34" i="19"/>
  <c r="BB34" i="19"/>
  <c r="AW34" i="19"/>
  <c r="AM34" i="19"/>
  <c r="AC34" i="19"/>
  <c r="X34" i="19"/>
  <c r="S34" i="19"/>
  <c r="N34" i="19"/>
  <c r="I34" i="19"/>
  <c r="D34" i="19"/>
  <c r="BG33" i="19"/>
  <c r="BB33" i="19"/>
  <c r="AW33" i="19"/>
  <c r="AM33" i="19"/>
  <c r="AC33" i="19"/>
  <c r="X33" i="19"/>
  <c r="S33" i="19"/>
  <c r="N33" i="19"/>
  <c r="I33" i="19"/>
  <c r="D33" i="19"/>
  <c r="BG32" i="19"/>
  <c r="BB32" i="19"/>
  <c r="AW32" i="19"/>
  <c r="AM32" i="19"/>
  <c r="AC32" i="19"/>
  <c r="X32" i="19"/>
  <c r="S32" i="19"/>
  <c r="N32" i="19"/>
  <c r="I32" i="19"/>
  <c r="D32" i="19"/>
  <c r="BG31" i="19"/>
  <c r="BB31" i="19"/>
  <c r="AW31" i="19"/>
  <c r="AM31" i="19"/>
  <c r="AC31" i="19"/>
  <c r="X31" i="19"/>
  <c r="S31" i="19"/>
  <c r="N31" i="19"/>
  <c r="I31" i="19"/>
  <c r="D31" i="19"/>
  <c r="BG30" i="19"/>
  <c r="BB30" i="19"/>
  <c r="AW30" i="19"/>
  <c r="AM30" i="19"/>
  <c r="AC30" i="19"/>
  <c r="X30" i="19"/>
  <c r="S30" i="19"/>
  <c r="N30" i="19"/>
  <c r="I30" i="19"/>
  <c r="D30" i="19"/>
  <c r="BG29" i="19"/>
  <c r="BB29" i="19"/>
  <c r="AW29" i="19"/>
  <c r="AM29" i="19"/>
  <c r="AC29" i="19"/>
  <c r="X29" i="19"/>
  <c r="S29" i="19"/>
  <c r="N29" i="19"/>
  <c r="I29" i="19"/>
  <c r="D29" i="19"/>
  <c r="BG28" i="19"/>
  <c r="BB28" i="19"/>
  <c r="AW28" i="19"/>
  <c r="AM28" i="19"/>
  <c r="AC28" i="19"/>
  <c r="X28" i="19"/>
  <c r="S28" i="19"/>
  <c r="N28" i="19"/>
  <c r="I28" i="19"/>
  <c r="D28" i="19"/>
  <c r="BG27" i="19"/>
  <c r="BB27" i="19"/>
  <c r="AW27" i="19"/>
  <c r="AM27" i="19"/>
  <c r="AC27" i="19"/>
  <c r="X27" i="19"/>
  <c r="S27" i="19"/>
  <c r="N27" i="19"/>
  <c r="I27" i="19"/>
  <c r="D27" i="19"/>
  <c r="BG26" i="19"/>
  <c r="BB26" i="19"/>
  <c r="AW26" i="19"/>
  <c r="AM26" i="19"/>
  <c r="AC26" i="19"/>
  <c r="X26" i="19"/>
  <c r="S26" i="19"/>
  <c r="N26" i="19"/>
  <c r="I26" i="19"/>
  <c r="D26" i="19"/>
  <c r="BG17" i="19"/>
  <c r="BB17" i="19"/>
  <c r="AW17" i="19"/>
  <c r="AR17" i="19"/>
  <c r="AM17" i="19"/>
  <c r="AH17" i="19"/>
  <c r="AC17" i="19"/>
  <c r="X17" i="19"/>
  <c r="S17" i="19"/>
  <c r="N17" i="19"/>
  <c r="I17" i="19"/>
  <c r="BG16" i="19"/>
  <c r="BB16" i="19"/>
  <c r="AW16" i="19"/>
  <c r="AR16" i="19"/>
  <c r="AM16" i="19"/>
  <c r="AH16" i="19"/>
  <c r="AC16" i="19"/>
  <c r="X16" i="19"/>
  <c r="S16" i="19"/>
  <c r="N16" i="19"/>
  <c r="I16" i="19"/>
  <c r="BG15" i="19"/>
  <c r="BB15" i="19"/>
  <c r="AW15" i="19"/>
  <c r="AR15" i="19"/>
  <c r="AM15" i="19"/>
  <c r="AH15" i="19"/>
  <c r="AC15" i="19"/>
  <c r="X15" i="19"/>
  <c r="S15" i="19"/>
  <c r="N15" i="19"/>
  <c r="I15" i="19"/>
  <c r="BG14" i="19"/>
  <c r="BB14" i="19"/>
  <c r="AW14" i="19"/>
  <c r="AR14" i="19"/>
  <c r="AM14" i="19"/>
  <c r="AH14" i="19"/>
  <c r="AC14" i="19"/>
  <c r="X14" i="19"/>
  <c r="S14" i="19"/>
  <c r="N14" i="19"/>
  <c r="I14" i="19"/>
  <c r="BG13" i="19"/>
  <c r="BB13" i="19"/>
  <c r="AW13" i="19"/>
  <c r="AR13" i="19"/>
  <c r="AM13" i="19"/>
  <c r="AH13" i="19"/>
  <c r="AC13" i="19"/>
  <c r="X13" i="19"/>
  <c r="S13" i="19"/>
  <c r="N13" i="19"/>
  <c r="I13" i="19"/>
  <c r="BG12" i="19"/>
  <c r="BB12" i="19"/>
  <c r="AW12" i="19"/>
  <c r="AR12" i="19"/>
  <c r="AM12" i="19"/>
  <c r="AH12" i="19"/>
  <c r="AC12" i="19"/>
  <c r="X12" i="19"/>
  <c r="S12" i="19"/>
  <c r="N12" i="19"/>
  <c r="I12" i="19"/>
  <c r="BG11" i="19"/>
  <c r="BB11" i="19"/>
  <c r="AW11" i="19"/>
  <c r="AR11" i="19"/>
  <c r="AM11" i="19"/>
  <c r="AH11" i="19"/>
  <c r="AC11" i="19"/>
  <c r="X11" i="19"/>
  <c r="S11" i="19"/>
  <c r="N11" i="19"/>
  <c r="I11" i="19"/>
  <c r="BG10" i="19"/>
  <c r="BB10" i="19"/>
  <c r="AW10" i="19"/>
  <c r="AR10" i="19"/>
  <c r="AM10" i="19"/>
  <c r="AH10" i="19"/>
  <c r="AC10" i="19"/>
  <c r="X10" i="19"/>
  <c r="S10" i="19"/>
  <c r="N10" i="19"/>
  <c r="I10" i="19"/>
  <c r="BG9" i="19"/>
  <c r="BB9" i="19"/>
  <c r="AW9" i="19"/>
  <c r="AR9" i="19"/>
  <c r="AM9" i="19"/>
  <c r="AH9" i="19"/>
  <c r="AC9" i="19"/>
  <c r="X9" i="19"/>
  <c r="S9" i="19"/>
  <c r="N9" i="19"/>
  <c r="I9" i="19"/>
  <c r="I19" i="19" s="1"/>
  <c r="BH34" i="19"/>
  <c r="BC34" i="19"/>
  <c r="AX34" i="19"/>
  <c r="AN34" i="19"/>
  <c r="AD34" i="19"/>
  <c r="Y34" i="19"/>
  <c r="T34" i="19"/>
  <c r="O34" i="19"/>
  <c r="J34" i="19"/>
  <c r="E34" i="19"/>
  <c r="BH33" i="19"/>
  <c r="BC33" i="19"/>
  <c r="AX33" i="19"/>
  <c r="AN33" i="19"/>
  <c r="AD33" i="19"/>
  <c r="Y33" i="19"/>
  <c r="T33" i="19"/>
  <c r="O33" i="19"/>
  <c r="J33" i="19"/>
  <c r="E33" i="19"/>
  <c r="BH32" i="19"/>
  <c r="BC32" i="19"/>
  <c r="AX32" i="19"/>
  <c r="AN32" i="19"/>
  <c r="AD32" i="19"/>
  <c r="Y32" i="19"/>
  <c r="T32" i="19"/>
  <c r="O32" i="19"/>
  <c r="J32" i="19"/>
  <c r="E32" i="19"/>
  <c r="BH31" i="19"/>
  <c r="BC31" i="19"/>
  <c r="AX31" i="19"/>
  <c r="AN31" i="19"/>
  <c r="AD31" i="19"/>
  <c r="Y31" i="19"/>
  <c r="T31" i="19"/>
  <c r="O31" i="19"/>
  <c r="J31" i="19"/>
  <c r="E31" i="19"/>
  <c r="BH30" i="19"/>
  <c r="BC30" i="19"/>
  <c r="AX30" i="19"/>
  <c r="AN30" i="19"/>
  <c r="AD30" i="19"/>
  <c r="Y30" i="19"/>
  <c r="T30" i="19"/>
  <c r="O30" i="19"/>
  <c r="J30" i="19"/>
  <c r="E30" i="19"/>
  <c r="BH29" i="19"/>
  <c r="BC29" i="19"/>
  <c r="AX29" i="19"/>
  <c r="AN29" i="19"/>
  <c r="AD29" i="19"/>
  <c r="Y29" i="19"/>
  <c r="T29" i="19"/>
  <c r="O29" i="19"/>
  <c r="J29" i="19"/>
  <c r="E29" i="19"/>
  <c r="BH28" i="19"/>
  <c r="BC28" i="19"/>
  <c r="AX28" i="19"/>
  <c r="AN28" i="19"/>
  <c r="AD28" i="19"/>
  <c r="Y28" i="19"/>
  <c r="T28" i="19"/>
  <c r="O28" i="19"/>
  <c r="J28" i="19"/>
  <c r="E28" i="19"/>
  <c r="BH27" i="19"/>
  <c r="BC27" i="19"/>
  <c r="AX27" i="19"/>
  <c r="AN27" i="19"/>
  <c r="AD27" i="19"/>
  <c r="Y27" i="19"/>
  <c r="T27" i="19"/>
  <c r="O27" i="19"/>
  <c r="J27" i="19"/>
  <c r="E27" i="19"/>
  <c r="BH26" i="19"/>
  <c r="BC26" i="19"/>
  <c r="AX26" i="19"/>
  <c r="AN26" i="19"/>
  <c r="AD26" i="19"/>
  <c r="Y26" i="19"/>
  <c r="T26" i="19"/>
  <c r="O26" i="19"/>
  <c r="J26" i="19"/>
  <c r="E26" i="19"/>
  <c r="BH25" i="19"/>
  <c r="BC25" i="19"/>
  <c r="AX25" i="19"/>
  <c r="AN25" i="19"/>
  <c r="AD25" i="19"/>
  <c r="Y25" i="19"/>
  <c r="T25" i="19"/>
  <c r="O25" i="19"/>
  <c r="J25" i="19"/>
  <c r="E25" i="19"/>
  <c r="BH17" i="19"/>
  <c r="BC17" i="19"/>
  <c r="AX17" i="19"/>
  <c r="AS17" i="19"/>
  <c r="AN17" i="19"/>
  <c r="AI17" i="19"/>
  <c r="AD17" i="19"/>
  <c r="Y17" i="19"/>
  <c r="T17" i="19"/>
  <c r="O17" i="19"/>
  <c r="J17" i="19"/>
  <c r="BH16" i="19"/>
  <c r="BC16" i="19"/>
  <c r="AX16" i="19"/>
  <c r="AS16" i="19"/>
  <c r="AN16" i="19"/>
  <c r="AI16" i="19"/>
  <c r="AD16" i="19"/>
  <c r="Y16" i="19"/>
  <c r="T16" i="19"/>
  <c r="O16" i="19"/>
  <c r="J16" i="19"/>
  <c r="BH15" i="19"/>
  <c r="BC15" i="19"/>
  <c r="AX15" i="19"/>
  <c r="AS15" i="19"/>
  <c r="AN15" i="19"/>
  <c r="AI15" i="19"/>
  <c r="AD15" i="19"/>
  <c r="Y15" i="19"/>
  <c r="T15" i="19"/>
  <c r="O15" i="19"/>
  <c r="J15" i="19"/>
  <c r="BH14" i="19"/>
  <c r="BC14" i="19"/>
  <c r="AX14" i="19"/>
  <c r="AS14" i="19"/>
  <c r="AN14" i="19"/>
  <c r="AI14" i="19"/>
  <c r="AD14" i="19"/>
  <c r="Y14" i="19"/>
  <c r="T14" i="19"/>
  <c r="O14" i="19"/>
  <c r="J14" i="19"/>
  <c r="BH13" i="19"/>
  <c r="BC13" i="19"/>
  <c r="AX13" i="19"/>
  <c r="AS13" i="19"/>
  <c r="AN13" i="19"/>
  <c r="AI13" i="19"/>
  <c r="AD13" i="19"/>
  <c r="Y13" i="19"/>
  <c r="T13" i="19"/>
  <c r="O13" i="19"/>
  <c r="J13" i="19"/>
  <c r="BH12" i="19"/>
  <c r="BC12" i="19"/>
  <c r="AX12" i="19"/>
  <c r="AS12" i="19"/>
  <c r="AN12" i="19"/>
  <c r="AI12" i="19"/>
  <c r="AD12" i="19"/>
  <c r="Y12" i="19"/>
  <c r="T12" i="19"/>
  <c r="O12" i="19"/>
  <c r="J12" i="19"/>
  <c r="BH11" i="19"/>
  <c r="BC11" i="19"/>
  <c r="AX11" i="19"/>
  <c r="AS11" i="19"/>
  <c r="AN11" i="19"/>
  <c r="AI11" i="19"/>
  <c r="AD11" i="19"/>
  <c r="Y11" i="19"/>
  <c r="T11" i="19"/>
  <c r="O11" i="19"/>
  <c r="J11" i="19"/>
  <c r="BH10" i="19"/>
  <c r="BC10" i="19"/>
  <c r="AX10" i="19"/>
  <c r="AS10" i="19"/>
  <c r="AN10" i="19"/>
  <c r="AI10" i="19"/>
  <c r="AD10" i="19"/>
  <c r="Y10" i="19"/>
  <c r="T10" i="19"/>
  <c r="O10" i="19"/>
  <c r="J10" i="19"/>
  <c r="BH9" i="19"/>
  <c r="BC9" i="19"/>
  <c r="AX9" i="19"/>
  <c r="AS9" i="19"/>
  <c r="AN9" i="19"/>
  <c r="AI9" i="19"/>
  <c r="AD9" i="19"/>
  <c r="Y9" i="19"/>
  <c r="T9" i="19"/>
  <c r="O9" i="19"/>
  <c r="J9" i="19"/>
  <c r="BH8" i="19"/>
  <c r="BC8" i="19"/>
  <c r="AX8" i="19"/>
  <c r="AS8" i="19"/>
  <c r="AN8" i="19"/>
  <c r="AI8" i="19"/>
  <c r="AD8" i="19"/>
  <c r="Y8" i="19"/>
  <c r="T8" i="19"/>
  <c r="O8" i="19"/>
  <c r="J8" i="19"/>
  <c r="AN17" i="3"/>
  <c r="AN16" i="3"/>
  <c r="AN15" i="3"/>
  <c r="AN14" i="3"/>
  <c r="AN13" i="3"/>
  <c r="AN12" i="3"/>
  <c r="AN11" i="3"/>
  <c r="AN10" i="3"/>
  <c r="AN9" i="3"/>
  <c r="AN8" i="3"/>
  <c r="X12" i="3"/>
  <c r="X11" i="3"/>
  <c r="X10" i="3"/>
  <c r="X19" i="3" s="1"/>
  <c r="X13" i="3"/>
  <c r="X17" i="3"/>
  <c r="X9" i="3"/>
  <c r="X14" i="3"/>
  <c r="X16" i="3"/>
  <c r="X15" i="3"/>
  <c r="BC34" i="3"/>
  <c r="BC33" i="3"/>
  <c r="BC25" i="3"/>
  <c r="BC10" i="3"/>
  <c r="AD11" i="3"/>
  <c r="AD26" i="3"/>
  <c r="AD34" i="3"/>
  <c r="Y10" i="3"/>
  <c r="BC32" i="3"/>
  <c r="BC17" i="3"/>
  <c r="BC9" i="3"/>
  <c r="AD27" i="3"/>
  <c r="Y17" i="3"/>
  <c r="Y9" i="3"/>
  <c r="AD12" i="3"/>
  <c r="BC31" i="3"/>
  <c r="BC16" i="3"/>
  <c r="BC8" i="3"/>
  <c r="AD13" i="3"/>
  <c r="AD28" i="3"/>
  <c r="Y16" i="3"/>
  <c r="Y8" i="3"/>
  <c r="BC26" i="3"/>
  <c r="AD25" i="3"/>
  <c r="BC30" i="3"/>
  <c r="BC15" i="3"/>
  <c r="AD14" i="3"/>
  <c r="AD29" i="3"/>
  <c r="Y15" i="3"/>
  <c r="BC27" i="3"/>
  <c r="AD17" i="3"/>
  <c r="AD33" i="3"/>
  <c r="BC29" i="3"/>
  <c r="BC14" i="3"/>
  <c r="AD15" i="3"/>
  <c r="AD30" i="3"/>
  <c r="Y14" i="3"/>
  <c r="BC12" i="3"/>
  <c r="AD9" i="3"/>
  <c r="AD32" i="3"/>
  <c r="Y12" i="3"/>
  <c r="BC28" i="3"/>
  <c r="BC13" i="3"/>
  <c r="AD8" i="3"/>
  <c r="AD16" i="3"/>
  <c r="AD31" i="3"/>
  <c r="Y13" i="3"/>
  <c r="BC11" i="3"/>
  <c r="AD10" i="3"/>
  <c r="Y11" i="3"/>
  <c r="I9" i="3"/>
  <c r="I17" i="3"/>
  <c r="AC17" i="3"/>
  <c r="AW17" i="3"/>
  <c r="D17" i="3"/>
  <c r="AR17" i="3"/>
  <c r="BG17" i="3"/>
  <c r="S17" i="3"/>
  <c r="AM17" i="3"/>
  <c r="N17" i="3"/>
  <c r="AH17" i="3"/>
  <c r="BB17" i="3"/>
  <c r="AS11" i="3"/>
  <c r="O17" i="3"/>
  <c r="AI17" i="3"/>
  <c r="J17" i="3"/>
  <c r="AX17" i="3"/>
  <c r="BH17" i="3"/>
  <c r="E17" i="3"/>
  <c r="AS17" i="3"/>
  <c r="T17" i="3"/>
  <c r="L23" i="7"/>
  <c r="I15" i="3"/>
  <c r="AC16" i="3"/>
  <c r="D26" i="3"/>
  <c r="AR13" i="3"/>
  <c r="AM27" i="3"/>
  <c r="AI28" i="3"/>
  <c r="AS26" i="3"/>
  <c r="BH26" i="3"/>
  <c r="AM14" i="3"/>
  <c r="AH29" i="3"/>
  <c r="T28" i="3"/>
  <c r="Y28" i="3"/>
  <c r="AI10" i="3"/>
  <c r="AI26" i="3"/>
  <c r="AI34" i="3"/>
  <c r="AN28" i="3"/>
  <c r="AS9" i="3"/>
  <c r="AS32" i="3"/>
  <c r="AX14" i="3"/>
  <c r="AX29" i="3"/>
  <c r="BH9" i="3"/>
  <c r="BH32" i="3"/>
  <c r="X32" i="3"/>
  <c r="AC14" i="3"/>
  <c r="AH13" i="3"/>
  <c r="AM12" i="3"/>
  <c r="AR11" i="3"/>
  <c r="AW10" i="3"/>
  <c r="BB9" i="3"/>
  <c r="BG16" i="3"/>
  <c r="AC28" i="3"/>
  <c r="AH27" i="3"/>
  <c r="AM33" i="3"/>
  <c r="AR31" i="3"/>
  <c r="AW30" i="3"/>
  <c r="BB29" i="3"/>
  <c r="BG28" i="3"/>
  <c r="AI12" i="3"/>
  <c r="AI25" i="3"/>
  <c r="AX16" i="3"/>
  <c r="X34" i="3"/>
  <c r="AW12" i="3"/>
  <c r="AC30" i="3"/>
  <c r="Y25" i="3"/>
  <c r="Y27" i="3"/>
  <c r="AI11" i="3"/>
  <c r="AI27" i="3"/>
  <c r="AI8" i="3"/>
  <c r="AN29" i="3"/>
  <c r="AS10" i="3"/>
  <c r="AS25" i="3"/>
  <c r="AS33" i="3"/>
  <c r="AX15" i="3"/>
  <c r="AX30" i="3"/>
  <c r="BH10" i="3"/>
  <c r="BH25" i="3"/>
  <c r="BH33" i="3"/>
  <c r="X33" i="3"/>
  <c r="AC15" i="3"/>
  <c r="AH14" i="3"/>
  <c r="AM13" i="3"/>
  <c r="AR12" i="3"/>
  <c r="AW11" i="3"/>
  <c r="BB10" i="3"/>
  <c r="BG9" i="3"/>
  <c r="AC29" i="3"/>
  <c r="AH28" i="3"/>
  <c r="AM26" i="3"/>
  <c r="AM34" i="3"/>
  <c r="AR32" i="3"/>
  <c r="AW31" i="3"/>
  <c r="BB30" i="3"/>
  <c r="BG29" i="3"/>
  <c r="AS34" i="3"/>
  <c r="X26" i="3"/>
  <c r="BB11" i="3"/>
  <c r="BB31" i="3"/>
  <c r="BG30" i="3"/>
  <c r="Y33" i="3"/>
  <c r="AI13" i="3"/>
  <c r="AI29" i="3"/>
  <c r="AN31" i="3"/>
  <c r="AS12" i="3"/>
  <c r="AS27" i="3"/>
  <c r="AX9" i="3"/>
  <c r="AX32" i="3"/>
  <c r="BH12" i="3"/>
  <c r="BH27" i="3"/>
  <c r="X27" i="3"/>
  <c r="AC9" i="3"/>
  <c r="AH16" i="3"/>
  <c r="AM15" i="3"/>
  <c r="AR14" i="3"/>
  <c r="AW13" i="3"/>
  <c r="BB12" i="3"/>
  <c r="BB19" i="3" s="1"/>
  <c r="BG11" i="3"/>
  <c r="AC31" i="3"/>
  <c r="AH30" i="3"/>
  <c r="AM28" i="3"/>
  <c r="AR26" i="3"/>
  <c r="AR34" i="3"/>
  <c r="AW33" i="3"/>
  <c r="BB32" i="3"/>
  <c r="BG31" i="3"/>
  <c r="Y26" i="3"/>
  <c r="AX31" i="3"/>
  <c r="BH34" i="3"/>
  <c r="AR33" i="3"/>
  <c r="Y32" i="3"/>
  <c r="AI14" i="3"/>
  <c r="AI30" i="3"/>
  <c r="AN32" i="3"/>
  <c r="AS13" i="3"/>
  <c r="AS28" i="3"/>
  <c r="AX10" i="3"/>
  <c r="AX25" i="3"/>
  <c r="AX33" i="3"/>
  <c r="BH13" i="3"/>
  <c r="BH28" i="3"/>
  <c r="X28" i="3"/>
  <c r="X37" i="3" s="1"/>
  <c r="AC10" i="3"/>
  <c r="AH9" i="3"/>
  <c r="AM16" i="3"/>
  <c r="AR15" i="3"/>
  <c r="AW14" i="3"/>
  <c r="BB13" i="3"/>
  <c r="BG12" i="3"/>
  <c r="BG19" i="3" s="1"/>
  <c r="AC32" i="3"/>
  <c r="AH31" i="3"/>
  <c r="AM29" i="3"/>
  <c r="AR27" i="3"/>
  <c r="AW26" i="3"/>
  <c r="AW34" i="3"/>
  <c r="BB33" i="3"/>
  <c r="BG32" i="3"/>
  <c r="Y34" i="3"/>
  <c r="BH11" i="3"/>
  <c r="AH15" i="3"/>
  <c r="AW32" i="3"/>
  <c r="Y31" i="3"/>
  <c r="AI15" i="3"/>
  <c r="AI31" i="3"/>
  <c r="AN25" i="3"/>
  <c r="AN33" i="3"/>
  <c r="AS14" i="3"/>
  <c r="AS29" i="3"/>
  <c r="AX11" i="3"/>
  <c r="AX26" i="3"/>
  <c r="AX34" i="3"/>
  <c r="BH14" i="3"/>
  <c r="BH29" i="3"/>
  <c r="X29" i="3"/>
  <c r="AC11" i="3"/>
  <c r="AH10" i="3"/>
  <c r="AM9" i="3"/>
  <c r="AR16" i="3"/>
  <c r="AW15" i="3"/>
  <c r="BB14" i="3"/>
  <c r="BG13" i="3"/>
  <c r="AC33" i="3"/>
  <c r="AH32" i="3"/>
  <c r="AM30" i="3"/>
  <c r="AR28" i="3"/>
  <c r="AW27" i="3"/>
  <c r="BB26" i="3"/>
  <c r="BB34" i="3"/>
  <c r="BG33" i="3"/>
  <c r="AN30" i="3"/>
  <c r="BG10" i="3"/>
  <c r="I26" i="3"/>
  <c r="T29" i="3"/>
  <c r="Y30" i="3"/>
  <c r="AI16" i="3"/>
  <c r="AI32" i="3"/>
  <c r="AN26" i="3"/>
  <c r="AN34" i="3"/>
  <c r="AS15" i="3"/>
  <c r="AS30" i="3"/>
  <c r="AX12" i="3"/>
  <c r="AX27" i="3"/>
  <c r="AX8" i="3"/>
  <c r="BH15" i="3"/>
  <c r="BH30" i="3"/>
  <c r="X30" i="3"/>
  <c r="AC12" i="3"/>
  <c r="AH11" i="3"/>
  <c r="AM10" i="3"/>
  <c r="AR9" i="3"/>
  <c r="AW16" i="3"/>
  <c r="BB15" i="3"/>
  <c r="BG14" i="3"/>
  <c r="AC26" i="3"/>
  <c r="AC34" i="3"/>
  <c r="AH33" i="3"/>
  <c r="AM31" i="3"/>
  <c r="AR29" i="3"/>
  <c r="AW28" i="3"/>
  <c r="BB27" i="3"/>
  <c r="BG26" i="3"/>
  <c r="BG34" i="3"/>
  <c r="Y29" i="3"/>
  <c r="AI9" i="3"/>
  <c r="AI33" i="3"/>
  <c r="AN27" i="3"/>
  <c r="AS8" i="3"/>
  <c r="AS16" i="3"/>
  <c r="AS31" i="3"/>
  <c r="AX13" i="3"/>
  <c r="AX28" i="3"/>
  <c r="BH8" i="3"/>
  <c r="BH16" i="3"/>
  <c r="BH31" i="3"/>
  <c r="X31" i="3"/>
  <c r="AC13" i="3"/>
  <c r="AH12" i="3"/>
  <c r="AM11" i="3"/>
  <c r="AR10" i="3"/>
  <c r="AW9" i="3"/>
  <c r="BB16" i="3"/>
  <c r="BG15" i="3"/>
  <c r="AC27" i="3"/>
  <c r="AH26" i="3"/>
  <c r="AH34" i="3"/>
  <c r="AM32" i="3"/>
  <c r="AR30" i="3"/>
  <c r="AW29" i="3"/>
  <c r="BB28" i="3"/>
  <c r="BG27" i="3"/>
  <c r="D12" i="7"/>
  <c r="AC37" i="3"/>
  <c r="AW19" i="3"/>
  <c r="O32" i="3"/>
  <c r="T30" i="3"/>
  <c r="O27" i="3"/>
  <c r="T25" i="3"/>
  <c r="T33" i="3"/>
  <c r="O31" i="3"/>
  <c r="O25" i="3"/>
  <c r="O33" i="3"/>
  <c r="T31" i="3"/>
  <c r="O26" i="3"/>
  <c r="O34" i="3"/>
  <c r="T32" i="3"/>
  <c r="O28" i="3"/>
  <c r="T26" i="3"/>
  <c r="T34" i="3"/>
  <c r="O29" i="3"/>
  <c r="T27" i="3"/>
  <c r="O30" i="3"/>
  <c r="J34" i="3"/>
  <c r="J33" i="3"/>
  <c r="J32" i="3"/>
  <c r="J31" i="3"/>
  <c r="J30" i="3"/>
  <c r="J29" i="3"/>
  <c r="J28" i="3"/>
  <c r="J27" i="3"/>
  <c r="J26" i="3"/>
  <c r="J25" i="3"/>
  <c r="E27" i="3"/>
  <c r="E28" i="3"/>
  <c r="E29" i="3"/>
  <c r="E30" i="3"/>
  <c r="E31" i="3"/>
  <c r="E32" i="3"/>
  <c r="E33" i="3"/>
  <c r="E34" i="3"/>
  <c r="E25" i="3"/>
  <c r="E26" i="3"/>
  <c r="T16" i="3"/>
  <c r="T15" i="3"/>
  <c r="T14" i="3"/>
  <c r="T13" i="3"/>
  <c r="T12" i="3"/>
  <c r="T11" i="3"/>
  <c r="T10" i="3"/>
  <c r="T9" i="3"/>
  <c r="T8" i="3"/>
  <c r="O16" i="3"/>
  <c r="O15" i="3"/>
  <c r="O14" i="3"/>
  <c r="O13" i="3"/>
  <c r="O12" i="3"/>
  <c r="O11" i="3"/>
  <c r="O10" i="3"/>
  <c r="O9" i="3"/>
  <c r="O8" i="3"/>
  <c r="J8" i="3"/>
  <c r="J16" i="3"/>
  <c r="J15" i="3"/>
  <c r="J14" i="3"/>
  <c r="J13" i="3"/>
  <c r="J12" i="3"/>
  <c r="J11" i="3"/>
  <c r="J10" i="3"/>
  <c r="J9" i="3"/>
  <c r="E9" i="3"/>
  <c r="E10" i="3"/>
  <c r="E11" i="3"/>
  <c r="E12" i="3"/>
  <c r="E13" i="3"/>
  <c r="E14" i="3"/>
  <c r="E15" i="3"/>
  <c r="E16" i="3"/>
  <c r="B9" i="3"/>
  <c r="D11" i="7" l="1"/>
  <c r="I34" i="10"/>
  <c r="E10" i="10" s="1" a="1"/>
  <c r="E10" i="10" s="1"/>
  <c r="I36" i="10"/>
  <c r="E11" i="10" s="1" a="1"/>
  <c r="E11" i="10" s="1"/>
  <c r="I51" i="10"/>
  <c r="E18" i="10" s="1" a="1"/>
  <c r="E18" i="10" s="1"/>
  <c r="AR37" i="3"/>
  <c r="AH19" i="3"/>
  <c r="AR19" i="3"/>
  <c r="AM19" i="3"/>
  <c r="AC19" i="3"/>
  <c r="O45" i="5"/>
  <c r="Q39" i="5"/>
  <c r="P14" i="7" l="1"/>
  <c r="F13" i="7"/>
  <c r="P16" i="7"/>
  <c r="P13" i="7"/>
  <c r="P12" i="7"/>
  <c r="P11" i="7"/>
  <c r="F16" i="7"/>
  <c r="F15" i="7"/>
  <c r="F14" i="7"/>
  <c r="P15" i="7"/>
  <c r="F12" i="7"/>
  <c r="F11" i="7"/>
  <c r="S34" i="3" l="1"/>
  <c r="S33" i="3"/>
  <c r="S32" i="3"/>
  <c r="S31" i="3"/>
  <c r="S30" i="3"/>
  <c r="S29" i="3"/>
  <c r="S28" i="3"/>
  <c r="S27" i="3"/>
  <c r="S26" i="3"/>
  <c r="N34" i="3"/>
  <c r="N33" i="3"/>
  <c r="N32" i="3"/>
  <c r="N31" i="3"/>
  <c r="N30" i="3"/>
  <c r="N29" i="3"/>
  <c r="N28" i="3"/>
  <c r="N27" i="3"/>
  <c r="N26" i="3"/>
  <c r="I34" i="3"/>
  <c r="I33" i="3"/>
  <c r="I32" i="3"/>
  <c r="I31" i="3"/>
  <c r="I30" i="3"/>
  <c r="I29" i="3"/>
  <c r="I28" i="3"/>
  <c r="I27" i="3"/>
  <c r="D27" i="3"/>
  <c r="D28" i="3"/>
  <c r="D29" i="3"/>
  <c r="D30" i="3"/>
  <c r="D31" i="3"/>
  <c r="D32" i="3"/>
  <c r="D33" i="3"/>
  <c r="D34" i="3"/>
  <c r="S16" i="3"/>
  <c r="S15" i="3"/>
  <c r="S14" i="3"/>
  <c r="S13" i="3"/>
  <c r="S12" i="3"/>
  <c r="S11" i="3"/>
  <c r="S10" i="3"/>
  <c r="S9" i="3"/>
  <c r="N16" i="3"/>
  <c r="N15" i="3"/>
  <c r="N14" i="3"/>
  <c r="N13" i="3"/>
  <c r="N12" i="3"/>
  <c r="N11" i="3"/>
  <c r="N10" i="3"/>
  <c r="N9" i="3"/>
  <c r="I16" i="3"/>
  <c r="I14" i="3"/>
  <c r="I13" i="3"/>
  <c r="I12" i="3"/>
  <c r="I11" i="3"/>
  <c r="I10" i="3"/>
  <c r="D10" i="3"/>
  <c r="D11" i="3"/>
  <c r="D12" i="3"/>
  <c r="D13" i="3"/>
  <c r="D14" i="3"/>
  <c r="D15" i="3"/>
  <c r="D16" i="3"/>
  <c r="D9" i="3"/>
  <c r="R41" i="5"/>
  <c r="I19" i="3" l="1"/>
  <c r="Q16" i="3"/>
  <c r="Q15" i="3"/>
  <c r="Q14" i="3"/>
  <c r="Q13" i="3"/>
  <c r="Q12" i="3"/>
  <c r="Q11" i="3"/>
  <c r="Q10" i="3"/>
  <c r="Q9" i="3"/>
  <c r="L16" i="3"/>
  <c r="L15" i="3"/>
  <c r="L14" i="3"/>
  <c r="L13" i="3"/>
  <c r="L12" i="3"/>
  <c r="L11" i="3"/>
  <c r="L10" i="3"/>
  <c r="L9" i="3"/>
  <c r="L8" i="3"/>
  <c r="G16" i="3"/>
  <c r="G15" i="3"/>
  <c r="G14" i="3"/>
  <c r="G13" i="3"/>
  <c r="G12" i="3"/>
  <c r="G11" i="3"/>
  <c r="G10" i="3"/>
  <c r="G8" i="3"/>
  <c r="B11" i="3"/>
  <c r="B12" i="3"/>
  <c r="B13" i="3"/>
  <c r="B14" i="3"/>
  <c r="B15" i="3"/>
  <c r="B16" i="3"/>
  <c r="B34" i="3"/>
  <c r="B33" i="3"/>
  <c r="B32" i="3"/>
  <c r="B31" i="3"/>
  <c r="B30" i="3"/>
  <c r="B29" i="3"/>
  <c r="B28" i="3"/>
  <c r="B27" i="3"/>
  <c r="B25" i="3"/>
  <c r="G34" i="3"/>
  <c r="G33" i="3"/>
  <c r="G32" i="3"/>
  <c r="G31" i="3"/>
  <c r="G30" i="3"/>
  <c r="G29" i="3"/>
  <c r="G28" i="3"/>
  <c r="G27" i="3"/>
  <c r="G26" i="3"/>
  <c r="G25" i="3"/>
  <c r="L34" i="3"/>
  <c r="L33" i="3"/>
  <c r="L32" i="3"/>
  <c r="L31" i="3"/>
  <c r="L30" i="3"/>
  <c r="L29" i="3"/>
  <c r="L28" i="3"/>
  <c r="L27" i="3"/>
  <c r="L26" i="3"/>
  <c r="L25" i="3"/>
  <c r="Q26" i="3"/>
  <c r="Q27" i="3"/>
  <c r="Q28" i="3"/>
  <c r="Q29" i="3"/>
  <c r="Q30" i="3"/>
  <c r="Q31" i="3"/>
  <c r="Q32" i="3"/>
  <c r="Q33" i="3"/>
  <c r="Q25" i="3"/>
  <c r="S19" i="3"/>
  <c r="N19" i="3" l="1"/>
  <c r="S1" i="5" l="1"/>
  <c r="S40" i="5"/>
  <c r="S21" i="5"/>
  <c r="S41" i="5"/>
  <c r="R39" i="5"/>
  <c r="S22" i="5"/>
  <c r="T1" i="5" l="1"/>
  <c r="R32" i="5"/>
  <c r="T41" i="5"/>
  <c r="S44" i="5"/>
  <c r="S42" i="5"/>
  <c r="T25" i="5"/>
  <c r="S6" i="5"/>
  <c r="T21" i="5"/>
  <c r="S38" i="5"/>
  <c r="S35" i="5"/>
  <c r="S29" i="5"/>
  <c r="S7" i="5"/>
  <c r="T43" i="5"/>
  <c r="S24" i="5"/>
  <c r="R44" i="5"/>
  <c r="T40" i="5"/>
  <c r="T44" i="5"/>
  <c r="R25" i="5"/>
  <c r="T24" i="5"/>
  <c r="T42" i="5"/>
  <c r="S25" i="5"/>
  <c r="S39" i="5"/>
  <c r="T22" i="5"/>
  <c r="U1" i="5" l="1"/>
  <c r="T13" i="5"/>
  <c r="R16" i="5"/>
  <c r="R34" i="5"/>
  <c r="S32" i="5"/>
  <c r="R37" i="5"/>
  <c r="R38" i="5"/>
  <c r="R12" i="5"/>
  <c r="S13" i="5"/>
  <c r="R9" i="5"/>
  <c r="U43" i="5"/>
  <c r="T19" i="5"/>
  <c r="Q29" i="5"/>
  <c r="T29" i="5"/>
  <c r="T30" i="5"/>
  <c r="U12" i="5"/>
  <c r="S4" i="5"/>
  <c r="S36" i="5"/>
  <c r="S12" i="5"/>
  <c r="T3" i="5"/>
  <c r="T15" i="5"/>
  <c r="T38" i="5"/>
  <c r="S37" i="5"/>
  <c r="T9" i="5"/>
  <c r="Q32" i="5"/>
  <c r="T6" i="5"/>
  <c r="S27" i="5"/>
  <c r="R35" i="5"/>
  <c r="R33" i="5"/>
  <c r="S16" i="5"/>
  <c r="Q31" i="5"/>
  <c r="T27" i="5"/>
  <c r="S19" i="5"/>
  <c r="T16" i="5"/>
  <c r="T37" i="5"/>
  <c r="Q33" i="5"/>
  <c r="S3" i="5"/>
  <c r="U21" i="5"/>
  <c r="U3" i="5"/>
  <c r="Q36" i="5"/>
  <c r="Q38" i="5"/>
  <c r="S33" i="5"/>
  <c r="P31" i="5"/>
  <c r="U7" i="5"/>
  <c r="U10" i="5"/>
  <c r="T33" i="5"/>
  <c r="U24" i="5"/>
  <c r="U42" i="5"/>
  <c r="R13" i="5"/>
  <c r="U6" i="5"/>
  <c r="T4" i="5"/>
  <c r="U25" i="5"/>
  <c r="U19" i="5"/>
  <c r="T35" i="5"/>
  <c r="R29" i="5"/>
  <c r="T39" i="5"/>
  <c r="T12" i="5"/>
  <c r="S9" i="5"/>
  <c r="U4" i="5"/>
  <c r="U16" i="5"/>
  <c r="R4" i="5"/>
  <c r="R7" i="5"/>
  <c r="U41" i="5"/>
  <c r="R31" i="5"/>
  <c r="R10" i="5"/>
  <c r="S18" i="5"/>
  <c r="U13" i="5"/>
  <c r="Q35" i="5"/>
  <c r="U40" i="5"/>
  <c r="R18" i="5"/>
  <c r="T36" i="5"/>
  <c r="U18" i="5"/>
  <c r="U15" i="5"/>
  <c r="R30" i="5"/>
  <c r="T18" i="5"/>
  <c r="T7" i="5"/>
  <c r="S10" i="5"/>
  <c r="S30" i="5"/>
  <c r="R15" i="5"/>
  <c r="U22" i="5"/>
  <c r="R6" i="5"/>
  <c r="U27" i="5"/>
  <c r="S34" i="5"/>
  <c r="Q34" i="5"/>
  <c r="U9" i="5"/>
  <c r="S15" i="5"/>
  <c r="Q37" i="5"/>
  <c r="U44" i="5"/>
  <c r="R19" i="5"/>
  <c r="R36" i="5"/>
  <c r="P32" i="5"/>
  <c r="T10" i="5"/>
  <c r="V1" i="5" l="1"/>
  <c r="V41" i="5"/>
  <c r="V27" i="5"/>
  <c r="U29" i="5"/>
  <c r="V19" i="5"/>
  <c r="U38" i="5"/>
  <c r="V24" i="5"/>
  <c r="V15" i="5"/>
  <c r="V21" i="5"/>
  <c r="V43" i="5"/>
  <c r="V42" i="5"/>
  <c r="U33" i="5"/>
  <c r="V44" i="5"/>
  <c r="V22" i="5"/>
  <c r="U30" i="5"/>
  <c r="T32" i="5"/>
  <c r="U35" i="5"/>
  <c r="U39" i="5"/>
  <c r="V4" i="5"/>
  <c r="V25" i="5"/>
  <c r="V40" i="5"/>
  <c r="W1" i="5" l="1"/>
  <c r="V13" i="5"/>
  <c r="W12" i="5"/>
  <c r="W22" i="5"/>
  <c r="V33" i="5"/>
  <c r="W15" i="5"/>
  <c r="V16" i="5"/>
  <c r="U32" i="5"/>
  <c r="U34" i="5"/>
  <c r="W43" i="5"/>
  <c r="U37" i="5"/>
  <c r="V28" i="5"/>
  <c r="V3" i="5"/>
  <c r="W40" i="5"/>
  <c r="W13" i="5"/>
  <c r="T31" i="5"/>
  <c r="V18" i="5"/>
  <c r="V37" i="5"/>
  <c r="W42" i="5"/>
  <c r="U36" i="5"/>
  <c r="V30" i="5"/>
  <c r="W21" i="5"/>
  <c r="W16" i="5"/>
  <c r="V38" i="5"/>
  <c r="W6" i="5"/>
  <c r="V35" i="5"/>
  <c r="W28" i="5"/>
  <c r="W41" i="5"/>
  <c r="V6" i="5"/>
  <c r="V9" i="5"/>
  <c r="V12" i="5"/>
  <c r="W18" i="5"/>
  <c r="V29" i="5"/>
  <c r="W4" i="5"/>
  <c r="W44" i="5"/>
  <c r="U31" i="5"/>
  <c r="W7" i="5"/>
  <c r="V39" i="5"/>
  <c r="W19" i="5"/>
  <c r="W24" i="5"/>
  <c r="W25" i="5"/>
  <c r="W3" i="5"/>
  <c r="W9" i="5"/>
  <c r="V7" i="5"/>
  <c r="W27" i="5"/>
  <c r="V10" i="5"/>
  <c r="X1" i="5" l="1"/>
  <c r="V34" i="5"/>
  <c r="V36" i="5"/>
  <c r="W38" i="5"/>
  <c r="X44" i="5"/>
  <c r="X40" i="5"/>
  <c r="X25" i="5"/>
  <c r="V32" i="5"/>
  <c r="X18" i="5"/>
  <c r="X19" i="5"/>
  <c r="X24" i="5"/>
  <c r="X41" i="5"/>
  <c r="V31" i="5"/>
  <c r="W10" i="5"/>
  <c r="X43" i="5"/>
  <c r="W39" i="5"/>
  <c r="X22" i="5"/>
  <c r="W35" i="5"/>
  <c r="X21" i="5"/>
  <c r="W29" i="5"/>
  <c r="X42" i="5"/>
  <c r="Y1" i="5" l="1"/>
  <c r="Y16" i="5"/>
  <c r="Y9" i="5"/>
  <c r="X3" i="5"/>
  <c r="X35" i="5"/>
  <c r="X38" i="5"/>
  <c r="X7" i="5"/>
  <c r="W30" i="5"/>
  <c r="Y41" i="5"/>
  <c r="X10" i="5"/>
  <c r="X34" i="5"/>
  <c r="Y21" i="5"/>
  <c r="Y12" i="5"/>
  <c r="Y27" i="5"/>
  <c r="Y25" i="5"/>
  <c r="W37" i="5"/>
  <c r="W33" i="5"/>
  <c r="X27" i="5"/>
  <c r="X33" i="5"/>
  <c r="Y42" i="5"/>
  <c r="X6" i="5"/>
  <c r="X12" i="5"/>
  <c r="W31" i="5"/>
  <c r="X15" i="5"/>
  <c r="X9" i="5"/>
  <c r="X28" i="5"/>
  <c r="X16" i="5"/>
  <c r="Y24" i="5"/>
  <c r="W32" i="5"/>
  <c r="Y44" i="5"/>
  <c r="W34" i="5"/>
  <c r="Y13" i="5"/>
  <c r="X4" i="5"/>
  <c r="Y10" i="5"/>
  <c r="Y22" i="5"/>
  <c r="W36" i="5"/>
  <c r="Y40" i="5"/>
  <c r="Y43" i="5"/>
  <c r="X29" i="5"/>
  <c r="X30" i="5"/>
  <c r="Y15" i="5"/>
  <c r="X39" i="5"/>
  <c r="X37" i="5"/>
  <c r="Y4" i="5"/>
  <c r="Y6" i="5"/>
  <c r="X13" i="5"/>
  <c r="Y7" i="5"/>
  <c r="Z1" i="5" l="1"/>
  <c r="Z25" i="5"/>
  <c r="Z19" i="5"/>
  <c r="Z21" i="5"/>
  <c r="Z13" i="5"/>
  <c r="Y18" i="5"/>
  <c r="Z41" i="5"/>
  <c r="Z40" i="5"/>
  <c r="Y37" i="5"/>
  <c r="Y28" i="5"/>
  <c r="Y34" i="5"/>
  <c r="Y19" i="5"/>
  <c r="Z22" i="5"/>
  <c r="Z4" i="5"/>
  <c r="X36" i="5"/>
  <c r="Z44" i="5"/>
  <c r="Z43" i="5"/>
  <c r="Z9" i="5"/>
  <c r="Z12" i="5"/>
  <c r="Z6" i="5"/>
  <c r="Y36" i="5"/>
  <c r="Y35" i="5"/>
  <c r="Y38" i="5"/>
  <c r="Y39" i="5"/>
  <c r="Y33" i="5"/>
  <c r="Z16" i="5"/>
  <c r="Y29" i="5"/>
  <c r="Z42" i="5"/>
  <c r="Z3" i="5"/>
  <c r="Z24" i="5"/>
  <c r="Y3" i="5"/>
  <c r="Z7" i="5"/>
  <c r="Z27" i="5"/>
  <c r="Z10" i="5"/>
  <c r="X32" i="5"/>
  <c r="X31" i="5"/>
  <c r="Z28" i="5"/>
  <c r="AA1" i="5" l="1"/>
  <c r="Z38" i="5"/>
  <c r="Z34" i="5"/>
  <c r="AA43" i="5"/>
  <c r="Z18" i="5"/>
  <c r="AA42" i="5"/>
  <c r="Z15" i="5"/>
  <c r="AA22" i="5"/>
  <c r="Z35" i="5"/>
  <c r="AA16" i="5"/>
  <c r="Y30" i="5"/>
  <c r="AA40" i="5"/>
  <c r="AA3" i="5"/>
  <c r="Y31" i="5"/>
  <c r="Z36" i="5"/>
  <c r="AA44" i="5"/>
  <c r="AA4" i="5"/>
  <c r="Y32" i="5"/>
  <c r="Z39" i="5"/>
  <c r="AA25" i="5"/>
  <c r="AA21" i="5"/>
  <c r="AA24" i="5"/>
  <c r="AA13" i="5"/>
  <c r="AA41" i="5"/>
  <c r="Z29" i="5"/>
  <c r="AA12" i="5"/>
  <c r="AB1" i="5" l="1"/>
  <c r="AB4" i="5"/>
  <c r="AA39" i="5"/>
  <c r="AA37" i="5"/>
  <c r="AB16" i="5"/>
  <c r="AA10" i="5"/>
  <c r="AB25" i="5"/>
  <c r="AB24" i="5"/>
  <c r="AA38" i="5"/>
  <c r="AB15" i="5"/>
  <c r="AB44" i="5"/>
  <c r="Z33" i="5"/>
  <c r="AA18" i="5"/>
  <c r="Z37" i="5"/>
  <c r="AA19" i="5"/>
  <c r="AB12" i="5"/>
  <c r="AA36" i="5"/>
  <c r="AA7" i="5"/>
  <c r="Z30" i="5"/>
  <c r="AA29" i="5"/>
  <c r="AB22" i="5"/>
  <c r="Z32" i="5"/>
  <c r="Z31" i="5"/>
  <c r="AA35" i="5"/>
  <c r="AB19" i="5"/>
  <c r="AA30" i="5"/>
  <c r="AA6" i="5"/>
  <c r="AB21" i="5"/>
  <c r="AB3" i="5"/>
  <c r="AB9" i="5"/>
  <c r="AB10" i="5"/>
  <c r="AB43" i="5"/>
  <c r="AB41" i="5"/>
  <c r="AB7" i="5"/>
  <c r="AA33" i="5"/>
  <c r="AB6" i="5"/>
  <c r="AB42" i="5"/>
  <c r="AB27" i="5"/>
  <c r="AB13" i="5"/>
  <c r="AB18" i="5"/>
  <c r="AA15" i="5"/>
  <c r="AA27" i="5"/>
  <c r="AB40" i="5"/>
  <c r="AA34" i="5"/>
  <c r="AA9" i="5"/>
  <c r="AC1" i="5" l="1"/>
  <c r="AC40" i="5"/>
  <c r="AC24" i="5"/>
  <c r="AC27" i="5"/>
  <c r="AC44" i="5"/>
  <c r="AC13" i="5"/>
  <c r="AC41" i="5"/>
  <c r="AB38" i="5"/>
  <c r="AC21" i="5"/>
  <c r="AC6" i="5"/>
  <c r="AC3" i="5"/>
  <c r="AB35" i="5"/>
  <c r="AC7" i="5"/>
  <c r="AC15" i="5"/>
  <c r="AC9" i="5"/>
  <c r="AC19" i="5"/>
  <c r="AB36" i="5"/>
  <c r="AC22" i="5"/>
  <c r="AC25" i="5"/>
  <c r="AB29" i="5"/>
  <c r="AC4" i="5"/>
  <c r="AA32" i="5"/>
  <c r="AC18" i="5"/>
  <c r="AB30" i="5"/>
  <c r="AB33" i="5"/>
  <c r="AC12" i="5"/>
  <c r="AC43" i="5"/>
  <c r="AA31" i="5"/>
  <c r="AC16" i="5"/>
  <c r="AC42" i="5"/>
  <c r="AB34" i="5"/>
  <c r="AC28" i="5"/>
  <c r="AB37" i="5"/>
  <c r="AC10" i="5"/>
  <c r="AB39" i="5"/>
  <c r="AD44" i="5" l="1"/>
  <c r="AD41" i="5"/>
  <c r="AC35" i="5"/>
  <c r="AC38" i="5"/>
  <c r="AB32" i="5"/>
  <c r="AC29" i="5"/>
  <c r="O22" i="5"/>
  <c r="O16" i="5"/>
  <c r="AC33" i="5"/>
  <c r="AC36" i="5"/>
  <c r="AC37" i="5"/>
  <c r="O7" i="5"/>
  <c r="O19" i="5"/>
  <c r="O13" i="5"/>
  <c r="O10" i="5"/>
  <c r="N37" i="5" l="1"/>
  <c r="N38" i="5" s="1"/>
  <c r="AC39" i="5"/>
  <c r="S37" i="3" l="1"/>
  <c r="S31" i="5"/>
  <c r="U28" i="5"/>
  <c r="T34" i="5"/>
  <c r="AB31" i="5" l="1"/>
  <c r="N37" i="3"/>
  <c r="AC34" i="5"/>
  <c r="N34" i="5" s="1"/>
  <c r="N35" i="5" s="1"/>
  <c r="T28" i="5"/>
  <c r="S28" i="5"/>
  <c r="R40" i="5"/>
  <c r="AD40" i="5" l="1"/>
  <c r="O40" i="5" s="1"/>
  <c r="O41" i="5" s="1"/>
  <c r="S43" i="5"/>
  <c r="D19" i="3" l="1"/>
  <c r="R24" i="5"/>
  <c r="Q30" i="5"/>
  <c r="R27" i="5"/>
  <c r="R42" i="5"/>
  <c r="R3" i="5"/>
  <c r="AC30" i="5" l="1"/>
  <c r="M31" i="5" s="1"/>
  <c r="O25" i="5"/>
  <c r="AD42" i="5"/>
  <c r="O4" i="5"/>
  <c r="AD27" i="5"/>
  <c r="D37" i="3"/>
  <c r="R28" i="5"/>
  <c r="R43" i="5"/>
  <c r="AD43" i="5" l="1"/>
  <c r="O43" i="5" s="1"/>
  <c r="O44" i="5" s="1"/>
  <c r="M32" i="5"/>
  <c r="I37" i="3"/>
  <c r="BG37" i="3" l="1"/>
  <c r="AW37" i="3" l="1"/>
  <c r="AA28" i="5"/>
  <c r="BB37" i="3" l="1"/>
  <c r="AB28" i="5"/>
  <c r="AD28" i="5" l="1"/>
  <c r="O28" i="5" s="1"/>
  <c r="N29" i="5"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PELLETIER Clémentine</author>
  </authors>
  <commentList>
    <comment ref="E9" authorId="0" shapeId="0" xr:uid="{6D098312-851A-4C84-8038-92D6D289F55C}">
      <text>
        <r>
          <rPr>
            <sz val="10"/>
            <color theme="1"/>
            <rFont val="Arial"/>
            <family val="2"/>
          </rPr>
          <t>Cette note prend en compte le score des équipements en débitmétrie et en échantillonnage, ainsi que le système qualité interne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PREVOST Benoit</author>
  </authors>
  <commentList>
    <comment ref="R1" authorId="0" shapeId="0" xr:uid="{00000000-0006-0000-0400-000001000000}">
      <text>
        <r>
          <rPr>
            <b/>
            <sz val="9"/>
            <color indexed="81"/>
            <rFont val="Tahoma"/>
            <family val="2"/>
          </rPr>
          <t>PREVOST Benoit:</t>
        </r>
        <r>
          <rPr>
            <sz val="9"/>
            <color indexed="81"/>
            <rFont val="Tahoma"/>
            <family val="2"/>
          </rPr>
          <t xml:space="preserve">
numéro de ligne du point 1 (Q)</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<sst xmlns="http://schemas.openxmlformats.org/spreadsheetml/2006/main" count="1556" uniqueCount="386">
  <si>
    <t>REX des controleurs</t>
  </si>
  <si>
    <t>Cet onglet est dédié aux SATESE, organismes de controles, .. Afin de nous faire vos retours d'expérience (REX), nous soumettre des propositions d'améliorations et/ou de nous préciser vos incompréhensions</t>
  </si>
  <si>
    <t>Les agences de l'eau vous remercient de votre contribution dans l'harmonisation nationale des pratiques et du temps que vous y aurez accordé</t>
  </si>
  <si>
    <t xml:space="preserve">Date(s) d'intervention : </t>
  </si>
  <si>
    <t>NOM du maitre d'ouvrage :</t>
  </si>
  <si>
    <t xml:space="preserve">Organisme de contrôle : </t>
  </si>
  <si>
    <t>NOM du controleur :</t>
  </si>
  <si>
    <t xml:space="preserve">Laboratoire(s) de contrôle : </t>
  </si>
  <si>
    <t xml:space="preserve">Laboratoire(s) STEU : </t>
  </si>
  <si>
    <t>Evaluation par point</t>
  </si>
  <si>
    <t>Evaluation documentaire</t>
  </si>
  <si>
    <t>Evaluation controleur</t>
  </si>
  <si>
    <t>Commentaire évaluation</t>
  </si>
  <si>
    <t>Score /100</t>
  </si>
  <si>
    <t>MAS à jour</t>
  </si>
  <si>
    <t>Système qualité interne suivi AS</t>
  </si>
  <si>
    <t>Q</t>
  </si>
  <si>
    <t>Evaluation des pratiques analytiques</t>
  </si>
  <si>
    <t>Fract.</t>
  </si>
  <si>
    <t>T°C</t>
  </si>
  <si>
    <t>Délai Tr.</t>
  </si>
  <si>
    <t>Eau</t>
  </si>
  <si>
    <t>SDE</t>
  </si>
  <si>
    <t>Point 1</t>
  </si>
  <si>
    <t>Point 2</t>
  </si>
  <si>
    <t>Point 3</t>
  </si>
  <si>
    <t>Détails des équipements contrôlés</t>
  </si>
  <si>
    <t>Score analyses /100</t>
  </si>
  <si>
    <t>Commentaire évaluation par équipement</t>
  </si>
  <si>
    <t>Code</t>
  </si>
  <si>
    <t>Libellé</t>
  </si>
  <si>
    <t>Info. Equipement</t>
  </si>
  <si>
    <t>Prel</t>
  </si>
  <si>
    <t>Point 4</t>
  </si>
  <si>
    <t>Point 5</t>
  </si>
  <si>
    <t>Point 6</t>
  </si>
  <si>
    <t>Point 7</t>
  </si>
  <si>
    <t>Point 8</t>
  </si>
  <si>
    <t>Point 9</t>
  </si>
  <si>
    <t>Point 10</t>
  </si>
  <si>
    <t>Point 11</t>
  </si>
  <si>
    <t>Point 12</t>
  </si>
  <si>
    <t>Libellé du point</t>
  </si>
  <si>
    <t>Code SANDRE</t>
  </si>
  <si>
    <t>Caisson</t>
  </si>
  <si>
    <t>Clapet</t>
  </si>
  <si>
    <t>Libellé des critères " MESURE DE DEBIT "</t>
  </si>
  <si>
    <t>Pts</t>
  </si>
  <si>
    <t>Choix LISTE</t>
  </si>
  <si>
    <t>Commentaire</t>
  </si>
  <si>
    <t>Evaluation finale controleur</t>
  </si>
  <si>
    <t>Score</t>
  </si>
  <si>
    <t>Libellé des critères "PRELEVEMENT D'ECHANTILLONS"</t>
  </si>
  <si>
    <t>COMPARATIF ANALYTIQUE</t>
  </si>
  <si>
    <t>Les analyses de l'établissement sont réalisées par :</t>
  </si>
  <si>
    <t>Les analyses de contrôle ont été réalisées par :</t>
  </si>
  <si>
    <t>1 - Les échantillons sont-ils constitués, conservés et mis en analyse, selon les règles de l'art en vigueur ?</t>
  </si>
  <si>
    <r>
      <t xml:space="preserve">Score Pénalité </t>
    </r>
    <r>
      <rPr>
        <b/>
        <vertAlign val="superscript"/>
        <sz val="11"/>
        <color theme="0"/>
        <rFont val="Arial"/>
        <family val="2"/>
      </rPr>
      <t>(6)</t>
    </r>
  </si>
  <si>
    <r>
      <t>Le guide AQUAREF est-il respecté pour le prélèvement des échantillons SDE</t>
    </r>
    <r>
      <rPr>
        <b/>
        <vertAlign val="superscript"/>
        <sz val="10"/>
        <color theme="1"/>
        <rFont val="Arial"/>
        <family val="2"/>
      </rPr>
      <t xml:space="preserve"> (1)</t>
    </r>
    <r>
      <rPr>
        <b/>
        <sz val="10"/>
        <color theme="1"/>
        <rFont val="Arial"/>
        <family val="2"/>
      </rPr>
      <t xml:space="preserve"> ?</t>
    </r>
  </si>
  <si>
    <r>
      <t xml:space="preserve">Les échantillons sont-ils fractionnés selon la norme FDT 90-523-2 </t>
    </r>
    <r>
      <rPr>
        <b/>
        <vertAlign val="superscript"/>
        <sz val="10"/>
        <color theme="1"/>
        <rFont val="Arial"/>
        <family val="2"/>
      </rPr>
      <t>(2)</t>
    </r>
    <r>
      <rPr>
        <b/>
        <sz val="10"/>
        <color theme="1"/>
        <rFont val="Arial"/>
        <family val="2"/>
      </rPr>
      <t xml:space="preserve"> ?</t>
    </r>
  </si>
  <si>
    <r>
      <t>La conservation pendant le transport des échantillons est-elle assurée à 5°C ±</t>
    </r>
    <r>
      <rPr>
        <b/>
        <sz val="10"/>
        <color theme="1"/>
        <rFont val="Comic Sans MS"/>
        <family val="4"/>
      </rPr>
      <t xml:space="preserve"> </t>
    </r>
    <r>
      <rPr>
        <b/>
        <sz val="10"/>
        <color theme="1"/>
        <rFont val="Arial"/>
        <family val="2"/>
      </rPr>
      <t xml:space="preserve">3°C </t>
    </r>
    <r>
      <rPr>
        <b/>
        <vertAlign val="superscript"/>
        <sz val="10"/>
        <color theme="1"/>
        <rFont val="Arial"/>
        <family val="2"/>
      </rPr>
      <t>(3)</t>
    </r>
    <r>
      <rPr>
        <b/>
        <sz val="10"/>
        <color theme="1"/>
        <rFont val="Arial"/>
        <family val="2"/>
      </rPr>
      <t xml:space="preserve"> ?</t>
    </r>
  </si>
  <si>
    <r>
      <t>Les conditions de transport permettent-elles l'acheminement et la réception des échantillons au laboratoire dans un délai de 24h</t>
    </r>
    <r>
      <rPr>
        <b/>
        <vertAlign val="superscript"/>
        <sz val="10"/>
        <color theme="1"/>
        <rFont val="Arial"/>
        <family val="2"/>
      </rPr>
      <t>(4)(5)</t>
    </r>
    <r>
      <rPr>
        <b/>
        <sz val="10"/>
        <color theme="1"/>
        <rFont val="Arial"/>
        <family val="2"/>
      </rPr>
      <t xml:space="preserve"> après la fin du prélèvement ? </t>
    </r>
  </si>
  <si>
    <t>Commentaires</t>
  </si>
  <si>
    <t>(*) Pour les astérisques de ce paragraphe, vous référer à la notice</t>
  </si>
  <si>
    <r>
      <t>2 - File EAU : Les analyses sont elles correctement effectuées ?</t>
    </r>
    <r>
      <rPr>
        <b/>
        <vertAlign val="superscript"/>
        <sz val="11"/>
        <color theme="0"/>
        <rFont val="Arial"/>
        <family val="2"/>
      </rPr>
      <t xml:space="preserve"> (7)</t>
    </r>
  </si>
  <si>
    <t>Analyses rendues sous COFRAC?</t>
  </si>
  <si>
    <r>
      <t>Score analyses</t>
    </r>
    <r>
      <rPr>
        <b/>
        <vertAlign val="superscript"/>
        <sz val="10"/>
        <color theme="0"/>
        <rFont val="Arial"/>
        <family val="2"/>
      </rPr>
      <t>(8)</t>
    </r>
  </si>
  <si>
    <t>Coef final</t>
  </si>
  <si>
    <t>è</t>
  </si>
  <si>
    <t>(7) En l'absence de réception des résultats analytiques de l'exploitant sous 3 semaines, le coefficient est forcé à 0</t>
  </si>
  <si>
    <t>(8) Note forcée à 10 en cas de rendu de la totalité des analyses COFRAC</t>
  </si>
  <si>
    <t>3 - File BOUE : L'échantillonnage et les analyses sont elles correctement effectuées ?</t>
  </si>
  <si>
    <t xml:space="preserve">Les conditions de transport permettent-elles l'acheminement et la réception des échantillons au laboratoire dans un délai de 24h* après la fin du prélèvement ? </t>
  </si>
  <si>
    <r>
      <t xml:space="preserve">Note forcée à </t>
    </r>
    <r>
      <rPr>
        <b/>
        <sz val="9"/>
        <rFont val="Arial"/>
        <family val="2"/>
      </rPr>
      <t>10</t>
    </r>
    <r>
      <rPr>
        <sz val="9"/>
        <rFont val="Arial"/>
        <family val="2"/>
      </rPr>
      <t xml:space="preserve"> en cas de rendu </t>
    </r>
    <r>
      <rPr>
        <b/>
        <sz val="9"/>
        <rFont val="Arial"/>
        <family val="2"/>
      </rPr>
      <t>COFRAC</t>
    </r>
  </si>
  <si>
    <t>Conformité</t>
  </si>
  <si>
    <r>
      <t>CONTRÔLE ANNUEL DES DISPOSITIFS D'AUTOSURVEILLANCE 
DE</t>
    </r>
    <r>
      <rPr>
        <b/>
        <sz val="16"/>
        <color theme="0"/>
        <rFont val="Arial"/>
        <family val="2"/>
      </rPr>
      <t>S SYST</t>
    </r>
    <r>
      <rPr>
        <b/>
        <sz val="16"/>
        <color theme="0"/>
        <rFont val="Calibri"/>
        <family val="2"/>
      </rPr>
      <t>È</t>
    </r>
    <r>
      <rPr>
        <b/>
        <sz val="16"/>
        <color theme="0"/>
        <rFont val="Arial"/>
        <family val="2"/>
      </rPr>
      <t>MES D'ASSAINISSEMENT COLLECTIF</t>
    </r>
  </si>
  <si>
    <t>NOM DU RESEAU :</t>
  </si>
  <si>
    <t xml:space="preserve">Code SANDRE SCL : </t>
  </si>
  <si>
    <t>POINTS RESEAU</t>
  </si>
  <si>
    <t>Connaissance réseau</t>
  </si>
  <si>
    <t>Nombre de points total A1/R1</t>
  </si>
  <si>
    <t>Nombre de points controlés</t>
  </si>
  <si>
    <t>Nombre de points conformes</t>
  </si>
  <si>
    <r>
      <t xml:space="preserve">SYNTHESE  DISPOSITIFS  AUTOSURVEILLANCE  </t>
    </r>
    <r>
      <rPr>
        <b/>
        <u/>
        <sz val="16"/>
        <color theme="1"/>
        <rFont val="Arial"/>
        <family val="2"/>
      </rPr>
      <t>DU  SYSTÈME  DE  COLLECTE</t>
    </r>
  </si>
  <si>
    <t>COMPARATIF ANALYTIQUE - RESEAU</t>
  </si>
  <si>
    <t>Oui</t>
  </si>
  <si>
    <t>SONDE TEMPERATURE</t>
  </si>
  <si>
    <t>A4</t>
  </si>
  <si>
    <r>
      <t>Libellé du point</t>
    </r>
    <r>
      <rPr>
        <b/>
        <sz val="12"/>
        <color rgb="FFCCFFFF"/>
        <rFont val="Arial"/>
        <family val="2"/>
      </rPr>
      <t>,,,,</t>
    </r>
  </si>
  <si>
    <t>Localisation exacte du dispositif :</t>
  </si>
  <si>
    <t>Matériel station</t>
  </si>
  <si>
    <t>Report en supervision (O/N)</t>
  </si>
  <si>
    <t>Type d'appareil</t>
  </si>
  <si>
    <t>1/ EXAMEN de l'implantation</t>
  </si>
  <si>
    <t>EVALUATION CONTROLEUR</t>
  </si>
  <si>
    <t>REMARQUES</t>
  </si>
  <si>
    <t>L'accès à l'ouvrage et aux équipements de mesure se fait-il en toute sécurité pour les agents en charge des opérations de contrôles, d'entretien... ?</t>
  </si>
  <si>
    <t>Non contrôlé</t>
  </si>
  <si>
    <t xml:space="preserve">L'implantation de la sonde respecte t-elle les normes en vigueur et/ou les prescriptions des constructeurs ? </t>
  </si>
  <si>
    <t>2/ EXAMEN du capteur et de son fonctionnement</t>
  </si>
  <si>
    <t xml:space="preserve">Equipement propre et en bon état </t>
  </si>
  <si>
    <t>3/ EXAMEN du suivi du dispositif</t>
  </si>
  <si>
    <t>Est-ce que la maintenance préventive est réalisée conformément au MAS</t>
  </si>
  <si>
    <t>Consignation des résultats (fiche de vie, cahier de station, …)</t>
  </si>
  <si>
    <t>4/ Mesure comparative</t>
  </si>
  <si>
    <t>L'écart entre la valeur mesurée par le contrôleur et celle de la sonde est-elle &lt; à +1°C?</t>
  </si>
  <si>
    <t>Non validé</t>
  </si>
  <si>
    <t>EVALUATION FINALE CONTROLEUR</t>
  </si>
  <si>
    <t>----------------------------------------------------------------------------------------------------------------------------------------------------------------------------------------------------------------------------------------------------------------------------------------------------------------------------------------------------------------------------------------------------------------------------------------------------------------------------------------------------------------------------------------------------------------------------------------------------------------------------------------------------------------------------------------------------------------------------------------------------------------------------------------------------------------------------------------------------------------------</t>
  </si>
  <si>
    <t>PLUVIOMETRE</t>
  </si>
  <si>
    <t>Le système d'assainissement dispose-t-il d'un pluviomètre?</t>
  </si>
  <si>
    <t>O/N</t>
  </si>
  <si>
    <t>Implantation correcte du pluviomètre ?</t>
  </si>
  <si>
    <t>Positionnement correct du pluviomètre ? (à l'horizontale et à plus d'un mètre du sol)</t>
  </si>
  <si>
    <t>Equipement propre et en bon état ?</t>
  </si>
  <si>
    <t>Le pluviomètre présente-t-il une section suffisante ?</t>
  </si>
  <si>
    <t>Maintenance préventive réalisée ou contrôles périodiques</t>
  </si>
  <si>
    <r>
      <t xml:space="preserve">Réalisation d'un comparatif - sur un volume connu représentatif (EMT 5% sur la hauteur reportée en supervision) </t>
    </r>
    <r>
      <rPr>
        <i/>
        <sz val="11"/>
        <color rgb="FF000000"/>
        <rFont val="Arial"/>
        <family val="2"/>
      </rPr>
      <t>-se reporter aux consignes constructeurs</t>
    </r>
  </si>
  <si>
    <t>N°</t>
  </si>
  <si>
    <t>Canal Venturi</t>
  </si>
  <si>
    <t>Débitmètre électromagnétique (eau)</t>
  </si>
  <si>
    <t>Débitmètre électromagnétique (boue/MDV)</t>
  </si>
  <si>
    <t>Seuil</t>
  </si>
  <si>
    <t>Loi COACHs</t>
  </si>
  <si>
    <t>Modélisation</t>
  </si>
  <si>
    <t>Débitmètre électromagnétique partiellement plein</t>
  </si>
  <si>
    <t>Hauteur/Vitesse</t>
  </si>
  <si>
    <t>Détecteur de surverse</t>
  </si>
  <si>
    <t>Préleveur Automatique</t>
  </si>
  <si>
    <t>Vanne de prélèvement asservie</t>
  </si>
  <si>
    <t>Prélèvement ponctuel</t>
  </si>
  <si>
    <t>Le dimensionnement du caisson et notamment son échancrure de mesure est-elle adaptée vis-à-vis de l'étendue des débits à mesurer ?</t>
  </si>
  <si>
    <t>Le point de prélèvement est-il correctement implanté et situé dans un milieu homogène et brassé ?</t>
  </si>
  <si>
    <t>Le point de prélèvement est-il correctement implanté ?</t>
  </si>
  <si>
    <t>Le point de prélèvement est-il correctement implanté (notamment pour les robinets) ?</t>
  </si>
  <si>
    <t>Le circuit de prélèvement, y compris la boucle primaire, présente t-il un état de fonctionnement satisfaisant, son diamètre est-il ≥ à 9 mm ?</t>
  </si>
  <si>
    <t>L'étanchéité, la propreté et l'état d'entretien de l'organe de mesure, des capteurs associés, des canaux d'approche et de fuite sont-ils satisfaisants ?</t>
  </si>
  <si>
    <t>L'étanchéité, la propreté et l'état d'entretien du caisson et des capteurs associés sont-ils satisfaisants ?</t>
  </si>
  <si>
    <t>La propreté et l'état d'entretien de la conduite de déversement et des capteurs associés sont-ils satisfaisants ?</t>
  </si>
  <si>
    <t>La propreté et l'état d'entretien de la conduite et des capteurs associés, sont-ils satisfaisants ?</t>
  </si>
  <si>
    <t>Le dispositif de prélèvement présente t-il un état de propreté et d'entretien satisfaisant ?</t>
  </si>
  <si>
    <t xml:space="preserve">Le fonctionnement hydraulique de l'organe de mesure, en amont et en aval, est-il satisfaisant ? </t>
  </si>
  <si>
    <t>La vitesse d'aspiration, y compris celle de la boucle primaire, est-elle de ≥ 0,5 m/s ?</t>
  </si>
  <si>
    <t xml:space="preserve"> Les horaires de prélèvement et de totalisation des débits sont-ils synchronisés ?</t>
  </si>
  <si>
    <t>Existe-t-il un afficheur de proximité (Débit + Volume) ?</t>
  </si>
  <si>
    <t>L'écart entre le volume théorique et le volume prélevé est-il ≤ à 10% ?</t>
  </si>
  <si>
    <t>LISTE_1</t>
  </si>
  <si>
    <t>LISTE_3</t>
  </si>
  <si>
    <t>LISTE_2</t>
  </si>
  <si>
    <t>LISTE_5</t>
  </si>
  <si>
    <t>Rang</t>
  </si>
  <si>
    <t>Equipement Q</t>
  </si>
  <si>
    <t>Equipement Prel</t>
  </si>
  <si>
    <t xml:space="preserve">Liste des statuts </t>
  </si>
  <si>
    <t>A3</t>
  </si>
  <si>
    <t>S1</t>
  </si>
  <si>
    <t>Validé</t>
  </si>
  <si>
    <t>A2</t>
  </si>
  <si>
    <t>A1</t>
  </si>
  <si>
    <t>Agréé</t>
  </si>
  <si>
    <t>R1</t>
  </si>
  <si>
    <t>Non</t>
  </si>
  <si>
    <t>Non agréé</t>
  </si>
  <si>
    <t>R2</t>
  </si>
  <si>
    <t>S2</t>
  </si>
  <si>
    <t>Validé avec réserve</t>
  </si>
  <si>
    <t>A5</t>
  </si>
  <si>
    <t>R3</t>
  </si>
  <si>
    <t>Non validé (absence d'équipement)</t>
  </si>
  <si>
    <t>A6</t>
  </si>
  <si>
    <t>Non validé (équipement insuffisant)</t>
  </si>
  <si>
    <t>A7</t>
  </si>
  <si>
    <t>S16</t>
  </si>
  <si>
    <t>A8</t>
  </si>
  <si>
    <t>S3</t>
  </si>
  <si>
    <t>S5</t>
  </si>
  <si>
    <t>S12</t>
  </si>
  <si>
    <t>S4</t>
  </si>
  <si>
    <t>Point non existant</t>
  </si>
  <si>
    <t>S13</t>
  </si>
  <si>
    <t>S19</t>
  </si>
  <si>
    <t>LISTE_4</t>
  </si>
  <si>
    <t>Entre 5 et 10%</t>
  </si>
  <si>
    <t>Non validé (&gt;10%)</t>
  </si>
  <si>
    <t>Score moyen</t>
  </si>
  <si>
    <t>Score global</t>
  </si>
  <si>
    <t>Analyse</t>
  </si>
  <si>
    <t>Informations sur les équipements en place</t>
  </si>
  <si>
    <t>pas forcément à conserver</t>
  </si>
  <si>
    <t>Commun à tous les points</t>
  </si>
  <si>
    <t>renommer la feuille en fractionnent, transport</t>
  </si>
  <si>
    <t>commun à tous les points</t>
  </si>
  <si>
    <t>NOM système d'assainissement :</t>
  </si>
  <si>
    <t>Analyses rendues sous agrément du ministère de l'environnement</t>
  </si>
  <si>
    <t>Evaluation</t>
  </si>
  <si>
    <t>Au débit</t>
  </si>
  <si>
    <t>Conforme</t>
  </si>
  <si>
    <t>Type</t>
  </si>
  <si>
    <t>Code du point :</t>
  </si>
  <si>
    <t>Annuelle</t>
  </si>
  <si>
    <t>Date de la derniére vérification :</t>
  </si>
  <si>
    <t>Équipement de contrôle installé :</t>
  </si>
  <si>
    <t>En V</t>
  </si>
  <si>
    <t xml:space="preserve">Gain en dB : </t>
  </si>
  <si>
    <t>Indice de qualité :</t>
  </si>
  <si>
    <t>Comparaison des volumes mesurés sur la période considérée</t>
  </si>
  <si>
    <t>Écart Maximum Toléré EMT</t>
  </si>
  <si>
    <t>Moyenne
(Ve + Vi) / 2</t>
  </si>
  <si>
    <t>Écart en %
/ moyenne</t>
  </si>
  <si>
    <t>Volume donné par le dispositif</t>
  </si>
  <si>
    <t>Volume reporté en salle de contrôle</t>
  </si>
  <si>
    <t>MESURE DE DÉBIT - DEM</t>
  </si>
  <si>
    <t>Satisfaisant</t>
  </si>
  <si>
    <t>Mensuelle</t>
  </si>
  <si>
    <t>Débimètre DEM</t>
  </si>
  <si>
    <t>Débimètre gravitaire</t>
  </si>
  <si>
    <t>Préléveur</t>
  </si>
  <si>
    <r>
      <t xml:space="preserve">Note forcée à </t>
    </r>
    <r>
      <rPr>
        <b/>
        <sz val="9"/>
        <rFont val="Arial"/>
        <family val="2"/>
      </rPr>
      <t>10</t>
    </r>
    <r>
      <rPr>
        <sz val="9"/>
        <rFont val="Arial"/>
        <family val="2"/>
      </rPr>
      <t xml:space="preserve"> en cas de rendu </t>
    </r>
    <r>
      <rPr>
        <b/>
        <sz val="9"/>
        <rFont val="Arial"/>
        <family val="2"/>
      </rPr>
      <t>sous agrément</t>
    </r>
  </si>
  <si>
    <t xml:space="preserve">Type : </t>
  </si>
  <si>
    <t>Localisation :</t>
  </si>
  <si>
    <t>Exploitant de la station :</t>
  </si>
  <si>
    <t>Exploitant du réseau :</t>
  </si>
  <si>
    <t xml:space="preserve">Nom du Labo : </t>
  </si>
  <si>
    <t xml:space="preserve">Agrément : </t>
  </si>
  <si>
    <t>Code STEU :</t>
  </si>
  <si>
    <t>entrer vos commentaires dans la case ci-dessous</t>
  </si>
  <si>
    <t>COMMENTAIRES</t>
  </si>
  <si>
    <t>Organe deprimogène (pito...)</t>
  </si>
  <si>
    <t>Q en charge</t>
  </si>
  <si>
    <t>Débitmètre Ultrason</t>
  </si>
  <si>
    <t>compteur mécanique</t>
  </si>
  <si>
    <t>Conditions météo</t>
  </si>
  <si>
    <t>Q Gravitaire</t>
  </si>
  <si>
    <t>Type équipement : débimètre</t>
  </si>
  <si>
    <t>Listes fiches terrain</t>
  </si>
  <si>
    <t>Au temps</t>
  </si>
  <si>
    <t>Asservissement</t>
  </si>
  <si>
    <t>Non conforme</t>
  </si>
  <si>
    <t>Non vérifié</t>
  </si>
  <si>
    <t>Non vérifiable</t>
  </si>
  <si>
    <t>Ultrason</t>
  </si>
  <si>
    <t>Type_capteur</t>
  </si>
  <si>
    <t>Radar</t>
  </si>
  <si>
    <t>Piezo</t>
  </si>
  <si>
    <t>Bulle à bulle</t>
  </si>
  <si>
    <t>Autre</t>
  </si>
  <si>
    <t>Non satisfaisant</t>
  </si>
  <si>
    <t>Fréquence</t>
  </si>
  <si>
    <t>Satisfaction</t>
  </si>
  <si>
    <t>Journalière</t>
  </si>
  <si>
    <t>Bimensuelle</t>
  </si>
  <si>
    <t>Trimestrielle</t>
  </si>
  <si>
    <t>Semestrielle</t>
  </si>
  <si>
    <t>Hebdomadaire</t>
  </si>
  <si>
    <t>Inconnu</t>
  </si>
  <si>
    <t>Débitmètre électromagnétique (Eau)</t>
  </si>
  <si>
    <t>Débitmètre électromagnétique (Boue/MDV)</t>
  </si>
  <si>
    <t>Description</t>
  </si>
  <si>
    <t>Pondération</t>
  </si>
  <si>
    <t>Liste</t>
  </si>
  <si>
    <t>L'accès à l'ouvrage et aux équipements de mesure se fait-il en toute sécurité pour les agents en charge des opérations de contrôles et d'entretien ?</t>
  </si>
  <si>
    <t>En cas d'accès necessitant des équipements de protection individuels renforcés (ARI par exemple) ou d'intervenir à 2 personnes, retenir "Validé avec réserve"</t>
  </si>
  <si>
    <t>Le dimensionnement du débitmètre est-il adapté vis à vis de l'étendue des débits à mesurer ?</t>
  </si>
  <si>
    <t>Le dimensionnement de l'organe de mesure, y compris des canaux d'approche et de fuite, est-il adapté vis-à-vis de l'étendue des débits à mesurer ?</t>
  </si>
  <si>
    <t>La sonde de mesure de hauteur d'eau est-elle installée conformément aux prescriptions définies dans l'étude loi COACHs ?</t>
  </si>
  <si>
    <t>La sonde de mesure de hauteur d'eau est-elle installée conformément aux prescriptions définies dans l'étude spécifique ?</t>
  </si>
  <si>
    <t>Le dimensionnement du clapet est-il adapté vis à vis de l'étendue des débits à mesurer ?</t>
  </si>
  <si>
    <t>Le capteur de mesure de hauteur d'eau est-il adapté au type d'effluent et à l'environnement rencontrés (mousses, températures, déchets, etc...) et présente t-il un état de fonctionnement satisfaisant ?
L'implantation du capteur respecte t-elle les normes en vigueur et/ou les prescriptions du constructeur, ou celles définies dans l'étude spécifique ?</t>
  </si>
  <si>
    <t>Le capteur est-il installé conformément aux règles de l'art et/ou aux prescriptions des constructeurs ?</t>
  </si>
  <si>
    <t>Le débitmètre est-il installé conformément aux normes en vigueur et/ou aux prescriptions du constructeur ?</t>
  </si>
  <si>
    <t>L'organe de mesure, y compris les canaux d'approche et de fuite, sont-ils installés conformément aux normes en vigueur et/ou aux prescriptions du constructeur ?
L'organe de mesure, y compris les canaux d'approche et de fuite, sont-ils déformés ? Dans l'affirmative, est ce que la déformation a un impact significatif sur la mesure de débit ?</t>
  </si>
  <si>
    <t>Le contenu de ce critère sera plus exhaustif (prise de côtes) lorsqu'il s'agit d'un contrôle initial de réception ou lorsqu'il y a une suspicion que le dispositif à "bougé".
Préciser en commentaire la nature de la déformation et fournir si possible des photos.</t>
  </si>
  <si>
    <t xml:space="preserve">Le caisson et les capteurs associés, sont-ils installés conformément aux normes en vigueur et/ou aux prescriptions des constructeurs ? </t>
  </si>
  <si>
    <t xml:space="preserve">Les conditions limites d'application de la loi, sont-elles conformes aux conditions définies dans l'étude loi COACHs (pente, orifice, exutoire, clapet…) ?
</t>
  </si>
  <si>
    <t xml:space="preserve">Les conditions initiales de mise en œuvre de la loi, telles que définies dans l'étude spécifique, sont-elles respectées (Pas de modification du génie civil ou du régime hydraulique,…) ?
</t>
  </si>
  <si>
    <t>Le débitmètre est-il installé conformément aux prescriptions du constructeur ?</t>
  </si>
  <si>
    <t xml:space="preserve">Le clapet et les capteurs associés, sont-ils installés conformément aux prescriptions du constructeur ou à l'étude spécifique ?
</t>
  </si>
  <si>
    <r>
      <t xml:space="preserve">Le capteur de mesure de </t>
    </r>
    <r>
      <rPr>
        <u/>
        <sz val="10"/>
        <color theme="1"/>
        <rFont val="Arial"/>
        <family val="2"/>
      </rPr>
      <t>vitesse</t>
    </r>
    <r>
      <rPr>
        <sz val="10"/>
        <color theme="1"/>
        <rFont val="Arial"/>
        <family val="2"/>
      </rPr>
      <t xml:space="preserve"> est-il installé conformément aux prescriptions du constructeur, ou celles définies dans l'étude spécifique ?</t>
    </r>
  </si>
  <si>
    <t>La propreté et l'état d'entretien du point de déversement et des capteurs associés sont-ils satisfaisants ?</t>
  </si>
  <si>
    <t>La propreté et l'état d'entretien du dispositif de prélèvement sont-ils satisfaisants ?</t>
  </si>
  <si>
    <t>Un défaut de propreté et/ou d'entretien ayant un impact immédiat sur la fiabilité du prélèvement doit entrainer un jugement à "Non Validé".
Un défaut de propreté et/ou d'entretien mais n'ayant à priori pas d'impact immédiat sur la fiabilité du prélèvement doit avoir un jugement "Validé avec réserve".</t>
  </si>
  <si>
    <t>Le modalités d'échantillonnage permettent-elles de prélever un échantillon représentatif du rejet (fréquence de prélèvement, en plusieurs points représentatifs, ...) ?</t>
  </si>
  <si>
    <r>
      <t xml:space="preserve">Si une mesure comparative est possible, les écarts entre d'une part les résultats de mesure des </t>
    </r>
    <r>
      <rPr>
        <u/>
        <sz val="10"/>
        <color theme="1"/>
        <rFont val="Arial"/>
        <family val="2"/>
      </rPr>
      <t>volumes</t>
    </r>
    <r>
      <rPr>
        <sz val="10"/>
        <color theme="1"/>
        <rFont val="Arial"/>
        <family val="2"/>
      </rPr>
      <t xml:space="preserve"> obtenus à partir du dispositif en place (y compris le report en supervision), et ceux mesurés par l'organisme de contrôle d'autre part, sont-ils cohérents (EMT ± 5%) ?
</t>
    </r>
  </si>
  <si>
    <t>Calcul de l'écart par rapport à la moyenne des 2 valeurs.
Pour les volumes &lt; 10 m3, le fonctionnement sera apprécié par l'intervenant.</t>
  </si>
  <si>
    <r>
      <t xml:space="preserve">Si une mesure comparative est possible, les écarts entre d'une part les résultats de mesure des </t>
    </r>
    <r>
      <rPr>
        <u/>
        <sz val="10"/>
        <color theme="1"/>
        <rFont val="Arial"/>
        <family val="2"/>
      </rPr>
      <t>volumes</t>
    </r>
    <r>
      <rPr>
        <sz val="10"/>
        <color theme="1"/>
        <rFont val="Arial"/>
        <family val="2"/>
      </rPr>
      <t xml:space="preserve"> obtenus à partir du dispositif en place (y compris le report en supervision), et ceux mesurés par l'organisme de contrôle d'autre part, sont-ils cohérents (EMT ± 10%) ?
</t>
    </r>
  </si>
  <si>
    <t>Un défaut de propreté et/ou d'entretien ayant un impact immédiat sur la fiabilité de la mesure doit entrainer un jugement à "Non Validé".
Un défaut de propreté et/ou d'entretien mais n'ayant à priori pas d'impact immédiat sur la fiabilité de la mesure doit avoir un jugement "Validé avec réserve".</t>
  </si>
  <si>
    <t>La propreté et l'état d'entretien du débitmètre sont-ils satisfaisants ?</t>
  </si>
  <si>
    <t>L'étanchéité, la propreté et l'état d'entretien du clapet sont-ils satisfaisants ?</t>
  </si>
  <si>
    <t>Le capteur est-il adapté au type d'effluent et à l'environnement rencontrés (mousses, température, condensation, déchet etc..) et présente t-il un état de fonctionnement satisfaisant ?</t>
  </si>
  <si>
    <t>Le dispositif de prélèvement présente t-il un état de fonctionnement satisfaisant, son diamètre est-il ≥ à 9 mm ?</t>
  </si>
  <si>
    <r>
      <t xml:space="preserve">Si une mesure comparative est impossible ou que l'écart se situe entre 5 et 10%, est ce qu'un </t>
    </r>
    <r>
      <rPr>
        <u/>
        <sz val="10"/>
        <color rgb="FF7030A0"/>
        <rFont val="Arial"/>
        <family val="2"/>
      </rPr>
      <t>bilan eau</t>
    </r>
    <r>
      <rPr>
        <sz val="10"/>
        <color rgb="FF7030A0"/>
        <rFont val="Arial"/>
        <family val="2"/>
      </rPr>
      <t xml:space="preserve"> (entrée / sortie ou autre) peut-être établi et est-il cohérent (EMT ± 10 %) ?</t>
    </r>
  </si>
  <si>
    <t>Calcul de l'écart selon la formule (Volume Entrée - Volume Sortie) / Volume Moyen</t>
  </si>
  <si>
    <r>
      <t xml:space="preserve">Si une mesure comparative est impossible ou que l'écart se situe entre 10 et 20%, est ce qu'un </t>
    </r>
    <r>
      <rPr>
        <u/>
        <sz val="10"/>
        <color rgb="FF7030A0"/>
        <rFont val="Arial"/>
        <family val="2"/>
      </rPr>
      <t>bilan matière</t>
    </r>
    <r>
      <rPr>
        <sz val="10"/>
        <color rgb="FF7030A0"/>
        <rFont val="Arial"/>
        <family val="2"/>
      </rPr>
      <t xml:space="preserve"> (volume pompé / mesuré ou autre) peut-être établi et est-il cohérent (EMT ± 20 %) ?</t>
    </r>
  </si>
  <si>
    <t>Une attention particulière devra être apportée  en cas de modification significative des débits, de l'ajout d'un stabilisateur d'écoulement, d'un clapet ou d'un filet à l'exutoire, etc...).
Les traces de mises en charges peuvent être un indice pour évaluer ce critère.
En l'absence d'écoulement saisir "Non contrôlé"</t>
  </si>
  <si>
    <t>Une attention particulière devra être apportée  en cas de modification significative des débits, de l'ajout d'un clapet ou d'un filet à l'exutoire, etc...).
Les traces de mises en charges peuvent être un indice pour évaluer ce critère.
En l'absence d'écoulement saisir "Non contrôlé"</t>
  </si>
  <si>
    <t xml:space="preserve">Le fonctionnement hydraulique, en amont et en aval de la sonde de mesure de la hauteur d'eau, est-il satisfaisant ? </t>
  </si>
  <si>
    <t xml:space="preserve">L'écoulement au niveau de l'organe de mesure est-il conforme aux prescriptions du constructeur ? </t>
  </si>
  <si>
    <t>En l'absence d'écoulement saisir "Non contrôlé"</t>
  </si>
  <si>
    <t>Le fonctionnement hydraulique, en amont et en aval du clapet, est-il satisfaisant ?</t>
  </si>
  <si>
    <t>Les traces de mises en charges peuvent être un indice pour évaluer ce critère.
En l'absence d'écoulement saisir "Non contrôlé"
Si impossibilité de se prononcer ou de doute saisir "Validé avec réserve"</t>
  </si>
  <si>
    <t>Le fonctionnement hydraulique, en amont et en aval des capteurs, est-il satisfaisant ?</t>
  </si>
  <si>
    <r>
      <t xml:space="preserve">L'écart entre d'une part les résultats de mesure des temps de déversement obtenus à partir des dispositifs en place et ceux mesurés par l'organisme de contrôle d'autre part sont-ils cohérents ?
     EMT </t>
    </r>
    <r>
      <rPr>
        <sz val="10"/>
        <color theme="1"/>
        <rFont val="Aptos Narrow"/>
        <family val="2"/>
      </rPr>
      <t>±</t>
    </r>
    <r>
      <rPr>
        <sz val="10"/>
        <color theme="1"/>
        <rFont val="Arial"/>
        <family val="2"/>
      </rPr>
      <t xml:space="preserve"> 10% pour la durée totalisée (à minima 20min ou 4 pas d'enregistrement)
     EMT </t>
    </r>
    <r>
      <rPr>
        <sz val="10"/>
        <color theme="1"/>
        <rFont val="Aptos Narrow"/>
        <family val="2"/>
      </rPr>
      <t>±</t>
    </r>
    <r>
      <rPr>
        <sz val="10"/>
        <color theme="1"/>
        <rFont val="Arial"/>
        <family val="2"/>
      </rPr>
      <t xml:space="preserve"> 1 évènement pour le nombre d'évènements simulés (à minima 5) </t>
    </r>
  </si>
  <si>
    <t>Le volume de prélèvement par cycle est-il ≥ à 50 ml et est-il répétable à ± 5 % ?</t>
  </si>
  <si>
    <t>Contrôle à réaliser sur 3 prélèvements</t>
  </si>
  <si>
    <t>Pour les prélèvements réalisés sur des eaux usées réutilisées (A8), la stérilisation du robinet a-t-elle été effectuée?</t>
  </si>
  <si>
    <r>
      <t xml:space="preserve">Si une mesure comparative est impossible ou que l'écart se situe entre 5 et 10%, est-ce qu'un </t>
    </r>
    <r>
      <rPr>
        <u/>
        <sz val="10"/>
        <color rgb="FF7030A0"/>
        <rFont val="Arial"/>
        <family val="2"/>
      </rPr>
      <t>contrôle électronique</t>
    </r>
    <r>
      <rPr>
        <sz val="10"/>
        <color rgb="FF7030A0"/>
        <rFont val="Arial"/>
        <family val="2"/>
      </rPr>
      <t xml:space="preserve"> du débitmètre est régulièrement réalisé et le rapport atteste-t-il d'un bon fonctionnement ?</t>
    </r>
  </si>
  <si>
    <r>
      <t xml:space="preserve">Si une mesure comparative est impossible ou que l'écart se situe entre 10 et 20%, est-ce qu'un </t>
    </r>
    <r>
      <rPr>
        <u/>
        <sz val="10"/>
        <color rgb="FF7030A0"/>
        <rFont val="Arial"/>
        <family val="2"/>
      </rPr>
      <t>contrôle électronique</t>
    </r>
    <r>
      <rPr>
        <sz val="10"/>
        <color rgb="FF7030A0"/>
        <rFont val="Arial"/>
        <family val="2"/>
      </rPr>
      <t xml:space="preserve"> du débitmètre est régulièrement réalisé et le rapport atteste-t-il d'un bon fonctionnement ?</t>
    </r>
  </si>
  <si>
    <t>Le capteur de mesure de hauteur d'eau est-il adapté au type d'effluent et à l'environnement rencontrés (mousses, températures, déchets, etc...) et présente t-il un état de fonctionnement satisfaisant ?
L'implantation du capteur respecte t-elle les normes en vigueur et/ou les prescriptions du constructeur ?</t>
  </si>
  <si>
    <t xml:space="preserve">Le capteur de mesure de hauteur d'eau est-il adapté au type d'effluent et à l'environnement rencontrés (mousses, températures, déchets, etc...) et présente t-il un état de fonctionnement satisfaisant ?
L'implantation du capteur respecte t-elle les normes en vigueur et/ou les prescriptions du constructeur ? </t>
  </si>
  <si>
    <t>L'inclinomètre est-il adapté à l'environnement rencontré et présente t-il un état de fonctionnement satisfaisant ?
L'implantation de l'inclinomètre respecte t-elle les prescriptions du constructeur ?</t>
  </si>
  <si>
    <r>
      <t xml:space="preserve">Si une mesure comparative est possible, les écarts entre d'une part les résultats de mesure des </t>
    </r>
    <r>
      <rPr>
        <u/>
        <sz val="10"/>
        <color theme="1"/>
        <rFont val="Arial"/>
        <family val="2"/>
      </rPr>
      <t>hauteurs d'eau</t>
    </r>
    <r>
      <rPr>
        <sz val="10"/>
        <color theme="1"/>
        <rFont val="Arial"/>
        <family val="2"/>
      </rPr>
      <t xml:space="preserve"> obtenus à partir des dispositifs en place (si possible sur 3 points représentatifs du fonctionnement habituel, plus le 0 hydraulique) et ceux mesurés par l'organisme de contrôle d'autre part, sont-ils cohérents (EMT ± 10 mm) ?</t>
    </r>
  </si>
  <si>
    <t>En période de déversement, le pas de temps est-il inférieur ou égal à 5 minutes ?</t>
  </si>
  <si>
    <t>Le préleveur est-il asservi au débit, ou au volume écoulé, et assure-t-il un nombre de prélèvements égal, en moyenne, à au moins à 6 par heure de rejet effectif ? soit 144 prélèvements unitaires par 24h de rejet.</t>
  </si>
  <si>
    <t>Tolérance de validation à 4 prélèvement par heure de rejet (soit 96 prélèvements/jour), sur justification d'un évènement exceptionnel.</t>
  </si>
  <si>
    <r>
      <t xml:space="preserve">Si une mesure comparative est impossible ou que l'écart se situe entre 5 et 10%, est-ce qu'un </t>
    </r>
    <r>
      <rPr>
        <u/>
        <sz val="10"/>
        <color rgb="FF7030A0"/>
        <rFont val="Arial"/>
        <family val="2"/>
      </rPr>
      <t>étalonnage</t>
    </r>
    <r>
      <rPr>
        <sz val="10"/>
        <color rgb="FF7030A0"/>
        <rFont val="Arial"/>
        <family val="2"/>
      </rPr>
      <t xml:space="preserve"> du débitmètre par un laboratoire accrédité est régulièrement réalisé (&lt;7ans) et le rapport atteste-t-il d'un bon fonctionnement ?</t>
    </r>
  </si>
  <si>
    <r>
      <t>Si une mesure comparative est impossible ou que l'écart se situe entre 10 et 20%, est-ce qu'un</t>
    </r>
    <r>
      <rPr>
        <u/>
        <sz val="10"/>
        <color rgb="FF7030A0"/>
        <rFont val="Arial"/>
        <family val="2"/>
      </rPr>
      <t xml:space="preserve"> étalonnage</t>
    </r>
    <r>
      <rPr>
        <sz val="10"/>
        <color rgb="FF7030A0"/>
        <rFont val="Arial"/>
        <family val="2"/>
      </rPr>
      <t xml:space="preserve"> du débitmètre par un laboratoire accrédité est régulièrement réalisé (&lt;7ans) et le rapport atteste-t-il d'un bon fonctionnement ?</t>
    </r>
  </si>
  <si>
    <r>
      <t xml:space="preserve">Les écarts entre d'une part les résultats de mesure des </t>
    </r>
    <r>
      <rPr>
        <u/>
        <sz val="10"/>
        <color theme="1"/>
        <rFont val="Arial"/>
        <family val="2"/>
      </rPr>
      <t>hauteurs d'eau</t>
    </r>
    <r>
      <rPr>
        <sz val="10"/>
        <color theme="1"/>
        <rFont val="Arial"/>
        <family val="2"/>
      </rPr>
      <t xml:space="preserve"> obtenus à partir des dispositifs en place (si possible sur 3 points représentatifs du fonctionnement habituel, plus le 0 hydraulique) et ceux mesurés par l'organisme de contrôle d'autre part, sont-ils cohérents (</t>
    </r>
    <r>
      <rPr>
        <sz val="9"/>
        <color theme="1"/>
        <rFont val="Aptos Narrow"/>
        <family val="2"/>
      </rPr>
      <t xml:space="preserve">EMT ± </t>
    </r>
    <r>
      <rPr>
        <sz val="10"/>
        <color theme="1"/>
        <rFont val="Arial"/>
        <family val="2"/>
      </rPr>
      <t>10 mm) ?</t>
    </r>
  </si>
  <si>
    <r>
      <t xml:space="preserve">Les écarts entre d'une part les résultats de mesure des </t>
    </r>
    <r>
      <rPr>
        <u/>
        <sz val="10"/>
        <color theme="1"/>
        <rFont val="Arial"/>
        <family val="2"/>
      </rPr>
      <t>hauteurs d'eau</t>
    </r>
    <r>
      <rPr>
        <sz val="10"/>
        <color theme="1"/>
        <rFont val="Arial"/>
        <family val="2"/>
      </rPr>
      <t xml:space="preserve"> obtenus à partir des dispositifs en place (si possible sur 3 points représentatifs du fonctionnement habituel, plus le 0 hydraulique) et ceux mesurés par l'organisme de contrôle d'autre part (à l'aide cales), sont-ils cohérents (</t>
    </r>
    <r>
      <rPr>
        <sz val="9"/>
        <color theme="1"/>
        <rFont val="Aptos Narrow"/>
        <family val="2"/>
      </rPr>
      <t xml:space="preserve">EMT ± </t>
    </r>
    <r>
      <rPr>
        <sz val="10"/>
        <color theme="1"/>
        <rFont val="Arial"/>
        <family val="2"/>
      </rPr>
      <t>10 mm) ?</t>
    </r>
  </si>
  <si>
    <r>
      <t xml:space="preserve">Les écarts entre d’une part les résultats de mesure </t>
    </r>
    <r>
      <rPr>
        <u/>
        <sz val="10"/>
        <color theme="1"/>
        <rFont val="Arial"/>
        <family val="2"/>
      </rPr>
      <t>d’angle</t>
    </r>
    <r>
      <rPr>
        <sz val="10"/>
        <color theme="1"/>
        <rFont val="Arial"/>
        <family val="2"/>
      </rPr>
      <t xml:space="preserve"> obtenus à partir des dispositifs en place (si possible sur 3 angles représentatifs du fonctionnement habituel, plus le 0 hydraulique) et ceux mesurés par l’organisme de contrôle d’autre part, sont-ils cohérents (EMT </t>
    </r>
    <r>
      <rPr>
        <sz val="10"/>
        <color theme="1"/>
        <rFont val="Aptos Narrow"/>
        <family val="2"/>
      </rPr>
      <t>±</t>
    </r>
    <r>
      <rPr>
        <sz val="10"/>
        <color theme="1"/>
        <rFont val="Arial"/>
        <family val="2"/>
      </rPr>
      <t>1°) ?</t>
    </r>
  </si>
  <si>
    <r>
      <t xml:space="preserve">Si une mesure comparative est possible, les écarts entre d'une part les résultats de mesure des </t>
    </r>
    <r>
      <rPr>
        <u/>
        <sz val="10"/>
        <color theme="1"/>
        <rFont val="Arial"/>
        <family val="2"/>
      </rPr>
      <t>débits</t>
    </r>
    <r>
      <rPr>
        <sz val="10"/>
        <color theme="1"/>
        <rFont val="Arial"/>
        <family val="2"/>
      </rPr>
      <t xml:space="preserve"> obtenus à partir des dispositifs en place (si possible sur 3 points représentatifs du fonctionnement habituel </t>
    </r>
    <r>
      <rPr>
        <sz val="10"/>
        <color theme="1"/>
        <rFont val="Aptos Narrow"/>
        <family val="2"/>
      </rPr>
      <t>≥</t>
    </r>
    <r>
      <rPr>
        <sz val="10"/>
        <color theme="1"/>
        <rFont val="Arial"/>
        <family val="2"/>
      </rPr>
      <t xml:space="preserve"> 50 mm) et ceux mesurés par l'organisme de contrôle d'autre part (sur la base de la loi hydraulique fournie par le constructeur), sont-ils cohérents ?
     EMT </t>
    </r>
    <r>
      <rPr>
        <sz val="10"/>
        <color theme="1"/>
        <rFont val="Aptos Narrow"/>
        <family val="2"/>
      </rPr>
      <t>±</t>
    </r>
    <r>
      <rPr>
        <sz val="9"/>
        <color theme="1"/>
        <rFont val="Arial"/>
        <family val="2"/>
      </rPr>
      <t xml:space="preserve"> 10% </t>
    </r>
    <r>
      <rPr>
        <sz val="10"/>
        <color theme="1"/>
        <rFont val="Arial"/>
        <family val="2"/>
      </rPr>
      <t xml:space="preserve">pour une hauteur d'eau comprise entre 50 et 150 mm
     EMT ± 5% pour une hauteur </t>
    </r>
    <r>
      <rPr>
        <sz val="10"/>
        <color theme="1"/>
        <rFont val="Aptos Narrow"/>
        <family val="2"/>
      </rPr>
      <t>≥</t>
    </r>
    <r>
      <rPr>
        <sz val="10"/>
        <color theme="1"/>
        <rFont val="Arial"/>
        <family val="2"/>
      </rPr>
      <t xml:space="preserve"> 150 mm</t>
    </r>
  </si>
  <si>
    <t>En période hors déversement, le pas de temps est-il inférieur ou égal à 15 minutes?</t>
  </si>
  <si>
    <t>Si le débit est nul, le contrôle du zéro est-il cohérent ?</t>
  </si>
  <si>
    <t>Si impossibilité d'avoir un débit nul =&gt; saisir "validé" et noter un commentaire.</t>
  </si>
  <si>
    <r>
      <t xml:space="preserve">La loi hydraulique utilisée Q=f(h), est-elle correctement paramétrée et cohérente avec les caractéristiques de l'organe de mesure ?
Les écarts entre d'une part les résultats de mesure des </t>
    </r>
    <r>
      <rPr>
        <u/>
        <sz val="10"/>
        <color theme="1"/>
        <rFont val="Arial"/>
        <family val="2"/>
      </rPr>
      <t>débits</t>
    </r>
    <r>
      <rPr>
        <sz val="10"/>
        <color theme="1"/>
        <rFont val="Arial"/>
        <family val="2"/>
      </rPr>
      <t xml:space="preserve"> obtenus à partir des dispositifs en place (si possible sur 3 points représentatifs du fonctionnement habituel </t>
    </r>
    <r>
      <rPr>
        <sz val="10"/>
        <color theme="1"/>
        <rFont val="Aptos Narrow"/>
        <family val="2"/>
      </rPr>
      <t>≥</t>
    </r>
    <r>
      <rPr>
        <sz val="10"/>
        <color theme="1"/>
        <rFont val="Arial"/>
        <family val="2"/>
      </rPr>
      <t xml:space="preserve"> 50 mm) et ceux mesurés par l'organisme de contrôle d'autre part (sur la base de la loi hydraulique fournie par le constructeur), sont-ils cohérents ?
     EMT </t>
    </r>
    <r>
      <rPr>
        <sz val="10"/>
        <color theme="1"/>
        <rFont val="Aptos Narrow"/>
        <family val="2"/>
      </rPr>
      <t>±</t>
    </r>
    <r>
      <rPr>
        <sz val="9"/>
        <color theme="1"/>
        <rFont val="Arial"/>
        <family val="2"/>
      </rPr>
      <t xml:space="preserve"> 10% </t>
    </r>
    <r>
      <rPr>
        <sz val="10"/>
        <color theme="1"/>
        <rFont val="Arial"/>
        <family val="2"/>
      </rPr>
      <t xml:space="preserve">pour une hauteur d'eau comprise entre 50 et 150 mm
     EMT ± 5% pour une hauteur </t>
    </r>
    <r>
      <rPr>
        <sz val="10"/>
        <color theme="1"/>
        <rFont val="Aptos Narrow"/>
        <family val="2"/>
      </rPr>
      <t>≥</t>
    </r>
    <r>
      <rPr>
        <sz val="10"/>
        <color theme="1"/>
        <rFont val="Arial"/>
        <family val="2"/>
      </rPr>
      <t xml:space="preserve"> 150 mm</t>
    </r>
  </si>
  <si>
    <t>Le contrôle consiste à vérifier le paramétrage exacte de la loi telle que décrite dans la norme, ou pour les autres cas, celle indiquée dans le manuel d'autosurveillance.
Le nombre de points paramétrés de la courbe de conversion doit également être cohérent avec la gamme des valeurs mesurées.</t>
  </si>
  <si>
    <r>
      <t xml:space="preserve">La loi hydraulique utilisée Q=f(h), est-elle correctement paramétrée et cohérente avec les caractéristiques de l'organe de mesure ?
Les écarts entre d'une part les résultats de mesure des </t>
    </r>
    <r>
      <rPr>
        <u/>
        <sz val="10"/>
        <color theme="1"/>
        <rFont val="Arial"/>
        <family val="2"/>
      </rPr>
      <t>débits</t>
    </r>
    <r>
      <rPr>
        <sz val="10"/>
        <color theme="1"/>
        <rFont val="Arial"/>
        <family val="2"/>
      </rPr>
      <t xml:space="preserve"> obtenus à partir des dispositifs en place (si possible sur 3 points représentatifs du fonctionnement habituel </t>
    </r>
    <r>
      <rPr>
        <sz val="10"/>
        <color theme="1"/>
        <rFont val="Aptos Narrow"/>
        <family val="2"/>
      </rPr>
      <t>≥</t>
    </r>
    <r>
      <rPr>
        <sz val="10"/>
        <color theme="1"/>
        <rFont val="Arial"/>
        <family val="2"/>
      </rPr>
      <t xml:space="preserve"> 50 mm) et ceux mesurés par l'organisme de contrôle d'autre part (à l'aide de cales et de la loi hydraulique fournie par le constructeur), sont-ils cohérents ?
     EMT </t>
    </r>
    <r>
      <rPr>
        <sz val="10"/>
        <color theme="1"/>
        <rFont val="Aptos Narrow"/>
        <family val="2"/>
      </rPr>
      <t>±</t>
    </r>
    <r>
      <rPr>
        <sz val="9"/>
        <color theme="1"/>
        <rFont val="Arial"/>
        <family val="2"/>
      </rPr>
      <t xml:space="preserve"> 10% </t>
    </r>
    <r>
      <rPr>
        <sz val="10"/>
        <color theme="1"/>
        <rFont val="Arial"/>
        <family val="2"/>
      </rPr>
      <t xml:space="preserve">pour une hauteur d'eau comprise entre 50 et 150 mm
     EMT ± 5% pour une hauteur </t>
    </r>
    <r>
      <rPr>
        <sz val="10"/>
        <color theme="1"/>
        <rFont val="Aptos Narrow"/>
        <family val="2"/>
      </rPr>
      <t>≥</t>
    </r>
    <r>
      <rPr>
        <sz val="10"/>
        <color theme="1"/>
        <rFont val="Arial"/>
        <family val="2"/>
      </rPr>
      <t xml:space="preserve"> 150 mm</t>
    </r>
  </si>
  <si>
    <r>
      <t xml:space="preserve">La loi hydraulique utilisée Q=f(h), est-elle correctement paramétrée ?
Les écarts entre d'une part les résultats de mesure des </t>
    </r>
    <r>
      <rPr>
        <u/>
        <sz val="10"/>
        <color theme="1"/>
        <rFont val="Arial"/>
        <family val="2"/>
      </rPr>
      <t>débits</t>
    </r>
    <r>
      <rPr>
        <sz val="10"/>
        <color theme="1"/>
        <rFont val="Arial"/>
        <family val="2"/>
      </rPr>
      <t xml:space="preserve"> obtenus à partir des dispositifs en place (si possible sur 3 points représentatifs du fonctionnement habituel </t>
    </r>
    <r>
      <rPr>
        <sz val="10"/>
        <color theme="1"/>
        <rFont val="Aptos Narrow"/>
        <family val="2"/>
      </rPr>
      <t>≥</t>
    </r>
    <r>
      <rPr>
        <sz val="10"/>
        <color theme="1"/>
        <rFont val="Arial"/>
        <family val="2"/>
      </rPr>
      <t xml:space="preserve"> 50 mm) et ceux mesurés par l'organisme de contrôle d'autre part (à l'aide de cales et de la loi hydraulique fournie par le constructeur), sont-ils cohérents ?
     EMT </t>
    </r>
    <r>
      <rPr>
        <sz val="10"/>
        <color theme="1"/>
        <rFont val="Aptos Narrow"/>
        <family val="2"/>
      </rPr>
      <t>±</t>
    </r>
    <r>
      <rPr>
        <sz val="9"/>
        <color theme="1"/>
        <rFont val="Arial"/>
        <family val="2"/>
      </rPr>
      <t xml:space="preserve"> 10% </t>
    </r>
    <r>
      <rPr>
        <sz val="10"/>
        <color theme="1"/>
        <rFont val="Arial"/>
        <family val="2"/>
      </rPr>
      <t xml:space="preserve">pour une hauteur d'eau comprise entre 50 et 150 mm
     EMT ± 5% pour une hauteur </t>
    </r>
    <r>
      <rPr>
        <sz val="10"/>
        <color theme="1"/>
        <rFont val="Aptos Narrow"/>
        <family val="2"/>
      </rPr>
      <t>≥</t>
    </r>
    <r>
      <rPr>
        <sz val="10"/>
        <color theme="1"/>
        <rFont val="Arial"/>
        <family val="2"/>
      </rPr>
      <t xml:space="preserve"> 150 mm</t>
    </r>
  </si>
  <si>
    <r>
      <t xml:space="preserve">Les écarts entre d'une part les résultats de mesure des </t>
    </r>
    <r>
      <rPr>
        <u/>
        <sz val="10"/>
        <color theme="1"/>
        <rFont val="Arial"/>
        <family val="2"/>
      </rPr>
      <t>vitesses</t>
    </r>
    <r>
      <rPr>
        <sz val="10"/>
        <color theme="1"/>
        <rFont val="Arial"/>
        <family val="2"/>
      </rPr>
      <t xml:space="preserve"> obtenus à partir des dispositifs en place (si possible sur 3 points représentatifs du fonctionnement habituel </t>
    </r>
    <r>
      <rPr>
        <sz val="10"/>
        <color theme="1"/>
        <rFont val="Aptos Narrow"/>
        <family val="2"/>
      </rPr>
      <t>≥</t>
    </r>
    <r>
      <rPr>
        <sz val="10"/>
        <color theme="1"/>
        <rFont val="Arial"/>
        <family val="2"/>
      </rPr>
      <t xml:space="preserve"> 50 mm) et ceux mesurés par l'organisme de contrôle d'autre part (sur la base de la loi hydraulique fournie par le constructeur), sont-ils cohérents ?
     EMT </t>
    </r>
    <r>
      <rPr>
        <sz val="10"/>
        <color theme="1"/>
        <rFont val="Aptos Narrow"/>
        <family val="2"/>
      </rPr>
      <t>±</t>
    </r>
    <r>
      <rPr>
        <sz val="9"/>
        <color theme="1"/>
        <rFont val="Arial"/>
        <family val="2"/>
      </rPr>
      <t xml:space="preserve"> 10% </t>
    </r>
    <r>
      <rPr>
        <sz val="10"/>
        <color theme="1"/>
        <rFont val="Arial"/>
        <family val="2"/>
      </rPr>
      <t xml:space="preserve">pour une hauteur d'eau comprise entre 50 et 150 mm
     EMT ± 5% pour une hauteur </t>
    </r>
    <r>
      <rPr>
        <sz val="10"/>
        <color theme="1"/>
        <rFont val="Aptos Narrow"/>
        <family val="2"/>
      </rPr>
      <t>≥</t>
    </r>
    <r>
      <rPr>
        <sz val="10"/>
        <color theme="1"/>
        <rFont val="Arial"/>
        <family val="2"/>
      </rPr>
      <t xml:space="preserve"> 150 mm</t>
    </r>
  </si>
  <si>
    <r>
      <t xml:space="preserve">La loi hydraulique Q = f(angle) utilisée est-elle correctement paramétrée et cohérente avec les caractéristiques de l’organe de mesure ?
Les écarts entre d’une part les résultats de mesure </t>
    </r>
    <r>
      <rPr>
        <u/>
        <sz val="10"/>
        <color theme="1"/>
        <rFont val="Arial"/>
        <family val="2"/>
      </rPr>
      <t>débit</t>
    </r>
    <r>
      <rPr>
        <sz val="10"/>
        <color theme="1"/>
        <rFont val="Arial"/>
        <family val="2"/>
      </rPr>
      <t xml:space="preserve"> obtenus à partir des dispositifs en place (si possible sur 3 angles représentatifs du fonctionnement habituel, plus le 0 hydraulique) et ceux mesurés par l’organisme de contrôle d’autre part sont-ils cohérents (EMT </t>
    </r>
    <r>
      <rPr>
        <sz val="10"/>
        <color theme="1"/>
        <rFont val="Aptos Narrow"/>
        <family val="2"/>
      </rPr>
      <t>±10</t>
    </r>
    <r>
      <rPr>
        <sz val="10"/>
        <color theme="1"/>
        <rFont val="Arial"/>
        <family val="2"/>
      </rPr>
      <t>%)°?</t>
    </r>
  </si>
  <si>
    <t>Le contrôle consiste à vérifier le paramétrage exacte de la loi telle que décrite dans le manuel d'autosurveillance.
Le nombre de points paramétrés de la courbe de conversion doit également être cohérent avec la gamme des valeurs mesurées.</t>
  </si>
  <si>
    <r>
      <t xml:space="preserve">Si une mesure comparative est impossible, est ce qu'il existe un contrôle de cohérence des données qui atteste d'un bon fonctionnement (EMT </t>
    </r>
    <r>
      <rPr>
        <sz val="10"/>
        <color rgb="FF7030A0"/>
        <rFont val="Aptos Narrow"/>
        <family val="2"/>
      </rPr>
      <t>±</t>
    </r>
    <r>
      <rPr>
        <sz val="8"/>
        <color rgb="FF7030A0"/>
        <rFont val="Arial"/>
        <family val="2"/>
      </rPr>
      <t xml:space="preserve"> </t>
    </r>
    <r>
      <rPr>
        <sz val="10"/>
        <color rgb="FF7030A0"/>
        <rFont val="Arial"/>
        <family val="2"/>
      </rPr>
      <t>10 %) ?</t>
    </r>
  </si>
  <si>
    <t>Le contrôle de cohérence peut être établi par rapport aux données des années antérieures ou d'un autre point de mesure ou d'un modèle mathématique.</t>
  </si>
  <si>
    <t>La température de l'enceinte de prélèvement est-elle adaptée? Si elle est réfrigérée, sa température est-elle maîtrisée à 5°C ± 3°C ?</t>
  </si>
  <si>
    <r>
      <t xml:space="preserve">Les écarts entre d'une part les résultats de mesure des </t>
    </r>
    <r>
      <rPr>
        <u/>
        <sz val="10"/>
        <color theme="1"/>
        <rFont val="Arial"/>
        <family val="2"/>
      </rPr>
      <t>volumes</t>
    </r>
    <r>
      <rPr>
        <sz val="10"/>
        <color theme="1"/>
        <rFont val="Arial"/>
        <family val="2"/>
      </rPr>
      <t xml:space="preserve"> obtenus à partir des dispositifs en place (y compris le report en supervision) et ceux mesurés par l'organisme de contrôle d'autre part, sont-ils cohérents ?  
     EMT </t>
    </r>
    <r>
      <rPr>
        <sz val="10"/>
        <color theme="1"/>
        <rFont val="Aptos Narrow"/>
        <family val="2"/>
      </rPr>
      <t>±</t>
    </r>
    <r>
      <rPr>
        <sz val="10"/>
        <color theme="1"/>
        <rFont val="Arial"/>
        <family val="2"/>
      </rPr>
      <t xml:space="preserve"> 10% pour un volume &lt; 50 m</t>
    </r>
    <r>
      <rPr>
        <vertAlign val="superscript"/>
        <sz val="10"/>
        <color theme="1"/>
        <rFont val="Arial"/>
        <family val="2"/>
      </rPr>
      <t>3</t>
    </r>
    <r>
      <rPr>
        <sz val="10"/>
        <color theme="1"/>
        <rFont val="Arial"/>
        <family val="2"/>
      </rPr>
      <t xml:space="preserve">
     EMT ± 5% pour un volume </t>
    </r>
    <r>
      <rPr>
        <sz val="10"/>
        <color theme="1"/>
        <rFont val="Aptos Narrow"/>
        <family val="2"/>
      </rPr>
      <t>≥</t>
    </r>
    <r>
      <rPr>
        <sz val="10"/>
        <color theme="1"/>
        <rFont val="Arial"/>
        <family val="2"/>
      </rPr>
      <t xml:space="preserve"> 50 m</t>
    </r>
    <r>
      <rPr>
        <vertAlign val="superscript"/>
        <sz val="10"/>
        <color theme="1"/>
        <rFont val="Arial"/>
        <family val="2"/>
      </rPr>
      <t>3</t>
    </r>
  </si>
  <si>
    <r>
      <t>Calcul de l'écart par rapport à la moyenne des 2 valeurs.
Pour les volumes &lt; 10 m</t>
    </r>
    <r>
      <rPr>
        <vertAlign val="superscript"/>
        <sz val="10"/>
        <color theme="1"/>
        <rFont val="Arial"/>
        <family val="2"/>
      </rPr>
      <t>3</t>
    </r>
    <r>
      <rPr>
        <sz val="10"/>
        <color theme="1"/>
        <rFont val="Arial"/>
        <family val="2"/>
      </rPr>
      <t>, le fonctionnement sera apprécié par l'intervenant.</t>
    </r>
  </si>
  <si>
    <t>Existe t-il un dispositif de contrôle adapté et un afficheur de proximité (Hauteur + Débit + Volume) ?</t>
  </si>
  <si>
    <t>Existe t-il un dispositif de contrôle adapté et un afficheur de proximité (Angle + Débit + Volume) ?</t>
  </si>
  <si>
    <t>Si une mesure comparative est impossible, est ce que l'exploitant fait réaliser un contrôle électronique du débitmètre, ou un recalibrage sur banc d'essai des capteurs ? Le rapport atteste-t-il d'un bon fonctionnement ?</t>
  </si>
  <si>
    <t>Existe t-il un dispositif de contrôle adapté et un afficheur de proximité (Hauteur + Vitesse + Débit + Volume) ?</t>
  </si>
  <si>
    <t>Inconnues</t>
  </si>
  <si>
    <t>Temps sec</t>
  </si>
  <si>
    <t>Temps de pluie</t>
  </si>
  <si>
    <t>Critères d'évaluation</t>
  </si>
  <si>
    <t>Informations sur le critère</t>
  </si>
  <si>
    <t>Nom du controleur :</t>
  </si>
  <si>
    <t>Nom du maitre d'ouvrage :</t>
  </si>
  <si>
    <t xml:space="preserve">Marque de l'équipement : </t>
  </si>
  <si>
    <t xml:space="preserve">Modèle de l'équipement : </t>
  </si>
  <si>
    <t>N° de l'équipement :</t>
  </si>
  <si>
    <t>Marque de l'équipement :</t>
  </si>
  <si>
    <t>Modèle de l'équipement :</t>
  </si>
  <si>
    <t>Montage sonde</t>
  </si>
  <si>
    <t>En W</t>
  </si>
  <si>
    <t>En direct</t>
  </si>
  <si>
    <t>Présence d'un écoulement</t>
  </si>
  <si>
    <r>
      <t xml:space="preserve">CONTRÔLE ANNUEL DES DISPOSITIFS D'AUTOSURVEILLANCE 
</t>
    </r>
    <r>
      <rPr>
        <b/>
        <sz val="16"/>
        <color theme="0"/>
        <rFont val="Arial"/>
        <family val="2"/>
      </rPr>
      <t>DES SYSTÈMES D'ASSAINISSEMENT COLLECTIF</t>
    </r>
  </si>
  <si>
    <r>
      <t>Équipement existant sur site :</t>
    </r>
    <r>
      <rPr>
        <sz val="10"/>
        <rFont val="Arial"/>
        <family val="2"/>
      </rPr>
      <t xml:space="preserve"> </t>
    </r>
  </si>
  <si>
    <r>
      <t>Plage de mesure (m</t>
    </r>
    <r>
      <rPr>
        <b/>
        <vertAlign val="superscript"/>
        <sz val="10"/>
        <rFont val="Arial"/>
        <family val="2"/>
      </rPr>
      <t>3</t>
    </r>
    <r>
      <rPr>
        <b/>
        <sz val="10"/>
        <rFont val="Arial"/>
        <family val="2"/>
      </rPr>
      <t>/h) :</t>
    </r>
    <r>
      <rPr>
        <sz val="10"/>
        <rFont val="Arial"/>
        <family val="2"/>
      </rPr>
      <t xml:space="preserve"> </t>
    </r>
  </si>
  <si>
    <r>
      <t>Diamètre de la canalisation (mm) :</t>
    </r>
    <r>
      <rPr>
        <sz val="10"/>
        <rFont val="Arial"/>
        <family val="2"/>
      </rPr>
      <t xml:space="preserve"> </t>
    </r>
  </si>
  <si>
    <r>
      <t>Débit moyen d'écoulement (m</t>
    </r>
    <r>
      <rPr>
        <b/>
        <vertAlign val="superscript"/>
        <sz val="10"/>
        <rFont val="Arial"/>
        <family val="2"/>
      </rPr>
      <t>3</t>
    </r>
    <r>
      <rPr>
        <b/>
        <sz val="10"/>
        <rFont val="Arial"/>
        <family val="2"/>
      </rPr>
      <t>/h) :</t>
    </r>
    <r>
      <rPr>
        <sz val="10"/>
        <rFont val="Arial"/>
        <family val="2"/>
      </rPr>
      <t xml:space="preserve"> </t>
    </r>
  </si>
  <si>
    <r>
      <t>Longueur droite amont (mm) :</t>
    </r>
    <r>
      <rPr>
        <sz val="10"/>
        <rFont val="Arial"/>
        <family val="2"/>
      </rPr>
      <t xml:space="preserve"> </t>
    </r>
  </si>
  <si>
    <r>
      <t>Plage horaire de mesure :</t>
    </r>
    <r>
      <rPr>
        <sz val="10"/>
        <rFont val="Arial"/>
        <family val="2"/>
      </rPr>
      <t xml:space="preserve"> </t>
    </r>
  </si>
  <si>
    <r>
      <t>Longueur droite aval (mm) :</t>
    </r>
    <r>
      <rPr>
        <sz val="10"/>
        <rFont val="Arial"/>
        <family val="2"/>
      </rPr>
      <t xml:space="preserve"> </t>
    </r>
  </si>
  <si>
    <r>
      <t>Fréquence de vérification sur site :</t>
    </r>
    <r>
      <rPr>
        <sz val="10"/>
        <rFont val="Arial"/>
        <family val="2"/>
      </rPr>
      <t xml:space="preserve"> </t>
    </r>
  </si>
  <si>
    <r>
      <t xml:space="preserve">Date du dernier étalonnage : </t>
    </r>
    <r>
      <rPr>
        <sz val="10"/>
        <rFont val="Arial"/>
        <family val="2"/>
      </rPr>
      <t xml:space="preserve"> </t>
    </r>
  </si>
  <si>
    <r>
      <t xml:space="preserve">Principe de mesure : </t>
    </r>
    <r>
      <rPr>
        <sz val="10"/>
        <rFont val="Arial"/>
        <family val="2"/>
      </rPr>
      <t xml:space="preserve"> </t>
    </r>
  </si>
  <si>
    <r>
      <t xml:space="preserve">Positionnement : </t>
    </r>
    <r>
      <rPr>
        <sz val="10"/>
        <rFont val="Arial"/>
        <family val="2"/>
      </rPr>
      <t xml:space="preserve"> </t>
    </r>
  </si>
  <si>
    <r>
      <t xml:space="preserve">Type de montage des sondes : </t>
    </r>
    <r>
      <rPr>
        <sz val="10"/>
        <rFont val="Arial"/>
        <family val="2"/>
      </rPr>
      <t xml:space="preserve"> </t>
    </r>
  </si>
  <si>
    <r>
      <t xml:space="preserve">Ecartement des sondes (mm) : </t>
    </r>
    <r>
      <rPr>
        <sz val="10"/>
        <rFont val="Arial"/>
        <family val="2"/>
      </rPr>
      <t xml:space="preserve"> </t>
    </r>
  </si>
  <si>
    <r>
      <t>Mesure Exploitant
Ve en m</t>
    </r>
    <r>
      <rPr>
        <b/>
        <vertAlign val="superscript"/>
        <sz val="10"/>
        <rFont val="Arial"/>
        <family val="2"/>
      </rPr>
      <t>3</t>
    </r>
  </si>
  <si>
    <r>
      <t>Mesure Intervenant
Vi en m</t>
    </r>
    <r>
      <rPr>
        <b/>
        <vertAlign val="superscript"/>
        <sz val="10"/>
        <rFont val="Arial"/>
        <family val="2"/>
      </rPr>
      <t>3</t>
    </r>
  </si>
  <si>
    <r>
      <t>Écart en m</t>
    </r>
    <r>
      <rPr>
        <b/>
        <vertAlign val="superscript"/>
        <sz val="10"/>
        <rFont val="Arial"/>
        <family val="2"/>
      </rPr>
      <t>3</t>
    </r>
    <r>
      <rPr>
        <b/>
        <sz val="10"/>
        <rFont val="Arial"/>
        <family val="2"/>
      </rPr>
      <t xml:space="preserve"> / moyenne</t>
    </r>
  </si>
  <si>
    <t xml:space="preserve">Libellé équipement : </t>
  </si>
  <si>
    <t>Thermomètre</t>
  </si>
  <si>
    <t>Pluviomètre</t>
  </si>
  <si>
    <t>La sonde est-elle installée conformément aux règles de l'art et/ou aux prescriptions des constructeurs ?</t>
  </si>
  <si>
    <t>Dans le canal de rejet, au centre de l'écoulement, à 2/3 de la profondeur et façon à être toujours immergé et à l'ombre.</t>
  </si>
  <si>
    <t>Le pluviomètre présente t-il une section suffisante ?</t>
  </si>
  <si>
    <r>
      <t>Entre 180 et 1 000 cm</t>
    </r>
    <r>
      <rPr>
        <vertAlign val="superscript"/>
        <sz val="10"/>
        <color theme="1"/>
        <rFont val="Arial"/>
        <family val="2"/>
      </rPr>
      <t>2</t>
    </r>
    <r>
      <rPr>
        <sz val="10"/>
        <color theme="1"/>
        <rFont val="Arial"/>
        <family val="2"/>
      </rPr>
      <t>, soit un diamètre variant entre 15 et 35 cm.</t>
    </r>
  </si>
  <si>
    <t>La propreté et l'état d'entretien de la sonde, sont-ils satisfaisants ?</t>
  </si>
  <si>
    <t>Un défaut de propreté et/ou d'entretien ayant un impact immédiat sur la fiabilité de la mesuret doit entrainer un jugement à "Non Validé".
Un défaut de propreté et/ou d'entretien mais n'ayant à priori pas d'impact immédiat sur la fiabilité de la mesure doit avoir un jugement "Validé avec réserve".</t>
  </si>
  <si>
    <t>Le pluviomètre est-il installé conformément aux règles de l'art et/ou aux prescriptions des constructeurs ?</t>
  </si>
  <si>
    <t>Sur une surface horizontale, entre 0,5 et 2 mètres du sol (1 mètre recommandé), à une distance supérieure à 4 fois la hauteur d'obstacles(mur, arbres, etc…).</t>
  </si>
  <si>
    <t>L'écart entre d'une part la mesure de la température réalisée à partir du dispositif en place et celle réalisée par l'organisme de contrôle d'autre part, est-il cohérent (EMT ± 1°C) ?</t>
  </si>
  <si>
    <t>La propreté et l'état d'entretien du pluviomètre, sont-ils satisfaisants ?</t>
  </si>
  <si>
    <t>L'écart entre d'une part la mesure de la hauteur de pluie réalisée à partir du dispositif en place et celle réalisée par l'organisme de contrôle d'autre part, est-il cohérent (EMT ± 5%)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</si>
</sst>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quot;± &quot;0%"/>
  </numFmts>
  <fonts count="90" x14ac:knownFonts="1">
    <font>
      <sz val="10"/>
      <color theme="1"/>
      <name val="Arial"/>
      <family val="2"/>
    </font>
    <font>
      <b/>
      <sz val="10"/>
      <color theme="0"/>
      <name val="Arial"/>
      <family val="2"/>
    </font>
    <font>
      <b/>
      <sz val="10"/>
      <color theme="1"/>
      <name val="Arial"/>
      <family val="2"/>
    </font>
    <font>
      <sz val="10"/>
      <color theme="0"/>
      <name val="Arial"/>
      <family val="2"/>
    </font>
    <font>
      <b/>
      <sz val="16"/>
      <color indexed="9"/>
      <name val="Arial"/>
      <family val="2"/>
    </font>
    <font>
      <b/>
      <sz val="10"/>
      <name val="Arial"/>
      <family val="2"/>
    </font>
    <font>
      <b/>
      <i/>
      <sz val="8"/>
      <name val="Arial"/>
      <family val="2"/>
    </font>
    <font>
      <b/>
      <sz val="9"/>
      <color theme="0"/>
      <name val="Arial"/>
      <family val="2"/>
    </font>
    <font>
      <sz val="8"/>
      <name val="Arial"/>
      <family val="2"/>
    </font>
    <font>
      <b/>
      <sz val="8"/>
      <name val="Arial"/>
      <family val="2"/>
    </font>
    <font>
      <b/>
      <sz val="8"/>
      <color theme="0"/>
      <name val="Arial"/>
      <family val="2"/>
    </font>
    <font>
      <sz val="9"/>
      <color theme="0"/>
      <name val="Arial"/>
      <family val="2"/>
    </font>
    <font>
      <sz val="9"/>
      <name val="Arial"/>
      <family val="2"/>
    </font>
    <font>
      <b/>
      <sz val="9"/>
      <name val="Arial"/>
      <family val="2"/>
    </font>
    <font>
      <sz val="10"/>
      <name val="Arial"/>
      <family val="2"/>
    </font>
    <font>
      <b/>
      <sz val="9"/>
      <color indexed="81"/>
      <name val="Tahoma"/>
      <family val="2"/>
    </font>
    <font>
      <sz val="9"/>
      <color indexed="81"/>
      <name val="Tahoma"/>
      <family val="2"/>
    </font>
    <font>
      <sz val="8"/>
      <color theme="1"/>
      <name val="Arial"/>
      <family val="2"/>
    </font>
    <font>
      <b/>
      <sz val="8"/>
      <color theme="1"/>
      <name val="Arial"/>
      <family val="2"/>
    </font>
    <font>
      <b/>
      <sz val="16"/>
      <color theme="1"/>
      <name val="Arial"/>
      <family val="2"/>
    </font>
    <font>
      <b/>
      <sz val="18"/>
      <color theme="1"/>
      <name val="Arial"/>
      <family val="2"/>
    </font>
    <font>
      <sz val="18"/>
      <color theme="1"/>
      <name val="Arial"/>
      <family val="2"/>
    </font>
    <font>
      <sz val="8"/>
      <color theme="0"/>
      <name val="Arial"/>
      <family val="2"/>
    </font>
    <font>
      <sz val="10"/>
      <color theme="1"/>
      <name val="Arial"/>
      <family val="2"/>
    </font>
    <font>
      <b/>
      <sz val="11"/>
      <name val="Arial"/>
      <family val="2"/>
    </font>
    <font>
      <sz val="9"/>
      <color theme="1"/>
      <name val="Arial"/>
      <family val="2"/>
    </font>
    <font>
      <i/>
      <sz val="8"/>
      <name val="Arial"/>
      <family val="2"/>
    </font>
    <font>
      <b/>
      <sz val="18"/>
      <name val="Arial"/>
      <family val="2"/>
    </font>
    <font>
      <b/>
      <sz val="12"/>
      <color indexed="9"/>
      <name val="Arial"/>
      <family val="2"/>
    </font>
    <font>
      <b/>
      <sz val="10"/>
      <color rgb="FFFF0000"/>
      <name val="Arial"/>
      <family val="2"/>
    </font>
    <font>
      <b/>
      <sz val="11"/>
      <color theme="0"/>
      <name val="Arial"/>
      <family val="2"/>
    </font>
    <font>
      <b/>
      <sz val="10"/>
      <color theme="1"/>
      <name val="Comic Sans MS"/>
      <family val="4"/>
    </font>
    <font>
      <b/>
      <sz val="10"/>
      <color indexed="9"/>
      <name val="Arial"/>
      <family val="2"/>
    </font>
    <font>
      <b/>
      <sz val="12"/>
      <name val="Arial"/>
      <family val="2"/>
    </font>
    <font>
      <b/>
      <sz val="12"/>
      <color theme="0"/>
      <name val="Arial"/>
      <family val="2"/>
    </font>
    <font>
      <b/>
      <sz val="12"/>
      <color theme="0"/>
      <name val="Wingdings"/>
      <charset val="2"/>
    </font>
    <font>
      <i/>
      <sz val="10"/>
      <color theme="5" tint="-0.499984740745262"/>
      <name val="Arial"/>
      <family val="2"/>
    </font>
    <font>
      <strike/>
      <sz val="10"/>
      <name val="Arial"/>
      <family val="2"/>
    </font>
    <font>
      <sz val="11"/>
      <name val="Arial"/>
      <family val="2"/>
    </font>
    <font>
      <b/>
      <sz val="12"/>
      <color theme="1"/>
      <name val="Arial"/>
      <family val="2"/>
    </font>
    <font>
      <b/>
      <i/>
      <sz val="9"/>
      <name val="Arial"/>
      <family val="2"/>
    </font>
    <font>
      <sz val="12"/>
      <color theme="1"/>
      <name val="Arial"/>
      <family val="2"/>
    </font>
    <font>
      <b/>
      <sz val="16"/>
      <name val="Arial"/>
      <family val="2"/>
    </font>
    <font>
      <b/>
      <sz val="16"/>
      <color theme="0" tint="-4.9989318521683403E-2"/>
      <name val="Arial"/>
      <family val="2"/>
    </font>
    <font>
      <b/>
      <i/>
      <sz val="10"/>
      <name val="Arial"/>
      <family val="2"/>
    </font>
    <font>
      <b/>
      <sz val="16"/>
      <color theme="0"/>
      <name val="Arial"/>
      <family val="2"/>
    </font>
    <font>
      <b/>
      <sz val="9"/>
      <color theme="1"/>
      <name val="Arial"/>
      <family val="2"/>
    </font>
    <font>
      <b/>
      <sz val="14"/>
      <name val="Arial"/>
      <family val="2"/>
    </font>
    <font>
      <b/>
      <sz val="11.5"/>
      <name val="Arial"/>
      <family val="2"/>
    </font>
    <font>
      <b/>
      <vertAlign val="superscript"/>
      <sz val="11"/>
      <color theme="0"/>
      <name val="Arial"/>
      <family val="2"/>
    </font>
    <font>
      <sz val="16"/>
      <color theme="1"/>
      <name val="Calibri"/>
      <family val="2"/>
      <scheme val="minor"/>
    </font>
    <font>
      <sz val="14"/>
      <name val="Calibri"/>
      <family val="2"/>
      <scheme val="minor"/>
    </font>
    <font>
      <sz val="16"/>
      <name val="Calibri"/>
      <family val="2"/>
      <scheme val="minor"/>
    </font>
    <font>
      <sz val="11"/>
      <name val="Calibri"/>
      <family val="2"/>
      <scheme val="minor"/>
    </font>
    <font>
      <b/>
      <sz val="12"/>
      <name val="Calibri"/>
      <family val="2"/>
      <scheme val="minor"/>
    </font>
    <font>
      <b/>
      <sz val="20"/>
      <color theme="0"/>
      <name val="Calibri"/>
      <family val="2"/>
      <scheme val="minor"/>
    </font>
    <font>
      <b/>
      <sz val="12"/>
      <color rgb="FFCCFFFF"/>
      <name val="Arial"/>
      <family val="2"/>
    </font>
    <font>
      <sz val="11"/>
      <color theme="1"/>
      <name val="Arial"/>
      <family val="2"/>
    </font>
    <font>
      <sz val="22"/>
      <color rgb="FF008080"/>
      <name val="Arial"/>
      <family val="2"/>
    </font>
    <font>
      <sz val="12"/>
      <name val="Calibri"/>
      <family val="2"/>
      <scheme val="minor"/>
    </font>
    <font>
      <b/>
      <u/>
      <sz val="16"/>
      <color theme="1"/>
      <name val="Arial"/>
      <family val="2"/>
    </font>
    <font>
      <b/>
      <sz val="14"/>
      <color theme="1"/>
      <name val="Arial"/>
      <family val="2"/>
    </font>
    <font>
      <i/>
      <sz val="10"/>
      <name val="Arial"/>
      <family val="2"/>
    </font>
    <font>
      <b/>
      <vertAlign val="superscript"/>
      <sz val="10"/>
      <color theme="1"/>
      <name val="Arial"/>
      <family val="2"/>
    </font>
    <font>
      <i/>
      <sz val="9"/>
      <name val="Arial"/>
      <family val="2"/>
    </font>
    <font>
      <b/>
      <sz val="16"/>
      <color theme="0"/>
      <name val="Calibri"/>
      <family val="2"/>
    </font>
    <font>
      <b/>
      <sz val="18"/>
      <color theme="0"/>
      <name val="Calibri"/>
      <family val="2"/>
      <scheme val="minor"/>
    </font>
    <font>
      <sz val="14"/>
      <color theme="0"/>
      <name val="Calibri"/>
      <family val="2"/>
      <scheme val="minor"/>
    </font>
    <font>
      <b/>
      <vertAlign val="superscript"/>
      <sz val="10"/>
      <color theme="0"/>
      <name val="Arial"/>
      <family val="2"/>
    </font>
    <font>
      <i/>
      <sz val="10"/>
      <color theme="1"/>
      <name val="Arial"/>
      <family val="2"/>
    </font>
    <font>
      <b/>
      <sz val="13"/>
      <name val="Arial"/>
      <family val="2"/>
    </font>
    <font>
      <b/>
      <sz val="16"/>
      <name val="Calibri"/>
      <family val="2"/>
      <scheme val="minor"/>
    </font>
    <font>
      <sz val="11"/>
      <color rgb="FF000000"/>
      <name val="Arial"/>
      <family val="2"/>
    </font>
    <font>
      <i/>
      <sz val="11"/>
      <color rgb="FF000000"/>
      <name val="Arial"/>
      <family val="2"/>
    </font>
    <font>
      <sz val="10"/>
      <color rgb="FFFF0000"/>
      <name val="Arial"/>
      <family val="2"/>
    </font>
    <font>
      <sz val="8"/>
      <color rgb="FFFF0000"/>
      <name val="Arial"/>
      <family val="2"/>
    </font>
    <font>
      <b/>
      <sz val="17"/>
      <color rgb="FFFFFFFF"/>
      <name val="Arial"/>
      <family val="2"/>
    </font>
    <font>
      <b/>
      <sz val="17"/>
      <color theme="0"/>
      <name val="Arial"/>
      <family val="2"/>
    </font>
    <font>
      <b/>
      <sz val="17"/>
      <color rgb="FFFF0000"/>
      <name val="Arial"/>
      <family val="2"/>
    </font>
    <font>
      <b/>
      <sz val="12"/>
      <color rgb="FFFFFFFF"/>
      <name val="Arial"/>
      <family val="2"/>
    </font>
    <font>
      <u/>
      <sz val="10"/>
      <color theme="1"/>
      <name val="Arial"/>
      <family val="2"/>
    </font>
    <font>
      <sz val="10"/>
      <color rgb="FF7030A0"/>
      <name val="Arial"/>
      <family val="2"/>
    </font>
    <font>
      <u/>
      <sz val="10"/>
      <color rgb="FF7030A0"/>
      <name val="Arial"/>
      <family val="2"/>
    </font>
    <font>
      <sz val="10"/>
      <color theme="1"/>
      <name val="Aptos Narrow"/>
      <family val="2"/>
    </font>
    <font>
      <sz val="9"/>
      <color theme="1"/>
      <name val="Aptos Narrow"/>
      <family val="2"/>
    </font>
    <font>
      <sz val="10"/>
      <color rgb="FF7030A0"/>
      <name val="Aptos Narrow"/>
      <family val="2"/>
    </font>
    <font>
      <sz val="8"/>
      <color rgb="FF7030A0"/>
      <name val="Arial"/>
      <family val="2"/>
    </font>
    <font>
      <vertAlign val="superscript"/>
      <sz val="10"/>
      <color theme="1"/>
      <name val="Arial"/>
      <family val="2"/>
    </font>
    <font>
      <b/>
      <vertAlign val="superscript"/>
      <sz val="10"/>
      <name val="Arial"/>
      <family val="2"/>
    </font>
    <font>
      <sz val="12"/>
      <color theme="0"/>
      <name val="Arial"/>
      <family val="2"/>
    </font>
  </fonts>
  <fills count="28">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indexed="21"/>
        <bgColor indexed="64"/>
      </patternFill>
    </fill>
    <fill>
      <patternFill patternType="solid">
        <fgColor theme="0" tint="-4.9989318521683403E-2"/>
        <bgColor indexed="64"/>
      </patternFill>
    </fill>
    <fill>
      <patternFill patternType="solid">
        <fgColor rgb="FFFF0000"/>
        <bgColor indexed="64"/>
      </patternFill>
    </fill>
    <fill>
      <patternFill patternType="solid">
        <fgColor rgb="FFFFFF00"/>
        <bgColor indexed="64"/>
      </patternFill>
    </fill>
    <fill>
      <patternFill patternType="solid">
        <fgColor rgb="FF66FF66"/>
        <bgColor indexed="64"/>
      </patternFill>
    </fill>
    <fill>
      <patternFill patternType="solid">
        <fgColor rgb="FF00B050"/>
        <bgColor indexed="64"/>
      </patternFill>
    </fill>
    <fill>
      <patternFill patternType="solid">
        <fgColor theme="6" tint="0.79998168889431442"/>
        <bgColor indexed="64"/>
      </patternFill>
    </fill>
    <fill>
      <patternFill patternType="solid">
        <fgColor rgb="FFFFC000"/>
        <bgColor indexed="64"/>
      </patternFill>
    </fill>
    <fill>
      <patternFill patternType="solid">
        <fgColor theme="1"/>
        <bgColor indexed="64"/>
      </patternFill>
    </fill>
    <fill>
      <patternFill patternType="solid">
        <fgColor theme="9" tint="-0.499984740745262"/>
        <bgColor indexed="64"/>
      </patternFill>
    </fill>
    <fill>
      <patternFill patternType="solid">
        <fgColor theme="0" tint="-0.24994659260841701"/>
        <bgColor indexed="64"/>
      </patternFill>
    </fill>
    <fill>
      <patternFill patternType="solid">
        <fgColor rgb="FFF0F8FA"/>
        <bgColor indexed="64"/>
      </patternFill>
    </fill>
    <fill>
      <patternFill patternType="solid">
        <fgColor theme="3" tint="0.39997558519241921"/>
        <bgColor indexed="64"/>
      </patternFill>
    </fill>
    <fill>
      <patternFill patternType="solid">
        <fgColor rgb="FF006699"/>
        <bgColor indexed="64"/>
      </patternFill>
    </fill>
    <fill>
      <patternFill patternType="solid">
        <fgColor rgb="FF00B0AC"/>
        <bgColor indexed="64"/>
      </patternFill>
    </fill>
    <fill>
      <patternFill patternType="solid">
        <fgColor rgb="FFFFFFFF"/>
        <bgColor rgb="FF000000"/>
      </patternFill>
    </fill>
    <fill>
      <patternFill patternType="solid">
        <fgColor rgb="FFFFFFB9"/>
        <bgColor indexed="64"/>
      </patternFill>
    </fill>
    <fill>
      <patternFill patternType="solid">
        <fgColor indexed="9"/>
        <bgColor indexed="64"/>
      </patternFill>
    </fill>
    <fill>
      <patternFill patternType="solid">
        <fgColor indexed="22"/>
        <bgColor indexed="64"/>
      </patternFill>
    </fill>
    <fill>
      <patternFill patternType="solid">
        <fgColor rgb="FFF2F2F2"/>
        <bgColor indexed="64"/>
      </patternFill>
    </fill>
    <fill>
      <patternFill patternType="solid">
        <fgColor rgb="FF8FC5EC"/>
        <bgColor indexed="64"/>
      </patternFill>
    </fill>
    <fill>
      <patternFill patternType="solid">
        <fgColor rgb="FF009FE3"/>
        <bgColor indexed="64"/>
      </patternFill>
    </fill>
    <fill>
      <patternFill patternType="lightDown">
        <bgColor rgb="FFF2F2F2"/>
      </patternFill>
    </fill>
    <fill>
      <patternFill patternType="solid">
        <fgColor rgb="FFFFFFEB"/>
        <bgColor indexed="64"/>
      </patternFill>
    </fill>
  </fills>
  <borders count="163">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left style="thin">
        <color indexed="64"/>
      </left>
      <right/>
      <top style="medium">
        <color indexed="64"/>
      </top>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bottom style="thin">
        <color indexed="64"/>
      </bottom>
      <diagonal/>
    </border>
    <border>
      <left/>
      <right/>
      <top/>
      <bottom style="thin">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style="dotted">
        <color indexed="64"/>
      </bottom>
      <diagonal/>
    </border>
    <border>
      <left/>
      <right/>
      <top style="medium">
        <color indexed="64"/>
      </top>
      <bottom style="dotted">
        <color indexed="64"/>
      </bottom>
      <diagonal/>
    </border>
    <border>
      <left/>
      <right style="medium">
        <color indexed="64"/>
      </right>
      <top style="medium">
        <color indexed="64"/>
      </top>
      <bottom style="dotted">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top style="thin">
        <color indexed="64"/>
      </top>
      <bottom style="medium">
        <color indexed="64"/>
      </bottom>
      <diagonal/>
    </border>
    <border>
      <left style="medium">
        <color indexed="64"/>
      </left>
      <right style="thin">
        <color indexed="64"/>
      </right>
      <top/>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right style="thin">
        <color indexed="64"/>
      </right>
      <top style="medium">
        <color indexed="64"/>
      </top>
      <bottom style="thin">
        <color indexed="64"/>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right style="medium">
        <color indexed="64"/>
      </right>
      <top/>
      <bottom style="thin">
        <color indexed="64"/>
      </bottom>
      <diagonal/>
    </border>
    <border>
      <left style="thin">
        <color indexed="64"/>
      </left>
      <right/>
      <top style="medium">
        <color indexed="64"/>
      </top>
      <bottom style="thin">
        <color indexed="64"/>
      </bottom>
      <diagonal/>
    </border>
    <border>
      <left style="medium">
        <color indexed="64"/>
      </left>
      <right/>
      <top style="dotted">
        <color indexed="64"/>
      </top>
      <bottom style="medium">
        <color indexed="64"/>
      </bottom>
      <diagonal/>
    </border>
    <border>
      <left/>
      <right/>
      <top style="dotted">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theme="1"/>
      </left>
      <right style="thin">
        <color indexed="64"/>
      </right>
      <top style="medium">
        <color indexed="64"/>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medium">
        <color indexed="64"/>
      </bottom>
      <diagonal/>
    </border>
    <border>
      <left/>
      <right style="hair">
        <color auto="1"/>
      </right>
      <top style="hair">
        <color auto="1"/>
      </top>
      <bottom style="hair">
        <color auto="1"/>
      </bottom>
      <diagonal/>
    </border>
    <border>
      <left style="medium">
        <color indexed="64"/>
      </left>
      <right/>
      <top style="thin">
        <color indexed="64"/>
      </top>
      <bottom/>
      <diagonal/>
    </border>
    <border>
      <left style="thin">
        <color theme="1"/>
      </left>
      <right style="thin">
        <color indexed="64"/>
      </right>
      <top style="medium">
        <color indexed="64"/>
      </top>
      <bottom/>
      <diagonal/>
    </border>
    <border>
      <left style="thin">
        <color theme="1"/>
      </left>
      <right style="thin">
        <color indexed="64"/>
      </right>
      <top style="thin">
        <color theme="1"/>
      </top>
      <bottom style="thin">
        <color theme="1"/>
      </bottom>
      <diagonal/>
    </border>
    <border>
      <left style="thin">
        <color theme="1"/>
      </left>
      <right style="thin">
        <color indexed="64"/>
      </right>
      <top/>
      <bottom style="medium">
        <color indexed="64"/>
      </bottom>
      <diagonal/>
    </border>
    <border>
      <left style="medium">
        <color indexed="64"/>
      </left>
      <right style="mediumDashed">
        <color theme="8" tint="-0.24994659260841701"/>
      </right>
      <top style="mediumDashed">
        <color theme="8" tint="-0.24994659260841701"/>
      </top>
      <bottom style="mediumDashed">
        <color theme="8" tint="-0.24994659260841701"/>
      </bottom>
      <diagonal/>
    </border>
    <border>
      <left style="mediumDashed">
        <color theme="8" tint="-0.24994659260841701"/>
      </left>
      <right style="mediumDashed">
        <color theme="8" tint="-0.24994659260841701"/>
      </right>
      <top style="mediumDashed">
        <color theme="8" tint="-0.24994659260841701"/>
      </top>
      <bottom style="mediumDashed">
        <color theme="8" tint="-0.24994659260841701"/>
      </bottom>
      <diagonal/>
    </border>
    <border>
      <left style="thin">
        <color theme="0"/>
      </left>
      <right style="thin">
        <color theme="0"/>
      </right>
      <top style="thin">
        <color indexed="64"/>
      </top>
      <bottom style="thin">
        <color indexed="64"/>
      </bottom>
      <diagonal/>
    </border>
    <border>
      <left style="mediumDashed">
        <color theme="0" tint="-0.499984740745262"/>
      </left>
      <right style="mediumDashed">
        <color theme="0" tint="-0.499984740745262"/>
      </right>
      <top style="thin">
        <color indexed="64"/>
      </top>
      <bottom style="thin">
        <color indexed="64"/>
      </bottom>
      <diagonal/>
    </border>
    <border>
      <left style="mediumDashed">
        <color theme="0" tint="-0.499984740745262"/>
      </left>
      <right style="mediumDashed">
        <color theme="0" tint="-0.499984740745262"/>
      </right>
      <top/>
      <bottom/>
      <diagonal/>
    </border>
    <border>
      <left style="mediumDashed">
        <color theme="0" tint="-0.499984740745262"/>
      </left>
      <right style="mediumDashed">
        <color theme="0" tint="-0.499984740745262"/>
      </right>
      <top/>
      <bottom style="thin">
        <color indexed="64"/>
      </bottom>
      <diagonal/>
    </border>
    <border>
      <left style="medium">
        <color indexed="64"/>
      </left>
      <right style="thin">
        <color indexed="64"/>
      </right>
      <top style="hair">
        <color auto="1"/>
      </top>
      <bottom style="hair">
        <color auto="1"/>
      </bottom>
      <diagonal/>
    </border>
    <border>
      <left style="medium">
        <color indexed="64"/>
      </left>
      <right style="thin">
        <color indexed="64"/>
      </right>
      <top/>
      <bottom style="hair">
        <color indexed="64"/>
      </bottom>
      <diagonal/>
    </border>
    <border>
      <left/>
      <right style="medium">
        <color indexed="64"/>
      </right>
      <top style="dotted">
        <color indexed="64"/>
      </top>
      <bottom style="medium">
        <color indexed="64"/>
      </bottom>
      <diagonal/>
    </border>
    <border>
      <left style="mediumDashed">
        <color indexed="64"/>
      </left>
      <right/>
      <top style="thin">
        <color indexed="64"/>
      </top>
      <bottom style="thin">
        <color indexed="64"/>
      </bottom>
      <diagonal/>
    </border>
    <border>
      <left style="mediumDashed">
        <color indexed="64"/>
      </left>
      <right/>
      <top style="thin">
        <color indexed="64"/>
      </top>
      <bottom style="medium">
        <color indexed="64"/>
      </bottom>
      <diagonal/>
    </border>
    <border>
      <left/>
      <right style="mediumDashed">
        <color indexed="64"/>
      </right>
      <top style="thin">
        <color indexed="64"/>
      </top>
      <bottom style="thin">
        <color indexed="64"/>
      </bottom>
      <diagonal/>
    </border>
    <border>
      <left style="medium">
        <color indexed="64"/>
      </left>
      <right style="medium">
        <color indexed="64"/>
      </right>
      <top/>
      <bottom style="thin">
        <color indexed="64"/>
      </bottom>
      <diagonal/>
    </border>
    <border>
      <left/>
      <right style="medium">
        <color indexed="64"/>
      </right>
      <top style="thin">
        <color indexed="64"/>
      </top>
      <bottom/>
      <diagonal/>
    </border>
    <border>
      <left style="medium">
        <color indexed="64"/>
      </left>
      <right style="thin">
        <color indexed="64"/>
      </right>
      <top/>
      <bottom style="thin">
        <color indexed="64"/>
      </bottom>
      <diagonal/>
    </border>
    <border>
      <left style="thin">
        <color indexed="64"/>
      </left>
      <right style="dashed">
        <color indexed="64"/>
      </right>
      <top style="thin">
        <color indexed="64"/>
      </top>
      <bottom style="thin">
        <color indexed="64"/>
      </bottom>
      <diagonal/>
    </border>
    <border>
      <left style="dashed">
        <color indexed="64"/>
      </left>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style="medium">
        <color indexed="64"/>
      </right>
      <top style="thin">
        <color indexed="64"/>
      </top>
      <bottom style="thick">
        <color indexed="64"/>
      </bottom>
      <diagonal/>
    </border>
    <border>
      <left style="medium">
        <color indexed="64"/>
      </left>
      <right style="medium">
        <color indexed="64"/>
      </right>
      <top style="medium">
        <color indexed="64"/>
      </top>
      <bottom style="thick">
        <color indexed="64"/>
      </bottom>
      <diagonal/>
    </border>
    <border>
      <left style="thin">
        <color indexed="64"/>
      </left>
      <right/>
      <top/>
      <bottom/>
      <diagonal/>
    </border>
    <border>
      <left/>
      <right style="thin">
        <color indexed="64"/>
      </right>
      <top/>
      <bottom/>
      <diagonal/>
    </border>
    <border>
      <left/>
      <right/>
      <top style="hair">
        <color indexed="64"/>
      </top>
      <bottom style="hair">
        <color indexed="64"/>
      </bottom>
      <diagonal/>
    </border>
    <border>
      <left style="thin">
        <color indexed="64"/>
      </left>
      <right/>
      <top/>
      <bottom style="medium">
        <color indexed="64"/>
      </bottom>
      <diagonal/>
    </border>
    <border>
      <left style="thin">
        <color indexed="64"/>
      </left>
      <right style="thin">
        <color indexed="64"/>
      </right>
      <top/>
      <bottom/>
      <diagonal/>
    </border>
    <border>
      <left/>
      <right style="thin">
        <color indexed="64"/>
      </right>
      <top/>
      <bottom style="medium">
        <color indexed="64"/>
      </bottom>
      <diagonal/>
    </border>
    <border>
      <left style="mediumDashed">
        <color theme="8" tint="-0.24994659260841701"/>
      </left>
      <right/>
      <top style="mediumDashed">
        <color theme="8" tint="-0.24994659260841701"/>
      </top>
      <bottom/>
      <diagonal/>
    </border>
    <border>
      <left/>
      <right style="medium">
        <color indexed="64"/>
      </right>
      <top style="mediumDashed">
        <color theme="8" tint="-0.24994659260841701"/>
      </top>
      <bottom/>
      <diagonal/>
    </border>
    <border>
      <left style="medium">
        <color indexed="64"/>
      </left>
      <right/>
      <top/>
      <bottom style="mediumDashed">
        <color rgb="FFFFC000"/>
      </bottom>
      <diagonal/>
    </border>
    <border>
      <left/>
      <right style="thin">
        <color indexed="64"/>
      </right>
      <top/>
      <bottom style="mediumDashed">
        <color rgb="FFFFC000"/>
      </bottom>
      <diagonal/>
    </border>
    <border>
      <left style="medium">
        <color indexed="64"/>
      </left>
      <right style="mediumDashed">
        <color theme="8" tint="-0.24994659260841701"/>
      </right>
      <top style="mediumDashed">
        <color theme="8" tint="-0.24994659260841701"/>
      </top>
      <bottom/>
      <diagonal/>
    </border>
    <border>
      <left style="mediumDashed">
        <color theme="8" tint="-0.24994659260841701"/>
      </left>
      <right style="mediumDashed">
        <color theme="8" tint="-0.24994659260841701"/>
      </right>
      <top style="mediumDashed">
        <color theme="8" tint="-0.24994659260841701"/>
      </top>
      <bottom/>
      <diagonal/>
    </border>
    <border>
      <left style="thin">
        <color auto="1"/>
      </left>
      <right style="mediumDashed">
        <color theme="0" tint="-0.499984740745262"/>
      </right>
      <top/>
      <bottom style="medium">
        <color indexed="64"/>
      </bottom>
      <diagonal/>
    </border>
    <border>
      <left/>
      <right style="thin">
        <color theme="0"/>
      </right>
      <top style="thin">
        <color indexed="64"/>
      </top>
      <bottom style="thin">
        <color indexed="64"/>
      </bottom>
      <diagonal/>
    </border>
    <border>
      <left style="thin">
        <color theme="0"/>
      </left>
      <right style="medium">
        <color indexed="64"/>
      </right>
      <top style="thin">
        <color indexed="64"/>
      </top>
      <bottom style="thin">
        <color indexed="64"/>
      </bottom>
      <diagonal/>
    </border>
    <border>
      <left style="mediumDashed">
        <color theme="0" tint="-0.499984740745262"/>
      </left>
      <right style="medium">
        <color indexed="64"/>
      </right>
      <top style="thin">
        <color indexed="64"/>
      </top>
      <bottom style="thin">
        <color indexed="64"/>
      </bottom>
      <diagonal/>
    </border>
    <border>
      <left style="mediumDashed">
        <color theme="0" tint="-0.499984740745262"/>
      </left>
      <right style="mediumDashed">
        <color theme="0" tint="-0.499984740745262"/>
      </right>
      <top/>
      <bottom style="medium">
        <color indexed="64"/>
      </bottom>
      <diagonal/>
    </border>
    <border>
      <left style="mediumDashed">
        <color indexed="64"/>
      </left>
      <right/>
      <top/>
      <bottom style="thin">
        <color indexed="64"/>
      </bottom>
      <diagonal/>
    </border>
    <border>
      <left style="thin">
        <color theme="1"/>
      </left>
      <right style="medium">
        <color indexed="64"/>
      </right>
      <top style="thin">
        <color indexed="64"/>
      </top>
      <bottom style="medium">
        <color indexed="64"/>
      </bottom>
      <diagonal/>
    </border>
    <border>
      <left/>
      <right style="hair">
        <color auto="1"/>
      </right>
      <top/>
      <bottom style="hair">
        <color auto="1"/>
      </bottom>
      <diagonal/>
    </border>
    <border>
      <left/>
      <right/>
      <top/>
      <bottom style="hair">
        <color auto="1"/>
      </bottom>
      <diagonal/>
    </border>
    <border>
      <left/>
      <right style="thin">
        <color indexed="64"/>
      </right>
      <top/>
      <bottom style="hair">
        <color auto="1"/>
      </bottom>
      <diagonal/>
    </border>
    <border>
      <left/>
      <right style="thin">
        <color indexed="64"/>
      </right>
      <top style="hair">
        <color auto="1"/>
      </top>
      <bottom style="hair">
        <color auto="1"/>
      </bottom>
      <diagonal/>
    </border>
    <border>
      <left style="medium">
        <color theme="1"/>
      </left>
      <right style="thin">
        <color theme="1"/>
      </right>
      <top style="thin">
        <color indexed="64"/>
      </top>
      <bottom style="thin">
        <color indexed="64"/>
      </bottom>
      <diagonal/>
    </border>
    <border>
      <left style="medium">
        <color indexed="64"/>
      </left>
      <right style="thin">
        <color theme="1"/>
      </right>
      <top style="thin">
        <color indexed="64"/>
      </top>
      <bottom style="medium">
        <color indexed="64"/>
      </bottom>
      <diagonal/>
    </border>
    <border>
      <left style="thin">
        <color theme="1"/>
      </left>
      <right style="thin">
        <color theme="1"/>
      </right>
      <top style="thin">
        <color indexed="64"/>
      </top>
      <bottom style="medium">
        <color theme="1"/>
      </bottom>
      <diagonal/>
    </border>
    <border>
      <left style="medium">
        <color indexed="64"/>
      </left>
      <right style="medium">
        <color indexed="64"/>
      </right>
      <top/>
      <bottom/>
      <diagonal/>
    </border>
    <border>
      <left/>
      <right/>
      <top style="thick">
        <color rgb="FFC00000"/>
      </top>
      <bottom/>
      <diagonal/>
    </border>
    <border>
      <left style="medium">
        <color indexed="64"/>
      </left>
      <right/>
      <top style="thick">
        <color rgb="FFC00000"/>
      </top>
      <bottom/>
      <diagonal/>
    </border>
    <border>
      <left/>
      <right style="medium">
        <color indexed="64"/>
      </right>
      <top style="thick">
        <color rgb="FFC00000"/>
      </top>
      <bottom/>
      <diagonal/>
    </border>
    <border>
      <left style="mediumDashed">
        <color theme="0" tint="-0.34998626667073579"/>
      </left>
      <right style="medium">
        <color indexed="64"/>
      </right>
      <top style="thin">
        <color indexed="64"/>
      </top>
      <bottom style="thin">
        <color indexed="64"/>
      </bottom>
      <diagonal/>
    </border>
    <border>
      <left style="thin">
        <color rgb="FF000000"/>
      </left>
      <right style="medium">
        <color indexed="64"/>
      </right>
      <top style="thin">
        <color rgb="FF000000"/>
      </top>
      <bottom style="thick">
        <color rgb="FF000000"/>
      </bottom>
      <diagonal/>
    </border>
    <border>
      <left style="thin">
        <color rgb="FF000000"/>
      </left>
      <right style="medium">
        <color indexed="64"/>
      </right>
      <top style="thin">
        <color rgb="FF000000"/>
      </top>
      <bottom style="thin">
        <color rgb="FF000000"/>
      </bottom>
      <diagonal/>
    </border>
    <border>
      <left style="thin">
        <color rgb="FF000000"/>
      </left>
      <right style="medium">
        <color indexed="64"/>
      </right>
      <top style="medium">
        <color indexed="64"/>
      </top>
      <bottom/>
      <diagonal/>
    </border>
    <border>
      <left style="mediumDashed">
        <color indexed="64"/>
      </left>
      <right/>
      <top style="medium">
        <color indexed="64"/>
      </top>
      <bottom style="thin">
        <color indexed="64"/>
      </bottom>
      <diagonal/>
    </border>
    <border>
      <left style="thin">
        <color indexed="64"/>
      </left>
      <right style="medium">
        <color indexed="64"/>
      </right>
      <top/>
      <bottom/>
      <diagonal/>
    </border>
    <border>
      <left/>
      <right/>
      <top style="thick">
        <color rgb="FF000000"/>
      </top>
      <bottom/>
      <diagonal/>
    </border>
    <border>
      <left/>
      <right style="thick">
        <color rgb="FF000000"/>
      </right>
      <top style="thick">
        <color rgb="FF000000"/>
      </top>
      <bottom/>
      <diagonal/>
    </border>
    <border>
      <left style="thick">
        <color rgb="FF000000"/>
      </left>
      <right/>
      <top style="thick">
        <color rgb="FF000000"/>
      </top>
      <bottom/>
      <diagonal/>
    </border>
    <border>
      <left style="medium">
        <color indexed="64"/>
      </left>
      <right style="medium">
        <color indexed="64"/>
      </right>
      <top/>
      <bottom style="thick">
        <color rgb="FF000000"/>
      </bottom>
      <diagonal/>
    </border>
    <border>
      <left/>
      <right/>
      <top/>
      <bottom style="thick">
        <color rgb="FF000000"/>
      </bottom>
      <diagonal/>
    </border>
    <border>
      <left/>
      <right style="thick">
        <color rgb="FF000000"/>
      </right>
      <top/>
      <bottom style="thick">
        <color rgb="FF000000"/>
      </bottom>
      <diagonal/>
    </border>
    <border>
      <left style="thick">
        <color rgb="FF000000"/>
      </left>
      <right/>
      <top/>
      <bottom style="thick">
        <color rgb="FF000000"/>
      </bottom>
      <diagonal/>
    </border>
    <border>
      <left style="medium">
        <color indexed="64"/>
      </left>
      <right style="medium">
        <color indexed="64"/>
      </right>
      <top style="thick">
        <color rgb="FF000000"/>
      </top>
      <bottom style="thin">
        <color rgb="FF000000"/>
      </bottom>
      <diagonal/>
    </border>
    <border>
      <left/>
      <right style="thin">
        <color rgb="FF000000"/>
      </right>
      <top style="thick">
        <color rgb="FF000000"/>
      </top>
      <bottom style="thin">
        <color rgb="FF000000"/>
      </bottom>
      <diagonal/>
    </border>
    <border>
      <left style="thin">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ck">
        <color rgb="FF000000"/>
      </top>
      <bottom style="thin">
        <color rgb="FF000000"/>
      </bottom>
      <diagonal/>
    </border>
    <border>
      <left style="medium">
        <color indexed="64"/>
      </left>
      <right style="medium">
        <color indexed="64"/>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thick">
        <color rgb="FF000000"/>
      </left>
      <right style="thin">
        <color rgb="FF000000"/>
      </right>
      <top style="thin">
        <color rgb="FF000000"/>
      </top>
      <bottom style="thin">
        <color rgb="FF000000"/>
      </bottom>
      <diagonal/>
    </border>
    <border>
      <left style="medium">
        <color indexed="64"/>
      </left>
      <right style="thin">
        <color indexed="64"/>
      </right>
      <top style="thin">
        <color rgb="FF000000"/>
      </top>
      <bottom style="thin">
        <color rgb="FF000000"/>
      </bottom>
      <diagonal/>
    </border>
    <border>
      <left style="medium">
        <color indexed="64"/>
      </left>
      <right style="medium">
        <color indexed="64"/>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thick">
        <color rgb="FF000000"/>
      </right>
      <top style="thin">
        <color rgb="FF000000"/>
      </top>
      <bottom/>
      <diagonal/>
    </border>
    <border>
      <left style="thick">
        <color rgb="FF000000"/>
      </left>
      <right style="thin">
        <color rgb="FF000000"/>
      </right>
      <top style="thin">
        <color rgb="FF000000"/>
      </top>
      <bottom/>
      <diagonal/>
    </border>
    <border>
      <left/>
      <right style="thin">
        <color rgb="FF000000"/>
      </right>
      <top style="thin">
        <color indexed="64"/>
      </top>
      <bottom style="medium">
        <color indexed="64"/>
      </bottom>
      <diagonal/>
    </border>
    <border>
      <left style="thin">
        <color rgb="FF000000"/>
      </left>
      <right style="thin">
        <color rgb="FF000000"/>
      </right>
      <top style="thin">
        <color indexed="64"/>
      </top>
      <bottom style="medium">
        <color indexed="64"/>
      </bottom>
      <diagonal/>
    </border>
    <border>
      <left style="thin">
        <color rgb="FF000000"/>
      </left>
      <right style="thick">
        <color rgb="FF000000"/>
      </right>
      <top style="thin">
        <color indexed="64"/>
      </top>
      <bottom style="medium">
        <color indexed="64"/>
      </bottom>
      <diagonal/>
    </border>
    <border>
      <left style="thick">
        <color rgb="FF000000"/>
      </left>
      <right style="thin">
        <color rgb="FF000000"/>
      </right>
      <top style="thin">
        <color indexed="64"/>
      </top>
      <bottom style="medium">
        <color indexed="64"/>
      </bottom>
      <diagonal/>
    </border>
    <border>
      <left/>
      <right style="thick">
        <color rgb="FF000000"/>
      </right>
      <top/>
      <bottom/>
      <diagonal/>
    </border>
    <border>
      <left style="mediumDashed">
        <color theme="0" tint="-0.499984740745262"/>
      </left>
      <right style="mediumDashed">
        <color theme="0" tint="-0.499984740745262"/>
      </right>
      <top style="thin">
        <color indexed="64"/>
      </top>
      <bottom/>
      <diagonal/>
    </border>
    <border>
      <left/>
      <right style="mediumDashed">
        <color theme="0" tint="-0.499984740745262"/>
      </right>
      <top style="medium">
        <color indexed="64"/>
      </top>
      <bottom style="medium">
        <color indexed="64"/>
      </bottom>
      <diagonal/>
    </border>
    <border>
      <left/>
      <right style="mediumDashed">
        <color theme="0" tint="-0.499984740745262"/>
      </right>
      <top/>
      <bottom style="medium">
        <color indexed="64"/>
      </bottom>
      <diagonal/>
    </border>
  </borders>
  <cellStyleXfs count="3">
    <xf numFmtId="0" fontId="0" fillId="0" borderId="0"/>
    <xf numFmtId="0" fontId="14" fillId="0" borderId="0"/>
    <xf numFmtId="9" fontId="14" fillId="0" borderId="0" applyFont="0" applyFill="0" applyBorder="0" applyAlignment="0" applyProtection="0"/>
  </cellStyleXfs>
  <cellXfs count="828">
    <xf numFmtId="0" fontId="0" fillId="0" borderId="0" xfId="0"/>
    <xf numFmtId="0" fontId="0" fillId="0" borderId="0" xfId="0" applyAlignment="1">
      <alignment horizontal="center"/>
    </xf>
    <xf numFmtId="0" fontId="0" fillId="0" borderId="11" xfId="0" applyBorder="1"/>
    <xf numFmtId="0" fontId="0" fillId="0" borderId="45" xfId="0" applyBorder="1"/>
    <xf numFmtId="0" fontId="0" fillId="0" borderId="46" xfId="0" applyBorder="1"/>
    <xf numFmtId="0" fontId="8" fillId="3" borderId="3" xfId="0" applyFont="1" applyFill="1" applyBorder="1" applyAlignment="1" applyProtection="1">
      <alignment horizontal="left" vertical="top" wrapText="1"/>
      <protection hidden="1"/>
    </xf>
    <xf numFmtId="0" fontId="22" fillId="6" borderId="4" xfId="0" applyFont="1" applyFill="1" applyBorder="1" applyAlignment="1">
      <alignment horizontal="center" vertical="center"/>
    </xf>
    <xf numFmtId="0" fontId="14" fillId="0" borderId="0" xfId="0" applyFont="1" applyAlignment="1">
      <alignment horizontal="center"/>
    </xf>
    <xf numFmtId="0" fontId="8" fillId="8" borderId="4" xfId="0" applyFont="1" applyFill="1" applyBorder="1" applyAlignment="1">
      <alignment horizontal="center" vertical="center"/>
    </xf>
    <xf numFmtId="0" fontId="14" fillId="0" borderId="0" xfId="0" applyFont="1" applyAlignment="1">
      <alignment horizontal="center" vertical="center"/>
    </xf>
    <xf numFmtId="0" fontId="0" fillId="0" borderId="43" xfId="0" applyBorder="1"/>
    <xf numFmtId="0" fontId="17" fillId="0" borderId="43" xfId="0" applyFont="1" applyBorder="1" applyAlignment="1">
      <alignment horizontal="right"/>
    </xf>
    <xf numFmtId="0" fontId="17" fillId="0" borderId="43" xfId="0" applyFont="1" applyBorder="1" applyAlignment="1">
      <alignment horizontal="center"/>
    </xf>
    <xf numFmtId="0" fontId="17" fillId="0" borderId="44" xfId="0" applyFont="1" applyBorder="1" applyAlignment="1">
      <alignment horizontal="center"/>
    </xf>
    <xf numFmtId="0" fontId="0" fillId="0" borderId="46" xfId="0" applyBorder="1" applyAlignment="1">
      <alignment horizontal="center"/>
    </xf>
    <xf numFmtId="0" fontId="13" fillId="5" borderId="11" xfId="0" applyFont="1" applyFill="1" applyBorder="1" applyAlignment="1">
      <alignment horizontal="center" vertical="center"/>
    </xf>
    <xf numFmtId="0" fontId="13" fillId="5" borderId="50" xfId="0" applyFont="1" applyFill="1" applyBorder="1" applyAlignment="1">
      <alignment horizontal="center" vertical="center"/>
    </xf>
    <xf numFmtId="0" fontId="13" fillId="5" borderId="17" xfId="0" applyFont="1" applyFill="1" applyBorder="1" applyAlignment="1">
      <alignment horizontal="center" vertical="center"/>
    </xf>
    <xf numFmtId="0" fontId="0" fillId="0" borderId="8" xfId="0" applyBorder="1" applyAlignment="1">
      <alignment horizontal="center"/>
    </xf>
    <xf numFmtId="0" fontId="8" fillId="3" borderId="1" xfId="0" applyFont="1" applyFill="1" applyBorder="1" applyAlignment="1" applyProtection="1">
      <alignment horizontal="left" vertical="top" wrapText="1"/>
      <protection hidden="1"/>
    </xf>
    <xf numFmtId="0" fontId="8" fillId="3" borderId="2" xfId="0" applyFont="1" applyFill="1" applyBorder="1" applyAlignment="1" applyProtection="1">
      <alignment horizontal="left" vertical="top" wrapText="1"/>
      <protection hidden="1"/>
    </xf>
    <xf numFmtId="0" fontId="8" fillId="3" borderId="21" xfId="0" applyFont="1" applyFill="1" applyBorder="1" applyAlignment="1" applyProtection="1">
      <alignment horizontal="left" vertical="top" wrapText="1"/>
      <protection hidden="1"/>
    </xf>
    <xf numFmtId="0" fontId="8" fillId="11" borderId="4" xfId="0" applyFont="1" applyFill="1" applyBorder="1" applyAlignment="1">
      <alignment horizontal="center" vertical="center"/>
    </xf>
    <xf numFmtId="0" fontId="0" fillId="0" borderId="4" xfId="0" applyBorder="1" applyAlignment="1">
      <alignment horizontal="center"/>
    </xf>
    <xf numFmtId="0" fontId="18" fillId="0" borderId="0" xfId="0" applyFont="1" applyAlignment="1">
      <alignment vertical="center"/>
    </xf>
    <xf numFmtId="0" fontId="14" fillId="0" borderId="0" xfId="1" applyAlignment="1">
      <alignment vertical="center"/>
    </xf>
    <xf numFmtId="0" fontId="14" fillId="2" borderId="0" xfId="1" applyFill="1" applyAlignment="1" applyProtection="1">
      <alignment vertical="center"/>
      <protection hidden="1"/>
    </xf>
    <xf numFmtId="0" fontId="14" fillId="0" borderId="0" xfId="1" applyAlignment="1" applyProtection="1">
      <alignment vertical="center"/>
      <protection hidden="1"/>
    </xf>
    <xf numFmtId="1" fontId="0" fillId="0" borderId="8" xfId="0" applyNumberFormat="1" applyBorder="1" applyAlignment="1">
      <alignment horizontal="center"/>
    </xf>
    <xf numFmtId="0" fontId="17" fillId="7" borderId="8" xfId="0" applyFont="1" applyFill="1" applyBorder="1" applyAlignment="1">
      <alignment horizontal="center"/>
    </xf>
    <xf numFmtId="0" fontId="0" fillId="9" borderId="4" xfId="0" applyFill="1" applyBorder="1" applyAlignment="1">
      <alignment horizontal="center"/>
    </xf>
    <xf numFmtId="0" fontId="5" fillId="0" borderId="4" xfId="1" applyFont="1" applyBorder="1" applyAlignment="1" applyProtection="1">
      <alignment horizontal="center" vertical="center"/>
      <protection locked="0"/>
    </xf>
    <xf numFmtId="0" fontId="13" fillId="5" borderId="69" xfId="0" applyFont="1" applyFill="1" applyBorder="1" applyAlignment="1">
      <alignment horizontal="center" vertical="center"/>
    </xf>
    <xf numFmtId="0" fontId="0" fillId="0" borderId="13" xfId="0" applyBorder="1" applyAlignment="1">
      <alignment horizontal="center"/>
    </xf>
    <xf numFmtId="0" fontId="13" fillId="5" borderId="45" xfId="0" applyFont="1" applyFill="1" applyBorder="1" applyAlignment="1">
      <alignment horizontal="center" vertical="center"/>
    </xf>
    <xf numFmtId="0" fontId="0" fillId="0" borderId="66" xfId="0" applyBorder="1" applyAlignment="1">
      <alignment horizontal="center"/>
    </xf>
    <xf numFmtId="0" fontId="8" fillId="3" borderId="0" xfId="0" applyFont="1" applyFill="1" applyAlignment="1" applyProtection="1">
      <alignment horizontal="left" vertical="top" wrapText="1"/>
      <protection hidden="1"/>
    </xf>
    <xf numFmtId="0" fontId="13" fillId="5" borderId="71" xfId="0" applyFont="1" applyFill="1" applyBorder="1" applyAlignment="1" applyProtection="1">
      <alignment horizontal="center" vertical="center"/>
      <protection locked="0"/>
    </xf>
    <xf numFmtId="0" fontId="8" fillId="3" borderId="65" xfId="0" applyFont="1" applyFill="1" applyBorder="1" applyAlignment="1" applyProtection="1">
      <alignment horizontal="left" vertical="top" wrapText="1"/>
      <protection hidden="1"/>
    </xf>
    <xf numFmtId="0" fontId="0" fillId="0" borderId="30" xfId="0" applyBorder="1" applyAlignment="1">
      <alignment horizontal="center"/>
    </xf>
    <xf numFmtId="0" fontId="50" fillId="3" borderId="0" xfId="0" applyFont="1" applyFill="1" applyAlignment="1">
      <alignment horizontal="center" vertical="center" wrapText="1"/>
    </xf>
    <xf numFmtId="0" fontId="52" fillId="3" borderId="0" xfId="0" applyFont="1" applyFill="1" applyAlignment="1">
      <alignment horizontal="center" vertical="center" wrapText="1"/>
    </xf>
    <xf numFmtId="0" fontId="53" fillId="3" borderId="0" xfId="0" applyFont="1" applyFill="1" applyAlignment="1">
      <alignment vertical="center" wrapText="1"/>
    </xf>
    <xf numFmtId="0" fontId="53" fillId="3" borderId="0" xfId="0" applyFont="1" applyFill="1" applyAlignment="1">
      <alignment horizontal="center" vertical="center"/>
    </xf>
    <xf numFmtId="0" fontId="53" fillId="3" borderId="0" xfId="0" applyFont="1" applyFill="1" applyAlignment="1">
      <alignment vertical="center"/>
    </xf>
    <xf numFmtId="0" fontId="48" fillId="0" borderId="0" xfId="0" applyFont="1" applyAlignment="1">
      <alignment vertical="center" wrapText="1"/>
    </xf>
    <xf numFmtId="14" fontId="33" fillId="3" borderId="0" xfId="0" applyNumberFormat="1" applyFont="1" applyFill="1" applyAlignment="1" applyProtection="1">
      <alignment vertical="center"/>
      <protection locked="0"/>
    </xf>
    <xf numFmtId="0" fontId="0" fillId="3" borderId="0" xfId="0" applyFill="1" applyAlignment="1">
      <alignment vertical="center" wrapText="1"/>
    </xf>
    <xf numFmtId="0" fontId="0" fillId="3" borderId="0" xfId="0" applyFill="1" applyAlignment="1">
      <alignment horizontal="center" vertical="center"/>
    </xf>
    <xf numFmtId="0" fontId="0" fillId="3" borderId="0" xfId="0" applyFill="1" applyAlignment="1">
      <alignment vertical="center"/>
    </xf>
    <xf numFmtId="0" fontId="57" fillId="3" borderId="52" xfId="0" applyFont="1" applyFill="1" applyBorder="1" applyAlignment="1">
      <alignment vertical="center" wrapText="1"/>
    </xf>
    <xf numFmtId="0" fontId="57" fillId="3" borderId="17" xfId="0" applyFont="1" applyFill="1" applyBorder="1" applyAlignment="1">
      <alignment vertical="center" wrapText="1"/>
    </xf>
    <xf numFmtId="0" fontId="57" fillId="3" borderId="52" xfId="0" applyFont="1" applyFill="1" applyBorder="1" applyAlignment="1">
      <alignment horizontal="justify" vertical="center" wrapText="1"/>
    </xf>
    <xf numFmtId="0" fontId="57" fillId="3" borderId="69" xfId="0" applyFont="1" applyFill="1" applyBorder="1" applyAlignment="1">
      <alignment horizontal="justify" vertical="center" wrapText="1"/>
    </xf>
    <xf numFmtId="0" fontId="58" fillId="0" borderId="0" xfId="0" applyFont="1"/>
    <xf numFmtId="0" fontId="58" fillId="0" borderId="0" xfId="0" quotePrefix="1" applyFont="1"/>
    <xf numFmtId="0" fontId="13" fillId="5" borderId="48" xfId="0" applyFont="1" applyFill="1" applyBorder="1" applyAlignment="1">
      <alignment horizontal="center" vertical="center"/>
    </xf>
    <xf numFmtId="0" fontId="13" fillId="5" borderId="92" xfId="0" applyFont="1" applyFill="1" applyBorder="1" applyAlignment="1">
      <alignment horizontal="center" vertical="center"/>
    </xf>
    <xf numFmtId="0" fontId="0" fillId="0" borderId="93" xfId="0" applyBorder="1" applyAlignment="1">
      <alignment horizontal="center"/>
    </xf>
    <xf numFmtId="0" fontId="0" fillId="0" borderId="94" xfId="0" applyBorder="1" applyAlignment="1">
      <alignment horizontal="center"/>
    </xf>
    <xf numFmtId="0" fontId="0" fillId="0" borderId="95" xfId="0" applyBorder="1" applyAlignment="1">
      <alignment horizontal="center"/>
    </xf>
    <xf numFmtId="1" fontId="0" fillId="0" borderId="30" xfId="0" applyNumberFormat="1" applyBorder="1" applyAlignment="1">
      <alignment horizontal="center"/>
    </xf>
    <xf numFmtId="0" fontId="13" fillId="5" borderId="51" xfId="0" applyFont="1" applyFill="1" applyBorder="1" applyAlignment="1">
      <alignment horizontal="center" vertical="center"/>
    </xf>
    <xf numFmtId="0" fontId="0" fillId="0" borderId="15" xfId="0" applyBorder="1" applyAlignment="1">
      <alignment horizontal="center"/>
    </xf>
    <xf numFmtId="0" fontId="0" fillId="0" borderId="16" xfId="0" applyBorder="1" applyAlignment="1">
      <alignment horizontal="center"/>
    </xf>
    <xf numFmtId="0" fontId="0" fillId="0" borderId="2" xfId="0" applyBorder="1" applyAlignment="1">
      <alignment horizontal="center"/>
    </xf>
    <xf numFmtId="0" fontId="8" fillId="3" borderId="21" xfId="0" applyFont="1" applyFill="1" applyBorder="1" applyAlignment="1" applyProtection="1">
      <alignment horizontal="left" vertical="center" wrapText="1"/>
      <protection hidden="1"/>
    </xf>
    <xf numFmtId="0" fontId="8" fillId="3" borderId="2" xfId="0" applyFont="1" applyFill="1" applyBorder="1" applyAlignment="1" applyProtection="1">
      <alignment horizontal="left" vertical="center" wrapText="1"/>
      <protection hidden="1"/>
    </xf>
    <xf numFmtId="0" fontId="8" fillId="3" borderId="1" xfId="0" applyFont="1" applyFill="1" applyBorder="1" applyAlignment="1" applyProtection="1">
      <alignment horizontal="left" vertical="center" wrapText="1"/>
      <protection hidden="1"/>
    </xf>
    <xf numFmtId="0" fontId="0" fillId="0" borderId="0" xfId="0" applyAlignment="1">
      <alignment vertical="center"/>
    </xf>
    <xf numFmtId="0" fontId="8" fillId="3" borderId="65" xfId="0" applyFont="1" applyFill="1" applyBorder="1" applyAlignment="1" applyProtection="1">
      <alignment horizontal="left" vertical="center" wrapText="1"/>
      <protection hidden="1"/>
    </xf>
    <xf numFmtId="0" fontId="8" fillId="3" borderId="3" xfId="0" applyFont="1" applyFill="1" applyBorder="1" applyAlignment="1" applyProtection="1">
      <alignment horizontal="left" vertical="center" wrapText="1"/>
      <protection hidden="1"/>
    </xf>
    <xf numFmtId="0" fontId="8" fillId="3" borderId="0" xfId="0" applyFont="1" applyFill="1" applyAlignment="1" applyProtection="1">
      <alignment horizontal="left" vertical="center" wrapText="1"/>
      <protection hidden="1"/>
    </xf>
    <xf numFmtId="0" fontId="17" fillId="3" borderId="21" xfId="0" applyFont="1" applyFill="1" applyBorder="1" applyAlignment="1" applyProtection="1">
      <alignment horizontal="left" vertical="center" wrapText="1"/>
      <protection hidden="1"/>
    </xf>
    <xf numFmtId="0" fontId="17" fillId="3" borderId="2" xfId="0" applyFont="1" applyFill="1" applyBorder="1" applyAlignment="1" applyProtection="1">
      <alignment horizontal="left" vertical="center" wrapText="1"/>
      <protection hidden="1"/>
    </xf>
    <xf numFmtId="0" fontId="17" fillId="3" borderId="0" xfId="0" applyFont="1" applyFill="1" applyAlignment="1" applyProtection="1">
      <alignment horizontal="left" vertical="center" wrapText="1"/>
      <protection hidden="1"/>
    </xf>
    <xf numFmtId="0" fontId="55" fillId="17" borderId="62" xfId="0" applyFont="1" applyFill="1" applyBorder="1" applyAlignment="1">
      <alignment horizontal="center" vertical="center" wrapText="1"/>
    </xf>
    <xf numFmtId="0" fontId="67" fillId="17" borderId="39" xfId="0" applyFont="1" applyFill="1" applyBorder="1" applyAlignment="1">
      <alignment horizontal="center" vertical="center" wrapText="1"/>
    </xf>
    <xf numFmtId="0" fontId="38" fillId="0" borderId="69" xfId="0" applyFont="1" applyBorder="1" applyAlignment="1">
      <alignment vertical="center" wrapText="1"/>
    </xf>
    <xf numFmtId="0" fontId="38" fillId="3" borderId="52" xfId="0" applyFont="1" applyFill="1" applyBorder="1" applyAlignment="1">
      <alignment horizontal="justify" vertical="center" wrapText="1"/>
    </xf>
    <xf numFmtId="0" fontId="38" fillId="3" borderId="69" xfId="0" applyFont="1" applyFill="1" applyBorder="1" applyAlignment="1">
      <alignment horizontal="justify" vertical="center" wrapText="1"/>
    </xf>
    <xf numFmtId="0" fontId="5" fillId="0" borderId="66" xfId="1" applyFont="1" applyBorder="1" applyAlignment="1" applyProtection="1">
      <alignment horizontal="center" vertical="center"/>
      <protection locked="0"/>
    </xf>
    <xf numFmtId="0" fontId="54" fillId="3" borderId="86" xfId="0" applyFont="1" applyFill="1" applyBorder="1" applyAlignment="1" applyProtection="1">
      <alignment horizontal="center" vertical="center"/>
      <protection locked="0"/>
    </xf>
    <xf numFmtId="0" fontId="53" fillId="3" borderId="53" xfId="0" applyFont="1" applyFill="1" applyBorder="1" applyAlignment="1" applyProtection="1">
      <alignment vertical="center"/>
      <protection locked="0"/>
    </xf>
    <xf numFmtId="0" fontId="53" fillId="3" borderId="41" xfId="0" applyFont="1" applyFill="1" applyBorder="1" applyAlignment="1" applyProtection="1">
      <alignment vertical="center"/>
      <protection locked="0"/>
    </xf>
    <xf numFmtId="0" fontId="53" fillId="3" borderId="86" xfId="0" applyFont="1" applyFill="1" applyBorder="1" applyAlignment="1" applyProtection="1">
      <alignment vertical="center"/>
      <protection locked="0"/>
    </xf>
    <xf numFmtId="0" fontId="52" fillId="3" borderId="19" xfId="0" applyFont="1" applyFill="1" applyBorder="1" applyAlignment="1" applyProtection="1">
      <alignment horizontal="center" vertical="center" wrapText="1"/>
      <protection locked="0"/>
    </xf>
    <xf numFmtId="0" fontId="54" fillId="3" borderId="86" xfId="0" applyFont="1" applyFill="1" applyBorder="1" applyAlignment="1" applyProtection="1">
      <alignment horizontal="left" vertical="center"/>
      <protection locked="0"/>
    </xf>
    <xf numFmtId="0" fontId="53" fillId="3" borderId="53" xfId="0" applyFont="1" applyFill="1" applyBorder="1" applyAlignment="1" applyProtection="1">
      <alignment horizontal="left" vertical="center"/>
      <protection locked="0"/>
    </xf>
    <xf numFmtId="0" fontId="53" fillId="3" borderId="41" xfId="0" applyFont="1" applyFill="1" applyBorder="1" applyAlignment="1" applyProtection="1">
      <alignment horizontal="left" vertical="center"/>
      <protection locked="0"/>
    </xf>
    <xf numFmtId="0" fontId="53" fillId="0" borderId="53" xfId="0" applyFont="1" applyBorder="1" applyAlignment="1" applyProtection="1">
      <alignment horizontal="left" vertical="center"/>
      <protection locked="0"/>
    </xf>
    <xf numFmtId="0" fontId="53" fillId="0" borderId="114" xfId="0" applyFont="1" applyBorder="1" applyAlignment="1" applyProtection="1">
      <alignment horizontal="left" vertical="center"/>
      <protection locked="0"/>
    </xf>
    <xf numFmtId="0" fontId="52" fillId="3" borderId="18" xfId="0" applyFont="1" applyFill="1" applyBorder="1" applyAlignment="1" applyProtection="1">
      <alignment horizontal="center" vertical="center" wrapText="1"/>
      <protection locked="0"/>
    </xf>
    <xf numFmtId="0" fontId="53" fillId="0" borderId="86" xfId="0" applyFont="1" applyBorder="1" applyAlignment="1" applyProtection="1">
      <alignment horizontal="left" vertical="center"/>
      <protection locked="0"/>
    </xf>
    <xf numFmtId="0" fontId="54" fillId="3" borderId="41" xfId="0" applyFont="1" applyFill="1" applyBorder="1" applyAlignment="1" applyProtection="1">
      <alignment horizontal="left" vertical="center"/>
      <protection locked="0"/>
    </xf>
    <xf numFmtId="0" fontId="53" fillId="3" borderId="86" xfId="0" applyFont="1" applyFill="1" applyBorder="1" applyAlignment="1" applyProtection="1">
      <alignment horizontal="left" vertical="center"/>
      <protection locked="0"/>
    </xf>
    <xf numFmtId="0" fontId="70" fillId="0" borderId="4" xfId="0" applyFont="1" applyBorder="1" applyAlignment="1" applyProtection="1">
      <alignment horizontal="center" vertical="center" wrapText="1"/>
      <protection locked="0"/>
    </xf>
    <xf numFmtId="164" fontId="59" fillId="3" borderId="119" xfId="0" applyNumberFormat="1" applyFont="1" applyFill="1" applyBorder="1" applyAlignment="1" applyProtection="1">
      <alignment horizontal="center" vertical="center" wrapText="1"/>
      <protection locked="0"/>
    </xf>
    <xf numFmtId="164" fontId="59" fillId="3" borderId="120" xfId="0" applyNumberFormat="1" applyFont="1" applyFill="1" applyBorder="1" applyAlignment="1" applyProtection="1">
      <alignment horizontal="center" vertical="center" wrapText="1"/>
      <protection locked="0"/>
    </xf>
    <xf numFmtId="164" fontId="52" fillId="3" borderId="121" xfId="0" applyNumberFormat="1" applyFont="1" applyFill="1" applyBorder="1" applyAlignment="1" applyProtection="1">
      <alignment horizontal="center" vertical="center" wrapText="1"/>
      <protection locked="0"/>
    </xf>
    <xf numFmtId="0" fontId="52" fillId="3" borderId="35" xfId="0" applyFont="1" applyFill="1" applyBorder="1" applyAlignment="1" applyProtection="1">
      <alignment horizontal="center" vertical="center"/>
      <protection locked="0"/>
    </xf>
    <xf numFmtId="0" fontId="71" fillId="3" borderId="35" xfId="0" applyFont="1" applyFill="1" applyBorder="1" applyAlignment="1" applyProtection="1">
      <alignment horizontal="center" vertical="center"/>
      <protection locked="0"/>
    </xf>
    <xf numFmtId="0" fontId="52" fillId="3" borderId="101" xfId="0" applyFont="1" applyFill="1" applyBorder="1" applyAlignment="1" applyProtection="1">
      <alignment horizontal="center" vertical="center"/>
      <protection locked="0"/>
    </xf>
    <xf numFmtId="0" fontId="0" fillId="0" borderId="123" xfId="0" applyBorder="1" applyAlignment="1">
      <alignment horizontal="center"/>
    </xf>
    <xf numFmtId="0" fontId="0" fillId="0" borderId="124" xfId="0" applyBorder="1"/>
    <xf numFmtId="0" fontId="0" fillId="0" borderId="125" xfId="0" applyBorder="1" applyAlignment="1">
      <alignment horizontal="center"/>
    </xf>
    <xf numFmtId="0" fontId="0" fillId="0" borderId="123" xfId="0" applyBorder="1"/>
    <xf numFmtId="0" fontId="0" fillId="0" borderId="47" xfId="0" applyBorder="1" applyAlignment="1">
      <alignment horizontal="center"/>
    </xf>
    <xf numFmtId="0" fontId="14" fillId="2" borderId="0" xfId="1" applyFill="1" applyAlignment="1">
      <alignment vertical="center"/>
    </xf>
    <xf numFmtId="0" fontId="14" fillId="7" borderId="0" xfId="1" applyFill="1" applyAlignment="1">
      <alignment vertical="center"/>
    </xf>
    <xf numFmtId="0" fontId="30" fillId="18" borderId="0" xfId="1" applyFont="1" applyFill="1" applyAlignment="1" applyProtection="1">
      <alignment vertical="center"/>
      <protection hidden="1"/>
    </xf>
    <xf numFmtId="0" fontId="17" fillId="3" borderId="21" xfId="0" applyFont="1" applyFill="1" applyBorder="1" applyAlignment="1" applyProtection="1">
      <alignment horizontal="left" vertical="top" wrapText="1"/>
      <protection hidden="1"/>
    </xf>
    <xf numFmtId="0" fontId="17" fillId="3" borderId="2" xfId="0" applyFont="1" applyFill="1" applyBorder="1" applyAlignment="1" applyProtection="1">
      <alignment horizontal="left" vertical="top" wrapText="1"/>
      <protection hidden="1"/>
    </xf>
    <xf numFmtId="0" fontId="17" fillId="3" borderId="0" xfId="0" applyFont="1" applyFill="1" applyAlignment="1" applyProtection="1">
      <alignment horizontal="left" vertical="top" wrapText="1"/>
      <protection hidden="1"/>
    </xf>
    <xf numFmtId="0" fontId="42" fillId="5" borderId="32" xfId="0" applyFont="1" applyFill="1" applyBorder="1" applyAlignment="1" applyProtection="1">
      <alignment horizontal="center"/>
      <protection hidden="1"/>
    </xf>
    <xf numFmtId="0" fontId="13" fillId="5" borderId="12" xfId="0" applyFont="1" applyFill="1" applyBorder="1" applyAlignment="1" applyProtection="1">
      <alignment horizontal="center" vertical="center"/>
      <protection hidden="1"/>
    </xf>
    <xf numFmtId="0" fontId="9" fillId="5" borderId="15" xfId="0" applyFont="1" applyFill="1" applyBorder="1" applyAlignment="1" applyProtection="1">
      <alignment horizontal="center" vertical="center"/>
      <protection hidden="1"/>
    </xf>
    <xf numFmtId="0" fontId="43" fillId="5" borderId="35" xfId="0" applyFont="1" applyFill="1" applyBorder="1" applyAlignment="1" applyProtection="1">
      <alignment horizontal="center"/>
      <protection hidden="1"/>
    </xf>
    <xf numFmtId="0" fontId="13" fillId="5" borderId="19" xfId="0" applyFont="1" applyFill="1" applyBorder="1" applyAlignment="1" applyProtection="1">
      <alignment horizontal="center" vertical="center"/>
      <protection hidden="1"/>
    </xf>
    <xf numFmtId="0" fontId="9" fillId="5" borderId="19" xfId="0" applyFont="1" applyFill="1" applyBorder="1" applyAlignment="1" applyProtection="1">
      <alignment horizontal="center" vertical="center"/>
      <protection hidden="1"/>
    </xf>
    <xf numFmtId="0" fontId="0" fillId="2" borderId="0" xfId="0" applyFill="1" applyProtection="1">
      <protection hidden="1"/>
    </xf>
    <xf numFmtId="0" fontId="0" fillId="0" borderId="0" xfId="0" applyProtection="1">
      <protection hidden="1"/>
    </xf>
    <xf numFmtId="0" fontId="33" fillId="3" borderId="36" xfId="0" applyFont="1" applyFill="1" applyBorder="1" applyAlignment="1" applyProtection="1">
      <alignment horizontal="center" vertical="center"/>
      <protection hidden="1"/>
    </xf>
    <xf numFmtId="0" fontId="11" fillId="18" borderId="59" xfId="0" applyFont="1" applyFill="1" applyBorder="1" applyAlignment="1" applyProtection="1">
      <alignment horizontal="center" vertical="center" textRotation="90" wrapText="1"/>
      <protection hidden="1"/>
    </xf>
    <xf numFmtId="0" fontId="11" fillId="18" borderId="60" xfId="0" applyFont="1" applyFill="1" applyBorder="1" applyAlignment="1" applyProtection="1">
      <alignment horizontal="center" vertical="center" textRotation="90" wrapText="1"/>
      <protection hidden="1"/>
    </xf>
    <xf numFmtId="0" fontId="11" fillId="18" borderId="7" xfId="0" applyFont="1" applyFill="1" applyBorder="1" applyAlignment="1" applyProtection="1">
      <alignment horizontal="center" vertical="center" textRotation="90" wrapText="1"/>
      <protection hidden="1"/>
    </xf>
    <xf numFmtId="0" fontId="7" fillId="18" borderId="28" xfId="0" applyFont="1" applyFill="1" applyBorder="1" applyAlignment="1" applyProtection="1">
      <alignment horizontal="center" vertical="center" wrapText="1"/>
      <protection hidden="1"/>
    </xf>
    <xf numFmtId="0" fontId="7" fillId="18" borderId="28" xfId="0" applyFont="1" applyFill="1" applyBorder="1" applyAlignment="1" applyProtection="1">
      <alignment vertical="center" wrapText="1"/>
      <protection hidden="1"/>
    </xf>
    <xf numFmtId="0" fontId="14" fillId="5" borderId="12" xfId="0" applyFont="1" applyFill="1" applyBorder="1" applyAlignment="1" applyProtection="1">
      <alignment horizontal="center" vertical="center" wrapText="1"/>
      <protection hidden="1"/>
    </xf>
    <xf numFmtId="0" fontId="14" fillId="5" borderId="19" xfId="0" applyFont="1" applyFill="1" applyBorder="1" applyAlignment="1" applyProtection="1">
      <alignment horizontal="center" vertical="center" wrapText="1"/>
      <protection hidden="1"/>
    </xf>
    <xf numFmtId="164" fontId="5" fillId="3" borderId="12" xfId="0" applyNumberFormat="1" applyFont="1" applyFill="1" applyBorder="1" applyAlignment="1" applyProtection="1">
      <alignment horizontal="center" vertical="center" wrapText="1"/>
      <protection locked="0" hidden="1"/>
    </xf>
    <xf numFmtId="164" fontId="5" fillId="3" borderId="99" xfId="0" applyNumberFormat="1" applyFont="1" applyFill="1" applyBorder="1" applyAlignment="1" applyProtection="1">
      <alignment horizontal="center" vertical="center" wrapText="1"/>
      <protection locked="0" hidden="1"/>
    </xf>
    <xf numFmtId="0" fontId="41" fillId="0" borderId="0" xfId="0" applyFont="1" applyProtection="1">
      <protection hidden="1"/>
    </xf>
    <xf numFmtId="0" fontId="0" fillId="0" borderId="0" xfId="0" applyAlignment="1" applyProtection="1">
      <alignment horizontal="center" vertical="center"/>
      <protection hidden="1"/>
    </xf>
    <xf numFmtId="0" fontId="61" fillId="0" borderId="0" xfId="0" applyFont="1" applyProtection="1">
      <protection hidden="1"/>
    </xf>
    <xf numFmtId="0" fontId="21" fillId="0" borderId="45" xfId="0" applyFont="1" applyBorder="1" applyAlignment="1" applyProtection="1">
      <alignment horizontal="right" vertical="center"/>
      <protection hidden="1"/>
    </xf>
    <xf numFmtId="0" fontId="21" fillId="0" borderId="0" xfId="0" applyFont="1" applyAlignment="1" applyProtection="1">
      <alignment horizontal="center" vertical="center"/>
      <protection hidden="1"/>
    </xf>
    <xf numFmtId="0" fontId="0" fillId="0" borderId="55" xfId="0" applyBorder="1" applyProtection="1">
      <protection hidden="1"/>
    </xf>
    <xf numFmtId="0" fontId="0" fillId="0" borderId="46" xfId="0" applyBorder="1" applyProtection="1">
      <protection hidden="1"/>
    </xf>
    <xf numFmtId="0" fontId="21" fillId="0" borderId="21" xfId="0" applyFont="1" applyBorder="1" applyAlignment="1" applyProtection="1">
      <alignment horizontal="center" vertical="center"/>
      <protection hidden="1"/>
    </xf>
    <xf numFmtId="0" fontId="21" fillId="0" borderId="55" xfId="0" applyFont="1" applyBorder="1" applyAlignment="1" applyProtection="1">
      <alignment horizontal="center" vertical="center"/>
      <protection hidden="1"/>
    </xf>
    <xf numFmtId="0" fontId="17" fillId="0" borderId="2" xfId="0" applyFont="1" applyBorder="1" applyAlignment="1" applyProtection="1">
      <alignment wrapText="1"/>
      <protection hidden="1"/>
    </xf>
    <xf numFmtId="0" fontId="17" fillId="0" borderId="0" xfId="0" applyFont="1" applyAlignment="1" applyProtection="1">
      <alignment wrapText="1"/>
      <protection hidden="1"/>
    </xf>
    <xf numFmtId="0" fontId="17" fillId="3" borderId="2" xfId="0" applyFont="1" applyFill="1" applyBorder="1" applyAlignment="1" applyProtection="1">
      <alignment horizontal="center" vertical="center" textRotation="90"/>
      <protection hidden="1"/>
    </xf>
    <xf numFmtId="0" fontId="22" fillId="3" borderId="53" xfId="0" applyFont="1" applyFill="1" applyBorder="1" applyAlignment="1" applyProtection="1">
      <alignment horizontal="center" vertical="center"/>
      <protection hidden="1"/>
    </xf>
    <xf numFmtId="0" fontId="3" fillId="0" borderId="53" xfId="0" applyFont="1" applyBorder="1" applyProtection="1">
      <protection hidden="1"/>
    </xf>
    <xf numFmtId="0" fontId="17" fillId="3" borderId="0" xfId="0" applyFont="1" applyFill="1" applyAlignment="1" applyProtection="1">
      <alignment horizontal="center" vertical="center" textRotation="90"/>
      <protection hidden="1"/>
    </xf>
    <xf numFmtId="0" fontId="22" fillId="0" borderId="53" xfId="0" applyFont="1" applyBorder="1" applyAlignment="1" applyProtection="1">
      <alignment horizontal="center" vertical="center"/>
      <protection hidden="1"/>
    </xf>
    <xf numFmtId="0" fontId="0" fillId="3" borderId="2" xfId="0" applyFill="1" applyBorder="1" applyAlignment="1" applyProtection="1">
      <alignment horizontal="center"/>
      <protection hidden="1"/>
    </xf>
    <xf numFmtId="0" fontId="0" fillId="3" borderId="0" xfId="0" applyFill="1" applyAlignment="1" applyProtection="1">
      <alignment horizontal="center"/>
      <protection hidden="1"/>
    </xf>
    <xf numFmtId="0" fontId="0" fillId="0" borderId="0" xfId="0" applyAlignment="1" applyProtection="1">
      <alignment horizontal="center"/>
      <protection hidden="1"/>
    </xf>
    <xf numFmtId="1" fontId="12" fillId="3" borderId="29" xfId="0" applyNumberFormat="1" applyFont="1" applyFill="1" applyBorder="1" applyAlignment="1" applyProtection="1">
      <alignment horizontal="center" vertical="center"/>
      <protection hidden="1"/>
    </xf>
    <xf numFmtId="0" fontId="14" fillId="3" borderId="0" xfId="0" applyFont="1" applyFill="1" applyProtection="1">
      <protection hidden="1"/>
    </xf>
    <xf numFmtId="0" fontId="12" fillId="0" borderId="0" xfId="0" applyFont="1" applyProtection="1">
      <protection hidden="1"/>
    </xf>
    <xf numFmtId="0" fontId="25" fillId="14" borderId="0" xfId="0" applyFont="1" applyFill="1" applyAlignment="1" applyProtection="1">
      <alignment horizontal="right"/>
      <protection hidden="1"/>
    </xf>
    <xf numFmtId="0" fontId="25" fillId="14" borderId="0" xfId="0" applyFont="1" applyFill="1" applyAlignment="1" applyProtection="1">
      <alignment horizontal="left" vertical="top"/>
      <protection hidden="1"/>
    </xf>
    <xf numFmtId="164" fontId="12" fillId="14" borderId="0" xfId="0" applyNumberFormat="1" applyFont="1" applyFill="1" applyAlignment="1" applyProtection="1">
      <alignment horizontal="center" vertical="center" wrapText="1"/>
      <protection hidden="1"/>
    </xf>
    <xf numFmtId="1" fontId="25" fillId="14" borderId="0" xfId="0" applyNumberFormat="1" applyFont="1" applyFill="1" applyAlignment="1" applyProtection="1">
      <alignment horizontal="center" vertical="center"/>
      <protection hidden="1"/>
    </xf>
    <xf numFmtId="0" fontId="0" fillId="14" borderId="0" xfId="0" applyFill="1" applyProtection="1">
      <protection hidden="1"/>
    </xf>
    <xf numFmtId="0" fontId="0" fillId="3" borderId="0" xfId="0" applyFill="1" applyProtection="1">
      <protection hidden="1"/>
    </xf>
    <xf numFmtId="0" fontId="25" fillId="0" borderId="0" xfId="0" applyFont="1" applyProtection="1">
      <protection hidden="1"/>
    </xf>
    <xf numFmtId="0" fontId="0" fillId="0" borderId="6" xfId="0" applyBorder="1" applyProtection="1">
      <protection hidden="1"/>
    </xf>
    <xf numFmtId="0" fontId="21" fillId="0" borderId="46" xfId="0" applyFont="1" applyBorder="1" applyAlignment="1" applyProtection="1">
      <alignment horizontal="center" vertical="center"/>
      <protection hidden="1"/>
    </xf>
    <xf numFmtId="0" fontId="10" fillId="16" borderId="76" xfId="0" applyFont="1" applyFill="1" applyBorder="1" applyAlignment="1" applyProtection="1">
      <alignment horizontal="center" vertical="center" wrapText="1"/>
      <protection hidden="1"/>
    </xf>
    <xf numFmtId="0" fontId="10" fillId="16" borderId="53" xfId="0" applyFont="1" applyFill="1" applyBorder="1" applyAlignment="1" applyProtection="1">
      <alignment horizontal="center" vertical="center" wrapText="1"/>
      <protection hidden="1"/>
    </xf>
    <xf numFmtId="0" fontId="10" fillId="16" borderId="2" xfId="0" applyFont="1" applyFill="1" applyBorder="1" applyAlignment="1" applyProtection="1">
      <alignment horizontal="center" vertical="center" wrapText="1"/>
      <protection hidden="1"/>
    </xf>
    <xf numFmtId="0" fontId="10" fillId="16" borderId="126" xfId="0" applyFont="1" applyFill="1" applyBorder="1" applyAlignment="1" applyProtection="1">
      <alignment horizontal="center" vertical="center" wrapText="1"/>
      <protection hidden="1"/>
    </xf>
    <xf numFmtId="0" fontId="3" fillId="3" borderId="90" xfId="0" applyFont="1" applyFill="1" applyBorder="1" applyProtection="1">
      <protection hidden="1"/>
    </xf>
    <xf numFmtId="0" fontId="3" fillId="3" borderId="55" xfId="0" applyFont="1" applyFill="1" applyBorder="1" applyProtection="1">
      <protection hidden="1"/>
    </xf>
    <xf numFmtId="0" fontId="46" fillId="5" borderId="80" xfId="0" applyFont="1" applyFill="1" applyBorder="1" applyAlignment="1" applyProtection="1">
      <alignment horizontal="center" vertical="center"/>
      <protection hidden="1"/>
    </xf>
    <xf numFmtId="0" fontId="3" fillId="3" borderId="55" xfId="0" applyFont="1" applyFill="1" applyBorder="1" applyAlignment="1" applyProtection="1">
      <alignment vertical="center"/>
      <protection hidden="1"/>
    </xf>
    <xf numFmtId="0" fontId="3" fillId="0" borderId="55" xfId="0" applyFont="1" applyBorder="1" applyAlignment="1" applyProtection="1">
      <alignment vertical="center"/>
      <protection hidden="1"/>
    </xf>
    <xf numFmtId="0" fontId="0" fillId="0" borderId="0" xfId="0" applyAlignment="1" applyProtection="1">
      <alignment vertical="top"/>
      <protection hidden="1"/>
    </xf>
    <xf numFmtId="0" fontId="46" fillId="5" borderId="79" xfId="0" applyFont="1" applyFill="1" applyBorder="1" applyAlignment="1" applyProtection="1">
      <alignment horizontal="center" vertical="center"/>
      <protection hidden="1"/>
    </xf>
    <xf numFmtId="0" fontId="22" fillId="3" borderId="46" xfId="0" applyFont="1" applyFill="1" applyBorder="1" applyAlignment="1" applyProtection="1">
      <alignment horizontal="center" vertical="center"/>
      <protection hidden="1"/>
    </xf>
    <xf numFmtId="0" fontId="18" fillId="0" borderId="37" xfId="0" applyFont="1" applyBorder="1" applyAlignment="1" applyProtection="1">
      <alignment horizontal="right" vertical="top"/>
      <protection hidden="1"/>
    </xf>
    <xf numFmtId="0" fontId="18" fillId="0" borderId="37" xfId="0" applyFont="1" applyBorder="1" applyAlignment="1" applyProtection="1">
      <alignment horizontal="center" vertical="top"/>
      <protection hidden="1"/>
    </xf>
    <xf numFmtId="0" fontId="22" fillId="0" borderId="46" xfId="0" applyFont="1" applyBorder="1" applyAlignment="1" applyProtection="1">
      <alignment horizontal="center" vertical="center"/>
      <protection hidden="1"/>
    </xf>
    <xf numFmtId="0" fontId="0" fillId="0" borderId="2" xfId="0" applyBorder="1" applyAlignment="1" applyProtection="1">
      <alignment horizontal="center"/>
      <protection hidden="1"/>
    </xf>
    <xf numFmtId="0" fontId="14" fillId="0" borderId="28" xfId="0" applyFont="1" applyBorder="1" applyProtection="1">
      <protection hidden="1"/>
    </xf>
    <xf numFmtId="0" fontId="13" fillId="0" borderId="27" xfId="0" applyFont="1" applyBorder="1" applyAlignment="1" applyProtection="1">
      <alignment horizontal="right"/>
      <protection hidden="1"/>
    </xf>
    <xf numFmtId="0" fontId="13" fillId="0" borderId="27" xfId="0" applyFont="1" applyBorder="1" applyProtection="1">
      <protection hidden="1"/>
    </xf>
    <xf numFmtId="0" fontId="14" fillId="0" borderId="0" xfId="0" applyFont="1" applyProtection="1">
      <protection hidden="1"/>
    </xf>
    <xf numFmtId="0" fontId="0" fillId="0" borderId="0" xfId="0" applyAlignment="1" applyProtection="1">
      <alignment horizontal="right"/>
      <protection hidden="1"/>
    </xf>
    <xf numFmtId="0" fontId="17" fillId="0" borderId="0" xfId="0" applyFont="1" applyProtection="1">
      <protection hidden="1"/>
    </xf>
    <xf numFmtId="164" fontId="13" fillId="3" borderId="78" xfId="0" applyNumberFormat="1" applyFont="1" applyFill="1" applyBorder="1" applyAlignment="1" applyProtection="1">
      <alignment horizontal="center" vertical="center" wrapText="1"/>
      <protection locked="0" hidden="1"/>
    </xf>
    <xf numFmtId="164" fontId="12" fillId="3" borderId="76" xfId="0" applyNumberFormat="1" applyFont="1" applyFill="1" applyBorder="1" applyAlignment="1" applyProtection="1">
      <alignment horizontal="center" vertical="center" wrapText="1"/>
      <protection locked="0" hidden="1"/>
    </xf>
    <xf numFmtId="164" fontId="12" fillId="3" borderId="77" xfId="0" applyNumberFormat="1" applyFont="1" applyFill="1" applyBorder="1" applyAlignment="1" applyProtection="1">
      <alignment horizontal="center" vertical="center" wrapText="1"/>
      <protection locked="0" hidden="1"/>
    </xf>
    <xf numFmtId="0" fontId="12" fillId="0" borderId="99" xfId="0" applyFont="1" applyBorder="1" applyProtection="1">
      <protection locked="0" hidden="1"/>
    </xf>
    <xf numFmtId="164" fontId="12" fillId="3" borderId="112" xfId="0" applyNumberFormat="1" applyFont="1" applyFill="1" applyBorder="1" applyAlignment="1" applyProtection="1">
      <alignment horizontal="center" vertical="center" wrapText="1"/>
      <protection locked="0" hidden="1"/>
    </xf>
    <xf numFmtId="0" fontId="12" fillId="0" borderId="99" xfId="0" applyFont="1" applyBorder="1" applyAlignment="1" applyProtection="1">
      <alignment horizontal="left" vertical="top"/>
      <protection locked="0" hidden="1"/>
    </xf>
    <xf numFmtId="164" fontId="13" fillId="3" borderId="76" xfId="0" applyNumberFormat="1" applyFont="1" applyFill="1" applyBorder="1" applyAlignment="1" applyProtection="1">
      <alignment horizontal="center" vertical="center" wrapText="1"/>
      <protection locked="0" hidden="1"/>
    </xf>
    <xf numFmtId="0" fontId="12" fillId="0" borderId="35" xfId="0" applyFont="1" applyBorder="1" applyProtection="1">
      <protection locked="0" hidden="1"/>
    </xf>
    <xf numFmtId="0" fontId="12" fillId="0" borderId="35" xfId="0" applyFont="1" applyBorder="1" applyAlignment="1" applyProtection="1">
      <alignment horizontal="left" vertical="top"/>
      <protection locked="0" hidden="1"/>
    </xf>
    <xf numFmtId="0" fontId="0" fillId="0" borderId="0" xfId="0" applyProtection="1">
      <protection locked="0" hidden="1"/>
    </xf>
    <xf numFmtId="0" fontId="61" fillId="0" borderId="0" xfId="0" applyFont="1" applyProtection="1">
      <protection locked="0" hidden="1"/>
    </xf>
    <xf numFmtId="164" fontId="46" fillId="3" borderId="78" xfId="0" applyNumberFormat="1" applyFont="1" applyFill="1" applyBorder="1" applyAlignment="1" applyProtection="1">
      <alignment horizontal="center" vertical="center" wrapText="1"/>
      <protection locked="0" hidden="1"/>
    </xf>
    <xf numFmtId="164" fontId="25" fillId="3" borderId="76" xfId="0" applyNumberFormat="1" applyFont="1" applyFill="1" applyBorder="1" applyAlignment="1" applyProtection="1">
      <alignment horizontal="center" vertical="center" wrapText="1"/>
      <protection locked="0" hidden="1"/>
    </xf>
    <xf numFmtId="164" fontId="25" fillId="3" borderId="77" xfId="0" applyNumberFormat="1" applyFont="1" applyFill="1" applyBorder="1" applyAlignment="1" applyProtection="1">
      <alignment horizontal="center" vertical="center" wrapText="1"/>
      <protection locked="0" hidden="1"/>
    </xf>
    <xf numFmtId="0" fontId="12" fillId="0" borderId="108" xfId="0" applyFont="1" applyBorder="1" applyAlignment="1" applyProtection="1">
      <alignment horizontal="left" vertical="top"/>
      <protection locked="0" hidden="1"/>
    </xf>
    <xf numFmtId="0" fontId="12" fillId="0" borderId="108" xfId="0" applyFont="1" applyBorder="1" applyProtection="1">
      <protection locked="0" hidden="1"/>
    </xf>
    <xf numFmtId="0" fontId="0" fillId="18" borderId="0" xfId="0" applyFill="1" applyProtection="1">
      <protection hidden="1"/>
    </xf>
    <xf numFmtId="0" fontId="10" fillId="18" borderId="76" xfId="0" applyFont="1" applyFill="1" applyBorder="1" applyAlignment="1" applyProtection="1">
      <alignment horizontal="center" vertical="center" wrapText="1"/>
      <protection hidden="1"/>
    </xf>
    <xf numFmtId="0" fontId="10" fillId="18" borderId="111" xfId="0" applyFont="1" applyFill="1" applyBorder="1" applyAlignment="1" applyProtection="1">
      <alignment horizontal="center" vertical="center" wrapText="1"/>
      <protection hidden="1"/>
    </xf>
    <xf numFmtId="0" fontId="10" fillId="18" borderId="53" xfId="0" applyFont="1" applyFill="1" applyBorder="1" applyAlignment="1" applyProtection="1">
      <alignment horizontal="center" vertical="center" wrapText="1"/>
      <protection hidden="1"/>
    </xf>
    <xf numFmtId="0" fontId="10" fillId="18" borderId="75" xfId="0" applyFont="1" applyFill="1" applyBorder="1" applyAlignment="1" applyProtection="1">
      <alignment horizontal="center" vertical="center" wrapText="1"/>
      <protection hidden="1"/>
    </xf>
    <xf numFmtId="0" fontId="10" fillId="18" borderId="110" xfId="0" applyFont="1" applyFill="1" applyBorder="1" applyAlignment="1" applyProtection="1">
      <alignment horizontal="center" vertical="center" wrapText="1"/>
      <protection hidden="1"/>
    </xf>
    <xf numFmtId="0" fontId="0" fillId="18" borderId="2" xfId="0" applyFill="1" applyBorder="1" applyAlignment="1" applyProtection="1">
      <alignment horizontal="center"/>
      <protection hidden="1"/>
    </xf>
    <xf numFmtId="0" fontId="0" fillId="18" borderId="0" xfId="0" applyFill="1" applyAlignment="1" applyProtection="1">
      <alignment horizontal="center"/>
      <protection hidden="1"/>
    </xf>
    <xf numFmtId="0" fontId="0" fillId="0" borderId="0" xfId="0" applyAlignment="1" applyProtection="1">
      <alignment horizontal="center" vertical="center"/>
      <protection locked="0" hidden="1"/>
    </xf>
    <xf numFmtId="0" fontId="14" fillId="7" borderId="0" xfId="1" applyFill="1" applyAlignment="1" applyProtection="1">
      <alignment vertical="center"/>
      <protection hidden="1"/>
    </xf>
    <xf numFmtId="0" fontId="11" fillId="18" borderId="115" xfId="0" applyFont="1" applyFill="1" applyBorder="1" applyAlignment="1" applyProtection="1">
      <alignment horizontal="center" vertical="center" wrapText="1"/>
      <protection hidden="1"/>
    </xf>
    <xf numFmtId="0" fontId="35" fillId="18" borderId="0" xfId="1" applyFont="1" applyFill="1" applyAlignment="1" applyProtection="1">
      <alignment horizontal="center" vertical="center"/>
      <protection hidden="1"/>
    </xf>
    <xf numFmtId="0" fontId="11" fillId="18" borderId="68" xfId="0" applyFont="1" applyFill="1" applyBorder="1" applyAlignment="1" applyProtection="1">
      <alignment horizontal="center" vertical="center" wrapText="1"/>
      <protection hidden="1"/>
    </xf>
    <xf numFmtId="0" fontId="13" fillId="5" borderId="61" xfId="0" applyFont="1" applyFill="1" applyBorder="1" applyAlignment="1" applyProtection="1">
      <alignment horizontal="center" vertical="center"/>
      <protection locked="0" hidden="1"/>
    </xf>
    <xf numFmtId="0" fontId="13" fillId="5" borderId="70" xfId="0" applyFont="1" applyFill="1" applyBorder="1" applyAlignment="1" applyProtection="1">
      <alignment horizontal="center" vertical="center"/>
      <protection locked="0" hidden="1"/>
    </xf>
    <xf numFmtId="0" fontId="13" fillId="5" borderId="71" xfId="0" applyFont="1" applyFill="1" applyBorder="1" applyAlignment="1" applyProtection="1">
      <alignment horizontal="center" vertical="center"/>
      <protection locked="0" hidden="1"/>
    </xf>
    <xf numFmtId="0" fontId="13" fillId="5" borderId="72" xfId="0" applyFont="1" applyFill="1" applyBorder="1" applyAlignment="1" applyProtection="1">
      <alignment horizontal="center" vertical="center"/>
      <protection locked="0" hidden="1"/>
    </xf>
    <xf numFmtId="0" fontId="5" fillId="0" borderId="4" xfId="1" applyFont="1" applyBorder="1" applyAlignment="1" applyProtection="1">
      <alignment horizontal="center" vertical="center"/>
      <protection locked="0" hidden="1"/>
    </xf>
    <xf numFmtId="0" fontId="5" fillId="0" borderId="66" xfId="1" applyFont="1" applyBorder="1" applyAlignment="1" applyProtection="1">
      <alignment horizontal="center" vertical="center"/>
      <protection locked="0" hidden="1"/>
    </xf>
    <xf numFmtId="0" fontId="38" fillId="19" borderId="52" xfId="0" applyFont="1" applyFill="1" applyBorder="1" applyAlignment="1">
      <alignment vertical="center" wrapText="1"/>
    </xf>
    <xf numFmtId="0" fontId="72" fillId="19" borderId="69" xfId="0" applyFont="1" applyFill="1" applyBorder="1" applyAlignment="1">
      <alignment vertical="center" wrapText="1"/>
    </xf>
    <xf numFmtId="0" fontId="7" fillId="18" borderId="23" xfId="0" applyFont="1" applyFill="1" applyBorder="1" applyAlignment="1" applyProtection="1">
      <alignment horizontal="center" vertical="center" wrapText="1"/>
      <protection hidden="1"/>
    </xf>
    <xf numFmtId="0" fontId="0" fillId="3" borderId="53" xfId="0" applyFill="1" applyBorder="1" applyProtection="1">
      <protection hidden="1"/>
    </xf>
    <xf numFmtId="0" fontId="17" fillId="3" borderId="53" xfId="0" applyFont="1" applyFill="1" applyBorder="1" applyAlignment="1" applyProtection="1">
      <alignment horizontal="center" vertical="center"/>
      <protection hidden="1"/>
    </xf>
    <xf numFmtId="164" fontId="5" fillId="3" borderId="52" xfId="0" applyNumberFormat="1" applyFont="1" applyFill="1" applyBorder="1" applyAlignment="1" applyProtection="1">
      <alignment horizontal="center" vertical="center" wrapText="1"/>
      <protection locked="0" hidden="1"/>
    </xf>
    <xf numFmtId="1" fontId="13" fillId="5" borderId="127" xfId="0" applyNumberFormat="1" applyFont="1" applyFill="1" applyBorder="1" applyAlignment="1" applyProtection="1">
      <alignment horizontal="center" vertical="center"/>
      <protection hidden="1"/>
    </xf>
    <xf numFmtId="1" fontId="13" fillId="5" borderId="128" xfId="0" applyNumberFormat="1" applyFont="1" applyFill="1" applyBorder="1" applyAlignment="1" applyProtection="1">
      <alignment horizontal="center" vertical="center"/>
      <protection hidden="1"/>
    </xf>
    <xf numFmtId="1" fontId="13" fillId="5" borderId="129" xfId="0" applyNumberFormat="1" applyFont="1" applyFill="1" applyBorder="1" applyAlignment="1" applyProtection="1">
      <alignment horizontal="center" vertical="center"/>
      <protection hidden="1"/>
    </xf>
    <xf numFmtId="0" fontId="74" fillId="3" borderId="53" xfId="0" applyFont="1" applyFill="1" applyBorder="1" applyProtection="1">
      <protection hidden="1"/>
    </xf>
    <xf numFmtId="0" fontId="75" fillId="3" borderId="53" xfId="0" applyFont="1" applyFill="1" applyBorder="1" applyAlignment="1" applyProtection="1">
      <alignment horizontal="center" vertical="center"/>
      <protection hidden="1"/>
    </xf>
    <xf numFmtId="0" fontId="9" fillId="7" borderId="15" xfId="0" applyFont="1" applyFill="1" applyBorder="1" applyAlignment="1" applyProtection="1">
      <alignment horizontal="center" vertical="center"/>
      <protection hidden="1"/>
    </xf>
    <xf numFmtId="0" fontId="0" fillId="7" borderId="0" xfId="0" applyFill="1" applyProtection="1">
      <protection hidden="1"/>
    </xf>
    <xf numFmtId="0" fontId="14" fillId="0" borderId="0" xfId="0" applyFont="1" applyAlignment="1">
      <alignment vertical="center"/>
    </xf>
    <xf numFmtId="0" fontId="41" fillId="0" borderId="11" xfId="0" applyFont="1" applyBorder="1" applyProtection="1">
      <protection hidden="1"/>
    </xf>
    <xf numFmtId="0" fontId="14" fillId="3" borderId="0" xfId="0" applyFont="1" applyFill="1" applyAlignment="1">
      <alignment vertical="center"/>
    </xf>
    <xf numFmtId="0" fontId="0" fillId="5" borderId="0" xfId="0" applyFill="1"/>
    <xf numFmtId="0" fontId="0" fillId="20" borderId="0" xfId="0" applyFill="1"/>
    <xf numFmtId="0" fontId="2" fillId="21" borderId="139" xfId="0" applyFont="1" applyFill="1" applyBorder="1" applyAlignment="1">
      <alignment horizontal="center" vertical="center" wrapText="1"/>
    </xf>
    <xf numFmtId="0" fontId="0" fillId="21" borderId="140" xfId="0" applyFill="1" applyBorder="1" applyAlignment="1">
      <alignment vertical="top" wrapText="1"/>
    </xf>
    <xf numFmtId="0" fontId="0" fillId="21" borderId="141" xfId="0" applyFill="1" applyBorder="1" applyAlignment="1">
      <alignment vertical="top" wrapText="1"/>
    </xf>
    <xf numFmtId="0" fontId="0" fillId="21" borderId="141" xfId="0" applyFill="1" applyBorder="1" applyAlignment="1">
      <alignment horizontal="center" vertical="top" wrapText="1"/>
    </xf>
    <xf numFmtId="0" fontId="0" fillId="21" borderId="142" xfId="0" applyFill="1" applyBorder="1" applyAlignment="1">
      <alignment horizontal="center" vertical="top" wrapText="1"/>
    </xf>
    <xf numFmtId="0" fontId="0" fillId="21" borderId="143" xfId="0" applyFill="1" applyBorder="1" applyAlignment="1">
      <alignment vertical="top" wrapText="1"/>
    </xf>
    <xf numFmtId="0" fontId="2" fillId="21" borderId="144" xfId="0" applyFont="1" applyFill="1" applyBorder="1" applyAlignment="1">
      <alignment horizontal="center" vertical="center" wrapText="1"/>
    </xf>
    <xf numFmtId="0" fontId="0" fillId="21" borderId="145" xfId="0" applyFill="1" applyBorder="1" applyAlignment="1">
      <alignment vertical="top" wrapText="1"/>
    </xf>
    <xf numFmtId="0" fontId="0" fillId="21" borderId="146" xfId="0" applyFill="1" applyBorder="1" applyAlignment="1">
      <alignment vertical="top" wrapText="1"/>
    </xf>
    <xf numFmtId="0" fontId="0" fillId="21" borderId="146" xfId="0" applyFill="1" applyBorder="1" applyAlignment="1">
      <alignment horizontal="center" vertical="top" wrapText="1"/>
    </xf>
    <xf numFmtId="0" fontId="0" fillId="21" borderId="147" xfId="0" applyFill="1" applyBorder="1" applyAlignment="1">
      <alignment horizontal="center" vertical="top" wrapText="1"/>
    </xf>
    <xf numFmtId="0" fontId="0" fillId="21" borderId="148" xfId="0" applyFill="1" applyBorder="1" applyAlignment="1">
      <alignment vertical="top" wrapText="1"/>
    </xf>
    <xf numFmtId="0" fontId="74" fillId="21" borderId="146" xfId="0" applyFont="1" applyFill="1" applyBorder="1" applyAlignment="1">
      <alignment vertical="top" wrapText="1"/>
    </xf>
    <xf numFmtId="0" fontId="81" fillId="21" borderId="145" xfId="0" applyFont="1" applyFill="1" applyBorder="1" applyAlignment="1">
      <alignment vertical="top" wrapText="1"/>
    </xf>
    <xf numFmtId="0" fontId="81" fillId="21" borderId="146" xfId="0" applyFont="1" applyFill="1" applyBorder="1" applyAlignment="1">
      <alignment vertical="top" wrapText="1"/>
    </xf>
    <xf numFmtId="0" fontId="81" fillId="21" borderId="146" xfId="0" applyFont="1" applyFill="1" applyBorder="1" applyAlignment="1">
      <alignment horizontal="center" vertical="top" wrapText="1"/>
    </xf>
    <xf numFmtId="0" fontId="81" fillId="21" borderId="147" xfId="0" applyFont="1" applyFill="1" applyBorder="1" applyAlignment="1">
      <alignment horizontal="center" vertical="top" wrapText="1"/>
    </xf>
    <xf numFmtId="0" fontId="14" fillId="21" borderId="146" xfId="0" applyFont="1" applyFill="1" applyBorder="1" applyAlignment="1">
      <alignment vertical="top" wrapText="1"/>
    </xf>
    <xf numFmtId="0" fontId="81" fillId="21" borderId="148" xfId="0" applyFont="1" applyFill="1" applyBorder="1" applyAlignment="1">
      <alignment vertical="top" wrapText="1"/>
    </xf>
    <xf numFmtId="0" fontId="0" fillId="0" borderId="148" xfId="0" applyBorder="1" applyAlignment="1">
      <alignment vertical="top" wrapText="1"/>
    </xf>
    <xf numFmtId="0" fontId="0" fillId="21" borderId="147" xfId="0" applyFill="1" applyBorder="1" applyAlignment="1">
      <alignment vertical="top" wrapText="1"/>
    </xf>
    <xf numFmtId="0" fontId="0" fillId="22" borderId="0" xfId="0" applyFill="1" applyAlignment="1">
      <alignment vertical="top" wrapText="1"/>
    </xf>
    <xf numFmtId="0" fontId="2" fillId="21" borderId="150" xfId="0" applyFont="1" applyFill="1" applyBorder="1" applyAlignment="1">
      <alignment horizontal="center" vertical="center" wrapText="1"/>
    </xf>
    <xf numFmtId="0" fontId="0" fillId="0" borderId="151" xfId="0" applyBorder="1" applyAlignment="1">
      <alignment vertical="top" wrapText="1"/>
    </xf>
    <xf numFmtId="0" fontId="0" fillId="0" borderId="152" xfId="0" applyBorder="1" applyAlignment="1">
      <alignment vertical="top" wrapText="1"/>
    </xf>
    <xf numFmtId="0" fontId="0" fillId="0" borderId="152" xfId="0" applyBorder="1" applyAlignment="1">
      <alignment horizontal="center" vertical="top" wrapText="1"/>
    </xf>
    <xf numFmtId="0" fontId="0" fillId="0" borderId="153" xfId="0" applyBorder="1" applyAlignment="1">
      <alignment horizontal="center" vertical="top" wrapText="1"/>
    </xf>
    <xf numFmtId="0" fontId="0" fillId="21" borderId="151" xfId="0" applyFill="1" applyBorder="1" applyAlignment="1">
      <alignment vertical="top" wrapText="1"/>
    </xf>
    <xf numFmtId="0" fontId="0" fillId="21" borderId="152" xfId="0" applyFill="1" applyBorder="1" applyAlignment="1">
      <alignment vertical="top" wrapText="1"/>
    </xf>
    <xf numFmtId="0" fontId="0" fillId="21" borderId="152" xfId="0" applyFill="1" applyBorder="1" applyAlignment="1">
      <alignment horizontal="center" vertical="top" wrapText="1"/>
    </xf>
    <xf numFmtId="0" fontId="0" fillId="21" borderId="153" xfId="0" applyFill="1" applyBorder="1" applyAlignment="1">
      <alignment horizontal="center" vertical="top" wrapText="1"/>
    </xf>
    <xf numFmtId="0" fontId="0" fillId="21" borderId="154" xfId="0" applyFill="1" applyBorder="1" applyAlignment="1">
      <alignment vertical="top" wrapText="1"/>
    </xf>
    <xf numFmtId="0" fontId="81" fillId="21" borderId="151" xfId="0" applyFont="1" applyFill="1" applyBorder="1" applyAlignment="1">
      <alignment vertical="top" wrapText="1"/>
    </xf>
    <xf numFmtId="0" fontId="81" fillId="21" borderId="152" xfId="0" applyFont="1" applyFill="1" applyBorder="1" applyAlignment="1">
      <alignment vertical="top" wrapText="1"/>
    </xf>
    <xf numFmtId="0" fontId="81" fillId="21" borderId="152" xfId="0" applyFont="1" applyFill="1" applyBorder="1" applyAlignment="1">
      <alignment horizontal="center" vertical="top" wrapText="1"/>
    </xf>
    <xf numFmtId="0" fontId="81" fillId="21" borderId="153" xfId="0" applyFont="1" applyFill="1" applyBorder="1" applyAlignment="1">
      <alignment horizontal="center" vertical="top" wrapText="1"/>
    </xf>
    <xf numFmtId="0" fontId="74" fillId="21" borderId="152" xfId="0" applyFont="1" applyFill="1" applyBorder="1" applyAlignment="1">
      <alignment vertical="top" wrapText="1"/>
    </xf>
    <xf numFmtId="0" fontId="0" fillId="0" borderId="0" xfId="0" applyAlignment="1">
      <alignment horizontal="center" vertical="center" wrapText="1"/>
    </xf>
    <xf numFmtId="0" fontId="20" fillId="0" borderId="0" xfId="0" applyFont="1" applyAlignment="1">
      <alignment horizontal="left" vertical="center"/>
    </xf>
    <xf numFmtId="0" fontId="20" fillId="0" borderId="0" xfId="0" applyFont="1" applyAlignment="1">
      <alignment horizontal="center" vertical="center"/>
    </xf>
    <xf numFmtId="0" fontId="0" fillId="0" borderId="0" xfId="0" applyAlignment="1">
      <alignment wrapText="1"/>
    </xf>
    <xf numFmtId="0" fontId="0" fillId="0" borderId="0" xfId="0" applyAlignment="1">
      <alignment horizontal="center" wrapText="1"/>
    </xf>
    <xf numFmtId="0" fontId="0" fillId="0" borderId="159" xfId="0" applyBorder="1" applyAlignment="1">
      <alignment wrapText="1"/>
    </xf>
    <xf numFmtId="0" fontId="0" fillId="21" borderId="0" xfId="0" applyFill="1" applyAlignment="1">
      <alignment vertical="top" wrapText="1"/>
    </xf>
    <xf numFmtId="0" fontId="0" fillId="4" borderId="0" xfId="0" applyFill="1" applyAlignment="1">
      <alignment vertical="top" wrapText="1"/>
    </xf>
    <xf numFmtId="0" fontId="0" fillId="0" borderId="0" xfId="0" applyAlignment="1">
      <alignment vertical="top" wrapText="1"/>
    </xf>
    <xf numFmtId="14" fontId="5" fillId="3" borderId="47" xfId="0" applyNumberFormat="1" applyFont="1" applyFill="1" applyBorder="1" applyAlignment="1" applyProtection="1">
      <alignment horizontal="center" vertical="center" wrapText="1"/>
      <protection locked="0"/>
    </xf>
    <xf numFmtId="0" fontId="5" fillId="3" borderId="4" xfId="0" applyFont="1" applyFill="1" applyBorder="1" applyAlignment="1" applyProtection="1">
      <alignment vertical="center"/>
      <protection locked="0"/>
    </xf>
    <xf numFmtId="0" fontId="5" fillId="3" borderId="4" xfId="0" applyFont="1" applyFill="1" applyBorder="1" applyAlignment="1" applyProtection="1">
      <alignment horizontal="center" vertical="center" wrapText="1"/>
      <protection locked="0"/>
    </xf>
    <xf numFmtId="14" fontId="5" fillId="3" borderId="4" xfId="0" applyNumberFormat="1" applyFont="1" applyFill="1" applyBorder="1" applyAlignment="1" applyProtection="1">
      <alignment vertical="center"/>
      <protection locked="0"/>
    </xf>
    <xf numFmtId="14" fontId="5" fillId="3" borderId="19" xfId="0" applyNumberFormat="1" applyFont="1" applyFill="1" applyBorder="1" applyAlignment="1" applyProtection="1">
      <alignment vertical="center"/>
      <protection locked="0"/>
    </xf>
    <xf numFmtId="0" fontId="5" fillId="3" borderId="19" xfId="0" applyFont="1" applyFill="1" applyBorder="1" applyAlignment="1" applyProtection="1">
      <alignment horizontal="center" vertical="center" wrapText="1"/>
      <protection locked="0"/>
    </xf>
    <xf numFmtId="0" fontId="0" fillId="3" borderId="43" xfId="0" applyFill="1" applyBorder="1" applyProtection="1">
      <protection hidden="1"/>
    </xf>
    <xf numFmtId="0" fontId="0" fillId="3" borderId="44" xfId="0" applyFill="1" applyBorder="1" applyProtection="1">
      <protection hidden="1"/>
    </xf>
    <xf numFmtId="0" fontId="0" fillId="0" borderId="45" xfId="0" applyBorder="1" applyProtection="1">
      <protection hidden="1"/>
    </xf>
    <xf numFmtId="0" fontId="0" fillId="3" borderId="46" xfId="0" applyFill="1" applyBorder="1" applyProtection="1">
      <protection hidden="1"/>
    </xf>
    <xf numFmtId="0" fontId="0" fillId="0" borderId="45" xfId="0" applyBorder="1" applyAlignment="1" applyProtection="1">
      <alignment horizontal="center" vertical="center"/>
      <protection locked="0" hidden="1"/>
    </xf>
    <xf numFmtId="0" fontId="0" fillId="3" borderId="0" xfId="0" applyFill="1" applyAlignment="1" applyProtection="1">
      <alignment horizontal="center" vertical="center"/>
      <protection locked="0" hidden="1"/>
    </xf>
    <xf numFmtId="0" fontId="0" fillId="3" borderId="45" xfId="0" applyFill="1" applyBorder="1" applyAlignment="1" applyProtection="1">
      <alignment horizontal="center" vertical="center"/>
      <protection locked="0" hidden="1"/>
    </xf>
    <xf numFmtId="0" fontId="0" fillId="3" borderId="45" xfId="0" applyFill="1" applyBorder="1" applyProtection="1">
      <protection hidden="1"/>
    </xf>
    <xf numFmtId="0" fontId="0" fillId="3" borderId="46" xfId="0" applyFill="1" applyBorder="1" applyAlignment="1" applyProtection="1">
      <alignment horizontal="center"/>
      <protection hidden="1"/>
    </xf>
    <xf numFmtId="0" fontId="0" fillId="0" borderId="27" xfId="0" applyBorder="1" applyProtection="1">
      <protection hidden="1"/>
    </xf>
    <xf numFmtId="0" fontId="0" fillId="3" borderId="28" xfId="0" applyFill="1" applyBorder="1" applyProtection="1">
      <protection hidden="1"/>
    </xf>
    <xf numFmtId="0" fontId="0" fillId="0" borderId="28" xfId="0" applyBorder="1" applyAlignment="1" applyProtection="1">
      <alignment horizontal="right"/>
      <protection hidden="1"/>
    </xf>
    <xf numFmtId="0" fontId="0" fillId="0" borderId="28" xfId="0" applyBorder="1" applyProtection="1">
      <protection hidden="1"/>
    </xf>
    <xf numFmtId="0" fontId="0" fillId="3" borderId="29" xfId="0" applyFill="1" applyBorder="1" applyProtection="1">
      <protection hidden="1"/>
    </xf>
    <xf numFmtId="0" fontId="1" fillId="3" borderId="0" xfId="0" applyFont="1" applyFill="1" applyAlignment="1">
      <alignment horizontal="center" vertical="center"/>
    </xf>
    <xf numFmtId="0" fontId="1" fillId="3" borderId="46" xfId="0" applyFont="1" applyFill="1" applyBorder="1" applyAlignment="1">
      <alignment horizontal="center" vertical="center"/>
    </xf>
    <xf numFmtId="0" fontId="2" fillId="3" borderId="0" xfId="0" applyFont="1" applyFill="1" applyAlignment="1" applyProtection="1">
      <alignment horizontal="right" vertical="center"/>
      <protection hidden="1"/>
    </xf>
    <xf numFmtId="0" fontId="14" fillId="0" borderId="0" xfId="0" applyFont="1" applyAlignment="1">
      <alignment horizontal="centerContinuous" vertical="center"/>
    </xf>
    <xf numFmtId="0" fontId="5" fillId="0" borderId="0" xfId="0" applyFont="1" applyAlignment="1">
      <alignment horizontal="right" vertical="center"/>
    </xf>
    <xf numFmtId="0" fontId="5" fillId="3" borderId="0" xfId="0" applyFont="1" applyFill="1" applyAlignment="1">
      <alignment horizontal="right" vertical="center"/>
    </xf>
    <xf numFmtId="0" fontId="14" fillId="3" borderId="0" xfId="0" applyFont="1" applyFill="1" applyAlignment="1" applyProtection="1">
      <alignment vertical="center"/>
      <protection locked="0"/>
    </xf>
    <xf numFmtId="0" fontId="14" fillId="3" borderId="0" xfId="0" applyFont="1" applyFill="1" applyAlignment="1" applyProtection="1">
      <alignment horizontal="center" vertical="center"/>
      <protection locked="0"/>
    </xf>
    <xf numFmtId="0" fontId="2" fillId="0" borderId="45" xfId="0" applyFont="1" applyBorder="1" applyProtection="1">
      <protection locked="0" hidden="1"/>
    </xf>
    <xf numFmtId="0" fontId="2" fillId="3" borderId="0" xfId="0" applyFont="1" applyFill="1" applyProtection="1">
      <protection locked="0" hidden="1"/>
    </xf>
    <xf numFmtId="0" fontId="2" fillId="0" borderId="0" xfId="0" applyFont="1" applyProtection="1">
      <protection locked="0" hidden="1"/>
    </xf>
    <xf numFmtId="0" fontId="2" fillId="0" borderId="0" xfId="0" applyFont="1" applyAlignment="1" applyProtection="1">
      <alignment horizontal="left"/>
      <protection locked="0" hidden="1"/>
    </xf>
    <xf numFmtId="0" fontId="2" fillId="0" borderId="46" xfId="0" applyFont="1" applyBorder="1" applyAlignment="1" applyProtection="1">
      <alignment horizontal="left"/>
      <protection locked="0" hidden="1"/>
    </xf>
    <xf numFmtId="0" fontId="0" fillId="0" borderId="2" xfId="0" applyBorder="1" applyAlignment="1" applyProtection="1">
      <alignment wrapText="1"/>
      <protection hidden="1"/>
    </xf>
    <xf numFmtId="164" fontId="5" fillId="3" borderId="76" xfId="0" applyNumberFormat="1" applyFont="1" applyFill="1" applyBorder="1" applyAlignment="1" applyProtection="1">
      <alignment horizontal="center" vertical="center" wrapText="1"/>
      <protection locked="0" hidden="1"/>
    </xf>
    <xf numFmtId="0" fontId="0" fillId="3" borderId="2" xfId="0" applyFill="1" applyBorder="1" applyAlignment="1" applyProtection="1">
      <alignment horizontal="center" vertical="center"/>
      <protection hidden="1"/>
    </xf>
    <xf numFmtId="0" fontId="0" fillId="3" borderId="2" xfId="0" applyFill="1" applyBorder="1" applyAlignment="1" applyProtection="1">
      <alignment horizontal="center" vertical="center" textRotation="90"/>
      <protection hidden="1"/>
    </xf>
    <xf numFmtId="164" fontId="14" fillId="3" borderId="112" xfId="0" applyNumberFormat="1" applyFont="1" applyFill="1" applyBorder="1" applyAlignment="1" applyProtection="1">
      <alignment horizontal="center" vertical="center" wrapText="1"/>
      <protection locked="0" hidden="1"/>
    </xf>
    <xf numFmtId="1" fontId="14" fillId="3" borderId="29" xfId="0" applyNumberFormat="1" applyFont="1" applyFill="1" applyBorder="1" applyAlignment="1" applyProtection="1">
      <alignment horizontal="center" vertical="center"/>
      <protection hidden="1"/>
    </xf>
    <xf numFmtId="0" fontId="14" fillId="0" borderId="45" xfId="0" applyFont="1" applyBorder="1" applyProtection="1">
      <protection hidden="1"/>
    </xf>
    <xf numFmtId="0" fontId="14" fillId="0" borderId="46" xfId="0" applyFont="1" applyBorder="1" applyProtection="1">
      <protection hidden="1"/>
    </xf>
    <xf numFmtId="0" fontId="41" fillId="3" borderId="45" xfId="0" applyFont="1" applyFill="1" applyBorder="1" applyProtection="1">
      <protection hidden="1"/>
    </xf>
    <xf numFmtId="0" fontId="41" fillId="3" borderId="0" xfId="0" applyFont="1" applyFill="1" applyProtection="1">
      <protection hidden="1"/>
    </xf>
    <xf numFmtId="0" fontId="41" fillId="3" borderId="46" xfId="0" applyFont="1" applyFill="1" applyBorder="1" applyProtection="1">
      <protection hidden="1"/>
    </xf>
    <xf numFmtId="10" fontId="0" fillId="3" borderId="0" xfId="0" applyNumberFormat="1" applyFill="1" applyProtection="1">
      <protection hidden="1"/>
    </xf>
    <xf numFmtId="164" fontId="5" fillId="3" borderId="160" xfId="0" applyNumberFormat="1" applyFont="1" applyFill="1" applyBorder="1" applyAlignment="1" applyProtection="1">
      <alignment horizontal="center" vertical="center" wrapText="1"/>
      <protection locked="0" hidden="1"/>
    </xf>
    <xf numFmtId="164" fontId="5" fillId="3" borderId="78" xfId="0" applyNumberFormat="1" applyFont="1" applyFill="1" applyBorder="1" applyAlignment="1" applyProtection="1">
      <alignment horizontal="center" vertical="center" wrapText="1"/>
      <protection locked="0" hidden="1"/>
    </xf>
    <xf numFmtId="0" fontId="19" fillId="0" borderId="73" xfId="0" applyFont="1" applyBorder="1" applyAlignment="1" applyProtection="1">
      <alignment horizontal="center" vertical="center"/>
      <protection locked="0" hidden="1"/>
    </xf>
    <xf numFmtId="0" fontId="19" fillId="0" borderId="74" xfId="0" applyFont="1" applyBorder="1" applyAlignment="1" applyProtection="1">
      <alignment horizontal="center" vertical="center"/>
      <protection locked="0" hidden="1"/>
    </xf>
    <xf numFmtId="0" fontId="19" fillId="0" borderId="106" xfId="0" applyFont="1" applyBorder="1" applyAlignment="1" applyProtection="1">
      <alignment horizontal="center" vertical="center"/>
      <protection locked="0" hidden="1"/>
    </xf>
    <xf numFmtId="0" fontId="19" fillId="0" borderId="107" xfId="0" applyFont="1" applyBorder="1" applyAlignment="1" applyProtection="1">
      <alignment horizontal="center" vertical="center"/>
      <protection locked="0" hidden="1"/>
    </xf>
    <xf numFmtId="0" fontId="18" fillId="0" borderId="96" xfId="0" applyFont="1" applyBorder="1" applyAlignment="1" applyProtection="1">
      <alignment horizontal="center" vertical="center"/>
      <protection hidden="1"/>
    </xf>
    <xf numFmtId="0" fontId="18" fillId="0" borderId="46" xfId="0" applyFont="1" applyBorder="1" applyAlignment="1" applyProtection="1">
      <alignment horizontal="center" vertical="center"/>
      <protection hidden="1"/>
    </xf>
    <xf numFmtId="0" fontId="19" fillId="0" borderId="102" xfId="0" applyFont="1" applyBorder="1" applyAlignment="1" applyProtection="1">
      <alignment horizontal="center" vertical="center"/>
      <protection locked="0" hidden="1"/>
    </xf>
    <xf numFmtId="0" fontId="19" fillId="0" borderId="103" xfId="0" applyFont="1" applyBorder="1" applyAlignment="1" applyProtection="1">
      <alignment horizontal="center" vertical="center"/>
      <protection locked="0" hidden="1"/>
    </xf>
    <xf numFmtId="0" fontId="18" fillId="0" borderId="12" xfId="0" applyFont="1" applyBorder="1" applyAlignment="1" applyProtection="1">
      <alignment horizontal="center" vertical="center"/>
      <protection hidden="1"/>
    </xf>
    <xf numFmtId="0" fontId="18" fillId="0" borderId="44" xfId="0" applyFont="1" applyBorder="1" applyAlignment="1" applyProtection="1">
      <alignment horizontal="center" vertical="center"/>
      <protection hidden="1"/>
    </xf>
    <xf numFmtId="0" fontId="61" fillId="0" borderId="45" xfId="0" applyFont="1" applyBorder="1" applyAlignment="1" applyProtection="1">
      <alignment horizontal="center" vertical="center"/>
      <protection locked="0" hidden="1"/>
    </xf>
    <xf numFmtId="0" fontId="61" fillId="0" borderId="0" xfId="0" applyFont="1" applyAlignment="1" applyProtection="1">
      <alignment horizontal="center" vertical="center"/>
      <protection locked="0" hidden="1"/>
    </xf>
    <xf numFmtId="0" fontId="61" fillId="0" borderId="46" xfId="0" applyFont="1" applyBorder="1" applyAlignment="1" applyProtection="1">
      <alignment horizontal="center" vertical="center"/>
      <protection locked="0" hidden="1"/>
    </xf>
    <xf numFmtId="0" fontId="18" fillId="0" borderId="102" xfId="0" applyFont="1" applyBorder="1" applyAlignment="1" applyProtection="1">
      <alignment horizontal="center" vertical="center"/>
      <protection hidden="1"/>
    </xf>
    <xf numFmtId="0" fontId="18" fillId="0" borderId="103" xfId="0" applyFont="1" applyBorder="1" applyAlignment="1" applyProtection="1">
      <alignment horizontal="center" vertical="center"/>
      <protection hidden="1"/>
    </xf>
    <xf numFmtId="0" fontId="10" fillId="16" borderId="5" xfId="0" applyFont="1" applyFill="1" applyBorder="1" applyAlignment="1" applyProtection="1">
      <alignment horizontal="center" vertical="center" wrapText="1"/>
      <protection hidden="1"/>
    </xf>
    <xf numFmtId="0" fontId="10" fillId="16" borderId="6" xfId="0" applyFont="1" applyFill="1" applyBorder="1" applyAlignment="1" applyProtection="1">
      <alignment horizontal="center" vertical="center" wrapText="1"/>
      <protection hidden="1"/>
    </xf>
    <xf numFmtId="0" fontId="10" fillId="16" borderId="22" xfId="0" applyFont="1" applyFill="1" applyBorder="1" applyAlignment="1" applyProtection="1">
      <alignment horizontal="center" vertical="center" wrapText="1"/>
      <protection hidden="1"/>
    </xf>
    <xf numFmtId="0" fontId="2" fillId="5" borderId="69" xfId="0" applyFont="1" applyFill="1" applyBorder="1" applyAlignment="1" applyProtection="1">
      <alignment horizontal="center" vertical="center"/>
      <protection hidden="1"/>
    </xf>
    <xf numFmtId="0" fontId="2" fillId="5" borderId="2" xfId="0" applyFont="1" applyFill="1" applyBorder="1" applyAlignment="1" applyProtection="1">
      <alignment horizontal="center" vertical="center"/>
      <protection hidden="1"/>
    </xf>
    <xf numFmtId="0" fontId="10" fillId="16" borderId="52" xfId="0" applyFont="1" applyFill="1" applyBorder="1" applyAlignment="1" applyProtection="1">
      <alignment horizontal="center" vertical="center" wrapText="1"/>
      <protection hidden="1"/>
    </xf>
    <xf numFmtId="0" fontId="10" fillId="16" borderId="2" xfId="0" applyFont="1" applyFill="1" applyBorder="1" applyAlignment="1" applyProtection="1">
      <alignment horizontal="center" vertical="center" wrapText="1"/>
      <protection hidden="1"/>
    </xf>
    <xf numFmtId="164" fontId="30" fillId="18" borderId="8" xfId="0" applyNumberFormat="1" applyFont="1" applyFill="1" applyBorder="1" applyAlignment="1" applyProtection="1">
      <alignment horizontal="center" vertical="center" wrapText="1"/>
      <protection hidden="1"/>
    </xf>
    <xf numFmtId="49" fontId="38" fillId="3" borderId="5" xfId="0" quotePrefix="1" applyNumberFormat="1" applyFont="1" applyFill="1" applyBorder="1" applyAlignment="1" applyProtection="1">
      <alignment horizontal="center" vertical="center" wrapText="1"/>
      <protection locked="0"/>
    </xf>
    <xf numFmtId="49" fontId="38" fillId="3" borderId="6" xfId="0" applyNumberFormat="1" applyFont="1" applyFill="1" applyBorder="1" applyAlignment="1" applyProtection="1">
      <alignment horizontal="center" vertical="center" wrapText="1"/>
      <protection locked="0"/>
    </xf>
    <xf numFmtId="49" fontId="38" fillId="3" borderId="22" xfId="0" applyNumberFormat="1" applyFont="1" applyFill="1" applyBorder="1" applyAlignment="1" applyProtection="1">
      <alignment horizontal="center" vertical="center" wrapText="1"/>
      <protection locked="0"/>
    </xf>
    <xf numFmtId="0" fontId="34" fillId="18" borderId="5" xfId="0" applyFont="1" applyFill="1" applyBorder="1" applyAlignment="1" applyProtection="1">
      <alignment horizontal="center" vertical="center" wrapText="1"/>
      <protection hidden="1"/>
    </xf>
    <xf numFmtId="0" fontId="34" fillId="18" borderId="6" xfId="0" applyFont="1" applyFill="1" applyBorder="1" applyAlignment="1" applyProtection="1">
      <alignment horizontal="center" vertical="center" wrapText="1"/>
      <protection hidden="1"/>
    </xf>
    <xf numFmtId="0" fontId="34" fillId="18" borderId="22" xfId="0" applyFont="1" applyFill="1" applyBorder="1" applyAlignment="1" applyProtection="1">
      <alignment horizontal="center" vertical="center" wrapText="1"/>
      <protection hidden="1"/>
    </xf>
    <xf numFmtId="0" fontId="10" fillId="12" borderId="23" xfId="0" applyFont="1" applyFill="1" applyBorder="1" applyAlignment="1" applyProtection="1">
      <alignment horizontal="center" vertical="center" textRotation="90" wrapText="1"/>
      <protection hidden="1"/>
    </xf>
    <xf numFmtId="0" fontId="10" fillId="12" borderId="30" xfId="0" applyFont="1" applyFill="1" applyBorder="1" applyAlignment="1" applyProtection="1">
      <alignment horizontal="center" vertical="center" textRotation="90" wrapText="1"/>
      <protection hidden="1"/>
    </xf>
    <xf numFmtId="0" fontId="7" fillId="18" borderId="5" xfId="0" applyFont="1" applyFill="1" applyBorder="1" applyAlignment="1" applyProtection="1">
      <alignment horizontal="right" vertical="center" wrapText="1"/>
      <protection hidden="1"/>
    </xf>
    <xf numFmtId="0" fontId="7" fillId="18" borderId="6" xfId="0" applyFont="1" applyFill="1" applyBorder="1" applyAlignment="1" applyProtection="1">
      <alignment horizontal="right" vertical="center" wrapText="1"/>
      <protection hidden="1"/>
    </xf>
    <xf numFmtId="0" fontId="7" fillId="18" borderId="28" xfId="0" applyFont="1" applyFill="1" applyBorder="1" applyAlignment="1" applyProtection="1">
      <alignment horizontal="center" vertical="center" wrapText="1"/>
      <protection hidden="1"/>
    </xf>
    <xf numFmtId="0" fontId="7" fillId="18" borderId="29" xfId="0" applyFont="1" applyFill="1" applyBorder="1" applyAlignment="1" applyProtection="1">
      <alignment horizontal="center" vertical="center" wrapText="1"/>
      <protection hidden="1"/>
    </xf>
    <xf numFmtId="0" fontId="42" fillId="5" borderId="32" xfId="0" applyFont="1" applyFill="1" applyBorder="1" applyAlignment="1" applyProtection="1">
      <alignment horizontal="center" vertical="center"/>
      <protection hidden="1"/>
    </xf>
    <xf numFmtId="0" fontId="42" fillId="5" borderId="35" xfId="0" applyFont="1" applyFill="1" applyBorder="1" applyAlignment="1" applyProtection="1">
      <alignment horizontal="center" vertical="center"/>
      <protection hidden="1"/>
    </xf>
    <xf numFmtId="0" fontId="24" fillId="5" borderId="32" xfId="0" applyFont="1" applyFill="1" applyBorder="1" applyAlignment="1" applyProtection="1">
      <alignment horizontal="center" vertical="center" wrapText="1"/>
      <protection hidden="1"/>
    </xf>
    <xf numFmtId="0" fontId="24" fillId="5" borderId="35" xfId="0" applyFont="1" applyFill="1" applyBorder="1" applyAlignment="1" applyProtection="1">
      <alignment horizontal="center" vertical="center" wrapText="1"/>
      <protection hidden="1"/>
    </xf>
    <xf numFmtId="164" fontId="9" fillId="5" borderId="56" xfId="0" applyNumberFormat="1" applyFont="1" applyFill="1" applyBorder="1" applyAlignment="1" applyProtection="1">
      <alignment horizontal="center" vertical="center" wrapText="1"/>
      <protection hidden="1"/>
    </xf>
    <xf numFmtId="164" fontId="9" fillId="5" borderId="42" xfId="0" applyNumberFormat="1" applyFont="1" applyFill="1" applyBorder="1" applyAlignment="1" applyProtection="1">
      <alignment horizontal="center" vertical="center" wrapText="1"/>
      <protection hidden="1"/>
    </xf>
    <xf numFmtId="164" fontId="9" fillId="5" borderId="36" xfId="0" applyNumberFormat="1" applyFont="1" applyFill="1" applyBorder="1" applyAlignment="1" applyProtection="1">
      <alignment horizontal="center" vertical="center" wrapText="1"/>
      <protection hidden="1"/>
    </xf>
    <xf numFmtId="164" fontId="9" fillId="5" borderId="18" xfId="0" applyNumberFormat="1" applyFont="1" applyFill="1" applyBorder="1" applyAlignment="1" applyProtection="1">
      <alignment horizontal="center" vertical="center" wrapText="1"/>
      <protection hidden="1"/>
    </xf>
    <xf numFmtId="164" fontId="30" fillId="18" borderId="52" xfId="0" applyNumberFormat="1" applyFont="1" applyFill="1" applyBorder="1" applyAlignment="1" applyProtection="1">
      <alignment horizontal="center" vertical="center"/>
      <protection hidden="1"/>
    </xf>
    <xf numFmtId="164" fontId="30" fillId="18" borderId="53" xfId="0" applyNumberFormat="1" applyFont="1" applyFill="1" applyBorder="1" applyAlignment="1" applyProtection="1">
      <alignment horizontal="center" vertical="center"/>
      <protection hidden="1"/>
    </xf>
    <xf numFmtId="0" fontId="4" fillId="18" borderId="9" xfId="0" applyFont="1" applyFill="1" applyBorder="1" applyAlignment="1" applyProtection="1">
      <alignment horizontal="center" vertical="center" wrapText="1"/>
      <protection hidden="1"/>
    </xf>
    <xf numFmtId="0" fontId="4" fillId="18" borderId="60" xfId="0" applyFont="1" applyFill="1" applyBorder="1" applyAlignment="1" applyProtection="1">
      <alignment horizontal="center" vertical="center" wrapText="1"/>
      <protection hidden="1"/>
    </xf>
    <xf numFmtId="0" fontId="4" fillId="18" borderId="7" xfId="0" applyFont="1" applyFill="1" applyBorder="1" applyAlignment="1" applyProtection="1">
      <alignment horizontal="center" vertical="center" wrapText="1"/>
      <protection hidden="1"/>
    </xf>
    <xf numFmtId="0" fontId="42" fillId="3" borderId="1" xfId="0" applyFont="1" applyFill="1" applyBorder="1" applyAlignment="1" applyProtection="1">
      <alignment horizontal="center" vertical="center"/>
      <protection locked="0" hidden="1"/>
    </xf>
    <xf numFmtId="0" fontId="42" fillId="3" borderId="2" xfId="0" applyFont="1" applyFill="1" applyBorder="1" applyAlignment="1" applyProtection="1">
      <alignment horizontal="center" vertical="center"/>
      <protection locked="0" hidden="1"/>
    </xf>
    <xf numFmtId="0" fontId="27" fillId="3" borderId="20" xfId="0" applyFont="1" applyFill="1" applyBorder="1" applyAlignment="1" applyProtection="1">
      <alignment horizontal="center" vertical="center"/>
      <protection locked="0" hidden="1"/>
    </xf>
    <xf numFmtId="0" fontId="27" fillId="3" borderId="21" xfId="0" applyFont="1" applyFill="1" applyBorder="1" applyAlignment="1" applyProtection="1">
      <alignment horizontal="center" vertical="center"/>
      <protection locked="0" hidden="1"/>
    </xf>
    <xf numFmtId="14" fontId="33" fillId="15" borderId="82" xfId="0" applyNumberFormat="1" applyFont="1" applyFill="1" applyBorder="1" applyAlignment="1" applyProtection="1">
      <alignment horizontal="center" vertical="center" wrapText="1"/>
      <protection locked="0" hidden="1"/>
    </xf>
    <xf numFmtId="0" fontId="33" fillId="15" borderId="53" xfId="0" applyFont="1" applyFill="1" applyBorder="1" applyAlignment="1" applyProtection="1">
      <alignment horizontal="center" vertical="center" wrapText="1"/>
      <protection locked="0" hidden="1"/>
    </xf>
    <xf numFmtId="0" fontId="33" fillId="3" borderId="1" xfId="0" applyFont="1" applyFill="1" applyBorder="1" applyAlignment="1" applyProtection="1">
      <alignment horizontal="center" vertical="center" wrapText="1"/>
      <protection locked="0" hidden="1"/>
    </xf>
    <xf numFmtId="0" fontId="33" fillId="3" borderId="2" xfId="0" applyFont="1" applyFill="1" applyBorder="1" applyAlignment="1" applyProtection="1">
      <alignment horizontal="center" vertical="center" wrapText="1"/>
      <protection locked="0" hidden="1"/>
    </xf>
    <xf numFmtId="0" fontId="33" fillId="3" borderId="84" xfId="0" applyFont="1" applyFill="1" applyBorder="1" applyAlignment="1" applyProtection="1">
      <alignment horizontal="center" vertical="center" wrapText="1"/>
      <protection locked="0" hidden="1"/>
    </xf>
    <xf numFmtId="0" fontId="33" fillId="15" borderId="82" xfId="0" applyFont="1" applyFill="1" applyBorder="1" applyAlignment="1" applyProtection="1">
      <alignment horizontal="center" vertical="center" wrapText="1"/>
      <protection locked="0" hidden="1"/>
    </xf>
    <xf numFmtId="14" fontId="33" fillId="3" borderId="36" xfId="0" applyNumberFormat="1" applyFont="1" applyFill="1" applyBorder="1" applyAlignment="1" applyProtection="1">
      <alignment horizontal="center" vertical="center"/>
      <protection locked="0" hidden="1"/>
    </xf>
    <xf numFmtId="14" fontId="33" fillId="3" borderId="40" xfId="0" applyNumberFormat="1" applyFont="1" applyFill="1" applyBorder="1" applyAlignment="1" applyProtection="1">
      <alignment horizontal="center" vertical="center"/>
      <protection locked="0" hidden="1"/>
    </xf>
    <xf numFmtId="0" fontId="24" fillId="3" borderId="36" xfId="0" applyFont="1" applyFill="1" applyBorder="1" applyAlignment="1" applyProtection="1">
      <alignment horizontal="center" vertical="center" wrapText="1"/>
      <protection locked="0" hidden="1"/>
    </xf>
    <xf numFmtId="0" fontId="24" fillId="3" borderId="40" xfId="0" applyFont="1" applyFill="1" applyBorder="1" applyAlignment="1" applyProtection="1">
      <alignment horizontal="center" vertical="center" wrapText="1"/>
      <protection locked="0" hidden="1"/>
    </xf>
    <xf numFmtId="0" fontId="24" fillId="3" borderId="18" xfId="0" applyFont="1" applyFill="1" applyBorder="1" applyAlignment="1" applyProtection="1">
      <alignment horizontal="center" vertical="center" wrapText="1"/>
      <protection locked="0" hidden="1"/>
    </xf>
    <xf numFmtId="0" fontId="14" fillId="3" borderId="5" xfId="0" applyFont="1" applyFill="1" applyBorder="1" applyAlignment="1" applyProtection="1">
      <alignment horizontal="left" vertical="top" wrapText="1"/>
      <protection locked="0"/>
    </xf>
    <xf numFmtId="0" fontId="14" fillId="3" borderId="6" xfId="0" applyFont="1" applyFill="1" applyBorder="1" applyAlignment="1" applyProtection="1">
      <alignment horizontal="left" vertical="top" wrapText="1"/>
      <protection locked="0"/>
    </xf>
    <xf numFmtId="0" fontId="14" fillId="3" borderId="22" xfId="0" applyFont="1" applyFill="1" applyBorder="1" applyAlignment="1" applyProtection="1">
      <alignment horizontal="left" vertical="top" wrapText="1"/>
      <protection locked="0"/>
    </xf>
    <xf numFmtId="164" fontId="38" fillId="3" borderId="5" xfId="0" applyNumberFormat="1" applyFont="1" applyFill="1" applyBorder="1" applyAlignment="1" applyProtection="1">
      <alignment horizontal="center" vertical="center" wrapText="1"/>
      <protection locked="0"/>
    </xf>
    <xf numFmtId="164" fontId="38" fillId="3" borderId="6" xfId="0" applyNumberFormat="1" applyFont="1" applyFill="1" applyBorder="1" applyAlignment="1" applyProtection="1">
      <alignment horizontal="center" vertical="center" wrapText="1"/>
      <protection locked="0"/>
    </xf>
    <xf numFmtId="164" fontId="38" fillId="3" borderId="22" xfId="0" applyNumberFormat="1" applyFont="1" applyFill="1" applyBorder="1" applyAlignment="1" applyProtection="1">
      <alignment horizontal="center" vertical="center" wrapText="1"/>
      <protection locked="0"/>
    </xf>
    <xf numFmtId="0" fontId="33" fillId="15" borderId="83" xfId="0" applyFont="1" applyFill="1" applyBorder="1" applyAlignment="1" applyProtection="1">
      <alignment horizontal="center" vertical="center" wrapText="1"/>
      <protection locked="0" hidden="1"/>
    </xf>
    <xf numFmtId="0" fontId="33" fillId="15" borderId="41" xfId="0" applyFont="1" applyFill="1" applyBorder="1" applyAlignment="1" applyProtection="1">
      <alignment horizontal="center" vertical="center" wrapText="1"/>
      <protection locked="0" hidden="1"/>
    </xf>
    <xf numFmtId="14" fontId="33" fillId="3" borderId="1" xfId="0" applyNumberFormat="1" applyFont="1" applyFill="1" applyBorder="1" applyAlignment="1" applyProtection="1">
      <alignment horizontal="center" vertical="center"/>
      <protection locked="0" hidden="1"/>
    </xf>
    <xf numFmtId="14" fontId="33" fillId="3" borderId="2" xfId="0" applyNumberFormat="1" applyFont="1" applyFill="1" applyBorder="1" applyAlignment="1" applyProtection="1">
      <alignment horizontal="center" vertical="center"/>
      <protection locked="0" hidden="1"/>
    </xf>
    <xf numFmtId="0" fontId="14" fillId="5" borderId="24" xfId="0" applyFont="1" applyFill="1" applyBorder="1" applyAlignment="1" applyProtection="1">
      <alignment horizontal="left" vertical="center" wrapText="1"/>
      <protection hidden="1"/>
    </xf>
    <xf numFmtId="0" fontId="14" fillId="5" borderId="25" xfId="0" applyFont="1" applyFill="1" applyBorder="1" applyAlignment="1" applyProtection="1">
      <alignment horizontal="left" vertical="center" wrapText="1"/>
      <protection hidden="1"/>
    </xf>
    <xf numFmtId="0" fontId="14" fillId="5" borderId="26" xfId="0" applyFont="1" applyFill="1" applyBorder="1" applyAlignment="1" applyProtection="1">
      <alignment horizontal="left" vertical="center" wrapText="1"/>
      <protection hidden="1"/>
    </xf>
    <xf numFmtId="0" fontId="14" fillId="5" borderId="27" xfId="0" applyFont="1" applyFill="1" applyBorder="1" applyAlignment="1" applyProtection="1">
      <alignment horizontal="left" vertical="center" wrapText="1"/>
      <protection hidden="1"/>
    </xf>
    <xf numFmtId="0" fontId="14" fillId="5" borderId="28" xfId="0" applyFont="1" applyFill="1" applyBorder="1" applyAlignment="1" applyProtection="1">
      <alignment horizontal="left" vertical="center" wrapText="1"/>
      <protection hidden="1"/>
    </xf>
    <xf numFmtId="0" fontId="14" fillId="5" borderId="29" xfId="0" applyFont="1" applyFill="1" applyBorder="1" applyAlignment="1" applyProtection="1">
      <alignment horizontal="left" vertical="center" wrapText="1"/>
      <protection hidden="1"/>
    </xf>
    <xf numFmtId="0" fontId="57" fillId="3" borderId="62" xfId="0" applyFont="1" applyFill="1" applyBorder="1" applyAlignment="1" applyProtection="1">
      <alignment horizontal="left" vertical="top" wrapText="1"/>
      <protection locked="0"/>
    </xf>
    <xf numFmtId="0" fontId="57" fillId="3" borderId="63" xfId="0" applyFont="1" applyFill="1" applyBorder="1" applyAlignment="1" applyProtection="1">
      <alignment horizontal="left" vertical="top" wrapText="1"/>
      <protection locked="0"/>
    </xf>
    <xf numFmtId="0" fontId="57" fillId="3" borderId="64" xfId="0" applyFont="1" applyFill="1" applyBorder="1" applyAlignment="1" applyProtection="1">
      <alignment horizontal="left" vertical="top" wrapText="1"/>
      <protection locked="0"/>
    </xf>
    <xf numFmtId="0" fontId="57" fillId="3" borderId="96" xfId="0" applyFont="1" applyFill="1" applyBorder="1" applyAlignment="1" applyProtection="1">
      <alignment horizontal="left" vertical="top" wrapText="1"/>
      <protection locked="0"/>
    </xf>
    <xf numFmtId="0" fontId="57" fillId="3" borderId="0" xfId="0" applyFont="1" applyFill="1" applyAlignment="1" applyProtection="1">
      <alignment horizontal="left" vertical="top" wrapText="1"/>
      <protection locked="0"/>
    </xf>
    <xf numFmtId="0" fontId="57" fillId="3" borderId="97" xfId="0" applyFont="1" applyFill="1" applyBorder="1" applyAlignment="1" applyProtection="1">
      <alignment horizontal="left" vertical="top" wrapText="1"/>
      <protection locked="0"/>
    </xf>
    <xf numFmtId="0" fontId="57" fillId="3" borderId="20" xfId="0" applyFont="1" applyFill="1" applyBorder="1" applyAlignment="1" applyProtection="1">
      <alignment horizontal="left" vertical="top" wrapText="1"/>
      <protection locked="0"/>
    </xf>
    <xf numFmtId="0" fontId="57" fillId="3" borderId="21" xfId="0" applyFont="1" applyFill="1" applyBorder="1" applyAlignment="1" applyProtection="1">
      <alignment horizontal="left" vertical="top" wrapText="1"/>
      <protection locked="0"/>
    </xf>
    <xf numFmtId="0" fontId="57" fillId="3" borderId="65" xfId="0" applyFont="1" applyFill="1" applyBorder="1" applyAlignment="1" applyProtection="1">
      <alignment horizontal="left" vertical="top" wrapText="1"/>
      <protection locked="0"/>
    </xf>
    <xf numFmtId="164" fontId="12" fillId="5" borderId="32" xfId="0" applyNumberFormat="1" applyFont="1" applyFill="1" applyBorder="1" applyAlignment="1" applyProtection="1">
      <alignment horizontal="center" vertical="center" textRotation="90" wrapText="1"/>
      <protection hidden="1"/>
    </xf>
    <xf numFmtId="164" fontId="12" fillId="5" borderId="35" xfId="0" applyNumberFormat="1" applyFont="1" applyFill="1" applyBorder="1" applyAlignment="1" applyProtection="1">
      <alignment horizontal="center" vertical="center" textRotation="90" wrapText="1"/>
      <protection hidden="1"/>
    </xf>
    <xf numFmtId="164" fontId="12" fillId="5" borderId="33" xfId="0" applyNumberFormat="1" applyFont="1" applyFill="1" applyBorder="1" applyAlignment="1" applyProtection="1">
      <alignment horizontal="center" vertical="center" textRotation="90" wrapText="1"/>
      <protection hidden="1"/>
    </xf>
    <xf numFmtId="164" fontId="12" fillId="5" borderId="67" xfId="0" applyNumberFormat="1" applyFont="1" applyFill="1" applyBorder="1" applyAlignment="1" applyProtection="1">
      <alignment horizontal="center" vertical="center" textRotation="90" wrapText="1"/>
      <protection hidden="1"/>
    </xf>
    <xf numFmtId="0" fontId="30" fillId="18" borderId="31" xfId="0" applyFont="1" applyFill="1" applyBorder="1" applyAlignment="1" applyProtection="1">
      <alignment horizontal="center" vertical="center" wrapText="1"/>
      <protection hidden="1"/>
    </xf>
    <xf numFmtId="0" fontId="30" fillId="18" borderId="34" xfId="0" applyFont="1" applyFill="1" applyBorder="1" applyAlignment="1" applyProtection="1">
      <alignment horizontal="center" vertical="center" wrapText="1"/>
      <protection hidden="1"/>
    </xf>
    <xf numFmtId="0" fontId="57" fillId="3" borderId="8" xfId="0" applyFont="1" applyFill="1" applyBorder="1" applyAlignment="1" applyProtection="1">
      <alignment horizontal="center" vertical="top"/>
      <protection locked="0"/>
    </xf>
    <xf numFmtId="164" fontId="30" fillId="18" borderId="51" xfId="0" applyNumberFormat="1" applyFont="1" applyFill="1" applyBorder="1" applyAlignment="1" applyProtection="1">
      <alignment horizontal="center" vertical="center"/>
      <protection hidden="1"/>
    </xf>
    <xf numFmtId="164" fontId="30" fillId="18" borderId="39" xfId="0" applyNumberFormat="1" applyFont="1" applyFill="1" applyBorder="1" applyAlignment="1" applyProtection="1">
      <alignment horizontal="center" vertical="center"/>
      <protection hidden="1"/>
    </xf>
    <xf numFmtId="164" fontId="30" fillId="18" borderId="17" xfId="0" applyNumberFormat="1" applyFont="1" applyFill="1" applyBorder="1" applyAlignment="1" applyProtection="1">
      <alignment horizontal="center" vertical="center"/>
      <protection hidden="1"/>
    </xf>
    <xf numFmtId="164" fontId="30" fillId="18" borderId="41" xfId="0" applyNumberFormat="1" applyFont="1" applyFill="1" applyBorder="1" applyAlignment="1" applyProtection="1">
      <alignment horizontal="center" vertical="center"/>
      <protection hidden="1"/>
    </xf>
    <xf numFmtId="0" fontId="10" fillId="18" borderId="52" xfId="0" applyFont="1" applyFill="1" applyBorder="1" applyAlignment="1" applyProtection="1">
      <alignment horizontal="center" vertical="center" wrapText="1"/>
      <protection hidden="1"/>
    </xf>
    <xf numFmtId="0" fontId="10" fillId="18" borderId="109" xfId="0" applyFont="1" applyFill="1" applyBorder="1" applyAlignment="1" applyProtection="1">
      <alignment horizontal="center" vertical="center" wrapText="1"/>
      <protection hidden="1"/>
    </xf>
    <xf numFmtId="0" fontId="10" fillId="18" borderId="87" xfId="0" applyFont="1" applyFill="1" applyBorder="1" applyAlignment="1" applyProtection="1">
      <alignment horizontal="center" vertical="center" wrapText="1"/>
      <protection hidden="1"/>
    </xf>
    <xf numFmtId="0" fontId="10" fillId="18" borderId="20" xfId="0" applyFont="1" applyFill="1" applyBorder="1" applyAlignment="1" applyProtection="1">
      <alignment horizontal="center" vertical="center" wrapText="1"/>
      <protection hidden="1"/>
    </xf>
    <xf numFmtId="0" fontId="10" fillId="18" borderId="45" xfId="0" applyFont="1" applyFill="1" applyBorder="1" applyAlignment="1" applyProtection="1">
      <alignment horizontal="center" vertical="center" wrapText="1"/>
      <protection hidden="1"/>
    </xf>
    <xf numFmtId="0" fontId="10" fillId="18" borderId="0" xfId="0" applyFont="1" applyFill="1" applyAlignment="1" applyProtection="1">
      <alignment horizontal="center" vertical="center" wrapText="1"/>
      <protection hidden="1"/>
    </xf>
    <xf numFmtId="0" fontId="10" fillId="18" borderId="46" xfId="0" applyFont="1" applyFill="1" applyBorder="1" applyAlignment="1" applyProtection="1">
      <alignment horizontal="center" vertical="center" wrapText="1"/>
      <protection hidden="1"/>
    </xf>
    <xf numFmtId="0" fontId="10" fillId="18" borderId="66" xfId="0" applyFont="1" applyFill="1" applyBorder="1" applyAlignment="1" applyProtection="1">
      <alignment horizontal="center" vertical="center" wrapText="1"/>
      <protection hidden="1"/>
    </xf>
    <xf numFmtId="0" fontId="10" fillId="18" borderId="37" xfId="0" applyFont="1" applyFill="1" applyBorder="1" applyAlignment="1" applyProtection="1">
      <alignment horizontal="center" vertical="center" wrapText="1"/>
      <protection hidden="1"/>
    </xf>
    <xf numFmtId="0" fontId="10" fillId="18" borderId="100" xfId="0" applyFont="1" applyFill="1" applyBorder="1" applyAlignment="1" applyProtection="1">
      <alignment horizontal="center" vertical="center" wrapText="1"/>
      <protection hidden="1"/>
    </xf>
    <xf numFmtId="0" fontId="10" fillId="18" borderId="104" xfId="0" applyFont="1" applyFill="1" applyBorder="1" applyAlignment="1" applyProtection="1">
      <alignment horizontal="center" vertical="center" wrapText="1"/>
      <protection hidden="1"/>
    </xf>
    <xf numFmtId="0" fontId="10" fillId="18" borderId="105" xfId="0" applyFont="1" applyFill="1" applyBorder="1" applyAlignment="1" applyProtection="1">
      <alignment horizontal="center" vertical="center" wrapText="1"/>
      <protection hidden="1"/>
    </xf>
    <xf numFmtId="0" fontId="52" fillId="3" borderId="49" xfId="0" applyFont="1" applyFill="1" applyBorder="1" applyAlignment="1" applyProtection="1">
      <alignment horizontal="center" vertical="center" wrapText="1"/>
      <protection locked="0"/>
    </xf>
    <xf numFmtId="0" fontId="52" fillId="3" borderId="50" xfId="0" applyFont="1" applyFill="1" applyBorder="1" applyAlignment="1" applyProtection="1">
      <alignment horizontal="center" vertical="center" wrapText="1"/>
      <protection locked="0"/>
    </xf>
    <xf numFmtId="0" fontId="52" fillId="3" borderId="47" xfId="0" applyFont="1" applyFill="1" applyBorder="1" applyAlignment="1" applyProtection="1">
      <alignment horizontal="left" vertical="center" wrapText="1"/>
      <protection locked="0"/>
    </xf>
    <xf numFmtId="0" fontId="52" fillId="3" borderId="10" xfId="0" applyFont="1" applyFill="1" applyBorder="1" applyAlignment="1" applyProtection="1">
      <alignment horizontal="left" vertical="center" wrapText="1"/>
      <protection locked="0"/>
    </xf>
    <xf numFmtId="0" fontId="52" fillId="3" borderId="17" xfId="0" applyFont="1" applyFill="1" applyBorder="1" applyAlignment="1" applyProtection="1">
      <alignment horizontal="center" vertical="center" wrapText="1"/>
      <protection locked="0"/>
    </xf>
    <xf numFmtId="0" fontId="52" fillId="3" borderId="41" xfId="0" applyFont="1" applyFill="1" applyBorder="1" applyAlignment="1" applyProtection="1">
      <alignment horizontal="left" vertical="center" wrapText="1"/>
      <protection locked="0"/>
    </xf>
    <xf numFmtId="0" fontId="66" fillId="17" borderId="51" xfId="0" applyFont="1" applyFill="1" applyBorder="1" applyAlignment="1">
      <alignment horizontal="right" vertical="center" wrapText="1"/>
    </xf>
    <xf numFmtId="0" fontId="66" fillId="17" borderId="42" xfId="0" applyFont="1" applyFill="1" applyBorder="1" applyAlignment="1">
      <alignment horizontal="right" vertical="center" wrapText="1"/>
    </xf>
    <xf numFmtId="14" fontId="33" fillId="3" borderId="89" xfId="0" applyNumberFormat="1" applyFont="1" applyFill="1" applyBorder="1" applyAlignment="1" applyProtection="1">
      <alignment horizontal="center" vertical="center"/>
      <protection locked="0"/>
    </xf>
    <xf numFmtId="14" fontId="33" fillId="3" borderId="3" xfId="0" applyNumberFormat="1" applyFont="1" applyFill="1" applyBorder="1" applyAlignment="1" applyProtection="1">
      <alignment horizontal="center" vertical="center"/>
      <protection locked="0"/>
    </xf>
    <xf numFmtId="0" fontId="5" fillId="5" borderId="43" xfId="1" applyFont="1" applyFill="1" applyBorder="1" applyAlignment="1" applyProtection="1">
      <alignment horizontal="left" vertical="center"/>
      <protection hidden="1"/>
    </xf>
    <xf numFmtId="0" fontId="5" fillId="5" borderId="44" xfId="1" applyFont="1" applyFill="1" applyBorder="1" applyAlignment="1" applyProtection="1">
      <alignment horizontal="left" vertical="center"/>
      <protection hidden="1"/>
    </xf>
    <xf numFmtId="0" fontId="5" fillId="5" borderId="58" xfId="1" applyFont="1" applyFill="1" applyBorder="1" applyAlignment="1" applyProtection="1">
      <alignment horizontal="left" vertical="center"/>
      <protection hidden="1"/>
    </xf>
    <xf numFmtId="0" fontId="5" fillId="5" borderId="81" xfId="1" applyFont="1" applyFill="1" applyBorder="1" applyAlignment="1" applyProtection="1">
      <alignment horizontal="left" vertical="center"/>
      <protection hidden="1"/>
    </xf>
    <xf numFmtId="0" fontId="12" fillId="7" borderId="1" xfId="1" quotePrefix="1" applyFont="1" applyFill="1" applyBorder="1" applyAlignment="1">
      <alignment horizontal="center" vertical="center" wrapText="1"/>
    </xf>
    <xf numFmtId="0" fontId="12" fillId="7" borderId="2" xfId="1" quotePrefix="1" applyFont="1" applyFill="1" applyBorder="1" applyAlignment="1">
      <alignment horizontal="center" vertical="center" wrapText="1"/>
    </xf>
    <xf numFmtId="0" fontId="12" fillId="7" borderId="3" xfId="1" quotePrefix="1" applyFont="1" applyFill="1" applyBorder="1" applyAlignment="1">
      <alignment horizontal="center" vertical="center" wrapText="1"/>
    </xf>
    <xf numFmtId="9" fontId="14" fillId="5" borderId="4" xfId="2" applyFont="1" applyFill="1" applyBorder="1" applyAlignment="1" applyProtection="1">
      <alignment horizontal="center" vertical="center"/>
      <protection hidden="1"/>
    </xf>
    <xf numFmtId="0" fontId="30" fillId="13" borderId="0" xfId="1" applyFont="1" applyFill="1" applyAlignment="1" applyProtection="1">
      <alignment horizontal="left" vertical="center"/>
      <protection hidden="1"/>
    </xf>
    <xf numFmtId="0" fontId="14" fillId="5" borderId="62" xfId="1" applyFill="1" applyBorder="1" applyAlignment="1" applyProtection="1">
      <alignment horizontal="left" vertical="top"/>
      <protection locked="0" hidden="1"/>
    </xf>
    <xf numFmtId="0" fontId="14" fillId="5" borderId="63" xfId="1" applyFill="1" applyBorder="1" applyAlignment="1" applyProtection="1">
      <alignment horizontal="left" vertical="top"/>
      <protection locked="0" hidden="1"/>
    </xf>
    <xf numFmtId="0" fontId="14" fillId="5" borderId="64" xfId="1" applyFill="1" applyBorder="1" applyAlignment="1" applyProtection="1">
      <alignment horizontal="left" vertical="top"/>
      <protection locked="0" hidden="1"/>
    </xf>
    <xf numFmtId="0" fontId="14" fillId="5" borderId="96" xfId="1" applyFill="1" applyBorder="1" applyAlignment="1" applyProtection="1">
      <alignment horizontal="left" vertical="top"/>
      <protection locked="0" hidden="1"/>
    </xf>
    <xf numFmtId="0" fontId="14" fillId="5" borderId="0" xfId="1" applyFill="1" applyAlignment="1" applyProtection="1">
      <alignment horizontal="left" vertical="top"/>
      <protection locked="0" hidden="1"/>
    </xf>
    <xf numFmtId="0" fontId="14" fillId="5" borderId="97" xfId="1" applyFill="1" applyBorder="1" applyAlignment="1" applyProtection="1">
      <alignment horizontal="left" vertical="top"/>
      <protection locked="0" hidden="1"/>
    </xf>
    <xf numFmtId="0" fontId="14" fillId="5" borderId="20" xfId="1" applyFill="1" applyBorder="1" applyAlignment="1" applyProtection="1">
      <alignment horizontal="left" vertical="top"/>
      <protection locked="0" hidden="1"/>
    </xf>
    <xf numFmtId="0" fontId="14" fillId="5" borderId="21" xfId="1" applyFill="1" applyBorder="1" applyAlignment="1" applyProtection="1">
      <alignment horizontal="left" vertical="top"/>
      <protection locked="0" hidden="1"/>
    </xf>
    <xf numFmtId="0" fontId="14" fillId="5" borderId="65" xfId="1" applyFill="1" applyBorder="1" applyAlignment="1" applyProtection="1">
      <alignment horizontal="left" vertical="top"/>
      <protection locked="0" hidden="1"/>
    </xf>
    <xf numFmtId="0" fontId="28" fillId="18" borderId="5" xfId="1" applyFont="1" applyFill="1" applyBorder="1" applyAlignment="1" applyProtection="1">
      <alignment horizontal="center" vertical="center"/>
      <protection hidden="1"/>
    </xf>
    <xf numFmtId="0" fontId="28" fillId="18" borderId="6" xfId="1" applyFont="1" applyFill="1" applyBorder="1" applyAlignment="1" applyProtection="1">
      <alignment horizontal="center" vertical="center"/>
      <protection hidden="1"/>
    </xf>
    <xf numFmtId="0" fontId="28" fillId="18" borderId="22" xfId="1" applyFont="1" applyFill="1" applyBorder="1" applyAlignment="1" applyProtection="1">
      <alignment horizontal="center" vertical="center"/>
      <protection hidden="1"/>
    </xf>
    <xf numFmtId="0" fontId="30" fillId="18" borderId="0" xfId="1" applyFont="1" applyFill="1" applyAlignment="1" applyProtection="1">
      <alignment horizontal="left" vertical="center"/>
      <protection hidden="1"/>
    </xf>
    <xf numFmtId="0" fontId="10" fillId="18" borderId="0" xfId="1" applyFont="1" applyFill="1" applyAlignment="1" applyProtection="1">
      <alignment horizontal="center" vertical="center"/>
      <protection hidden="1"/>
    </xf>
    <xf numFmtId="9" fontId="14" fillId="5" borderId="1" xfId="2" applyFont="1" applyFill="1" applyBorder="1" applyAlignment="1" applyProtection="1">
      <alignment horizontal="center" vertical="center"/>
      <protection hidden="1"/>
    </xf>
    <xf numFmtId="9" fontId="14" fillId="5" borderId="3" xfId="2" applyFont="1" applyFill="1" applyBorder="1" applyAlignment="1" applyProtection="1">
      <alignment horizontal="center" vertical="center"/>
      <protection hidden="1"/>
    </xf>
    <xf numFmtId="0" fontId="30" fillId="18" borderId="0" xfId="1" applyFont="1" applyFill="1" applyAlignment="1" applyProtection="1">
      <alignment horizontal="center" vertical="center"/>
      <protection hidden="1"/>
    </xf>
    <xf numFmtId="0" fontId="5" fillId="7" borderId="13" xfId="1" applyFont="1" applyFill="1" applyBorder="1" applyAlignment="1" applyProtection="1">
      <alignment horizontal="center" wrapText="1"/>
      <protection hidden="1"/>
    </xf>
    <xf numFmtId="0" fontId="5" fillId="7" borderId="66" xfId="1" applyFont="1" applyFill="1" applyBorder="1" applyAlignment="1" applyProtection="1">
      <alignment horizontal="center" wrapText="1"/>
      <protection hidden="1"/>
    </xf>
    <xf numFmtId="0" fontId="1" fillId="18" borderId="13" xfId="1" applyFont="1" applyFill="1" applyBorder="1" applyAlignment="1" applyProtection="1">
      <alignment horizontal="center" vertical="center" wrapText="1"/>
      <protection hidden="1"/>
    </xf>
    <xf numFmtId="0" fontId="1" fillId="18" borderId="66" xfId="1" applyFont="1" applyFill="1" applyBorder="1" applyAlignment="1" applyProtection="1">
      <alignment horizontal="center" vertical="center" wrapText="1"/>
      <protection hidden="1"/>
    </xf>
    <xf numFmtId="0" fontId="7" fillId="18" borderId="4" xfId="1" applyFont="1" applyFill="1" applyBorder="1" applyAlignment="1" applyProtection="1">
      <alignment horizontal="center" vertical="center"/>
      <protection hidden="1"/>
    </xf>
    <xf numFmtId="0" fontId="1" fillId="18" borderId="62" xfId="1" applyFont="1" applyFill="1" applyBorder="1" applyAlignment="1" applyProtection="1">
      <alignment horizontal="center" vertical="center" wrapText="1"/>
      <protection hidden="1"/>
    </xf>
    <xf numFmtId="0" fontId="1" fillId="18" borderId="63" xfId="1" applyFont="1" applyFill="1" applyBorder="1" applyAlignment="1" applyProtection="1">
      <alignment horizontal="center" vertical="center" wrapText="1"/>
      <protection hidden="1"/>
    </xf>
    <xf numFmtId="0" fontId="1" fillId="18" borderId="64" xfId="1" applyFont="1" applyFill="1" applyBorder="1" applyAlignment="1" applyProtection="1">
      <alignment horizontal="center" vertical="center" wrapText="1"/>
      <protection hidden="1"/>
    </xf>
    <xf numFmtId="0" fontId="1" fillId="18" borderId="20" xfId="1" applyFont="1" applyFill="1" applyBorder="1" applyAlignment="1" applyProtection="1">
      <alignment horizontal="center" vertical="center" wrapText="1"/>
      <protection hidden="1"/>
    </xf>
    <xf numFmtId="0" fontId="1" fillId="18" borderId="21" xfId="1" applyFont="1" applyFill="1" applyBorder="1" applyAlignment="1" applyProtection="1">
      <alignment horizontal="center" vertical="center" wrapText="1"/>
      <protection hidden="1"/>
    </xf>
    <xf numFmtId="0" fontId="1" fillId="18" borderId="65" xfId="1" applyFont="1" applyFill="1" applyBorder="1" applyAlignment="1" applyProtection="1">
      <alignment horizontal="center" vertical="center" wrapText="1"/>
      <protection hidden="1"/>
    </xf>
    <xf numFmtId="0" fontId="11" fillId="18" borderId="116" xfId="0" applyFont="1" applyFill="1" applyBorder="1" applyAlignment="1" applyProtection="1">
      <alignment horizontal="center" vertical="center" wrapText="1"/>
      <protection hidden="1"/>
    </xf>
    <xf numFmtId="0" fontId="11" fillId="18" borderId="117" xfId="0" applyFont="1" applyFill="1" applyBorder="1" applyAlignment="1" applyProtection="1">
      <alignment horizontal="center" vertical="center" wrapText="1"/>
      <protection hidden="1"/>
    </xf>
    <xf numFmtId="0" fontId="11" fillId="18" borderId="98" xfId="0" applyFont="1" applyFill="1" applyBorder="1" applyAlignment="1" applyProtection="1">
      <alignment horizontal="center" vertical="center" wrapText="1"/>
      <protection hidden="1"/>
    </xf>
    <xf numFmtId="0" fontId="11" fillId="18" borderId="118" xfId="0" applyFont="1" applyFill="1" applyBorder="1" applyAlignment="1" applyProtection="1">
      <alignment horizontal="center" vertical="center" wrapText="1"/>
      <protection hidden="1"/>
    </xf>
    <xf numFmtId="0" fontId="5" fillId="3" borderId="62" xfId="0" applyFont="1" applyFill="1" applyBorder="1" applyAlignment="1" applyProtection="1">
      <alignment horizontal="center" vertical="center"/>
      <protection locked="0"/>
    </xf>
    <xf numFmtId="0" fontId="5" fillId="3" borderId="63" xfId="0" applyFont="1" applyFill="1" applyBorder="1" applyAlignment="1" applyProtection="1">
      <alignment horizontal="center" vertical="center"/>
      <protection locked="0"/>
    </xf>
    <xf numFmtId="0" fontId="5" fillId="3" borderId="86" xfId="0" applyFont="1" applyFill="1" applyBorder="1" applyAlignment="1" applyProtection="1">
      <alignment horizontal="center" vertical="center"/>
      <protection locked="0"/>
    </xf>
    <xf numFmtId="0" fontId="0" fillId="3" borderId="62" xfId="0" applyFill="1" applyBorder="1" applyAlignment="1" applyProtection="1">
      <alignment horizontal="center"/>
      <protection hidden="1"/>
    </xf>
    <xf numFmtId="0" fontId="0" fillId="3" borderId="63" xfId="0" applyFill="1" applyBorder="1" applyAlignment="1" applyProtection="1">
      <alignment horizontal="center"/>
      <protection hidden="1"/>
    </xf>
    <xf numFmtId="0" fontId="0" fillId="3" borderId="64" xfId="0" applyFill="1" applyBorder="1" applyAlignment="1" applyProtection="1">
      <alignment horizontal="center"/>
      <protection hidden="1"/>
    </xf>
    <xf numFmtId="0" fontId="0" fillId="3" borderId="96" xfId="0" applyFill="1" applyBorder="1" applyAlignment="1" applyProtection="1">
      <alignment horizontal="center"/>
      <protection hidden="1"/>
    </xf>
    <xf numFmtId="0" fontId="0" fillId="3" borderId="0" xfId="0" applyFill="1" applyAlignment="1" applyProtection="1">
      <alignment horizontal="center"/>
      <protection hidden="1"/>
    </xf>
    <xf numFmtId="0" fontId="0" fillId="3" borderId="97" xfId="0" applyFill="1" applyBorder="1" applyAlignment="1" applyProtection="1">
      <alignment horizontal="center"/>
      <protection hidden="1"/>
    </xf>
    <xf numFmtId="0" fontId="0" fillId="3" borderId="20" xfId="0" applyFill="1" applyBorder="1" applyAlignment="1" applyProtection="1">
      <alignment horizontal="center"/>
      <protection hidden="1"/>
    </xf>
    <xf numFmtId="0" fontId="0" fillId="3" borderId="21" xfId="0" applyFill="1" applyBorder="1" applyAlignment="1" applyProtection="1">
      <alignment horizontal="center"/>
      <protection hidden="1"/>
    </xf>
    <xf numFmtId="0" fontId="0" fillId="3" borderId="65" xfId="0" applyFill="1" applyBorder="1" applyAlignment="1" applyProtection="1">
      <alignment horizontal="center"/>
      <protection hidden="1"/>
    </xf>
    <xf numFmtId="0" fontId="14" fillId="3" borderId="20" xfId="0" applyFont="1" applyFill="1" applyBorder="1" applyAlignment="1" applyProtection="1">
      <alignment horizontal="center" vertical="top" wrapText="1"/>
      <protection hidden="1"/>
    </xf>
    <xf numFmtId="0" fontId="14" fillId="3" borderId="21" xfId="0" applyFont="1" applyFill="1" applyBorder="1" applyAlignment="1" applyProtection="1">
      <alignment horizontal="center" vertical="top" wrapText="1"/>
      <protection hidden="1"/>
    </xf>
    <xf numFmtId="0" fontId="0" fillId="3" borderId="4" xfId="0" applyFill="1" applyBorder="1" applyAlignment="1" applyProtection="1">
      <alignment horizontal="center" vertical="top" wrapText="1"/>
      <protection hidden="1"/>
    </xf>
    <xf numFmtId="0" fontId="39" fillId="0" borderId="5" xfId="0" applyFont="1" applyBorder="1" applyAlignment="1" applyProtection="1">
      <alignment horizontal="center" vertical="center"/>
      <protection locked="0" hidden="1"/>
    </xf>
    <xf numFmtId="0" fontId="39" fillId="0" borderId="6" xfId="0" applyFont="1" applyBorder="1" applyAlignment="1" applyProtection="1">
      <alignment horizontal="center" vertical="center"/>
      <protection locked="0" hidden="1"/>
    </xf>
    <xf numFmtId="0" fontId="39" fillId="0" borderId="22" xfId="0" applyFont="1" applyBorder="1" applyAlignment="1" applyProtection="1">
      <alignment horizontal="center" vertical="center"/>
      <protection locked="0" hidden="1"/>
    </xf>
    <xf numFmtId="0" fontId="0" fillId="0" borderId="5" xfId="0" applyBorder="1" applyAlignment="1">
      <alignment horizontal="center"/>
    </xf>
    <xf numFmtId="0" fontId="0" fillId="0" borderId="6" xfId="0" applyBorder="1" applyAlignment="1">
      <alignment horizontal="center"/>
    </xf>
    <xf numFmtId="0" fontId="0" fillId="0" borderId="22" xfId="0" applyBorder="1" applyAlignment="1">
      <alignment horizontal="center"/>
    </xf>
    <xf numFmtId="0" fontId="0" fillId="10" borderId="5" xfId="0" applyFill="1" applyBorder="1" applyAlignment="1">
      <alignment horizontal="center"/>
    </xf>
    <xf numFmtId="0" fontId="0" fillId="10" borderId="6" xfId="0" applyFill="1" applyBorder="1" applyAlignment="1">
      <alignment horizontal="center"/>
    </xf>
    <xf numFmtId="0" fontId="0" fillId="10" borderId="22" xfId="0" applyFill="1" applyBorder="1" applyAlignment="1">
      <alignment horizontal="center"/>
    </xf>
    <xf numFmtId="164" fontId="5" fillId="0" borderId="8" xfId="0" applyNumberFormat="1" applyFont="1" applyFill="1" applyBorder="1" applyAlignment="1" applyProtection="1">
      <alignment horizontal="center" vertical="center" wrapText="1"/>
      <protection locked="0" hidden="1"/>
    </xf>
    <xf numFmtId="0" fontId="0" fillId="0" borderId="145" xfId="0" applyBorder="1" applyAlignment="1">
      <alignment vertical="top" wrapText="1"/>
    </xf>
    <xf numFmtId="0" fontId="0" fillId="0" borderId="146" xfId="0" applyBorder="1" applyAlignment="1">
      <alignment vertical="top" wrapText="1"/>
    </xf>
    <xf numFmtId="0" fontId="47" fillId="23" borderId="11" xfId="0" applyFont="1" applyFill="1" applyBorder="1" applyAlignment="1">
      <alignment horizontal="center" vertical="center"/>
    </xf>
    <xf numFmtId="0" fontId="47" fillId="23" borderId="43" xfId="0" applyFont="1" applyFill="1" applyBorder="1" applyAlignment="1">
      <alignment horizontal="center" vertical="center"/>
    </xf>
    <xf numFmtId="0" fontId="47" fillId="23" borderId="44" xfId="0" applyFont="1" applyFill="1" applyBorder="1" applyAlignment="1">
      <alignment horizontal="center" vertical="center"/>
    </xf>
    <xf numFmtId="0" fontId="47" fillId="23" borderId="27" xfId="0" applyFont="1" applyFill="1" applyBorder="1" applyAlignment="1">
      <alignment horizontal="center" vertical="center"/>
    </xf>
    <xf numFmtId="0" fontId="47" fillId="23" borderId="28" xfId="0" applyFont="1" applyFill="1" applyBorder="1" applyAlignment="1">
      <alignment horizontal="center" vertical="center"/>
    </xf>
    <xf numFmtId="0" fontId="47" fillId="23" borderId="29" xfId="0" applyFont="1" applyFill="1" applyBorder="1" applyAlignment="1">
      <alignment horizontal="center" vertical="center"/>
    </xf>
    <xf numFmtId="0" fontId="34" fillId="24" borderId="5" xfId="0" applyFont="1" applyFill="1" applyBorder="1" applyAlignment="1" applyProtection="1">
      <alignment horizontal="center"/>
      <protection hidden="1"/>
    </xf>
    <xf numFmtId="0" fontId="34" fillId="24" borderId="6" xfId="0" applyFont="1" applyFill="1" applyBorder="1" applyAlignment="1" applyProtection="1">
      <alignment horizontal="center"/>
      <protection hidden="1"/>
    </xf>
    <xf numFmtId="0" fontId="34" fillId="24" borderId="22" xfId="0" applyFont="1" applyFill="1" applyBorder="1" applyAlignment="1" applyProtection="1">
      <alignment horizontal="center"/>
      <protection hidden="1"/>
    </xf>
    <xf numFmtId="0" fontId="34" fillId="24" borderId="43" xfId="0" applyFont="1" applyFill="1" applyBorder="1" applyAlignment="1" applyProtection="1">
      <alignment horizontal="center"/>
      <protection hidden="1"/>
    </xf>
    <xf numFmtId="0" fontId="34" fillId="24" borderId="44" xfId="0" applyFont="1" applyFill="1" applyBorder="1" applyAlignment="1" applyProtection="1">
      <alignment horizontal="center"/>
      <protection hidden="1"/>
    </xf>
    <xf numFmtId="0" fontId="10" fillId="25" borderId="37" xfId="0" applyFont="1" applyFill="1" applyBorder="1" applyAlignment="1" applyProtection="1">
      <alignment horizontal="center" vertical="center" wrapText="1"/>
      <protection hidden="1"/>
    </xf>
    <xf numFmtId="0" fontId="10" fillId="25" borderId="100" xfId="0" applyFont="1" applyFill="1" applyBorder="1" applyAlignment="1" applyProtection="1">
      <alignment horizontal="center" vertical="center" wrapText="1"/>
      <protection hidden="1"/>
    </xf>
    <xf numFmtId="0" fontId="10" fillId="25" borderId="87" xfId="0" applyFont="1" applyFill="1" applyBorder="1" applyAlignment="1" applyProtection="1">
      <alignment horizontal="center" vertical="center" wrapText="1"/>
      <protection hidden="1"/>
    </xf>
    <xf numFmtId="0" fontId="10" fillId="25" borderId="66" xfId="0" applyFont="1" applyFill="1" applyBorder="1" applyAlignment="1" applyProtection="1">
      <alignment horizontal="center" vertical="center" wrapText="1"/>
      <protection hidden="1"/>
    </xf>
    <xf numFmtId="0" fontId="10" fillId="25" borderId="104" xfId="0" applyFont="1" applyFill="1" applyBorder="1" applyAlignment="1" applyProtection="1">
      <alignment horizontal="center" vertical="center" wrapText="1"/>
      <protection hidden="1"/>
    </xf>
    <xf numFmtId="0" fontId="10" fillId="25" borderId="105" xfId="0" applyFont="1" applyFill="1" applyBorder="1" applyAlignment="1" applyProtection="1">
      <alignment horizontal="center" vertical="center" wrapText="1"/>
      <protection hidden="1"/>
    </xf>
    <xf numFmtId="0" fontId="10" fillId="25" borderId="20" xfId="0" applyFont="1" applyFill="1" applyBorder="1" applyAlignment="1" applyProtection="1">
      <alignment horizontal="center" vertical="center" wrapText="1"/>
      <protection hidden="1"/>
    </xf>
    <xf numFmtId="0" fontId="10" fillId="25" borderId="45" xfId="0" applyFont="1" applyFill="1" applyBorder="1" applyAlignment="1" applyProtection="1">
      <alignment horizontal="center" vertical="center" wrapText="1"/>
      <protection hidden="1"/>
    </xf>
    <xf numFmtId="0" fontId="10" fillId="25" borderId="0" xfId="0" applyFont="1" applyFill="1" applyAlignment="1" applyProtection="1">
      <alignment horizontal="center" vertical="center" wrapText="1"/>
      <protection hidden="1"/>
    </xf>
    <xf numFmtId="0" fontId="10" fillId="25" borderId="46" xfId="0" applyFont="1" applyFill="1" applyBorder="1" applyAlignment="1" applyProtection="1">
      <alignment horizontal="center" vertical="center" wrapText="1"/>
      <protection hidden="1"/>
    </xf>
    <xf numFmtId="0" fontId="2" fillId="23" borderId="69" xfId="0" applyFont="1" applyFill="1" applyBorder="1" applyAlignment="1" applyProtection="1">
      <alignment horizontal="center" vertical="center"/>
      <protection hidden="1"/>
    </xf>
    <xf numFmtId="0" fontId="2" fillId="23" borderId="2" xfId="0" applyFont="1" applyFill="1" applyBorder="1" applyAlignment="1" applyProtection="1">
      <alignment horizontal="center" vertical="center"/>
      <protection hidden="1"/>
    </xf>
    <xf numFmtId="0" fontId="10" fillId="25" borderId="76" xfId="0" applyFont="1" applyFill="1" applyBorder="1" applyAlignment="1" applyProtection="1">
      <alignment horizontal="center" vertical="center" wrapText="1"/>
      <protection hidden="1"/>
    </xf>
    <xf numFmtId="0" fontId="10" fillId="25" borderId="111" xfId="0" applyFont="1" applyFill="1" applyBorder="1" applyAlignment="1" applyProtection="1">
      <alignment horizontal="center" vertical="center" wrapText="1"/>
      <protection hidden="1"/>
    </xf>
    <xf numFmtId="0" fontId="10" fillId="25" borderId="53" xfId="0" applyFont="1" applyFill="1" applyBorder="1" applyAlignment="1" applyProtection="1">
      <alignment horizontal="center" vertical="center" wrapText="1"/>
      <protection hidden="1"/>
    </xf>
    <xf numFmtId="0" fontId="46" fillId="23" borderId="87" xfId="0" applyFont="1" applyFill="1" applyBorder="1" applyAlignment="1" applyProtection="1">
      <alignment horizontal="center" vertical="center"/>
      <protection hidden="1"/>
    </xf>
    <xf numFmtId="0" fontId="46" fillId="23" borderId="49" xfId="0" applyFont="1" applyFill="1" applyBorder="1" applyAlignment="1" applyProtection="1">
      <alignment horizontal="center" vertical="center"/>
      <protection hidden="1"/>
    </xf>
    <xf numFmtId="0" fontId="10" fillId="25" borderId="52" xfId="0" applyFont="1" applyFill="1" applyBorder="1" applyAlignment="1" applyProtection="1">
      <alignment horizontal="center" vertical="center" wrapText="1"/>
      <protection hidden="1"/>
    </xf>
    <xf numFmtId="0" fontId="10" fillId="25" borderId="109" xfId="0" applyFont="1" applyFill="1" applyBorder="1" applyAlignment="1" applyProtection="1">
      <alignment horizontal="center" vertical="center" wrapText="1"/>
      <protection hidden="1"/>
    </xf>
    <xf numFmtId="0" fontId="10" fillId="25" borderId="75" xfId="0" applyFont="1" applyFill="1" applyBorder="1" applyAlignment="1" applyProtection="1">
      <alignment horizontal="center" vertical="center" wrapText="1"/>
      <protection hidden="1"/>
    </xf>
    <xf numFmtId="0" fontId="10" fillId="25" borderId="110" xfId="0" applyFont="1" applyFill="1" applyBorder="1" applyAlignment="1" applyProtection="1">
      <alignment horizontal="center" vertical="center" wrapText="1"/>
      <protection hidden="1"/>
    </xf>
    <xf numFmtId="0" fontId="12" fillId="23" borderId="34" xfId="0" applyFont="1" applyFill="1" applyBorder="1" applyAlignment="1" applyProtection="1">
      <alignment horizontal="right"/>
      <protection hidden="1"/>
    </xf>
    <xf numFmtId="0" fontId="12" fillId="23" borderId="27" xfId="0" applyFont="1" applyFill="1" applyBorder="1" applyAlignment="1" applyProtection="1">
      <alignment horizontal="right"/>
      <protection hidden="1"/>
    </xf>
    <xf numFmtId="0" fontId="12" fillId="23" borderId="30" xfId="0" applyFont="1" applyFill="1" applyBorder="1" applyAlignment="1" applyProtection="1">
      <alignment horizontal="right"/>
      <protection hidden="1"/>
    </xf>
    <xf numFmtId="0" fontId="12" fillId="23" borderId="27" xfId="0" applyFont="1" applyFill="1" applyBorder="1" applyProtection="1">
      <protection hidden="1"/>
    </xf>
    <xf numFmtId="0" fontId="46" fillId="23" borderId="80" xfId="0" applyFont="1" applyFill="1" applyBorder="1" applyAlignment="1" applyProtection="1">
      <alignment horizontal="center" vertical="center"/>
      <protection hidden="1"/>
    </xf>
    <xf numFmtId="0" fontId="46" fillId="23" borderId="79" xfId="0" applyFont="1" applyFill="1" applyBorder="1" applyAlignment="1" applyProtection="1">
      <alignment horizontal="center" vertical="center"/>
      <protection hidden="1"/>
    </xf>
    <xf numFmtId="0" fontId="18" fillId="23" borderId="37" xfId="0" applyFont="1" applyFill="1" applyBorder="1" applyAlignment="1" applyProtection="1">
      <alignment horizontal="right" vertical="top"/>
      <protection hidden="1"/>
    </xf>
    <xf numFmtId="0" fontId="18" fillId="23" borderId="37" xfId="0" applyFont="1" applyFill="1" applyBorder="1" applyAlignment="1" applyProtection="1">
      <alignment horizontal="center" vertical="top"/>
      <protection hidden="1"/>
    </xf>
    <xf numFmtId="0" fontId="0" fillId="25" borderId="11" xfId="0" applyFill="1" applyBorder="1" applyAlignment="1" applyProtection="1">
      <alignment horizontal="center"/>
      <protection hidden="1"/>
    </xf>
    <xf numFmtId="0" fontId="0" fillId="25" borderId="43" xfId="0" applyFill="1" applyBorder="1" applyAlignment="1" applyProtection="1">
      <alignment horizontal="center"/>
      <protection hidden="1"/>
    </xf>
    <xf numFmtId="0" fontId="33" fillId="24" borderId="51" xfId="0" applyFont="1" applyFill="1" applyBorder="1" applyAlignment="1" applyProtection="1">
      <alignment horizontal="center" vertical="center" wrapText="1"/>
      <protection hidden="1"/>
    </xf>
    <xf numFmtId="0" fontId="33" fillId="24" borderId="38" xfId="0" applyFont="1" applyFill="1" applyBorder="1" applyAlignment="1" applyProtection="1">
      <alignment horizontal="center" vertical="center" wrapText="1"/>
      <protection hidden="1"/>
    </xf>
    <xf numFmtId="0" fontId="33" fillId="24" borderId="65" xfId="0" applyFont="1" applyFill="1" applyBorder="1" applyAlignment="1" applyProtection="1">
      <alignment horizontal="center" vertical="center" wrapText="1"/>
      <protection hidden="1"/>
    </xf>
    <xf numFmtId="0" fontId="24" fillId="24" borderId="113" xfId="0" applyFont="1" applyFill="1" applyBorder="1" applyAlignment="1" applyProtection="1">
      <alignment horizontal="center" vertical="center" wrapText="1"/>
      <protection hidden="1"/>
    </xf>
    <xf numFmtId="0" fontId="24" fillId="24" borderId="55" xfId="0" applyFont="1" applyFill="1" applyBorder="1" applyAlignment="1" applyProtection="1">
      <alignment horizontal="center" vertical="center" wrapText="1"/>
      <protection hidden="1"/>
    </xf>
    <xf numFmtId="0" fontId="33" fillId="24" borderId="52" xfId="0" applyFont="1" applyFill="1" applyBorder="1" applyAlignment="1" applyProtection="1">
      <alignment horizontal="center" vertical="center" wrapText="1"/>
      <protection hidden="1"/>
    </xf>
    <xf numFmtId="0" fontId="33" fillId="24" borderId="2" xfId="0" applyFont="1" applyFill="1" applyBorder="1" applyAlignment="1" applyProtection="1">
      <alignment horizontal="center" vertical="center" wrapText="1"/>
      <protection hidden="1"/>
    </xf>
    <xf numFmtId="0" fontId="33" fillId="24" borderId="3" xfId="0" applyFont="1" applyFill="1" applyBorder="1" applyAlignment="1" applyProtection="1">
      <alignment horizontal="center" vertical="center" wrapText="1"/>
      <protection hidden="1"/>
    </xf>
    <xf numFmtId="0" fontId="33" fillId="24" borderId="1" xfId="0" applyFont="1" applyFill="1" applyBorder="1" applyAlignment="1" applyProtection="1">
      <alignment horizontal="center" vertical="center" wrapText="1"/>
      <protection hidden="1"/>
    </xf>
    <xf numFmtId="0" fontId="24" fillId="24" borderId="17" xfId="0" applyFont="1" applyFill="1" applyBorder="1" applyAlignment="1" applyProtection="1">
      <alignment horizontal="center" vertical="center" wrapText="1"/>
      <protection hidden="1"/>
    </xf>
    <xf numFmtId="0" fontId="24" fillId="24" borderId="40" xfId="0" applyFont="1" applyFill="1" applyBorder="1" applyAlignment="1" applyProtection="1">
      <alignment horizontal="center" vertical="center" wrapText="1"/>
      <protection hidden="1"/>
    </xf>
    <xf numFmtId="0" fontId="24" fillId="24" borderId="18" xfId="0" applyFont="1" applyFill="1" applyBorder="1" applyAlignment="1" applyProtection="1">
      <alignment horizontal="center" vertical="center" wrapText="1"/>
      <protection hidden="1"/>
    </xf>
    <xf numFmtId="0" fontId="33" fillId="24" borderId="36" xfId="0" applyFont="1" applyFill="1" applyBorder="1" applyAlignment="1" applyProtection="1">
      <alignment horizontal="center" vertical="center" wrapText="1"/>
      <protection hidden="1"/>
    </xf>
    <xf numFmtId="0" fontId="33" fillId="24" borderId="40" xfId="0" applyFont="1" applyFill="1" applyBorder="1" applyAlignment="1" applyProtection="1">
      <alignment horizontal="center" vertical="center" wrapText="1"/>
      <protection hidden="1"/>
    </xf>
    <xf numFmtId="0" fontId="61" fillId="23" borderId="43" xfId="0" applyFont="1" applyFill="1" applyBorder="1" applyAlignment="1" applyProtection="1">
      <alignment vertical="center" wrapText="1"/>
      <protection hidden="1"/>
    </xf>
    <xf numFmtId="0" fontId="0" fillId="23" borderId="0" xfId="0" applyFill="1" applyProtection="1">
      <protection hidden="1"/>
    </xf>
    <xf numFmtId="0" fontId="6" fillId="23" borderId="0" xfId="0" applyFont="1" applyFill="1" applyProtection="1">
      <protection hidden="1"/>
    </xf>
    <xf numFmtId="0" fontId="19" fillId="23" borderId="0" xfId="0" applyFont="1" applyFill="1" applyAlignment="1" applyProtection="1">
      <alignment horizontal="center" vertical="center"/>
      <protection hidden="1"/>
    </xf>
    <xf numFmtId="0" fontId="19" fillId="23" borderId="0" xfId="0" applyFont="1" applyFill="1" applyAlignment="1" applyProtection="1">
      <alignment vertical="center"/>
      <protection hidden="1"/>
    </xf>
    <xf numFmtId="0" fontId="26" fillId="23" borderId="0" xfId="0" applyFont="1" applyFill="1" applyProtection="1">
      <protection hidden="1"/>
    </xf>
    <xf numFmtId="0" fontId="17" fillId="23" borderId="0" xfId="0" applyFont="1" applyFill="1" applyAlignment="1" applyProtection="1">
      <alignment wrapText="1"/>
      <protection hidden="1"/>
    </xf>
    <xf numFmtId="0" fontId="40" fillId="23" borderId="0" xfId="0" applyFont="1" applyFill="1" applyProtection="1">
      <protection hidden="1"/>
    </xf>
    <xf numFmtId="0" fontId="25" fillId="23" borderId="0" xfId="0" applyFont="1" applyFill="1" applyProtection="1">
      <protection hidden="1"/>
    </xf>
    <xf numFmtId="0" fontId="39" fillId="23" borderId="28" xfId="0" applyFont="1" applyFill="1" applyBorder="1" applyAlignment="1" applyProtection="1">
      <alignment horizontal="center" vertical="center"/>
      <protection hidden="1"/>
    </xf>
    <xf numFmtId="0" fontId="39" fillId="23" borderId="29" xfId="0" applyFont="1" applyFill="1" applyBorder="1" applyAlignment="1" applyProtection="1">
      <alignment horizontal="center" vertical="center"/>
      <protection hidden="1"/>
    </xf>
    <xf numFmtId="0" fontId="39" fillId="23" borderId="0" xfId="0" applyFont="1" applyFill="1" applyAlignment="1" applyProtection="1">
      <alignment horizontal="center" wrapText="1"/>
      <protection hidden="1"/>
    </xf>
    <xf numFmtId="1" fontId="0" fillId="23" borderId="0" xfId="0" applyNumberFormat="1" applyFill="1" applyAlignment="1" applyProtection="1">
      <alignment horizontal="center" vertical="center"/>
      <protection hidden="1"/>
    </xf>
    <xf numFmtId="0" fontId="0" fillId="23" borderId="0" xfId="0" applyFill="1" applyAlignment="1" applyProtection="1">
      <alignment horizontal="left" vertical="center"/>
      <protection hidden="1"/>
    </xf>
    <xf numFmtId="0" fontId="69" fillId="23" borderId="0" xfId="0" applyFont="1" applyFill="1" applyAlignment="1" applyProtection="1">
      <alignment horizontal="left"/>
      <protection hidden="1"/>
    </xf>
    <xf numFmtId="0" fontId="8" fillId="23" borderId="0" xfId="0" applyFont="1" applyFill="1" applyProtection="1">
      <protection hidden="1"/>
    </xf>
    <xf numFmtId="0" fontId="19" fillId="23" borderId="11" xfId="0" applyFont="1" applyFill="1" applyBorder="1" applyAlignment="1" applyProtection="1">
      <alignment horizontal="center" vertical="center"/>
      <protection hidden="1"/>
    </xf>
    <xf numFmtId="0" fontId="19" fillId="23" borderId="43" xfId="0" applyFont="1" applyFill="1" applyBorder="1" applyAlignment="1" applyProtection="1">
      <alignment horizontal="center" vertical="center"/>
      <protection hidden="1"/>
    </xf>
    <xf numFmtId="0" fontId="19" fillId="23" borderId="44" xfId="0" applyFont="1" applyFill="1" applyBorder="1" applyAlignment="1" applyProtection="1">
      <alignment horizontal="center" vertical="center"/>
      <protection hidden="1"/>
    </xf>
    <xf numFmtId="0" fontId="19" fillId="23" borderId="27" xfId="0" applyFont="1" applyFill="1" applyBorder="1" applyAlignment="1" applyProtection="1">
      <alignment horizontal="center" vertical="center"/>
      <protection hidden="1"/>
    </xf>
    <xf numFmtId="0" fontId="19" fillId="23" borderId="28" xfId="0" applyFont="1" applyFill="1" applyBorder="1" applyAlignment="1" applyProtection="1">
      <alignment horizontal="center" vertical="center"/>
      <protection hidden="1"/>
    </xf>
    <xf numFmtId="0" fontId="19" fillId="23" borderId="29" xfId="0" applyFont="1" applyFill="1" applyBorder="1" applyAlignment="1" applyProtection="1">
      <alignment horizontal="center" vertical="center"/>
      <protection hidden="1"/>
    </xf>
    <xf numFmtId="0" fontId="5" fillId="23" borderId="0" xfId="0" applyFont="1" applyFill="1" applyProtection="1">
      <protection hidden="1"/>
    </xf>
    <xf numFmtId="0" fontId="10" fillId="24" borderId="23" xfId="0" applyFont="1" applyFill="1" applyBorder="1" applyAlignment="1" applyProtection="1">
      <alignment horizontal="center" vertical="center" textRotation="90" wrapText="1"/>
      <protection hidden="1"/>
    </xf>
    <xf numFmtId="0" fontId="44" fillId="23" borderId="11" xfId="0" applyFont="1" applyFill="1" applyBorder="1" applyAlignment="1" applyProtection="1">
      <alignment horizontal="center" vertical="center" wrapText="1"/>
      <protection hidden="1"/>
    </xf>
    <xf numFmtId="0" fontId="44" fillId="23" borderId="43" xfId="0" applyFont="1" applyFill="1" applyBorder="1" applyAlignment="1" applyProtection="1">
      <alignment horizontal="center" vertical="center" wrapText="1"/>
      <protection hidden="1"/>
    </xf>
    <xf numFmtId="0" fontId="44" fillId="23" borderId="44" xfId="0" applyFont="1" applyFill="1" applyBorder="1" applyAlignment="1" applyProtection="1">
      <alignment horizontal="center" vertical="center" wrapText="1"/>
      <protection hidden="1"/>
    </xf>
    <xf numFmtId="0" fontId="10" fillId="24" borderId="30" xfId="0" applyFont="1" applyFill="1" applyBorder="1" applyAlignment="1" applyProtection="1">
      <alignment horizontal="center" vertical="center" textRotation="90" wrapText="1"/>
      <protection hidden="1"/>
    </xf>
    <xf numFmtId="0" fontId="44" fillId="23" borderId="27" xfId="0" applyFont="1" applyFill="1" applyBorder="1" applyAlignment="1" applyProtection="1">
      <alignment horizontal="center" vertical="center" wrapText="1"/>
      <protection hidden="1"/>
    </xf>
    <xf numFmtId="0" fontId="44" fillId="23" borderId="28" xfId="0" applyFont="1" applyFill="1" applyBorder="1" applyAlignment="1" applyProtection="1">
      <alignment horizontal="center" vertical="center" wrapText="1"/>
      <protection hidden="1"/>
    </xf>
    <xf numFmtId="0" fontId="44" fillId="23" borderId="29" xfId="0" applyFont="1" applyFill="1" applyBorder="1" applyAlignment="1" applyProtection="1">
      <alignment horizontal="center" vertical="center" wrapText="1"/>
      <protection hidden="1"/>
    </xf>
    <xf numFmtId="0" fontId="5" fillId="24" borderId="31" xfId="0" applyFont="1" applyFill="1" applyBorder="1" applyAlignment="1" applyProtection="1">
      <alignment horizontal="center" vertical="center"/>
      <protection hidden="1"/>
    </xf>
    <xf numFmtId="0" fontId="2" fillId="23" borderId="23" xfId="0" applyFont="1" applyFill="1" applyBorder="1" applyAlignment="1" applyProtection="1">
      <alignment horizontal="center" vertical="center"/>
      <protection hidden="1"/>
    </xf>
    <xf numFmtId="0" fontId="5" fillId="24" borderId="34" xfId="0" applyFont="1" applyFill="1" applyBorder="1" applyAlignment="1" applyProtection="1">
      <alignment horizontal="center" vertical="center"/>
      <protection hidden="1"/>
    </xf>
    <xf numFmtId="0" fontId="2" fillId="23" borderId="30" xfId="0" applyFont="1" applyFill="1" applyBorder="1" applyAlignment="1" applyProtection="1">
      <alignment horizontal="center" vertical="center"/>
      <protection hidden="1"/>
    </xf>
    <xf numFmtId="0" fontId="2" fillId="23" borderId="8" xfId="0" applyFont="1" applyFill="1" applyBorder="1" applyAlignment="1" applyProtection="1">
      <alignment horizontal="center" vertical="center"/>
      <protection hidden="1"/>
    </xf>
    <xf numFmtId="0" fontId="2" fillId="23" borderId="122" xfId="0" applyFont="1" applyFill="1" applyBorder="1" applyAlignment="1" applyProtection="1">
      <alignment horizontal="center" vertical="center"/>
      <protection hidden="1"/>
    </xf>
    <xf numFmtId="0" fontId="55" fillId="25" borderId="62" xfId="0" applyFont="1" applyFill="1" applyBorder="1" applyAlignment="1">
      <alignment horizontal="center" vertical="center" wrapText="1"/>
    </xf>
    <xf numFmtId="0" fontId="33" fillId="24" borderId="88" xfId="0" applyFont="1" applyFill="1" applyBorder="1" applyAlignment="1">
      <alignment horizontal="right" vertical="center" wrapText="1"/>
    </xf>
    <xf numFmtId="0" fontId="51" fillId="23" borderId="14" xfId="0" applyFont="1" applyFill="1" applyBorder="1" applyAlignment="1">
      <alignment horizontal="center" vertical="center" wrapText="1"/>
    </xf>
    <xf numFmtId="0" fontId="51" fillId="23" borderId="56" xfId="0" applyFont="1" applyFill="1" applyBorder="1" applyAlignment="1">
      <alignment horizontal="center" vertical="center" wrapText="1"/>
    </xf>
    <xf numFmtId="0" fontId="51" fillId="23" borderId="39" xfId="0" applyFont="1" applyFill="1" applyBorder="1" applyAlignment="1">
      <alignment horizontal="center" vertical="center" wrapText="1"/>
    </xf>
    <xf numFmtId="0" fontId="51" fillId="23" borderId="49" xfId="0" applyFont="1" applyFill="1" applyBorder="1" applyAlignment="1">
      <alignment horizontal="center" vertical="center" wrapText="1"/>
    </xf>
    <xf numFmtId="0" fontId="51" fillId="23" borderId="62" xfId="0" applyFont="1" applyFill="1" applyBorder="1" applyAlignment="1">
      <alignment horizontal="center" vertical="center" wrapText="1"/>
    </xf>
    <xf numFmtId="0" fontId="51" fillId="23" borderId="47" xfId="0" applyFont="1" applyFill="1" applyBorder="1" applyAlignment="1">
      <alignment horizontal="center" vertical="center" wrapText="1"/>
    </xf>
    <xf numFmtId="0" fontId="51" fillId="23" borderId="21" xfId="0" applyFont="1" applyFill="1" applyBorder="1" applyAlignment="1">
      <alignment horizontal="center" vertical="center" wrapText="1"/>
    </xf>
    <xf numFmtId="0" fontId="51" fillId="23" borderId="20" xfId="0" applyFont="1" applyFill="1" applyBorder="1" applyAlignment="1">
      <alignment horizontal="center" vertical="center" wrapText="1"/>
    </xf>
    <xf numFmtId="0" fontId="54" fillId="23" borderId="23" xfId="0" applyFont="1" applyFill="1" applyBorder="1" applyAlignment="1">
      <alignment horizontal="left" vertical="center" wrapText="1"/>
    </xf>
    <xf numFmtId="0" fontId="54" fillId="23" borderId="31" xfId="0" applyFont="1" applyFill="1" applyBorder="1" applyAlignment="1">
      <alignment horizontal="center" vertical="center" wrapText="1"/>
    </xf>
    <xf numFmtId="0" fontId="54" fillId="23" borderId="39" xfId="0" applyFont="1" applyFill="1" applyBorder="1" applyAlignment="1">
      <alignment horizontal="center" vertical="center"/>
    </xf>
    <xf numFmtId="0" fontId="54" fillId="23" borderId="85" xfId="0" applyFont="1" applyFill="1" applyBorder="1" applyAlignment="1">
      <alignment horizontal="left" vertical="center" wrapText="1"/>
    </xf>
    <xf numFmtId="0" fontId="54" fillId="23" borderId="87" xfId="0" applyFont="1" applyFill="1" applyBorder="1" applyAlignment="1">
      <alignment horizontal="center" vertical="center" wrapText="1"/>
    </xf>
    <xf numFmtId="0" fontId="54" fillId="23" borderId="53" xfId="0" applyFont="1" applyFill="1" applyBorder="1" applyAlignment="1">
      <alignment horizontal="center" vertical="center"/>
    </xf>
    <xf numFmtId="0" fontId="54" fillId="23" borderId="33" xfId="0" applyFont="1" applyFill="1" applyBorder="1" applyAlignment="1">
      <alignment horizontal="center" vertical="center"/>
    </xf>
    <xf numFmtId="0" fontId="54" fillId="23" borderId="44" xfId="0" applyFont="1" applyFill="1" applyBorder="1" applyAlignment="1">
      <alignment horizontal="center" vertical="center"/>
    </xf>
    <xf numFmtId="0" fontId="54" fillId="23" borderId="90" xfId="0" applyFont="1" applyFill="1" applyBorder="1" applyAlignment="1">
      <alignment horizontal="center" vertical="center"/>
    </xf>
    <xf numFmtId="0" fontId="54" fillId="23" borderId="55" xfId="0" applyFont="1" applyFill="1" applyBorder="1" applyAlignment="1">
      <alignment horizontal="center" vertical="center"/>
    </xf>
    <xf numFmtId="0" fontId="66" fillId="25" borderId="51" xfId="0" applyFont="1" applyFill="1" applyBorder="1" applyAlignment="1">
      <alignment horizontal="right" vertical="center" wrapText="1"/>
    </xf>
    <xf numFmtId="0" fontId="66" fillId="25" borderId="42" xfId="0" applyFont="1" applyFill="1" applyBorder="1" applyAlignment="1">
      <alignment horizontal="right" vertical="center" wrapText="1"/>
    </xf>
    <xf numFmtId="0" fontId="67" fillId="25" borderId="39" xfId="0" applyFont="1" applyFill="1" applyBorder="1" applyAlignment="1">
      <alignment horizontal="center" vertical="center" wrapText="1"/>
    </xf>
    <xf numFmtId="0" fontId="51" fillId="26" borderId="30" xfId="0" applyFont="1" applyFill="1" applyBorder="1" applyAlignment="1">
      <alignment horizontal="center" vertical="center" wrapText="1"/>
    </xf>
    <xf numFmtId="0" fontId="51" fillId="23" borderId="54" xfId="0" applyFont="1" applyFill="1" applyBorder="1" applyAlignment="1">
      <alignment horizontal="center" vertical="center" wrapText="1"/>
    </xf>
    <xf numFmtId="0" fontId="59" fillId="23" borderId="42" xfId="0" applyFont="1" applyFill="1" applyBorder="1" applyAlignment="1">
      <alignment horizontal="center" vertical="center"/>
    </xf>
    <xf numFmtId="0" fontId="54" fillId="23" borderId="39" xfId="0" applyFont="1" applyFill="1" applyBorder="1" applyAlignment="1">
      <alignment horizontal="center" vertical="center"/>
    </xf>
    <xf numFmtId="0" fontId="51" fillId="23" borderId="51" xfId="0" applyFont="1" applyFill="1" applyBorder="1" applyAlignment="1">
      <alignment horizontal="center" vertical="center" wrapText="1"/>
    </xf>
    <xf numFmtId="0" fontId="59" fillId="23" borderId="15" xfId="0" applyFont="1" applyFill="1" applyBorder="1" applyAlignment="1">
      <alignment horizontal="center" vertical="center"/>
    </xf>
    <xf numFmtId="0" fontId="51" fillId="23" borderId="91" xfId="0" applyFont="1" applyFill="1" applyBorder="1" applyAlignment="1">
      <alignment horizontal="center" vertical="center" wrapText="1"/>
    </xf>
    <xf numFmtId="0" fontId="51" fillId="23" borderId="17" xfId="0" applyFont="1" applyFill="1" applyBorder="1" applyAlignment="1">
      <alignment horizontal="center" vertical="center" wrapText="1"/>
    </xf>
    <xf numFmtId="0" fontId="14" fillId="23" borderId="0" xfId="1" applyFill="1" applyAlignment="1">
      <alignment vertical="center"/>
    </xf>
    <xf numFmtId="0" fontId="28" fillId="25" borderId="5" xfId="1" applyFont="1" applyFill="1" applyBorder="1" applyAlignment="1" applyProtection="1">
      <alignment horizontal="center" vertical="center"/>
      <protection hidden="1"/>
    </xf>
    <xf numFmtId="0" fontId="28" fillId="25" borderId="6" xfId="1" applyFont="1" applyFill="1" applyBorder="1" applyAlignment="1" applyProtection="1">
      <alignment horizontal="center" vertical="center"/>
      <protection hidden="1"/>
    </xf>
    <xf numFmtId="0" fontId="28" fillId="25" borderId="22" xfId="1" applyFont="1" applyFill="1" applyBorder="1" applyAlignment="1" applyProtection="1">
      <alignment horizontal="center" vertical="center"/>
      <protection hidden="1"/>
    </xf>
    <xf numFmtId="0" fontId="5" fillId="24" borderId="11" xfId="0" applyFont="1" applyFill="1" applyBorder="1" applyAlignment="1">
      <alignment horizontal="right" vertical="center" wrapText="1"/>
    </xf>
    <xf numFmtId="0" fontId="5" fillId="24" borderId="43" xfId="0" applyFont="1" applyFill="1" applyBorder="1" applyAlignment="1">
      <alignment horizontal="right" vertical="center" wrapText="1"/>
    </xf>
    <xf numFmtId="0" fontId="5" fillId="24" borderId="57" xfId="0" applyFont="1" applyFill="1" applyBorder="1" applyAlignment="1">
      <alignment horizontal="right" vertical="center" wrapText="1"/>
    </xf>
    <xf numFmtId="0" fontId="5" fillId="24" borderId="58" xfId="0" applyFont="1" applyFill="1" applyBorder="1" applyAlignment="1">
      <alignment horizontal="right" vertical="center" wrapText="1"/>
    </xf>
    <xf numFmtId="0" fontId="5" fillId="23" borderId="43" xfId="1" applyFont="1" applyFill="1" applyBorder="1" applyAlignment="1" applyProtection="1">
      <alignment horizontal="right" vertical="center"/>
      <protection hidden="1"/>
    </xf>
    <xf numFmtId="0" fontId="5" fillId="23" borderId="43" xfId="1" applyFont="1" applyFill="1" applyBorder="1" applyAlignment="1" applyProtection="1">
      <alignment horizontal="center" vertical="center"/>
      <protection hidden="1"/>
    </xf>
    <xf numFmtId="0" fontId="64" fillId="23" borderId="0" xfId="1" applyFont="1" applyFill="1" applyAlignment="1">
      <alignment vertical="center"/>
    </xf>
    <xf numFmtId="0" fontId="29" fillId="23" borderId="0" xfId="1" applyFont="1" applyFill="1" applyAlignment="1">
      <alignment vertical="center"/>
    </xf>
    <xf numFmtId="0" fontId="29" fillId="23" borderId="0" xfId="1" applyFont="1" applyFill="1" applyAlignment="1">
      <alignment horizontal="right" vertical="center"/>
    </xf>
    <xf numFmtId="0" fontId="29" fillId="23" borderId="0" xfId="1" applyFont="1" applyFill="1" applyAlignment="1">
      <alignment horizontal="center" vertical="center"/>
    </xf>
    <xf numFmtId="0" fontId="14" fillId="23" borderId="0" xfId="1" applyFill="1" applyAlignment="1" applyProtection="1">
      <alignment vertical="center"/>
      <protection hidden="1"/>
    </xf>
    <xf numFmtId="0" fontId="5" fillId="23" borderId="0" xfId="1" applyFont="1" applyFill="1" applyAlignment="1" applyProtection="1">
      <alignment horizontal="right" vertical="center"/>
      <protection hidden="1"/>
    </xf>
    <xf numFmtId="0" fontId="30" fillId="23" borderId="0" xfId="1" applyFont="1" applyFill="1" applyAlignment="1">
      <alignment vertical="center"/>
    </xf>
    <xf numFmtId="0" fontId="30" fillId="25" borderId="0" xfId="1" applyFont="1" applyFill="1" applyAlignment="1" applyProtection="1">
      <alignment horizontal="left" vertical="center"/>
      <protection hidden="1"/>
    </xf>
    <xf numFmtId="0" fontId="30" fillId="25" borderId="0" xfId="1" applyFont="1" applyFill="1" applyAlignment="1" applyProtection="1">
      <alignment vertical="center"/>
      <protection hidden="1"/>
    </xf>
    <xf numFmtId="0" fontId="30" fillId="25" borderId="0" xfId="1" applyFont="1" applyFill="1" applyAlignment="1">
      <alignment horizontal="center" vertical="center"/>
    </xf>
    <xf numFmtId="0" fontId="5" fillId="23" borderId="0" xfId="1" applyFont="1" applyFill="1" applyAlignment="1">
      <alignment wrapText="1"/>
    </xf>
    <xf numFmtId="0" fontId="5" fillId="23" borderId="0" xfId="1" applyFont="1" applyFill="1" applyAlignment="1">
      <alignment vertical="center" wrapText="1"/>
    </xf>
    <xf numFmtId="0" fontId="14" fillId="23" borderId="0" xfId="1" applyFill="1"/>
    <xf numFmtId="0" fontId="1" fillId="25" borderId="13" xfId="1" applyFont="1" applyFill="1" applyBorder="1" applyAlignment="1">
      <alignment horizontal="center" wrapText="1"/>
    </xf>
    <xf numFmtId="0" fontId="1" fillId="25" borderId="13" xfId="1" applyFont="1" applyFill="1" applyBorder="1" applyAlignment="1">
      <alignment horizontal="center" vertical="center" wrapText="1"/>
    </xf>
    <xf numFmtId="0" fontId="7" fillId="25" borderId="4" xfId="1" applyFont="1" applyFill="1" applyBorder="1" applyAlignment="1">
      <alignment horizontal="center" vertical="center"/>
    </xf>
    <xf numFmtId="0" fontId="1" fillId="25" borderId="62" xfId="1" applyFont="1" applyFill="1" applyBorder="1" applyAlignment="1">
      <alignment horizontal="center" vertical="center" wrapText="1"/>
    </xf>
    <xf numFmtId="0" fontId="1" fillId="25" borderId="63" xfId="1" applyFont="1" applyFill="1" applyBorder="1" applyAlignment="1">
      <alignment horizontal="center" vertical="center" wrapText="1"/>
    </xf>
    <xf numFmtId="0" fontId="1" fillId="25" borderId="64" xfId="1" applyFont="1" applyFill="1" applyBorder="1" applyAlignment="1">
      <alignment horizontal="center" vertical="center" wrapText="1"/>
    </xf>
    <xf numFmtId="0" fontId="1" fillId="25" borderId="66" xfId="1" applyFont="1" applyFill="1" applyBorder="1" applyAlignment="1">
      <alignment horizontal="center" wrapText="1"/>
    </xf>
    <xf numFmtId="0" fontId="1" fillId="25" borderId="66" xfId="1" applyFont="1" applyFill="1" applyBorder="1" applyAlignment="1">
      <alignment horizontal="center" vertical="center" wrapText="1"/>
    </xf>
    <xf numFmtId="0" fontId="1" fillId="25" borderId="20" xfId="1" applyFont="1" applyFill="1" applyBorder="1" applyAlignment="1">
      <alignment horizontal="center" vertical="center" wrapText="1"/>
    </xf>
    <xf numFmtId="0" fontId="1" fillId="25" borderId="21" xfId="1" applyFont="1" applyFill="1" applyBorder="1" applyAlignment="1">
      <alignment horizontal="center" vertical="center" wrapText="1"/>
    </xf>
    <xf numFmtId="0" fontId="1" fillId="25" borderId="65" xfId="1" applyFont="1" applyFill="1" applyBorder="1" applyAlignment="1">
      <alignment horizontal="center" vertical="center" wrapText="1"/>
    </xf>
    <xf numFmtId="0" fontId="11" fillId="25" borderId="115" xfId="0" applyFont="1" applyFill="1" applyBorder="1" applyAlignment="1">
      <alignment horizontal="center" vertical="center" wrapText="1"/>
    </xf>
    <xf numFmtId="0" fontId="14" fillId="23" borderId="66" xfId="1" applyFill="1" applyBorder="1" applyAlignment="1" applyProtection="1">
      <alignment horizontal="center" vertical="center"/>
      <protection hidden="1"/>
    </xf>
    <xf numFmtId="0" fontId="35" fillId="25" borderId="0" xfId="1" applyFont="1" applyFill="1" applyAlignment="1">
      <alignment horizontal="center" vertical="center"/>
    </xf>
    <xf numFmtId="1" fontId="5" fillId="23" borderId="4" xfId="1" applyNumberFormat="1" applyFont="1" applyFill="1" applyBorder="1" applyAlignment="1" applyProtection="1">
      <alignment horizontal="center" vertical="center"/>
      <protection hidden="1"/>
    </xf>
    <xf numFmtId="0" fontId="11" fillId="25" borderId="116" xfId="0" applyFont="1" applyFill="1" applyBorder="1" applyAlignment="1">
      <alignment horizontal="center" vertical="center" wrapText="1"/>
    </xf>
    <xf numFmtId="0" fontId="11" fillId="25" borderId="117" xfId="0" applyFont="1" applyFill="1" applyBorder="1" applyAlignment="1">
      <alignment horizontal="center" vertical="center" wrapText="1"/>
    </xf>
    <xf numFmtId="0" fontId="14" fillId="23" borderId="4" xfId="1" applyFill="1" applyBorder="1" applyAlignment="1" applyProtection="1">
      <alignment horizontal="center" vertical="center"/>
      <protection hidden="1"/>
    </xf>
    <xf numFmtId="0" fontId="11" fillId="25" borderId="68" xfId="0" applyFont="1" applyFill="1" applyBorder="1" applyAlignment="1">
      <alignment horizontal="center" vertical="center" wrapText="1"/>
    </xf>
    <xf numFmtId="0" fontId="14" fillId="23" borderId="4" xfId="1" applyFill="1" applyBorder="1" applyAlignment="1" applyProtection="1">
      <alignment horizontal="center" vertical="center"/>
      <protection hidden="1"/>
    </xf>
    <xf numFmtId="0" fontId="11" fillId="25" borderId="98" xfId="0" applyFont="1" applyFill="1" applyBorder="1" applyAlignment="1">
      <alignment horizontal="center" vertical="center" wrapText="1"/>
    </xf>
    <xf numFmtId="0" fontId="11" fillId="25" borderId="118" xfId="0" applyFont="1" applyFill="1" applyBorder="1" applyAlignment="1">
      <alignment horizontal="center" vertical="center" wrapText="1"/>
    </xf>
    <xf numFmtId="0" fontId="14" fillId="23" borderId="1" xfId="1" applyFill="1" applyBorder="1" applyAlignment="1" applyProtection="1">
      <alignment horizontal="center" vertical="center"/>
      <protection hidden="1"/>
    </xf>
    <xf numFmtId="0" fontId="14" fillId="23" borderId="3" xfId="1" applyFill="1" applyBorder="1" applyAlignment="1" applyProtection="1">
      <alignment horizontal="center" vertical="center"/>
      <protection hidden="1"/>
    </xf>
    <xf numFmtId="0" fontId="64" fillId="23" borderId="0" xfId="1" applyFont="1" applyFill="1" applyAlignment="1">
      <alignment horizontal="left" vertical="center"/>
    </xf>
    <xf numFmtId="1" fontId="32" fillId="23" borderId="0" xfId="1" applyNumberFormat="1" applyFont="1" applyFill="1" applyAlignment="1" applyProtection="1">
      <alignment horizontal="center" vertical="center"/>
      <protection hidden="1"/>
    </xf>
    <xf numFmtId="0" fontId="5" fillId="23" borderId="0" xfId="1" applyFont="1" applyFill="1" applyAlignment="1">
      <alignment horizontal="right" vertical="top" wrapText="1"/>
    </xf>
    <xf numFmtId="0" fontId="23" fillId="23" borderId="0" xfId="1" applyFont="1" applyFill="1" applyAlignment="1">
      <alignment vertical="center"/>
    </xf>
    <xf numFmtId="0" fontId="5" fillId="23" borderId="0" xfId="1" applyFont="1" applyFill="1" applyAlignment="1" applyProtection="1">
      <alignment horizontal="center" vertical="center"/>
      <protection hidden="1"/>
    </xf>
    <xf numFmtId="1" fontId="2" fillId="23" borderId="0" xfId="1" applyNumberFormat="1" applyFont="1" applyFill="1" applyAlignment="1" applyProtection="1">
      <alignment horizontal="center" vertical="center"/>
      <protection hidden="1"/>
    </xf>
    <xf numFmtId="164" fontId="5" fillId="23" borderId="0" xfId="1" quotePrefix="1" applyNumberFormat="1" applyFont="1" applyFill="1" applyAlignment="1">
      <alignment horizontal="center" vertical="center"/>
    </xf>
    <xf numFmtId="0" fontId="12" fillId="23" borderId="1" xfId="1" quotePrefix="1" applyFont="1" applyFill="1" applyBorder="1" applyAlignment="1">
      <alignment horizontal="center" vertical="center" wrapText="1"/>
    </xf>
    <xf numFmtId="0" fontId="12" fillId="23" borderId="2" xfId="1" quotePrefix="1" applyFont="1" applyFill="1" applyBorder="1" applyAlignment="1">
      <alignment horizontal="center" vertical="center" wrapText="1"/>
    </xf>
    <xf numFmtId="0" fontId="12" fillId="23" borderId="3" xfId="1" quotePrefix="1" applyFont="1" applyFill="1" applyBorder="1" applyAlignment="1">
      <alignment horizontal="center" vertical="center" wrapText="1"/>
    </xf>
    <xf numFmtId="0" fontId="36" fillId="23" borderId="0" xfId="1" applyFont="1" applyFill="1" applyAlignment="1">
      <alignment vertical="center"/>
    </xf>
    <xf numFmtId="0" fontId="5" fillId="24" borderId="11" xfId="0" applyFont="1" applyFill="1" applyBorder="1" applyAlignment="1" applyProtection="1">
      <alignment horizontal="right" vertical="center" wrapText="1"/>
      <protection hidden="1"/>
    </xf>
    <xf numFmtId="0" fontId="5" fillId="24" borderId="43" xfId="0" applyFont="1" applyFill="1" applyBorder="1" applyAlignment="1" applyProtection="1">
      <alignment horizontal="right" vertical="center" wrapText="1"/>
      <protection hidden="1"/>
    </xf>
    <xf numFmtId="0" fontId="5" fillId="24" borderId="57" xfId="0" applyFont="1" applyFill="1" applyBorder="1" applyAlignment="1" applyProtection="1">
      <alignment horizontal="right" vertical="center" wrapText="1"/>
      <protection hidden="1"/>
    </xf>
    <xf numFmtId="0" fontId="5" fillId="24" borderId="58" xfId="0" applyFont="1" applyFill="1" applyBorder="1" applyAlignment="1" applyProtection="1">
      <alignment horizontal="right" vertical="center" wrapText="1"/>
      <protection hidden="1"/>
    </xf>
    <xf numFmtId="0" fontId="30" fillId="23" borderId="0" xfId="1" applyFont="1" applyFill="1" applyAlignment="1" applyProtection="1">
      <alignment vertical="center"/>
      <protection hidden="1"/>
    </xf>
    <xf numFmtId="0" fontId="1" fillId="24" borderId="8" xfId="1" applyFont="1" applyFill="1" applyBorder="1" applyAlignment="1" applyProtection="1">
      <alignment horizontal="center" vertical="center"/>
      <protection hidden="1"/>
    </xf>
    <xf numFmtId="0" fontId="29" fillId="24" borderId="0" xfId="1" applyFont="1" applyFill="1" applyAlignment="1" applyProtection="1">
      <alignment vertical="center"/>
      <protection hidden="1"/>
    </xf>
    <xf numFmtId="0" fontId="14" fillId="24" borderId="0" xfId="1" applyFill="1" applyAlignment="1" applyProtection="1">
      <alignment vertical="center"/>
      <protection hidden="1"/>
    </xf>
    <xf numFmtId="0" fontId="2" fillId="24" borderId="0" xfId="1" applyFont="1" applyFill="1" applyAlignment="1" applyProtection="1">
      <alignment horizontal="right" vertical="center"/>
      <protection hidden="1"/>
    </xf>
    <xf numFmtId="0" fontId="23" fillId="23" borderId="0" xfId="1" applyFont="1" applyFill="1" applyAlignment="1" applyProtection="1">
      <alignment vertical="center"/>
      <protection hidden="1"/>
    </xf>
    <xf numFmtId="0" fontId="29" fillId="23" borderId="0" xfId="1" applyFont="1" applyFill="1" applyAlignment="1" applyProtection="1">
      <alignment vertical="center"/>
      <protection hidden="1"/>
    </xf>
    <xf numFmtId="0" fontId="37" fillId="23" borderId="0" xfId="1" applyFont="1" applyFill="1" applyAlignment="1" applyProtection="1">
      <alignment vertical="center"/>
      <protection hidden="1"/>
    </xf>
    <xf numFmtId="0" fontId="2" fillId="23" borderId="0" xfId="1" applyFont="1" applyFill="1" applyAlignment="1" applyProtection="1">
      <alignment horizontal="right" vertical="center"/>
      <protection hidden="1"/>
    </xf>
    <xf numFmtId="0" fontId="2" fillId="23" borderId="0" xfId="1" applyFont="1" applyFill="1" applyAlignment="1" applyProtection="1">
      <alignment horizontal="right" vertical="top" wrapText="1"/>
      <protection hidden="1"/>
    </xf>
    <xf numFmtId="9" fontId="14" fillId="23" borderId="0" xfId="2" applyFont="1" applyFill="1" applyBorder="1" applyAlignment="1" applyProtection="1">
      <alignment horizontal="center" vertical="center"/>
      <protection hidden="1"/>
    </xf>
    <xf numFmtId="0" fontId="64" fillId="23" borderId="0" xfId="1" applyFont="1" applyFill="1" applyAlignment="1" applyProtection="1">
      <alignment horizontal="left" vertical="center"/>
      <protection hidden="1"/>
    </xf>
    <xf numFmtId="0" fontId="62" fillId="23" borderId="0" xfId="1" applyFont="1" applyFill="1" applyAlignment="1" applyProtection="1">
      <alignment vertical="center"/>
      <protection hidden="1"/>
    </xf>
    <xf numFmtId="9" fontId="62" fillId="23" borderId="0" xfId="2" applyFont="1" applyFill="1" applyBorder="1" applyAlignment="1" applyProtection="1">
      <alignment horizontal="center" vertical="center"/>
      <protection hidden="1"/>
    </xf>
    <xf numFmtId="0" fontId="29" fillId="23" borderId="0" xfId="1" applyFont="1" applyFill="1" applyAlignment="1" applyProtection="1">
      <alignment horizontal="right" vertical="center"/>
      <protection hidden="1"/>
    </xf>
    <xf numFmtId="0" fontId="29" fillId="23" borderId="0" xfId="1" applyFont="1" applyFill="1" applyAlignment="1" applyProtection="1">
      <alignment horizontal="center" vertical="center"/>
      <protection hidden="1"/>
    </xf>
    <xf numFmtId="0" fontId="64" fillId="23" borderId="0" xfId="1" applyFont="1" applyFill="1" applyAlignment="1" applyProtection="1">
      <alignment vertical="center"/>
      <protection hidden="1"/>
    </xf>
    <xf numFmtId="0" fontId="5" fillId="23" borderId="0" xfId="1" applyFont="1" applyFill="1" applyAlignment="1" applyProtection="1">
      <alignment wrapText="1"/>
      <protection hidden="1"/>
    </xf>
    <xf numFmtId="0" fontId="5" fillId="23" borderId="0" xfId="1" applyFont="1" applyFill="1" applyAlignment="1" applyProtection="1">
      <alignment vertical="center" wrapText="1"/>
      <protection hidden="1"/>
    </xf>
    <xf numFmtId="0" fontId="14" fillId="23" borderId="0" xfId="1" applyFill="1" applyProtection="1">
      <protection hidden="1"/>
    </xf>
    <xf numFmtId="0" fontId="0" fillId="25" borderId="11" xfId="0" applyFill="1" applyBorder="1"/>
    <xf numFmtId="0" fontId="4" fillId="25" borderId="43" xfId="0" applyFont="1" applyFill="1" applyBorder="1" applyAlignment="1">
      <alignment horizontal="center" vertical="center" wrapText="1"/>
    </xf>
    <xf numFmtId="0" fontId="4" fillId="25" borderId="44" xfId="0" applyFont="1" applyFill="1" applyBorder="1" applyAlignment="1">
      <alignment horizontal="center" vertical="center" wrapText="1"/>
    </xf>
    <xf numFmtId="0" fontId="5" fillId="24" borderId="52" xfId="0" applyFont="1" applyFill="1" applyBorder="1" applyAlignment="1">
      <alignment horizontal="center" vertical="center" wrapText="1"/>
    </xf>
    <xf numFmtId="0" fontId="5" fillId="24" borderId="2" xfId="0" applyFont="1" applyFill="1" applyBorder="1" applyAlignment="1">
      <alignment horizontal="center" vertical="center" wrapText="1"/>
    </xf>
    <xf numFmtId="0" fontId="5" fillId="24" borderId="3" xfId="0" applyFont="1" applyFill="1" applyBorder="1" applyAlignment="1">
      <alignment horizontal="center" vertical="center" wrapText="1"/>
    </xf>
    <xf numFmtId="0" fontId="5" fillId="24" borderId="4" xfId="0" applyFont="1" applyFill="1" applyBorder="1" applyAlignment="1">
      <alignment vertical="center" wrapText="1"/>
    </xf>
    <xf numFmtId="0" fontId="5" fillId="24" borderId="130" xfId="0" applyFont="1" applyFill="1" applyBorder="1" applyAlignment="1">
      <alignment vertical="center" wrapText="1"/>
    </xf>
    <xf numFmtId="0" fontId="5" fillId="24" borderId="1" xfId="0" applyFont="1" applyFill="1" applyBorder="1" applyAlignment="1">
      <alignment vertical="center" wrapText="1"/>
    </xf>
    <xf numFmtId="0" fontId="5" fillId="24" borderId="17" xfId="0" applyFont="1" applyFill="1" applyBorder="1" applyAlignment="1">
      <alignment horizontal="center" vertical="center" wrapText="1"/>
    </xf>
    <xf numFmtId="0" fontId="5" fillId="24" borderId="40" xfId="0" applyFont="1" applyFill="1" applyBorder="1" applyAlignment="1">
      <alignment horizontal="center" vertical="center" wrapText="1"/>
    </xf>
    <xf numFmtId="0" fontId="5" fillId="24" borderId="18" xfId="0" applyFont="1" applyFill="1" applyBorder="1" applyAlignment="1">
      <alignment horizontal="center" vertical="center" wrapText="1"/>
    </xf>
    <xf numFmtId="0" fontId="5" fillId="24" borderId="19" xfId="0" applyFont="1" applyFill="1" applyBorder="1" applyAlignment="1">
      <alignment vertical="center" wrapText="1"/>
    </xf>
    <xf numFmtId="0" fontId="41" fillId="25" borderId="5" xfId="0" applyFont="1" applyFill="1" applyBorder="1" applyProtection="1">
      <protection hidden="1"/>
    </xf>
    <xf numFmtId="0" fontId="34" fillId="25" borderId="6" xfId="0" applyFont="1" applyFill="1" applyBorder="1" applyAlignment="1">
      <alignment vertical="center"/>
    </xf>
    <xf numFmtId="0" fontId="34" fillId="25" borderId="22" xfId="0" applyFont="1" applyFill="1" applyBorder="1" applyAlignment="1">
      <alignment vertical="center"/>
    </xf>
    <xf numFmtId="0" fontId="0" fillId="23" borderId="40" xfId="0" applyFill="1" applyBorder="1" applyProtection="1">
      <protection hidden="1"/>
    </xf>
    <xf numFmtId="0" fontId="5" fillId="23" borderId="40" xfId="0" applyFont="1" applyFill="1" applyBorder="1" applyAlignment="1">
      <alignment horizontal="left" vertical="center"/>
    </xf>
    <xf numFmtId="0" fontId="14" fillId="27" borderId="0" xfId="0" applyFont="1" applyFill="1" applyAlignment="1" applyProtection="1">
      <alignment vertical="center"/>
      <protection locked="0"/>
    </xf>
    <xf numFmtId="3" fontId="14" fillId="27" borderId="0" xfId="0" applyNumberFormat="1" applyFont="1" applyFill="1" applyAlignment="1" applyProtection="1">
      <alignment horizontal="center" vertical="center"/>
      <protection locked="0"/>
    </xf>
    <xf numFmtId="0" fontId="14" fillId="27" borderId="0" xfId="0" applyFont="1" applyFill="1" applyAlignment="1" applyProtection="1">
      <alignment horizontal="center" vertical="center"/>
      <protection locked="0"/>
    </xf>
    <xf numFmtId="0" fontId="14" fillId="23" borderId="40" xfId="0" applyFont="1" applyFill="1" applyBorder="1" applyAlignment="1">
      <alignment horizontal="centerContinuous" vertical="center"/>
    </xf>
    <xf numFmtId="0" fontId="14" fillId="23" borderId="40" xfId="0" applyFont="1" applyFill="1" applyBorder="1" applyAlignment="1">
      <alignment horizontal="center" vertical="center"/>
    </xf>
    <xf numFmtId="14" fontId="14" fillId="27" borderId="0" xfId="0" applyNumberFormat="1" applyFont="1" applyFill="1" applyAlignment="1" applyProtection="1">
      <alignment horizontal="center" vertical="center"/>
      <protection locked="0"/>
    </xf>
    <xf numFmtId="9" fontId="14" fillId="27" borderId="0" xfId="0" applyNumberFormat="1" applyFont="1" applyFill="1" applyAlignment="1" applyProtection="1">
      <alignment horizontal="center" vertical="center"/>
      <protection locked="0"/>
    </xf>
    <xf numFmtId="0" fontId="5" fillId="23" borderId="59" xfId="0" applyFont="1" applyFill="1" applyBorder="1" applyAlignment="1">
      <alignment horizontal="center" vertical="center"/>
    </xf>
    <xf numFmtId="0" fontId="5" fillId="23" borderId="60" xfId="0" applyFont="1" applyFill="1" applyBorder="1" applyAlignment="1">
      <alignment horizontal="center" vertical="center"/>
    </xf>
    <xf numFmtId="0" fontId="5" fillId="23" borderId="7" xfId="0" applyFont="1" applyFill="1" applyBorder="1" applyAlignment="1">
      <alignment horizontal="center" vertical="center"/>
    </xf>
    <xf numFmtId="0" fontId="0" fillId="23" borderId="66" xfId="0" applyFill="1" applyBorder="1" applyAlignment="1" applyProtection="1">
      <alignment horizontal="center"/>
      <protection hidden="1"/>
    </xf>
    <xf numFmtId="0" fontId="5" fillId="23" borderId="66" xfId="0" applyFont="1" applyFill="1" applyBorder="1" applyAlignment="1">
      <alignment horizontal="center" vertical="center" wrapText="1"/>
    </xf>
    <xf numFmtId="0" fontId="5" fillId="23" borderId="66" xfId="0" applyFont="1" applyFill="1" applyBorder="1" applyAlignment="1">
      <alignment horizontal="center" vertical="center" wrapText="1"/>
    </xf>
    <xf numFmtId="0" fontId="0" fillId="27" borderId="66" xfId="0" applyFill="1" applyBorder="1" applyAlignment="1" applyProtection="1">
      <alignment horizontal="center" vertical="center" wrapText="1"/>
      <protection locked="0"/>
    </xf>
    <xf numFmtId="165" fontId="0" fillId="23" borderId="66" xfId="0" applyNumberFormat="1" applyFill="1" applyBorder="1" applyAlignment="1">
      <alignment horizontal="center" vertical="center" wrapText="1"/>
    </xf>
    <xf numFmtId="0" fontId="0" fillId="27" borderId="131" xfId="0" applyFill="1" applyBorder="1" applyAlignment="1" applyProtection="1">
      <alignment horizontal="center" vertical="center" wrapText="1"/>
      <protection locked="0"/>
    </xf>
    <xf numFmtId="0" fontId="2" fillId="23" borderId="85" xfId="0" applyFont="1" applyFill="1" applyBorder="1" applyAlignment="1">
      <alignment horizontal="center" vertical="center" wrapText="1"/>
    </xf>
    <xf numFmtId="0" fontId="2" fillId="23" borderId="65" xfId="0" applyFont="1" applyFill="1" applyBorder="1" applyAlignment="1">
      <alignment horizontal="center" vertical="center" wrapText="1"/>
    </xf>
    <xf numFmtId="10" fontId="2" fillId="23" borderId="10" xfId="0" applyNumberFormat="1" applyFont="1" applyFill="1" applyBorder="1" applyAlignment="1">
      <alignment horizontal="center" vertical="center" wrapText="1"/>
    </xf>
    <xf numFmtId="0" fontId="5" fillId="23" borderId="4" xfId="0" applyFont="1" applyFill="1" applyBorder="1" applyAlignment="1">
      <alignment horizontal="center" vertical="center" wrapText="1"/>
    </xf>
    <xf numFmtId="0" fontId="0" fillId="27" borderId="19" xfId="0" applyFill="1" applyBorder="1" applyAlignment="1" applyProtection="1">
      <alignment horizontal="center" vertical="center"/>
      <protection locked="0"/>
    </xf>
    <xf numFmtId="165" fontId="0" fillId="23" borderId="19" xfId="0" applyNumberFormat="1" applyFill="1" applyBorder="1" applyAlignment="1">
      <alignment horizontal="center" vertical="center"/>
    </xf>
    <xf numFmtId="0" fontId="0" fillId="27" borderId="67" xfId="0" applyFill="1" applyBorder="1" applyAlignment="1" applyProtection="1">
      <alignment horizontal="center" vertical="center" wrapText="1"/>
      <protection locked="0"/>
    </xf>
    <xf numFmtId="0" fontId="2" fillId="23" borderId="91" xfId="0" applyFont="1" applyFill="1" applyBorder="1" applyAlignment="1">
      <alignment horizontal="center" vertical="center"/>
    </xf>
    <xf numFmtId="0" fontId="2" fillId="23" borderId="18" xfId="0" applyFont="1" applyFill="1" applyBorder="1" applyAlignment="1">
      <alignment horizontal="center" vertical="center" wrapText="1"/>
    </xf>
    <xf numFmtId="0" fontId="34" fillId="25" borderId="6" xfId="0" applyFont="1" applyFill="1" applyBorder="1" applyAlignment="1" applyProtection="1">
      <alignment horizontal="left" vertical="center"/>
      <protection hidden="1"/>
    </xf>
    <xf numFmtId="0" fontId="89" fillId="25" borderId="6" xfId="0" applyFont="1" applyFill="1" applyBorder="1" applyAlignment="1" applyProtection="1">
      <alignment horizontal="center" vertical="center"/>
      <protection hidden="1"/>
    </xf>
    <xf numFmtId="0" fontId="89" fillId="25" borderId="22" xfId="0" applyFont="1" applyFill="1" applyBorder="1" applyAlignment="1" applyProtection="1">
      <alignment horizontal="center" vertical="center"/>
      <protection hidden="1"/>
    </xf>
    <xf numFmtId="0" fontId="2" fillId="23" borderId="87" xfId="0" applyFont="1" applyFill="1" applyBorder="1" applyAlignment="1" applyProtection="1">
      <alignment horizontal="center" vertical="center"/>
      <protection hidden="1"/>
    </xf>
    <xf numFmtId="0" fontId="2" fillId="23" borderId="49" xfId="0" applyFont="1" applyFill="1" applyBorder="1" applyAlignment="1" applyProtection="1">
      <alignment horizontal="center" vertical="center"/>
      <protection hidden="1"/>
    </xf>
    <xf numFmtId="0" fontId="0" fillId="25" borderId="5" xfId="0" applyFill="1" applyBorder="1" applyProtection="1">
      <protection hidden="1"/>
    </xf>
    <xf numFmtId="0" fontId="1" fillId="25" borderId="6" xfId="0" applyFont="1" applyFill="1" applyBorder="1" applyAlignment="1" applyProtection="1">
      <alignment horizontal="left" vertical="center"/>
      <protection hidden="1"/>
    </xf>
    <xf numFmtId="0" fontId="1" fillId="25" borderId="22" xfId="0" applyFont="1" applyFill="1" applyBorder="1" applyAlignment="1" applyProtection="1">
      <alignment horizontal="left" vertical="center"/>
      <protection hidden="1"/>
    </xf>
    <xf numFmtId="0" fontId="76" fillId="25" borderId="23" xfId="0" applyFont="1" applyFill="1" applyBorder="1" applyAlignment="1">
      <alignment horizontal="center" vertical="center"/>
    </xf>
    <xf numFmtId="0" fontId="76" fillId="25" borderId="132" xfId="0" applyFont="1" applyFill="1" applyBorder="1" applyAlignment="1">
      <alignment vertical="center"/>
    </xf>
    <xf numFmtId="0" fontId="76" fillId="25" borderId="132" xfId="0" applyFont="1" applyFill="1" applyBorder="1" applyAlignment="1">
      <alignment horizontal="center" vertical="center"/>
    </xf>
    <xf numFmtId="0" fontId="76" fillId="25" borderId="133" xfId="0" applyFont="1" applyFill="1" applyBorder="1" applyAlignment="1">
      <alignment horizontal="center" vertical="center"/>
    </xf>
    <xf numFmtId="0" fontId="76" fillId="25" borderId="134" xfId="0" applyFont="1" applyFill="1" applyBorder="1" applyAlignment="1">
      <alignment vertical="center"/>
    </xf>
    <xf numFmtId="0" fontId="77" fillId="25" borderId="132" xfId="0" applyFont="1" applyFill="1" applyBorder="1" applyAlignment="1">
      <alignment vertical="center"/>
    </xf>
    <xf numFmtId="0" fontId="78" fillId="25" borderId="132" xfId="0" applyFont="1" applyFill="1" applyBorder="1" applyAlignment="1">
      <alignment vertical="center"/>
    </xf>
    <xf numFmtId="0" fontId="78" fillId="25" borderId="132" xfId="0" applyFont="1" applyFill="1" applyBorder="1" applyAlignment="1">
      <alignment horizontal="center" vertical="center"/>
    </xf>
    <xf numFmtId="0" fontId="78" fillId="25" borderId="133" xfId="0" applyFont="1" applyFill="1" applyBorder="1" applyAlignment="1">
      <alignment horizontal="center" vertical="center"/>
    </xf>
    <xf numFmtId="0" fontId="76" fillId="25" borderId="135" xfId="0" applyFont="1" applyFill="1" applyBorder="1" applyAlignment="1">
      <alignment horizontal="center" vertical="center" wrapText="1"/>
    </xf>
    <xf numFmtId="0" fontId="79" fillId="25" borderId="136" xfId="0" applyFont="1" applyFill="1" applyBorder="1" applyAlignment="1">
      <alignment horizontal="center" vertical="center" wrapText="1"/>
    </xf>
    <xf numFmtId="0" fontId="79" fillId="25" borderId="137" xfId="0" applyFont="1" applyFill="1" applyBorder="1" applyAlignment="1">
      <alignment horizontal="center" vertical="center" wrapText="1"/>
    </xf>
    <xf numFmtId="0" fontId="79" fillId="25" borderId="138" xfId="0" applyFont="1" applyFill="1" applyBorder="1" applyAlignment="1">
      <alignment horizontal="center" vertical="center" wrapText="1"/>
    </xf>
    <xf numFmtId="0" fontId="2" fillId="24" borderId="144" xfId="0" applyFont="1" applyFill="1" applyBorder="1" applyAlignment="1">
      <alignment horizontal="center" vertical="center" wrapText="1"/>
    </xf>
    <xf numFmtId="0" fontId="0" fillId="24" borderId="145" xfId="0" applyFill="1" applyBorder="1" applyAlignment="1">
      <alignment vertical="top" wrapText="1"/>
    </xf>
    <xf numFmtId="0" fontId="0" fillId="24" borderId="146" xfId="0" applyFill="1" applyBorder="1" applyAlignment="1">
      <alignment vertical="top" wrapText="1"/>
    </xf>
    <xf numFmtId="0" fontId="0" fillId="24" borderId="146" xfId="0" applyFill="1" applyBorder="1" applyAlignment="1">
      <alignment horizontal="center" vertical="top" wrapText="1"/>
    </xf>
    <xf numFmtId="0" fontId="0" fillId="24" borderId="147" xfId="0" applyFill="1" applyBorder="1" applyAlignment="1">
      <alignment horizontal="center" vertical="top" wrapText="1"/>
    </xf>
    <xf numFmtId="0" fontId="0" fillId="24" borderId="148" xfId="0" applyFill="1" applyBorder="1" applyAlignment="1">
      <alignment vertical="top" wrapText="1"/>
    </xf>
    <xf numFmtId="0" fontId="74" fillId="24" borderId="146" xfId="0" applyFont="1" applyFill="1" applyBorder="1" applyAlignment="1">
      <alignment vertical="top" wrapText="1"/>
    </xf>
    <xf numFmtId="0" fontId="0" fillId="24" borderId="0" xfId="0" applyFill="1" applyAlignment="1">
      <alignment vertical="top" wrapText="1"/>
    </xf>
    <xf numFmtId="0" fontId="81" fillId="24" borderId="145" xfId="0" applyFont="1" applyFill="1" applyBorder="1" applyAlignment="1">
      <alignment vertical="top" wrapText="1"/>
    </xf>
    <xf numFmtId="0" fontId="81" fillId="24" borderId="146" xfId="0" applyFont="1" applyFill="1" applyBorder="1" applyAlignment="1">
      <alignment vertical="top" wrapText="1"/>
    </xf>
    <xf numFmtId="0" fontId="81" fillId="24" borderId="146" xfId="0" applyFont="1" applyFill="1" applyBorder="1" applyAlignment="1">
      <alignment horizontal="center" vertical="top" wrapText="1"/>
    </xf>
    <xf numFmtId="0" fontId="81" fillId="24" borderId="147" xfId="0" applyFont="1" applyFill="1" applyBorder="1" applyAlignment="1">
      <alignment horizontal="center" vertical="top" wrapText="1"/>
    </xf>
    <xf numFmtId="0" fontId="0" fillId="24" borderId="149" xfId="0" applyFill="1" applyBorder="1" applyAlignment="1">
      <alignment vertical="top" wrapText="1"/>
    </xf>
    <xf numFmtId="0" fontId="2" fillId="24" borderId="91" xfId="0" applyFont="1" applyFill="1" applyBorder="1" applyAlignment="1">
      <alignment horizontal="center" vertical="center" wrapText="1"/>
    </xf>
    <xf numFmtId="0" fontId="0" fillId="24" borderId="155" xfId="0" applyFill="1" applyBorder="1" applyAlignment="1">
      <alignment vertical="top" wrapText="1"/>
    </xf>
    <xf numFmtId="0" fontId="0" fillId="24" borderId="156" xfId="0" applyFill="1" applyBorder="1" applyAlignment="1">
      <alignment vertical="top" wrapText="1"/>
    </xf>
    <xf numFmtId="0" fontId="0" fillId="24" borderId="156" xfId="0" applyFill="1" applyBorder="1" applyAlignment="1">
      <alignment horizontal="center" vertical="top" wrapText="1"/>
    </xf>
    <xf numFmtId="0" fontId="0" fillId="24" borderId="157" xfId="0" applyFill="1" applyBorder="1" applyAlignment="1">
      <alignment horizontal="center" vertical="top" wrapText="1"/>
    </xf>
    <xf numFmtId="0" fontId="0" fillId="24" borderId="158" xfId="0" applyFill="1" applyBorder="1" applyAlignment="1">
      <alignment vertical="top" wrapText="1"/>
    </xf>
    <xf numFmtId="0" fontId="1" fillId="25" borderId="0" xfId="0" applyFont="1" applyFill="1"/>
    <xf numFmtId="0" fontId="1" fillId="25" borderId="0" xfId="0" applyFont="1" applyFill="1" applyAlignment="1">
      <alignment horizontal="center"/>
    </xf>
    <xf numFmtId="0" fontId="8" fillId="24" borderId="4" xfId="0" applyFont="1" applyFill="1" applyBorder="1" applyAlignment="1">
      <alignment horizontal="center" vertical="center"/>
    </xf>
    <xf numFmtId="0" fontId="3" fillId="24" borderId="0" xfId="0" applyFont="1" applyFill="1"/>
    <xf numFmtId="0" fontId="1" fillId="24" borderId="0" xfId="0" applyFont="1" applyFill="1"/>
    <xf numFmtId="0" fontId="34" fillId="25" borderId="6" xfId="0" applyFont="1" applyFill="1" applyBorder="1" applyAlignment="1" applyProtection="1">
      <alignment horizontal="center" vertical="center"/>
      <protection hidden="1"/>
    </xf>
    <xf numFmtId="0" fontId="34" fillId="25" borderId="6" xfId="0" applyFont="1" applyFill="1" applyBorder="1" applyAlignment="1" applyProtection="1">
      <alignment horizontal="center" vertical="center"/>
      <protection hidden="1"/>
    </xf>
    <xf numFmtId="0" fontId="34" fillId="25" borderId="161" xfId="0" applyFont="1" applyFill="1" applyBorder="1" applyAlignment="1" applyProtection="1">
      <alignment horizontal="center" vertical="center"/>
      <protection hidden="1"/>
    </xf>
    <xf numFmtId="0" fontId="2" fillId="23" borderId="48" xfId="0" applyFont="1" applyFill="1" applyBorder="1" applyAlignment="1" applyProtection="1">
      <alignment horizontal="center" vertical="center"/>
      <protection hidden="1"/>
    </xf>
    <xf numFmtId="0" fontId="14" fillId="3" borderId="96" xfId="0" applyFont="1" applyFill="1" applyBorder="1" applyAlignment="1" applyProtection="1">
      <alignment horizontal="center" vertical="top" wrapText="1"/>
      <protection hidden="1"/>
    </xf>
    <xf numFmtId="0" fontId="14" fillId="3" borderId="0" xfId="0" applyFont="1" applyFill="1" applyBorder="1" applyAlignment="1" applyProtection="1">
      <alignment horizontal="center" vertical="top" wrapText="1"/>
      <protection hidden="1"/>
    </xf>
    <xf numFmtId="0" fontId="14" fillId="3" borderId="27" xfId="0" applyFont="1" applyFill="1" applyBorder="1" applyAlignment="1" applyProtection="1">
      <alignment horizontal="center"/>
      <protection hidden="1"/>
    </xf>
    <xf numFmtId="0" fontId="14" fillId="3" borderId="28" xfId="0" applyFont="1" applyFill="1" applyBorder="1" applyAlignment="1" applyProtection="1">
      <alignment horizontal="center"/>
      <protection hidden="1"/>
    </xf>
    <xf numFmtId="0" fontId="14" fillId="3" borderId="162" xfId="0" applyFont="1" applyFill="1" applyBorder="1" applyAlignment="1" applyProtection="1">
      <alignment horizontal="center"/>
      <protection hidden="1"/>
    </xf>
    <xf numFmtId="0" fontId="34" fillId="25" borderId="1" xfId="0" applyFont="1" applyFill="1" applyBorder="1" applyAlignment="1" applyProtection="1">
      <alignment horizontal="center" vertical="center"/>
      <protection hidden="1"/>
    </xf>
    <xf numFmtId="0" fontId="34" fillId="25" borderId="2" xfId="0" applyFont="1" applyFill="1" applyBorder="1" applyAlignment="1" applyProtection="1">
      <alignment horizontal="center" vertical="center"/>
      <protection hidden="1"/>
    </xf>
    <xf numFmtId="0" fontId="34" fillId="25" borderId="3" xfId="0" applyFont="1" applyFill="1" applyBorder="1" applyAlignment="1" applyProtection="1">
      <alignment horizontal="center" vertical="center"/>
      <protection hidden="1"/>
    </xf>
    <xf numFmtId="0" fontId="34" fillId="25" borderId="4" xfId="0" applyFont="1" applyFill="1" applyBorder="1" applyAlignment="1" applyProtection="1">
      <alignment horizontal="center" vertical="center"/>
      <protection hidden="1"/>
    </xf>
    <xf numFmtId="0" fontId="0" fillId="3" borderId="63" xfId="0" applyFill="1" applyBorder="1" applyAlignment="1" applyProtection="1">
      <alignment horizontal="center" vertical="center"/>
      <protection hidden="1"/>
    </xf>
  </cellXfs>
  <cellStyles count="3">
    <cellStyle name="Normal" xfId="0" builtinId="0"/>
    <cellStyle name="Normal 2" xfId="1" xr:uid="{00000000-0005-0000-0000-000002000000}"/>
    <cellStyle name="Pourcentage 2" xfId="2" xr:uid="{00000000-0005-0000-0000-000004000000}"/>
  </cellStyles>
  <dxfs count="781">
    <dxf>
      <fill>
        <patternFill>
          <bgColor rgb="FFFF0000"/>
        </patternFill>
      </fill>
    </dxf>
    <dxf>
      <fill>
        <patternFill>
          <bgColor rgb="FF92D050"/>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color auto="1"/>
      </font>
      <fill>
        <gradientFill degree="45">
          <stop position="0">
            <color rgb="FF00B050"/>
          </stop>
          <stop position="0.5">
            <color rgb="FF00D05E"/>
          </stop>
          <stop position="1">
            <color rgb="FF00B050"/>
          </stop>
        </gradientFill>
      </fill>
    </dxf>
    <dxf>
      <font>
        <color theme="1"/>
      </font>
      <fill>
        <gradientFill degree="45">
          <stop position="0">
            <color rgb="FFFBCD5B"/>
          </stop>
          <stop position="0.5">
            <color rgb="FFFA8A2E"/>
          </stop>
          <stop position="1">
            <color rgb="FFFBCD5B"/>
          </stop>
        </gradientFill>
      </fill>
    </dxf>
    <dxf>
      <font>
        <color theme="2"/>
      </font>
      <fill>
        <gradientFill degree="45">
          <stop position="0">
            <color rgb="FFD91809"/>
          </stop>
          <stop position="0.5">
            <color rgb="FFC00000"/>
          </stop>
          <stop position="1">
            <color rgb="FFD91809"/>
          </stop>
        </gradientFill>
      </fill>
    </dxf>
    <dxf>
      <font>
        <color auto="1"/>
      </font>
      <fill>
        <gradientFill degree="45">
          <stop position="0">
            <color rgb="FF00B050"/>
          </stop>
          <stop position="0.5">
            <color rgb="FF00D05E"/>
          </stop>
          <stop position="1">
            <color rgb="FF00B050"/>
          </stop>
        </gradientFill>
      </fill>
    </dxf>
    <dxf>
      <font>
        <color theme="1"/>
      </font>
      <fill>
        <gradientFill degree="45">
          <stop position="0">
            <color rgb="FFFBCD5B"/>
          </stop>
          <stop position="0.5">
            <color rgb="FFFA8A2E"/>
          </stop>
          <stop position="1">
            <color rgb="FFFBCD5B"/>
          </stop>
        </gradientFill>
      </fill>
    </dxf>
    <dxf>
      <font>
        <color theme="2"/>
      </font>
      <fill>
        <gradientFill degree="45">
          <stop position="0">
            <color rgb="FFD91809"/>
          </stop>
          <stop position="0.5">
            <color rgb="FFC00000"/>
          </stop>
          <stop position="1">
            <color rgb="FFD91809"/>
          </stop>
        </gradientFill>
      </fill>
    </dxf>
    <dxf>
      <font>
        <color auto="1"/>
      </font>
      <fill>
        <gradientFill degree="45">
          <stop position="0">
            <color rgb="FF00B050"/>
          </stop>
          <stop position="0.5">
            <color rgb="FF00D05E"/>
          </stop>
          <stop position="1">
            <color rgb="FF00B050"/>
          </stop>
        </gradientFill>
      </fill>
    </dxf>
    <dxf>
      <font>
        <color theme="1"/>
      </font>
      <fill>
        <gradientFill degree="45">
          <stop position="0">
            <color rgb="FFFBCD5B"/>
          </stop>
          <stop position="0.5">
            <color rgb="FFFA8A2E"/>
          </stop>
          <stop position="1">
            <color rgb="FFFBCD5B"/>
          </stop>
        </gradientFill>
      </fill>
    </dxf>
    <dxf>
      <font>
        <color theme="2"/>
      </font>
      <fill>
        <gradientFill degree="45">
          <stop position="0">
            <color rgb="FFD91809"/>
          </stop>
          <stop position="0.5">
            <color rgb="FFC00000"/>
          </stop>
          <stop position="1">
            <color rgb="FFD91809"/>
          </stop>
        </gradient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patternType="lightDown">
          <fgColor theme="0" tint="-0.34998626667073579"/>
          <bgColor theme="0"/>
        </patternFill>
      </fill>
    </dxf>
    <dxf>
      <fill>
        <patternFill patternType="lightDown">
          <fgColor theme="0" tint="-0.34998626667073579"/>
          <bgColor theme="0"/>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theme="9" tint="-0.24994659260841701"/>
      </font>
      <fill>
        <patternFill patternType="none">
          <bgColor auto="1"/>
        </patternFill>
      </fill>
    </dxf>
    <dxf>
      <font>
        <b/>
        <i val="0"/>
        <color rgb="FF00B050"/>
      </font>
    </dxf>
    <dxf>
      <fill>
        <patternFill patternType="lightDown">
          <fgColor theme="0" tint="-0.34998626667073579"/>
          <bgColor theme="0"/>
        </patternFill>
      </fill>
    </dxf>
    <dxf>
      <font>
        <b/>
        <i val="0"/>
        <color auto="1"/>
      </font>
      <fill>
        <patternFill>
          <bgColor rgb="FFE20000"/>
        </patternFill>
      </fill>
    </dxf>
    <dxf>
      <fill>
        <patternFill patternType="lightDown">
          <fgColor theme="0" tint="-0.34998626667073579"/>
          <bgColor theme="0"/>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theme="9" tint="-0.24994659260841701"/>
      </font>
      <fill>
        <patternFill patternType="none">
          <bgColor auto="1"/>
        </patternFill>
      </fill>
    </dxf>
    <dxf>
      <fill>
        <patternFill patternType="lightDown">
          <fgColor theme="0" tint="-0.34998626667073579"/>
          <bgColor theme="0"/>
        </patternFill>
      </fill>
    </dxf>
    <dxf>
      <font>
        <b/>
        <i val="0"/>
        <color auto="1"/>
      </font>
      <fill>
        <patternFill>
          <bgColor rgb="FFE20000"/>
        </patternFill>
      </fill>
    </dxf>
    <dxf>
      <font>
        <b/>
        <i val="0"/>
        <color rgb="FF00B050"/>
      </font>
    </dxf>
    <dxf>
      <fill>
        <patternFill patternType="lightDown">
          <fgColor theme="0" tint="-0.34998626667073579"/>
          <bgColor theme="0"/>
        </patternFill>
      </fill>
    </dxf>
    <dxf>
      <font>
        <b/>
        <i val="0"/>
        <color theme="9" tint="-0.24994659260841701"/>
      </font>
      <fill>
        <patternFill patternType="none">
          <bgColor auto="1"/>
        </patternFill>
      </fill>
    </dxf>
    <dxf>
      <font>
        <b/>
        <i val="0"/>
        <color auto="1"/>
      </font>
      <fill>
        <patternFill>
          <bgColor rgb="FFE20000"/>
        </patternFill>
      </fill>
    </dxf>
    <dxf>
      <font>
        <b/>
        <i val="0"/>
        <color rgb="FF00B050"/>
      </font>
    </dxf>
    <dxf>
      <fill>
        <patternFill patternType="lightDown">
          <fgColor theme="0" tint="-0.34998626667073579"/>
          <bgColor theme="0"/>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auto="1"/>
      </font>
      <fill>
        <patternFill>
          <bgColor rgb="FFE20000"/>
        </patternFill>
      </fill>
    </dxf>
    <dxf>
      <fill>
        <patternFill patternType="lightDown">
          <fgColor theme="0" tint="-0.34998626667073579"/>
          <bgColor theme="0"/>
        </patternFill>
      </fill>
    </dxf>
    <dxf>
      <font>
        <b/>
        <i val="0"/>
        <color theme="9" tint="-0.24994659260841701"/>
      </font>
      <fill>
        <patternFill patternType="none">
          <bgColor auto="1"/>
        </patternFill>
      </fill>
    </dxf>
    <dxf>
      <font>
        <b/>
        <i val="0"/>
        <color rgb="FF00B050"/>
      </font>
    </dxf>
    <dxf>
      <fill>
        <patternFill patternType="lightDown">
          <fgColor theme="0" tint="-0.34998626667073579"/>
          <bgColor theme="0"/>
        </patternFill>
      </fill>
    </dxf>
    <dxf>
      <font>
        <b/>
        <i val="0"/>
        <color theme="9" tint="-0.24994659260841701"/>
      </font>
      <fill>
        <patternFill patternType="none">
          <bgColor auto="1"/>
        </patternFill>
      </fill>
    </dxf>
    <dxf>
      <font>
        <b/>
        <i val="0"/>
        <color auto="1"/>
      </font>
      <fill>
        <patternFill>
          <bgColor rgb="FFE20000"/>
        </patternFill>
      </fill>
    </dxf>
    <dxf>
      <font>
        <b/>
        <i val="0"/>
        <color rgb="FF00B050"/>
      </font>
    </dxf>
    <dxf>
      <fill>
        <patternFill patternType="lightDown">
          <fgColor theme="0" tint="-0.34998626667073579"/>
          <bgColor theme="0"/>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rgb="FF00B050"/>
      </font>
    </dxf>
    <dxf>
      <fill>
        <patternFill patternType="lightDown">
          <fgColor theme="0" tint="-0.34998626667073579"/>
          <bgColor theme="0"/>
        </patternFill>
      </fill>
    </dxf>
    <dxf>
      <font>
        <b/>
        <i val="0"/>
        <color auto="1"/>
      </font>
      <fill>
        <patternFill>
          <bgColor rgb="FFE20000"/>
        </patternFill>
      </fill>
    </dxf>
    <dxf>
      <font>
        <b/>
        <i val="0"/>
        <color theme="9" tint="-0.24994659260841701"/>
      </font>
      <fill>
        <patternFill patternType="none">
          <bgColor auto="1"/>
        </patternFill>
      </fill>
    </dxf>
    <dxf>
      <font>
        <b/>
        <i val="0"/>
        <color theme="9" tint="-0.24994659260841701"/>
      </font>
      <fill>
        <patternFill patternType="none">
          <bgColor auto="1"/>
        </patternFill>
      </fill>
    </dxf>
    <dxf>
      <fill>
        <patternFill patternType="lightDown">
          <fgColor theme="0" tint="-0.34998626667073579"/>
          <bgColor theme="0"/>
        </patternFill>
      </fill>
    </dxf>
    <dxf>
      <font>
        <b/>
        <i val="0"/>
        <color auto="1"/>
      </font>
      <fill>
        <patternFill>
          <bgColor rgb="FFE20000"/>
        </patternFill>
      </fill>
    </dxf>
    <dxf>
      <font>
        <b/>
        <i val="0"/>
        <color rgb="FF00B050"/>
      </font>
    </dxf>
    <dxf>
      <fill>
        <patternFill patternType="lightDown">
          <fgColor theme="0" tint="-0.34998626667073579"/>
          <bgColor theme="0"/>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ill>
        <patternFill patternType="lightDown">
          <fgColor theme="0" tint="-0.34998626667073579"/>
          <bgColor theme="0"/>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patternType="lightDown">
          <fgColor theme="0" tint="-0.34998626667073579"/>
          <bgColor theme="0"/>
        </patternFill>
      </fill>
    </dxf>
    <dxf>
      <fill>
        <patternFill patternType="lightDown">
          <fgColor theme="0" tint="-0.34998626667073579"/>
          <bgColor theme="0"/>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ont>
        <b/>
        <i val="0"/>
        <color rgb="FF00B050"/>
      </font>
    </dxf>
    <dxf>
      <font>
        <b/>
        <i val="0"/>
        <color theme="9" tint="-0.24994659260841701"/>
      </font>
      <fill>
        <patternFill patternType="none">
          <bgColor auto="1"/>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auto="1"/>
      </font>
      <fill>
        <patternFill>
          <bgColor rgb="FFE20000"/>
        </patternFill>
      </fill>
    </dxf>
    <dxf>
      <font>
        <b/>
        <i val="0"/>
        <color rgb="FF00B050"/>
      </font>
    </dxf>
    <dxf>
      <font>
        <b/>
        <i val="0"/>
        <color theme="9" tint="-0.24994659260841701"/>
      </font>
      <fill>
        <patternFill patternType="none">
          <bgColor auto="1"/>
        </patternFill>
      </fill>
    </dxf>
    <dxf>
      <fill>
        <patternFill patternType="lightDown">
          <fgColor theme="0" tint="-0.34998626667073579"/>
          <bgColor theme="0"/>
        </patternFill>
      </fill>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rgb="FF00B050"/>
      </font>
    </dxf>
    <dxf>
      <font>
        <b/>
        <i val="0"/>
        <color auto="1"/>
      </font>
      <fill>
        <patternFill>
          <bgColor rgb="FFE20000"/>
        </patternFill>
      </fill>
    </dxf>
    <dxf>
      <fill>
        <patternFill patternType="lightDown">
          <fgColor theme="0" tint="-0.34998626667073579"/>
          <bgColor theme="0"/>
        </patternFill>
      </fill>
    </dxf>
    <dxf>
      <font>
        <b/>
        <i val="0"/>
        <color theme="9" tint="-0.24994659260841701"/>
      </font>
      <fill>
        <patternFill patternType="none">
          <bgColor auto="1"/>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auto="1"/>
      </font>
      <fill>
        <patternFill>
          <bgColor rgb="FFE20000"/>
        </patternFill>
      </fill>
    </dxf>
    <dxf>
      <fill>
        <patternFill patternType="lightDown">
          <fgColor theme="0" tint="-0.34998626667073579"/>
          <bgColor theme="0"/>
        </patternFill>
      </fill>
    </dxf>
    <dxf>
      <font>
        <b/>
        <i val="0"/>
        <color theme="9" tint="-0.24994659260841701"/>
      </font>
      <fill>
        <patternFill patternType="none">
          <bgColor auto="1"/>
        </patternFill>
      </fill>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auto="1"/>
      </font>
      <fill>
        <patternFill>
          <bgColor rgb="FFE20000"/>
        </patternFill>
      </fill>
    </dxf>
    <dxf>
      <fill>
        <patternFill patternType="lightDown">
          <fgColor theme="0" tint="-0.34998626667073579"/>
          <bgColor theme="0"/>
        </patternFill>
      </fill>
    </dxf>
    <dxf>
      <font>
        <b/>
        <i val="0"/>
        <color theme="9" tint="-0.24994659260841701"/>
      </font>
      <fill>
        <patternFill patternType="none">
          <bgColor auto="1"/>
        </patternFill>
      </fill>
    </dxf>
    <dxf>
      <font>
        <b/>
        <i val="0"/>
        <color rgb="FF00B050"/>
      </font>
    </dxf>
    <dxf>
      <fill>
        <patternFill>
          <bgColor rgb="FFAFF3B2"/>
        </patternFill>
      </fill>
    </dxf>
    <dxf>
      <fill>
        <patternFill>
          <bgColor theme="9" tint="0.59996337778862885"/>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ont>
        <b/>
        <i val="0"/>
        <color rgb="FF00B050"/>
      </font>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rgb="FFAFF3B2"/>
        </patternFill>
      </fill>
    </dxf>
    <dxf>
      <fill>
        <patternFill>
          <bgColor theme="9" tint="0.59996337778862885"/>
        </patternFill>
      </fill>
    </dxf>
    <dxf>
      <fill>
        <patternFill>
          <bgColor rgb="FFAFF3B2"/>
        </patternFill>
      </fill>
    </dxf>
    <dxf>
      <fill>
        <patternFill>
          <bgColor theme="9" tint="0.59996337778862885"/>
        </patternFill>
      </fill>
    </dxf>
    <dxf>
      <fill>
        <patternFill>
          <bgColor rgb="FFFF7979"/>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ill>
        <patternFill>
          <bgColor rgb="FFFFFF00"/>
        </patternFill>
      </fill>
    </dxf>
    <dxf>
      <font>
        <b/>
        <i val="0"/>
        <color auto="1"/>
      </font>
      <fill>
        <patternFill>
          <bgColor rgb="FFFF0000"/>
        </patternFill>
      </fill>
    </dxf>
    <dxf>
      <font>
        <b/>
        <i val="0"/>
        <color theme="9" tint="-0.24994659260841701"/>
      </font>
      <fill>
        <patternFill patternType="none">
          <bgColor auto="1"/>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theme="0" tint="-0.499984740745262"/>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rgb="FF00B050"/>
      </font>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ill>
        <patternFill>
          <bgColor rgb="FFAFF3B2"/>
        </patternFill>
      </fill>
    </dxf>
    <dxf>
      <fill>
        <patternFill>
          <bgColor theme="9" tint="0.59996337778862885"/>
        </patternFill>
      </fill>
    </dxf>
    <dxf>
      <fill>
        <patternFill>
          <bgColor rgb="FFFF7979"/>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ill>
        <patternFill>
          <bgColor rgb="FFFFFF00"/>
        </patternFill>
      </fill>
    </dxf>
    <dxf>
      <font>
        <b/>
        <i val="0"/>
        <color auto="1"/>
      </font>
      <fill>
        <patternFill>
          <bgColor rgb="FFFF0000"/>
        </patternFill>
      </fill>
    </dxf>
    <dxf>
      <font>
        <b/>
        <i val="0"/>
        <color theme="9" tint="-0.24994659260841701"/>
      </font>
      <fill>
        <patternFill patternType="none">
          <bgColor auto="1"/>
        </patternFill>
      </fill>
    </dxf>
    <dxf>
      <font>
        <b/>
        <i val="0"/>
        <color rgb="FF00B050"/>
      </font>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ill>
        <patternFill>
          <bgColor theme="9" tint="0.59996337778862885"/>
        </patternFill>
      </fill>
    </dxf>
    <dxf>
      <fill>
        <patternFill>
          <bgColor rgb="FFFF7979"/>
        </patternFill>
      </fill>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ill>
        <patternFill>
          <bgColor rgb="FFFFFF00"/>
        </patternFill>
      </fill>
    </dxf>
    <dxf>
      <font>
        <b/>
        <i val="0"/>
        <color auto="1"/>
      </font>
      <fill>
        <patternFill>
          <bgColor rgb="FFFF0000"/>
        </patternFill>
      </fill>
    </dxf>
    <dxf>
      <font>
        <b/>
        <i val="0"/>
        <color theme="9" tint="-0.24994659260841701"/>
      </font>
      <fill>
        <patternFill patternType="none">
          <bgColor auto="1"/>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ont>
        <b/>
        <i val="0"/>
        <color rgb="FF00B050"/>
      </font>
    </dxf>
    <dxf>
      <fill>
        <patternFill>
          <bgColor theme="0" tint="-0.499984740745262"/>
        </patternFill>
      </fill>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ont>
        <b/>
        <i val="0"/>
        <color rgb="FF00B050"/>
      </font>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rgb="FFFF7979"/>
        </patternFill>
      </fill>
    </dxf>
    <dxf>
      <fill>
        <patternFill>
          <bgColor theme="9" tint="0.59996337778862885"/>
        </patternFill>
      </fill>
    </dxf>
    <dxf>
      <fill>
        <patternFill>
          <bgColor rgb="FFAFF3B2"/>
        </patternFill>
      </fill>
    </dxf>
    <dxf>
      <fill>
        <patternFill>
          <bgColor rgb="FFAFF3B2"/>
        </patternFill>
      </fill>
    </dxf>
    <dxf>
      <fill>
        <patternFill>
          <bgColor theme="9" tint="0.59996337778862885"/>
        </patternFill>
      </fill>
    </dxf>
    <dxf>
      <fill>
        <patternFill>
          <bgColor rgb="FFFF7979"/>
        </patternFill>
      </fill>
    </dxf>
    <dxf>
      <font>
        <b/>
        <i val="0"/>
        <color auto="1"/>
      </font>
      <fill>
        <patternFill>
          <bgColor rgb="FFE20000"/>
        </patternFill>
      </fill>
    </dxf>
    <dxf>
      <font>
        <b/>
        <i val="0"/>
        <color rgb="FF00B050"/>
      </font>
    </dxf>
    <dxf>
      <fill>
        <patternFill>
          <bgColor theme="0" tint="-0.499984740745262"/>
        </patternFill>
      </fill>
    </dxf>
    <dxf>
      <font>
        <b/>
        <i val="0"/>
        <color theme="9" tint="-0.24994659260841701"/>
      </font>
      <fill>
        <patternFill patternType="none">
          <bgColor auto="1"/>
        </patternFill>
      </fill>
    </dxf>
    <dxf>
      <font>
        <b/>
        <i val="0"/>
        <color theme="9" tint="-0.24994659260841701"/>
      </font>
      <fill>
        <patternFill patternType="none">
          <bgColor auto="1"/>
        </patternFill>
      </fill>
    </dxf>
    <dxf>
      <font>
        <b/>
        <i val="0"/>
        <color rgb="FF00B050"/>
      </font>
    </dxf>
    <dxf>
      <font>
        <b/>
        <i val="0"/>
        <color auto="1"/>
      </font>
      <fill>
        <patternFill>
          <bgColor rgb="FFFF0000"/>
        </patternFill>
      </fill>
    </dxf>
    <dxf>
      <fill>
        <patternFill>
          <bgColor rgb="FFFFFF00"/>
        </patternFill>
      </fill>
    </dxf>
    <dxf>
      <fill>
        <patternFill>
          <bgColor theme="0" tint="-0.499984740745262"/>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ont>
        <b/>
        <i val="0"/>
        <color rgb="FF00B050"/>
      </font>
    </dxf>
    <dxf>
      <fill>
        <patternFill>
          <bgColor rgb="FFAFF3B2"/>
        </patternFill>
      </fill>
    </dxf>
    <dxf>
      <fill>
        <patternFill>
          <bgColor theme="9" tint="0.59996337778862885"/>
        </patternFill>
      </fill>
    </dxf>
    <dxf>
      <fill>
        <patternFill>
          <bgColor rgb="FFFF7979"/>
        </patternFill>
      </fill>
    </dxf>
    <dxf>
      <fill>
        <patternFill>
          <bgColor rgb="FFFF7979"/>
        </patternFill>
      </fill>
    </dxf>
    <dxf>
      <fill>
        <patternFill>
          <bgColor theme="9" tint="0.59996337778862885"/>
        </patternFill>
      </fill>
    </dxf>
    <dxf>
      <fill>
        <patternFill>
          <bgColor rgb="FFAFF3B2"/>
        </patternFill>
      </fill>
    </dxf>
    <dxf>
      <fill>
        <patternFill>
          <bgColor theme="0" tint="-0.499984740745262"/>
        </patternFill>
      </fill>
    </dxf>
    <dxf>
      <font>
        <b/>
        <i val="0"/>
        <color auto="1"/>
      </font>
      <fill>
        <patternFill>
          <bgColor rgb="FFE20000"/>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AFF3B2"/>
        </patternFill>
      </fill>
    </dxf>
    <dxf>
      <fill>
        <patternFill>
          <bgColor theme="9" tint="0.59996337778862885"/>
        </patternFill>
      </fill>
    </dxf>
    <dxf>
      <fill>
        <patternFill>
          <bgColor rgb="FFFF7979"/>
        </patternFill>
      </fill>
    </dxf>
    <dxf>
      <fill>
        <patternFill>
          <bgColor rgb="FFFF7979"/>
        </patternFill>
      </fill>
    </dxf>
    <dxf>
      <fill>
        <patternFill>
          <bgColor theme="9" tint="0.59996337778862885"/>
        </patternFill>
      </fill>
    </dxf>
    <dxf>
      <fill>
        <patternFill>
          <bgColor rgb="FFAFF3B2"/>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rgb="FF00B050"/>
      </font>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AFF3B2"/>
        </patternFill>
      </fill>
    </dxf>
    <dxf>
      <fill>
        <patternFill>
          <bgColor theme="9" tint="0.59996337778862885"/>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ont>
        <b/>
        <i val="0"/>
        <color rgb="FF00B050"/>
      </font>
    </dxf>
    <dxf>
      <fill>
        <patternFill>
          <bgColor rgb="FFFFFF00"/>
        </patternFill>
      </fill>
    </dxf>
    <dxf>
      <font>
        <b/>
        <i val="0"/>
        <color auto="1"/>
      </font>
      <fill>
        <patternFill>
          <bgColor rgb="FFFF0000"/>
        </patternFill>
      </fill>
    </dxf>
    <dxf>
      <fill>
        <patternFill>
          <bgColor theme="0" tint="-0.499984740745262"/>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theme="9" tint="0.59996337778862885"/>
        </patternFill>
      </fill>
    </dxf>
    <dxf>
      <fill>
        <patternFill>
          <bgColor rgb="FFAFF3B2"/>
        </patternFill>
      </fill>
    </dxf>
    <dxf>
      <fill>
        <patternFill>
          <bgColor rgb="FFFF7979"/>
        </patternFill>
      </fill>
    </dxf>
    <dxf>
      <fill>
        <patternFill>
          <bgColor rgb="FFAFF3B2"/>
        </patternFill>
      </fill>
    </dxf>
    <dxf>
      <fill>
        <patternFill>
          <bgColor rgb="FFFF7979"/>
        </patternFill>
      </fill>
    </dxf>
    <dxf>
      <fill>
        <patternFill>
          <bgColor theme="9" tint="0.59996337778862885"/>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rgb="FF00B050"/>
      </font>
    </dxf>
    <dxf>
      <font>
        <b/>
        <i val="0"/>
        <color theme="9" tint="-0.24994659260841701"/>
      </font>
      <fill>
        <patternFill patternType="none">
          <bgColor auto="1"/>
        </patternFill>
      </fill>
    </dxf>
    <dxf>
      <fill>
        <patternFill>
          <bgColor rgb="FFFFFF00"/>
        </patternFill>
      </fill>
    </dxf>
    <dxf>
      <font>
        <b/>
        <i val="0"/>
        <color auto="1"/>
      </font>
      <fill>
        <patternFill>
          <bgColor rgb="FFFF0000"/>
        </patternFill>
      </fill>
    </dxf>
    <dxf>
      <fill>
        <patternFill>
          <bgColor theme="0" tint="-0.499984740745262"/>
        </patternFill>
      </fill>
    </dxf>
    <dxf>
      <font>
        <b/>
        <i val="0"/>
        <color rgb="FF00B050"/>
      </font>
    </dxf>
    <dxf>
      <font>
        <b/>
        <i val="0"/>
        <color auto="1"/>
      </font>
      <fill>
        <patternFill>
          <bgColor rgb="FFE20000"/>
        </patternFill>
      </fill>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ont>
        <b/>
        <i val="0"/>
        <color rgb="FF00B050"/>
      </font>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rgb="FFAFF3B2"/>
        </patternFill>
      </fill>
    </dxf>
    <dxf>
      <fill>
        <patternFill>
          <bgColor theme="9" tint="0.59996337778862885"/>
        </patternFill>
      </fill>
    </dxf>
    <dxf>
      <fill>
        <patternFill>
          <bgColor rgb="FFFF7979"/>
        </patternFill>
      </fill>
    </dxf>
    <dxf>
      <fill>
        <patternFill>
          <bgColor rgb="FFAFF3B2"/>
        </patternFill>
      </fill>
    </dxf>
    <dxf>
      <fill>
        <patternFill>
          <bgColor rgb="FFFF7979"/>
        </patternFill>
      </fill>
    </dxf>
    <dxf>
      <fill>
        <patternFill>
          <bgColor theme="9" tint="0.59996337778862885"/>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ont>
        <b/>
        <i val="0"/>
        <color rgb="FF00B050"/>
      </font>
    </dxf>
    <dxf>
      <fill>
        <patternFill>
          <bgColor rgb="FFFFFF00"/>
        </patternFill>
      </fill>
    </dxf>
    <dxf>
      <font>
        <b/>
        <i val="0"/>
        <color auto="1"/>
      </font>
      <fill>
        <patternFill>
          <bgColor rgb="FFFF0000"/>
        </patternFill>
      </fill>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ont>
        <b/>
        <i val="0"/>
        <color rgb="FF00B050"/>
      </font>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ont>
        <b/>
        <i val="0"/>
        <color rgb="FF00B050"/>
      </font>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theme="0" tint="-0.499984740745262"/>
        </patternFill>
      </fill>
    </dxf>
    <dxf>
      <font>
        <b/>
        <i val="0"/>
        <color theme="9" tint="-0.24994659260841701"/>
      </font>
      <fill>
        <patternFill patternType="none">
          <bgColor auto="1"/>
        </patternFill>
      </fill>
    </dxf>
    <dxf>
      <font>
        <b/>
        <i val="0"/>
        <color rgb="FF00B050"/>
      </font>
    </dxf>
    <dxf>
      <fill>
        <patternFill>
          <bgColor theme="0" tint="-0.499984740745262"/>
        </patternFill>
      </fill>
    </dxf>
    <dxf>
      <font>
        <b/>
        <i val="0"/>
        <color auto="1"/>
      </font>
      <fill>
        <patternFill>
          <bgColor rgb="FFE20000"/>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theme="0" tint="-0.499984740745262"/>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ill>
        <patternFill>
          <bgColor rgb="FFAFF3B2"/>
        </patternFill>
      </fill>
    </dxf>
    <dxf>
      <fill>
        <patternFill>
          <bgColor rgb="FFFF7979"/>
        </patternFill>
      </fill>
    </dxf>
    <dxf>
      <fill>
        <patternFill>
          <bgColor theme="9" tint="0.59996337778862885"/>
        </patternFill>
      </fill>
    </dxf>
    <dxf>
      <fill>
        <patternFill>
          <bgColor theme="9" tint="0.59996337778862885"/>
        </patternFill>
      </fill>
    </dxf>
    <dxf>
      <fill>
        <patternFill>
          <bgColor rgb="FFAFF3B2"/>
        </patternFill>
      </fill>
    </dxf>
    <dxf>
      <fill>
        <patternFill>
          <bgColor rgb="FFFF7979"/>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ill>
        <patternFill>
          <bgColor theme="0" tint="-0.499984740745262"/>
        </patternFill>
      </fill>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ont>
        <b/>
        <i val="0"/>
        <color rgb="FF00B050"/>
      </font>
    </dxf>
    <dxf>
      <font>
        <b/>
        <i val="0"/>
        <color rgb="FF00B050"/>
      </font>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ill>
        <patternFill>
          <bgColor rgb="FF37FF91"/>
        </patternFill>
      </fill>
    </dxf>
    <dxf>
      <font>
        <b/>
        <i val="0"/>
      </font>
      <fill>
        <patternFill>
          <bgColor rgb="FFC00000"/>
        </pattern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C00000"/>
        </patternFill>
      </fill>
    </dxf>
    <dxf>
      <font>
        <b/>
        <i val="0"/>
      </font>
      <fill>
        <patternFill patternType="lightUp">
          <fgColor theme="0" tint="-0.24994659260841701"/>
          <bgColor theme="0"/>
        </patternFill>
      </fill>
    </dxf>
    <dxf>
      <font>
        <color theme="0" tint="-0.14996795556505021"/>
      </font>
      <fill>
        <patternFill>
          <bgColor theme="0" tint="-0.14996795556505021"/>
        </patternFill>
      </fill>
      <border>
        <left/>
        <right/>
        <top/>
        <bottom/>
      </border>
    </dxf>
    <dxf>
      <fill>
        <patternFill>
          <bgColor rgb="FFFF0000"/>
        </patternFill>
      </fill>
    </dxf>
    <dxf>
      <fill>
        <patternFill>
          <bgColor theme="0" tint="-4.9989318521683403E-2"/>
        </patternFill>
      </fill>
    </dxf>
    <dxf>
      <font>
        <color theme="1"/>
      </font>
      <fill>
        <patternFill patternType="solid">
          <fgColor auto="1"/>
          <bgColor rgb="FF37FF91"/>
        </patternFill>
      </fill>
    </dxf>
    <dxf>
      <font>
        <color auto="1"/>
      </font>
      <fill>
        <patternFill patternType="solid">
          <fgColor auto="1"/>
          <bgColor rgb="FFFA8A2E"/>
        </patternFill>
      </fill>
    </dxf>
    <dxf>
      <font>
        <b/>
        <i val="0"/>
        <color auto="1"/>
      </font>
      <fill>
        <patternFill patternType="solid">
          <fgColor auto="1"/>
          <bgColor rgb="FFC00000"/>
        </patternFill>
      </fill>
    </dxf>
    <dxf>
      <font>
        <b/>
        <i val="0"/>
      </font>
      <fill>
        <patternFill patternType="lightUp">
          <fgColor theme="0" tint="-0.24994659260841701"/>
          <bgColor theme="0"/>
        </pattern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FB5B5B"/>
        </patternFill>
      </fill>
    </dxf>
    <dxf>
      <font>
        <b/>
        <i val="0"/>
      </font>
      <fill>
        <patternFill patternType="lightUp">
          <fgColor theme="0" tint="-0.24994659260841701"/>
          <bgColor theme="0"/>
        </patternFill>
      </fill>
    </dxf>
    <dxf>
      <fill>
        <patternFill>
          <bgColor rgb="FFFF0000"/>
        </patternFill>
      </fill>
    </dxf>
    <dxf>
      <font>
        <b/>
        <i val="0"/>
        <color rgb="FF00B050"/>
      </font>
    </dxf>
    <dxf>
      <fill>
        <patternFill>
          <bgColor rgb="FFFF0000"/>
        </patternFill>
      </fill>
    </dxf>
    <dxf>
      <font>
        <b/>
        <i val="0"/>
        <color rgb="FF00B050"/>
      </font>
    </dxf>
    <dxf>
      <fill>
        <patternFill>
          <bgColor theme="0" tint="-4.9989318521683403E-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C00000"/>
        </patternFill>
      </fill>
    </dxf>
    <dxf>
      <font>
        <b/>
        <i val="0"/>
      </font>
      <fill>
        <patternFill patternType="lightUp">
          <fgColor theme="0" tint="-0.24994659260841701"/>
          <bgColor theme="0"/>
        </patternFill>
      </fill>
    </dxf>
    <dxf>
      <fill>
        <patternFill>
          <bgColor rgb="FFFF0000"/>
        </patternFill>
      </fill>
    </dxf>
    <dxf>
      <font>
        <b/>
        <i val="0"/>
        <color rgb="FF00B050"/>
      </font>
    </dxf>
    <dxf>
      <fill>
        <patternFill>
          <bgColor rgb="FFAFF3B2"/>
        </patternFill>
      </fill>
    </dxf>
    <dxf>
      <fill>
        <patternFill>
          <bgColor rgb="FFFF7979"/>
        </patternFill>
      </fill>
    </dxf>
    <dxf>
      <fill>
        <patternFill>
          <bgColor theme="9" tint="0.59996337778862885"/>
        </patternFill>
      </fill>
    </dxf>
    <dxf>
      <fill>
        <patternFill>
          <bgColor rgb="FFAFF3B2"/>
        </patternFill>
      </fill>
    </dxf>
    <dxf>
      <fill>
        <patternFill>
          <bgColor theme="9" tint="0.59996337778862885"/>
        </patternFill>
      </fill>
    </dxf>
    <dxf>
      <fill>
        <patternFill>
          <bgColor rgb="FFFF7979"/>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ill>
        <patternFill>
          <bgColor rgb="FFFF7979"/>
        </patternFill>
      </fill>
    </dxf>
    <dxf>
      <fill>
        <patternFill>
          <bgColor rgb="FFAFF3B2"/>
        </patternFill>
      </fill>
    </dxf>
    <dxf>
      <fill>
        <patternFill>
          <bgColor theme="9" tint="0.59996337778862885"/>
        </patternFill>
      </fill>
    </dxf>
    <dxf>
      <fill>
        <patternFill>
          <bgColor rgb="FFFF7979"/>
        </patternFill>
      </fill>
    </dxf>
    <dxf>
      <fill>
        <patternFill>
          <bgColor rgb="FFAFF3B2"/>
        </patternFill>
      </fill>
    </dxf>
    <dxf>
      <fill>
        <patternFill>
          <bgColor theme="9" tint="0.59996337778862885"/>
        </patternFill>
      </fill>
    </dxf>
    <dxf>
      <fill>
        <patternFill>
          <bgColor theme="0" tint="-0.499984740745262"/>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rgb="FFFFFF00"/>
        </patternFill>
      </fill>
    </dxf>
    <dxf>
      <font>
        <b/>
        <i val="0"/>
        <color auto="1"/>
      </font>
      <fill>
        <patternFill>
          <bgColor rgb="FFFF0000"/>
        </patternFill>
      </fill>
    </dxf>
    <dxf>
      <fill>
        <patternFill>
          <bgColor theme="0" tint="-0.499984740745262"/>
        </patternFill>
      </fill>
    </dxf>
    <dxf>
      <font>
        <b/>
        <i val="0"/>
        <color rgb="FF00B050"/>
      </font>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theme="9" tint="-0.24994659260841701"/>
      </font>
      <fill>
        <patternFill patternType="none">
          <bgColor auto="1"/>
        </patternFill>
      </fill>
    </dxf>
    <dxf>
      <font>
        <b/>
        <i val="0"/>
        <color rgb="FF00B050"/>
      </font>
    </dxf>
    <dxf>
      <fill>
        <patternFill>
          <bgColor theme="0" tint="-0.499984740745262"/>
        </patternFill>
      </fill>
    </dxf>
    <dxf>
      <font>
        <b/>
        <i val="0"/>
        <color auto="1"/>
      </font>
      <fill>
        <patternFill>
          <bgColor rgb="FFE20000"/>
        </patternFill>
      </fill>
    </dxf>
    <dxf>
      <fill>
        <patternFill>
          <bgColor rgb="FFAFF3B2"/>
        </patternFill>
      </fill>
    </dxf>
    <dxf>
      <fill>
        <patternFill>
          <bgColor theme="9" tint="0.59996337778862885"/>
        </patternFill>
      </fill>
    </dxf>
    <dxf>
      <fill>
        <patternFill>
          <bgColor rgb="FFFF7979"/>
        </patternFill>
      </fill>
    </dxf>
    <dxf>
      <fill>
        <patternFill>
          <bgColor rgb="FFAFF3B2"/>
        </patternFill>
      </fill>
    </dxf>
    <dxf>
      <fill>
        <patternFill>
          <bgColor rgb="FFFF7979"/>
        </patternFill>
      </fill>
    </dxf>
    <dxf>
      <fill>
        <patternFill>
          <bgColor theme="9" tint="0.59996337778862885"/>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ont>
        <b/>
        <i val="0"/>
        <color auto="1"/>
      </font>
      <fill>
        <patternFill>
          <bgColor rgb="FFE20000"/>
        </patternFill>
      </fill>
    </dxf>
    <dxf>
      <font>
        <b/>
        <i val="0"/>
        <color rgb="FF00B050"/>
      </font>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ont>
        <b/>
        <i val="0"/>
        <color rgb="FF00B050"/>
      </font>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FF7979"/>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ill>
        <patternFill>
          <bgColor rgb="FFFFFF00"/>
        </patternFill>
      </fill>
    </dxf>
    <dxf>
      <font>
        <b/>
        <i val="0"/>
        <color auto="1"/>
      </font>
      <fill>
        <patternFill>
          <bgColor rgb="FFFF00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theme="0" tint="-0.499984740745262"/>
        </patternFill>
      </fill>
    </dxf>
    <dxf>
      <font>
        <b/>
        <i val="0"/>
        <color rgb="FF00B050"/>
      </font>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ill>
        <patternFill>
          <bgColor rgb="FFAFF3B2"/>
        </patternFill>
      </fill>
    </dxf>
    <dxf>
      <fill>
        <patternFill>
          <bgColor theme="9" tint="0.59996337778862885"/>
        </patternFill>
      </fill>
    </dxf>
    <dxf>
      <fill>
        <patternFill>
          <bgColor rgb="FFFF7979"/>
        </patternFill>
      </fill>
    </dxf>
    <dxf>
      <fill>
        <patternFill>
          <bgColor rgb="FFAFF3B2"/>
        </patternFill>
      </fill>
    </dxf>
    <dxf>
      <fill>
        <patternFill>
          <bgColor theme="9" tint="0.59996337778862885"/>
        </patternFill>
      </fill>
    </dxf>
    <dxf>
      <fill>
        <patternFill>
          <bgColor rgb="FFFF7979"/>
        </patternFill>
      </fill>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ont>
        <b/>
        <i val="0"/>
        <color rgb="FF00B050"/>
      </font>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ill>
        <patternFill>
          <bgColor rgb="FFAFF3B2"/>
        </patternFill>
      </fill>
    </dxf>
    <dxf>
      <fill>
        <patternFill>
          <bgColor theme="9" tint="0.59996337778862885"/>
        </patternFill>
      </fill>
    </dxf>
    <dxf>
      <fill>
        <patternFill>
          <bgColor rgb="FFFF7979"/>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ill>
        <patternFill>
          <bgColor rgb="FFFFFF00"/>
        </patternFill>
      </fill>
    </dxf>
    <dxf>
      <font>
        <b/>
        <i val="0"/>
        <color auto="1"/>
      </font>
      <fill>
        <patternFill>
          <bgColor rgb="FFFF0000"/>
        </patternFill>
      </fill>
    </dxf>
    <dxf>
      <font>
        <b/>
        <i val="0"/>
        <color theme="9" tint="-0.24994659260841701"/>
      </font>
      <fill>
        <patternFill patternType="none">
          <bgColor auto="1"/>
        </patternFill>
      </fill>
    </dxf>
    <dxf>
      <font>
        <b/>
        <i val="0"/>
        <color rgb="FF00B050"/>
      </font>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ont>
        <b/>
        <i val="0"/>
        <color rgb="FF00B050"/>
      </font>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ill>
        <patternFill>
          <bgColor rgb="FFAFF3B2"/>
        </patternFill>
      </fill>
    </dxf>
    <dxf>
      <fill>
        <patternFill>
          <bgColor theme="9" tint="0.59996337778862885"/>
        </patternFill>
      </fill>
    </dxf>
    <dxf>
      <fill>
        <patternFill>
          <bgColor rgb="FFFF7979"/>
        </patternFill>
      </fill>
    </dxf>
    <dxf>
      <fill>
        <patternFill>
          <bgColor rgb="FFAFF3B2"/>
        </patternFill>
      </fill>
    </dxf>
    <dxf>
      <fill>
        <patternFill>
          <bgColor theme="9" tint="0.59996337778862885"/>
        </patternFill>
      </fill>
    </dxf>
    <dxf>
      <fill>
        <patternFill>
          <bgColor rgb="FFFF7979"/>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ill>
        <patternFill>
          <bgColor theme="0" tint="-0.499984740745262"/>
        </patternFill>
      </fill>
    </dxf>
    <dxf>
      <font>
        <b/>
        <i val="0"/>
        <color theme="9" tint="-0.24994659260841701"/>
      </font>
      <fill>
        <patternFill patternType="none">
          <bgColor auto="1"/>
        </patternFill>
      </fill>
    </dxf>
    <dxf>
      <font>
        <b/>
        <i val="0"/>
        <color auto="1"/>
      </font>
      <fill>
        <patternFill>
          <bgColor rgb="FFE20000"/>
        </patternFill>
      </fill>
    </dxf>
    <dxf>
      <font>
        <b/>
        <i val="0"/>
        <color rgb="FF00B050"/>
      </font>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rgb="FFAFF3B2"/>
        </patternFill>
      </fill>
    </dxf>
    <dxf>
      <fill>
        <patternFill>
          <bgColor rgb="FFFF7979"/>
        </patternFill>
      </fill>
    </dxf>
    <dxf>
      <fill>
        <patternFill>
          <bgColor theme="9" tint="0.59996337778862885"/>
        </patternFill>
      </fill>
    </dxf>
    <dxf>
      <fill>
        <patternFill>
          <bgColor rgb="FFAFF3B2"/>
        </patternFill>
      </fill>
    </dxf>
    <dxf>
      <fill>
        <patternFill>
          <bgColor theme="9" tint="0.59996337778862885"/>
        </patternFill>
      </fill>
    </dxf>
    <dxf>
      <fill>
        <patternFill>
          <bgColor rgb="FFFF7979"/>
        </patternFill>
      </fill>
    </dxf>
    <dxf>
      <font>
        <b/>
        <i val="0"/>
        <color auto="1"/>
      </font>
      <fill>
        <patternFill>
          <bgColor rgb="FFE20000"/>
        </patternFill>
      </fill>
    </dxf>
    <dxf>
      <font>
        <b/>
        <i val="0"/>
        <color theme="9" tint="-0.24994659260841701"/>
      </font>
      <fill>
        <patternFill patternType="none">
          <bgColor auto="1"/>
        </patternFill>
      </fill>
    </dxf>
    <dxf>
      <fill>
        <patternFill>
          <bgColor theme="0" tint="-0.499984740745262"/>
        </patternFill>
      </fill>
    </dxf>
    <dxf>
      <font>
        <b/>
        <i val="0"/>
        <color rgb="FF00B050"/>
      </font>
    </dxf>
    <dxf>
      <font>
        <b/>
        <i val="0"/>
        <color auto="1"/>
      </font>
      <fill>
        <patternFill>
          <bgColor rgb="FFFF0000"/>
        </patternFill>
      </fill>
    </dxf>
    <dxf>
      <font>
        <b/>
        <i val="0"/>
        <color rgb="FF00B050"/>
      </font>
    </dxf>
    <dxf>
      <font>
        <b/>
        <i val="0"/>
        <color theme="9" tint="-0.24994659260841701"/>
      </font>
      <fill>
        <patternFill patternType="none">
          <bgColor auto="1"/>
        </patternFill>
      </fill>
    </dxf>
    <dxf>
      <fill>
        <patternFill>
          <bgColor rgb="FFFFFF00"/>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ill>
        <patternFill>
          <bgColor theme="0" tint="-0.499984740745262"/>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AFF3B2"/>
        </patternFill>
      </fill>
    </dxf>
    <dxf>
      <fill>
        <patternFill>
          <bgColor theme="9" tint="0.59996337778862885"/>
        </patternFill>
      </fill>
    </dxf>
    <dxf>
      <fill>
        <patternFill>
          <bgColor rgb="FFFF7979"/>
        </patternFill>
      </fill>
    </dxf>
    <dxf>
      <fill>
        <patternFill>
          <bgColor rgb="FFAFF3B2"/>
        </patternFill>
      </fill>
    </dxf>
    <dxf>
      <fill>
        <patternFill>
          <bgColor rgb="FFFF7979"/>
        </patternFill>
      </fill>
    </dxf>
    <dxf>
      <fill>
        <patternFill>
          <bgColor theme="9" tint="0.59996337778862885"/>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rgb="FF00B050"/>
      </font>
    </dxf>
    <dxf>
      <fill>
        <patternFill>
          <bgColor theme="0" tint="-0.499984740745262"/>
        </patternFill>
      </fill>
    </dxf>
    <dxf>
      <font>
        <b/>
        <i val="0"/>
        <color auto="1"/>
      </font>
      <fill>
        <patternFill>
          <bgColor rgb="FFE20000"/>
        </patternFill>
      </fill>
    </dxf>
    <dxf>
      <font>
        <b/>
        <i val="0"/>
        <color rgb="FF00B050"/>
      </font>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ill>
        <patternFill>
          <bgColor theme="0" tint="-0.499984740745262"/>
        </patternFill>
      </fill>
    </dxf>
    <dxf>
      <font>
        <b/>
        <i val="0"/>
        <color rgb="FF00B050"/>
      </font>
    </dxf>
    <dxf>
      <font>
        <b/>
        <i val="0"/>
        <color auto="1"/>
      </font>
      <fill>
        <patternFill>
          <bgColor rgb="FFE20000"/>
        </patternFill>
      </fill>
    </dxf>
    <dxf>
      <font>
        <b/>
        <i val="0"/>
        <color theme="9" tint="-0.24994659260841701"/>
      </font>
      <fill>
        <patternFill patternType="none">
          <bgColor auto="1"/>
        </patternFill>
      </fill>
    </dxf>
    <dxf>
      <fill>
        <patternFill>
          <bgColor rgb="FFAFF3B2"/>
        </patternFill>
      </fill>
    </dxf>
    <dxf>
      <fill>
        <patternFill>
          <bgColor rgb="FFFF7979"/>
        </patternFill>
      </fill>
    </dxf>
    <dxf>
      <fill>
        <patternFill>
          <bgColor theme="9" tint="0.59996337778862885"/>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theme="0" tint="-0.499984740745262"/>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rgb="FFAFF3B2"/>
        </patternFill>
      </fill>
    </dxf>
    <dxf>
      <fill>
        <patternFill>
          <bgColor rgb="FFFF7979"/>
        </patternFill>
      </fill>
    </dxf>
    <dxf>
      <fill>
        <patternFill>
          <bgColor theme="9" tint="0.59996337778862885"/>
        </patternFill>
      </fill>
    </dxf>
    <dxf>
      <fill>
        <patternFill>
          <bgColor rgb="FFFF7979"/>
        </patternFill>
      </fill>
    </dxf>
    <dxf>
      <fill>
        <patternFill>
          <bgColor theme="9" tint="0.59996337778862885"/>
        </patternFill>
      </fill>
    </dxf>
    <dxf>
      <fill>
        <patternFill>
          <bgColor rgb="FFAFF3B2"/>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rgb="FF00B050"/>
      </font>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ill>
        <patternFill>
          <bgColor theme="0" tint="-0.499984740745262"/>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s>
  <tableStyles count="0" defaultTableStyle="TableStyleMedium2" defaultPivotStyle="PivotStyleLight16"/>
  <colors>
    <mruColors>
      <color rgb="FFFFFFB9"/>
      <color rgb="FF00B0AC"/>
      <color rgb="FF008080"/>
      <color rgb="FF006699"/>
      <color rgb="FFD9FFFF"/>
      <color rgb="FFF9B47B"/>
      <color rgb="FFAFF3B2"/>
      <color rgb="FFFF7979"/>
      <color rgb="FF00A6A2"/>
      <color rgb="FF37FF9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2.xml"/><Relationship Id="rId33"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7938</xdr:colOff>
      <xdr:row>1</xdr:row>
      <xdr:rowOff>7939</xdr:rowOff>
    </xdr:from>
    <xdr:to>
      <xdr:col>3</xdr:col>
      <xdr:colOff>390292</xdr:colOff>
      <xdr:row>1</xdr:row>
      <xdr:rowOff>952501</xdr:rowOff>
    </xdr:to>
    <xdr:pic>
      <xdr:nvPicPr>
        <xdr:cNvPr id="2" name="Image 1" descr="Logo Les agences de l'eau ferr droite">
          <a:extLst>
            <a:ext uri="{FF2B5EF4-FFF2-40B4-BE49-F238E27FC236}">
              <a16:creationId xmlns:a16="http://schemas.microsoft.com/office/drawing/2014/main" id="{8712FD35-A35F-445E-BF10-DC473DEC109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45981" y="173591"/>
          <a:ext cx="1316311" cy="94456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44822</xdr:colOff>
      <xdr:row>6</xdr:row>
      <xdr:rowOff>89648</xdr:rowOff>
    </xdr:from>
    <xdr:to>
      <xdr:col>5</xdr:col>
      <xdr:colOff>246529</xdr:colOff>
      <xdr:row>22</xdr:row>
      <xdr:rowOff>22412</xdr:rowOff>
    </xdr:to>
    <xdr:sp macro="" textlink="">
      <xdr:nvSpPr>
        <xdr:cNvPr id="3" name="Rectangle à coins arrondis 2">
          <a:extLst>
            <a:ext uri="{FF2B5EF4-FFF2-40B4-BE49-F238E27FC236}">
              <a16:creationId xmlns:a16="http://schemas.microsoft.com/office/drawing/2014/main" id="{BD2BF487-01AB-48C2-B691-2FDE88EBCA62}"/>
            </a:ext>
          </a:extLst>
        </xdr:cNvPr>
        <xdr:cNvSpPr/>
      </xdr:nvSpPr>
      <xdr:spPr>
        <a:xfrm>
          <a:off x="44822" y="2667001"/>
          <a:ext cx="2958354" cy="7059705"/>
        </a:xfrm>
        <a:prstGeom prst="roundRect">
          <a:avLst/>
        </a:prstGeom>
        <a:noFill/>
        <a:ln w="57150">
          <a:solidFill>
            <a:sysClr val="windowText" lastClr="000000"/>
          </a:solidFill>
        </a:ln>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fr-FR" sz="1100"/>
        </a:p>
      </xdr:txBody>
    </xdr:sp>
    <xdr:clientData/>
  </xdr:twoCellAnchor>
</xdr:wsDr>
</file>

<file path=xl/persons/person.xml><?xml version="1.0" encoding="utf-8"?>
<personList xmlns="http://schemas.microsoft.com/office/spreadsheetml/2018/threadedcomments" xmlns:x="http://schemas.openxmlformats.org/spreadsheetml/2006/main">
  <person displayName="PELLETIER Clémentine" id="{5FA9D90E-9B90-4400-BDE0-D953E751ACC4}" userId="S::Clementine.PELLETIER@eau-loire-bretagne.fr::00f649e6-0a0a-4289-a39b-586495493301" providerId="AD"/>
</personList>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EC05C7-BCBB-4FB9-8AA2-8CD4070716F0}">
  <sheetPr codeName="Feuil13">
    <tabColor theme="0"/>
  </sheetPr>
  <dimension ref="B3:K9"/>
  <sheetViews>
    <sheetView showGridLines="0" workbookViewId="0">
      <selection activeCell="K13" sqref="K13"/>
    </sheetView>
  </sheetViews>
  <sheetFormatPr baseColWidth="10" defaultColWidth="11.41015625" defaultRowHeight="12.7" x14ac:dyDescent="0.4"/>
  <sheetData>
    <row r="3" spans="2:11" x14ac:dyDescent="0.4">
      <c r="G3" s="520" t="s">
        <v>0</v>
      </c>
      <c r="H3" s="521"/>
      <c r="I3" s="521"/>
      <c r="J3" s="521"/>
      <c r="K3" s="522"/>
    </row>
    <row r="4" spans="2:11" ht="13" thickBot="1" x14ac:dyDescent="0.45">
      <c r="G4" s="523"/>
      <c r="H4" s="524"/>
      <c r="I4" s="524"/>
      <c r="J4" s="524"/>
      <c r="K4" s="525"/>
    </row>
    <row r="8" spans="2:11" x14ac:dyDescent="0.4">
      <c r="B8" t="s">
        <v>1</v>
      </c>
    </row>
    <row r="9" spans="2:11" x14ac:dyDescent="0.4">
      <c r="B9" t="s">
        <v>2</v>
      </c>
    </row>
  </sheetData>
  <mergeCells count="1">
    <mergeCell ref="G3:K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Feuil4">
    <tabColor rgb="FF008080"/>
  </sheetPr>
  <dimension ref="A1:BH37"/>
  <sheetViews>
    <sheetView showGridLines="0" zoomScaleNormal="100" workbookViewId="0">
      <pane ySplit="3" topLeftCell="A4" activePane="bottomLeft" state="frozen"/>
      <selection pane="bottomLeft" activeCell="D9" sqref="D9"/>
    </sheetView>
  </sheetViews>
  <sheetFormatPr baseColWidth="10" defaultColWidth="11.41015625" defaultRowHeight="12.7" x14ac:dyDescent="0.4"/>
  <cols>
    <col min="1" max="1" width="15.87890625" style="183" customWidth="1"/>
    <col min="2" max="2" width="90.64453125" style="184" customWidth="1"/>
    <col min="3" max="3" width="13.41015625" style="121" customWidth="1"/>
    <col min="4" max="4" width="6.64453125" style="121" customWidth="1"/>
    <col min="5" max="5" width="5.64453125" style="121" customWidth="1"/>
    <col min="6" max="6" width="2.64453125" style="183" customWidth="1"/>
    <col min="7" max="7" width="90.64453125" style="121" customWidth="1"/>
    <col min="8" max="8" width="13.3515625" style="121" customWidth="1"/>
    <col min="9" max="9" width="6.64453125" style="121" customWidth="1"/>
    <col min="10" max="10" width="3.1171875" style="121" hidden="1" customWidth="1"/>
    <col min="11" max="11" width="2.64453125" style="183" customWidth="1"/>
    <col min="12" max="12" width="90.64453125" style="121" customWidth="1"/>
    <col min="13" max="13" width="13.3515625" style="121" customWidth="1"/>
    <col min="14" max="14" width="6.64453125" style="121" customWidth="1"/>
    <col min="15" max="15" width="4.87890625" style="121" hidden="1" customWidth="1"/>
    <col min="16" max="16" width="2.64453125" style="183" customWidth="1"/>
    <col min="17" max="17" width="90.64453125" style="121" customWidth="1"/>
    <col min="18" max="18" width="13.3515625" style="121" customWidth="1"/>
    <col min="19" max="19" width="6.64453125" style="121" customWidth="1"/>
    <col min="20" max="20" width="4.87890625" style="121" hidden="1" customWidth="1"/>
    <col min="21" max="21" width="2.64453125" style="121" customWidth="1"/>
    <col min="22" max="22" width="90.64453125" style="121" customWidth="1"/>
    <col min="23" max="23" width="13.3515625" style="121" customWidth="1"/>
    <col min="24" max="24" width="6.64453125" style="121" customWidth="1"/>
    <col min="25" max="25" width="4.87890625" style="121" hidden="1" customWidth="1"/>
    <col min="26" max="26" width="2.64453125" style="121" customWidth="1"/>
    <col min="27" max="27" width="90.64453125" style="121" customWidth="1"/>
    <col min="28" max="28" width="13.3515625" style="121" customWidth="1"/>
    <col min="29" max="29" width="6.64453125" style="121" customWidth="1"/>
    <col min="30" max="30" width="4.87890625" style="121" hidden="1" customWidth="1"/>
    <col min="31" max="31" width="2.64453125" style="121" customWidth="1"/>
    <col min="32" max="32" width="90.64453125" style="121" customWidth="1"/>
    <col min="33" max="33" width="13.3515625" style="121" customWidth="1"/>
    <col min="34" max="34" width="6.64453125" style="121" customWidth="1"/>
    <col min="35" max="35" width="4.87890625" style="121" hidden="1" customWidth="1"/>
    <col min="36" max="36" width="2.64453125" style="121" customWidth="1"/>
    <col min="37" max="37" width="90.64453125" style="121" customWidth="1"/>
    <col min="38" max="38" width="13.3515625" style="121" customWidth="1"/>
    <col min="39" max="39" width="6.64453125" style="121" customWidth="1"/>
    <col min="40" max="40" width="4.87890625" style="121" hidden="1" customWidth="1"/>
    <col min="41" max="41" width="2.64453125" style="121" customWidth="1"/>
    <col min="42" max="42" width="90.64453125" style="121" customWidth="1"/>
    <col min="43" max="43" width="13.3515625" style="121" customWidth="1"/>
    <col min="44" max="44" width="6.64453125" style="121" customWidth="1"/>
    <col min="45" max="45" width="4.87890625" style="121" hidden="1" customWidth="1"/>
    <col min="46" max="46" width="2.64453125" style="121" customWidth="1"/>
    <col min="47" max="47" width="90.64453125" style="121" customWidth="1"/>
    <col min="48" max="48" width="13.3515625" style="121" customWidth="1"/>
    <col min="49" max="49" width="6.64453125" style="121" customWidth="1"/>
    <col min="50" max="50" width="4.87890625" style="121" hidden="1" customWidth="1"/>
    <col min="51" max="51" width="2.64453125" style="121" customWidth="1"/>
    <col min="52" max="52" width="90.64453125" style="121" customWidth="1"/>
    <col min="53" max="53" width="13.3515625" style="121" customWidth="1"/>
    <col min="54" max="54" width="6.64453125" style="121" customWidth="1"/>
    <col min="55" max="55" width="4.87890625" style="121" hidden="1" customWidth="1"/>
    <col min="56" max="56" width="2.64453125" style="121" customWidth="1"/>
    <col min="57" max="57" width="90.64453125" style="121" customWidth="1"/>
    <col min="58" max="58" width="13.3515625" style="121" customWidth="1"/>
    <col min="59" max="59" width="6.64453125" style="121" customWidth="1"/>
    <col min="60" max="60" width="4.87890625" style="121" hidden="1" customWidth="1"/>
    <col min="61" max="16384" width="11.41015625" style="121"/>
  </cols>
  <sheetData>
    <row r="1" spans="1:60" s="132" customFormat="1" ht="16.5" customHeight="1" thickBot="1" x14ac:dyDescent="0.55000000000000004">
      <c r="A1" s="526" t="s">
        <v>23</v>
      </c>
      <c r="B1" s="527"/>
      <c r="C1" s="527"/>
      <c r="D1" s="528"/>
      <c r="F1" s="526" t="s">
        <v>24</v>
      </c>
      <c r="G1" s="527"/>
      <c r="H1" s="527"/>
      <c r="I1" s="528"/>
      <c r="K1" s="526" t="s">
        <v>25</v>
      </c>
      <c r="L1" s="527"/>
      <c r="M1" s="527"/>
      <c r="N1" s="528"/>
      <c r="P1" s="526" t="s">
        <v>33</v>
      </c>
      <c r="Q1" s="527"/>
      <c r="R1" s="527"/>
      <c r="S1" s="528"/>
      <c r="U1" s="526" t="s">
        <v>34</v>
      </c>
      <c r="V1" s="527"/>
      <c r="W1" s="527"/>
      <c r="X1" s="528"/>
      <c r="Z1" s="526" t="s">
        <v>35</v>
      </c>
      <c r="AA1" s="527"/>
      <c r="AB1" s="527"/>
      <c r="AC1" s="528"/>
      <c r="AE1" s="526" t="s">
        <v>36</v>
      </c>
      <c r="AF1" s="527"/>
      <c r="AG1" s="527"/>
      <c r="AH1" s="528"/>
      <c r="AJ1" s="526" t="s">
        <v>37</v>
      </c>
      <c r="AK1" s="527"/>
      <c r="AL1" s="527"/>
      <c r="AM1" s="528"/>
      <c r="AO1" s="526" t="s">
        <v>38</v>
      </c>
      <c r="AP1" s="527"/>
      <c r="AQ1" s="527"/>
      <c r="AR1" s="528"/>
      <c r="AT1" s="526" t="s">
        <v>39</v>
      </c>
      <c r="AU1" s="527"/>
      <c r="AV1" s="527"/>
      <c r="AW1" s="528"/>
      <c r="AY1" s="526" t="s">
        <v>40</v>
      </c>
      <c r="AZ1" s="527"/>
      <c r="BA1" s="527"/>
      <c r="BB1" s="528"/>
      <c r="BD1" s="526" t="s">
        <v>41</v>
      </c>
      <c r="BE1" s="527"/>
      <c r="BF1" s="529"/>
      <c r="BG1" s="530"/>
    </row>
    <row r="2" spans="1:60" ht="15" customHeight="1" thickBot="1" x14ac:dyDescent="0.45">
      <c r="A2" s="531" t="s">
        <v>42</v>
      </c>
      <c r="B2" s="532"/>
      <c r="C2" s="335" t="s">
        <v>43</v>
      </c>
      <c r="D2" s="336"/>
      <c r="F2" s="531" t="s">
        <v>42</v>
      </c>
      <c r="G2" s="532"/>
      <c r="H2" s="339" t="s">
        <v>43</v>
      </c>
      <c r="I2" s="340"/>
      <c r="K2" s="533" t="s">
        <v>42</v>
      </c>
      <c r="L2" s="534"/>
      <c r="M2" s="339" t="s">
        <v>43</v>
      </c>
      <c r="N2" s="340"/>
      <c r="P2" s="535" t="s">
        <v>42</v>
      </c>
      <c r="Q2" s="536"/>
      <c r="R2" s="339" t="s">
        <v>43</v>
      </c>
      <c r="S2" s="340"/>
      <c r="U2" s="533" t="s">
        <v>42</v>
      </c>
      <c r="V2" s="534"/>
      <c r="W2" s="339" t="s">
        <v>43</v>
      </c>
      <c r="X2" s="340"/>
      <c r="Z2" s="533" t="s">
        <v>42</v>
      </c>
      <c r="AA2" s="534"/>
      <c r="AB2" s="339" t="s">
        <v>43</v>
      </c>
      <c r="AC2" s="340"/>
      <c r="AE2" s="533" t="s">
        <v>42</v>
      </c>
      <c r="AF2" s="534"/>
      <c r="AG2" s="339" t="s">
        <v>43</v>
      </c>
      <c r="AH2" s="340"/>
      <c r="AJ2" s="533" t="s">
        <v>42</v>
      </c>
      <c r="AK2" s="534"/>
      <c r="AL2" s="339" t="s">
        <v>43</v>
      </c>
      <c r="AM2" s="340"/>
      <c r="AO2" s="533" t="s">
        <v>42</v>
      </c>
      <c r="AP2" s="534"/>
      <c r="AQ2" s="339" t="s">
        <v>43</v>
      </c>
      <c r="AR2" s="340"/>
      <c r="AT2" s="533" t="s">
        <v>42</v>
      </c>
      <c r="AU2" s="534"/>
      <c r="AV2" s="339" t="s">
        <v>43</v>
      </c>
      <c r="AW2" s="340"/>
      <c r="AY2" s="533" t="s">
        <v>42</v>
      </c>
      <c r="AZ2" s="534"/>
      <c r="BA2" s="339" t="s">
        <v>43</v>
      </c>
      <c r="BB2" s="340"/>
      <c r="BD2" s="533" t="s">
        <v>42</v>
      </c>
      <c r="BE2" s="537"/>
      <c r="BF2" s="344" t="s">
        <v>43</v>
      </c>
      <c r="BG2" s="345"/>
    </row>
    <row r="3" spans="1:60" s="133" customFormat="1" ht="20.350000000000001" thickBot="1" x14ac:dyDescent="0.45">
      <c r="A3" s="333"/>
      <c r="B3" s="334"/>
      <c r="C3" s="337"/>
      <c r="D3" s="338"/>
      <c r="E3" s="121"/>
      <c r="F3" s="333"/>
      <c r="G3" s="334"/>
      <c r="H3" s="337"/>
      <c r="I3" s="338"/>
      <c r="J3" s="121"/>
      <c r="K3" s="333"/>
      <c r="L3" s="334"/>
      <c r="M3" s="337"/>
      <c r="N3" s="338"/>
      <c r="O3" s="121"/>
      <c r="P3" s="331"/>
      <c r="Q3" s="332"/>
      <c r="R3" s="337"/>
      <c r="S3" s="338"/>
      <c r="T3" s="121"/>
      <c r="U3" s="331"/>
      <c r="V3" s="332"/>
      <c r="W3" s="337"/>
      <c r="X3" s="338"/>
      <c r="Y3" s="121"/>
      <c r="Z3" s="331"/>
      <c r="AA3" s="332"/>
      <c r="AB3" s="337"/>
      <c r="AC3" s="338"/>
      <c r="AD3" s="121"/>
      <c r="AE3" s="331"/>
      <c r="AF3" s="332"/>
      <c r="AG3" s="337"/>
      <c r="AH3" s="338"/>
      <c r="AI3" s="121"/>
      <c r="AJ3" s="331"/>
      <c r="AK3" s="332"/>
      <c r="AL3" s="337"/>
      <c r="AM3" s="338"/>
      <c r="AN3" s="121"/>
      <c r="AO3" s="331"/>
      <c r="AP3" s="332"/>
      <c r="AQ3" s="337"/>
      <c r="AR3" s="338"/>
      <c r="AS3" s="194"/>
      <c r="AT3" s="331"/>
      <c r="AU3" s="332"/>
      <c r="AV3" s="337"/>
      <c r="AW3" s="338"/>
      <c r="AX3" s="194"/>
      <c r="AY3" s="331"/>
      <c r="AZ3" s="332"/>
      <c r="BA3" s="337"/>
      <c r="BB3" s="338"/>
      <c r="BC3" s="121"/>
      <c r="BD3" s="331"/>
      <c r="BE3" s="332"/>
      <c r="BF3" s="337"/>
      <c r="BG3" s="338"/>
      <c r="BH3" s="121"/>
    </row>
    <row r="4" spans="1:60" ht="15" customHeight="1" x14ac:dyDescent="0.4">
      <c r="A4" s="538" t="s">
        <v>187</v>
      </c>
      <c r="B4" s="539"/>
      <c r="C4" s="539"/>
      <c r="D4" s="540"/>
      <c r="F4" s="538" t="s">
        <v>187</v>
      </c>
      <c r="G4" s="539"/>
      <c r="H4" s="539"/>
      <c r="I4" s="540"/>
      <c r="K4" s="538" t="s">
        <v>187</v>
      </c>
      <c r="L4" s="539"/>
      <c r="M4" s="539"/>
      <c r="N4" s="540"/>
      <c r="P4" s="538" t="s">
        <v>187</v>
      </c>
      <c r="Q4" s="539"/>
      <c r="R4" s="539"/>
      <c r="S4" s="540"/>
      <c r="U4" s="538" t="s">
        <v>187</v>
      </c>
      <c r="V4" s="539"/>
      <c r="W4" s="539"/>
      <c r="X4" s="540"/>
      <c r="Z4" s="538" t="s">
        <v>187</v>
      </c>
      <c r="AA4" s="539"/>
      <c r="AB4" s="539"/>
      <c r="AC4" s="540"/>
      <c r="AE4" s="538" t="s">
        <v>187</v>
      </c>
      <c r="AF4" s="539"/>
      <c r="AG4" s="539"/>
      <c r="AH4" s="540"/>
      <c r="AJ4" s="538" t="s">
        <v>187</v>
      </c>
      <c r="AK4" s="539"/>
      <c r="AL4" s="539"/>
      <c r="AM4" s="540"/>
      <c r="AO4" s="538" t="s">
        <v>187</v>
      </c>
      <c r="AP4" s="539"/>
      <c r="AQ4" s="539"/>
      <c r="AR4" s="540"/>
      <c r="AT4" s="538" t="s">
        <v>187</v>
      </c>
      <c r="AU4" s="539"/>
      <c r="AV4" s="539"/>
      <c r="AW4" s="540"/>
      <c r="AY4" s="538" t="s">
        <v>187</v>
      </c>
      <c r="AZ4" s="539"/>
      <c r="BA4" s="539"/>
      <c r="BB4" s="540"/>
      <c r="BD4" s="538" t="s">
        <v>187</v>
      </c>
      <c r="BE4" s="539"/>
      <c r="BF4" s="539"/>
      <c r="BG4" s="540"/>
    </row>
    <row r="5" spans="1:60" s="134" customFormat="1" ht="18" customHeight="1" x14ac:dyDescent="0.55000000000000004">
      <c r="A5" s="341" t="s">
        <v>44</v>
      </c>
      <c r="B5" s="342"/>
      <c r="C5" s="342"/>
      <c r="D5" s="343"/>
      <c r="F5" s="341" t="s">
        <v>45</v>
      </c>
      <c r="G5" s="342"/>
      <c r="H5" s="342"/>
      <c r="I5" s="343"/>
      <c r="K5" s="341"/>
      <c r="L5" s="342"/>
      <c r="M5" s="342"/>
      <c r="N5" s="343"/>
      <c r="P5" s="341"/>
      <c r="Q5" s="342"/>
      <c r="R5" s="342"/>
      <c r="S5" s="343"/>
      <c r="U5" s="341"/>
      <c r="V5" s="342"/>
      <c r="W5" s="342"/>
      <c r="X5" s="343"/>
      <c r="Z5" s="341"/>
      <c r="AA5" s="342"/>
      <c r="AB5" s="342"/>
      <c r="AC5" s="343"/>
      <c r="AE5" s="341"/>
      <c r="AF5" s="342"/>
      <c r="AG5" s="342"/>
      <c r="AH5" s="343"/>
      <c r="AJ5" s="341"/>
      <c r="AK5" s="342"/>
      <c r="AL5" s="342"/>
      <c r="AM5" s="343"/>
      <c r="AO5" s="341"/>
      <c r="AP5" s="342"/>
      <c r="AQ5" s="342"/>
      <c r="AR5" s="343"/>
      <c r="AS5" s="195"/>
      <c r="AT5" s="341"/>
      <c r="AU5" s="342"/>
      <c r="AV5" s="342"/>
      <c r="AW5" s="343"/>
      <c r="AY5" s="341"/>
      <c r="AZ5" s="342"/>
      <c r="BA5" s="342"/>
      <c r="BB5" s="343"/>
      <c r="BD5" s="341"/>
      <c r="BE5" s="342"/>
      <c r="BF5" s="342"/>
      <c r="BG5" s="343"/>
    </row>
    <row r="6" spans="1:60" ht="1.5" customHeight="1" x14ac:dyDescent="0.4">
      <c r="A6" s="135"/>
      <c r="B6" s="136"/>
      <c r="C6" s="136"/>
      <c r="D6" s="137"/>
      <c r="F6" s="135"/>
      <c r="G6" s="136"/>
      <c r="H6" s="136"/>
      <c r="I6" s="138"/>
      <c r="K6" s="135"/>
      <c r="L6" s="136"/>
      <c r="M6" s="139"/>
      <c r="N6" s="138"/>
      <c r="P6" s="135"/>
      <c r="Q6" s="136"/>
      <c r="R6" s="136"/>
      <c r="S6" s="137"/>
      <c r="U6" s="135"/>
      <c r="V6" s="136"/>
      <c r="W6" s="136"/>
      <c r="X6" s="137"/>
      <c r="Z6" s="135"/>
      <c r="AA6" s="136"/>
      <c r="AB6" s="136"/>
      <c r="AC6" s="137"/>
      <c r="AE6" s="135"/>
      <c r="AF6" s="136"/>
      <c r="AG6" s="136"/>
      <c r="AH6" s="137"/>
      <c r="AJ6" s="135"/>
      <c r="AK6" s="136"/>
      <c r="AL6" s="136"/>
      <c r="AM6" s="137"/>
      <c r="AO6" s="135"/>
      <c r="AP6" s="136"/>
      <c r="AQ6" s="136"/>
      <c r="AR6" s="137"/>
      <c r="AT6" s="135"/>
      <c r="AU6" s="136"/>
      <c r="AV6" s="136"/>
      <c r="AW6" s="137"/>
      <c r="AY6" s="135"/>
      <c r="AZ6" s="136"/>
      <c r="BA6" s="136"/>
      <c r="BB6" s="137"/>
      <c r="BD6" s="135"/>
      <c r="BE6" s="136"/>
      <c r="BF6" s="136"/>
      <c r="BG6" s="140"/>
    </row>
    <row r="7" spans="1:60" ht="24" customHeight="1" x14ac:dyDescent="0.4">
      <c r="A7" s="541" t="s">
        <v>46</v>
      </c>
      <c r="B7" s="542"/>
      <c r="C7" s="543" t="s">
        <v>11</v>
      </c>
      <c r="D7" s="544" t="s">
        <v>47</v>
      </c>
      <c r="E7" s="141" t="s">
        <v>48</v>
      </c>
      <c r="F7" s="541" t="s">
        <v>46</v>
      </c>
      <c r="G7" s="542"/>
      <c r="H7" s="543" t="s">
        <v>11</v>
      </c>
      <c r="I7" s="545" t="s">
        <v>47</v>
      </c>
      <c r="J7" s="141" t="s">
        <v>48</v>
      </c>
      <c r="K7" s="541" t="s">
        <v>46</v>
      </c>
      <c r="L7" s="542"/>
      <c r="M7" s="543" t="s">
        <v>11</v>
      </c>
      <c r="N7" s="545" t="s">
        <v>47</v>
      </c>
      <c r="O7" s="141" t="s">
        <v>48</v>
      </c>
      <c r="P7" s="541" t="s">
        <v>46</v>
      </c>
      <c r="Q7" s="542"/>
      <c r="R7" s="543" t="s">
        <v>11</v>
      </c>
      <c r="S7" s="545" t="s">
        <v>47</v>
      </c>
      <c r="T7" s="141" t="s">
        <v>48</v>
      </c>
      <c r="U7" s="541" t="s">
        <v>46</v>
      </c>
      <c r="V7" s="542"/>
      <c r="W7" s="543" t="s">
        <v>11</v>
      </c>
      <c r="X7" s="545" t="s">
        <v>47</v>
      </c>
      <c r="Y7" s="141" t="s">
        <v>48</v>
      </c>
      <c r="Z7" s="541" t="s">
        <v>46</v>
      </c>
      <c r="AA7" s="542"/>
      <c r="AB7" s="543" t="s">
        <v>11</v>
      </c>
      <c r="AC7" s="545" t="s">
        <v>47</v>
      </c>
      <c r="AD7" s="141" t="s">
        <v>48</v>
      </c>
      <c r="AE7" s="541" t="s">
        <v>46</v>
      </c>
      <c r="AF7" s="542"/>
      <c r="AG7" s="543" t="s">
        <v>11</v>
      </c>
      <c r="AH7" s="545" t="s">
        <v>47</v>
      </c>
      <c r="AI7" s="141" t="s">
        <v>48</v>
      </c>
      <c r="AJ7" s="541" t="s">
        <v>46</v>
      </c>
      <c r="AK7" s="542"/>
      <c r="AL7" s="543" t="s">
        <v>11</v>
      </c>
      <c r="AM7" s="545" t="s">
        <v>47</v>
      </c>
      <c r="AN7" s="141" t="s">
        <v>48</v>
      </c>
      <c r="AO7" s="541" t="s">
        <v>46</v>
      </c>
      <c r="AP7" s="542"/>
      <c r="AQ7" s="543" t="s">
        <v>11</v>
      </c>
      <c r="AR7" s="545" t="s">
        <v>47</v>
      </c>
      <c r="AS7" s="141" t="s">
        <v>48</v>
      </c>
      <c r="AT7" s="541" t="s">
        <v>46</v>
      </c>
      <c r="AU7" s="542"/>
      <c r="AV7" s="543" t="s">
        <v>11</v>
      </c>
      <c r="AW7" s="545" t="s">
        <v>47</v>
      </c>
      <c r="AX7" s="141" t="s">
        <v>48</v>
      </c>
      <c r="AY7" s="541" t="s">
        <v>46</v>
      </c>
      <c r="AZ7" s="542"/>
      <c r="BA7" s="543" t="s">
        <v>11</v>
      </c>
      <c r="BB7" s="545" t="s">
        <v>47</v>
      </c>
      <c r="BC7" s="141" t="s">
        <v>48</v>
      </c>
      <c r="BD7" s="541" t="s">
        <v>46</v>
      </c>
      <c r="BE7" s="542"/>
      <c r="BF7" s="543" t="s">
        <v>11</v>
      </c>
      <c r="BG7" s="545" t="s">
        <v>47</v>
      </c>
      <c r="BH7" s="142" t="s">
        <v>48</v>
      </c>
    </row>
    <row r="8" spans="1:60" ht="20.100000000000001" customHeight="1" x14ac:dyDescent="0.4">
      <c r="A8" s="546">
        <v>0</v>
      </c>
      <c r="B8" s="67" t="str">
        <f>IFERROR(HLOOKUP(A$5,#REF!,SA_GRILLE_STEU!$A8+2,FALSE),"")</f>
        <v/>
      </c>
      <c r="C8" s="191" t="s">
        <v>85</v>
      </c>
      <c r="D8" s="229"/>
      <c r="E8" s="143" t="str">
        <f>IFERROR(HLOOKUP(A$5,#REF!,$A8+2,FALSE),"")</f>
        <v/>
      </c>
      <c r="F8" s="546">
        <v>0</v>
      </c>
      <c r="G8" s="68" t="str">
        <f>IFERROR(HLOOKUP(F$5,#REF!,SA_GRILLE_STEU!$A8+2,FALSE),"")</f>
        <v/>
      </c>
      <c r="H8" s="191"/>
      <c r="I8" s="230"/>
      <c r="J8" s="143" t="str">
        <f>IFERROR(HLOOKUP(F$5,#REF!,SA_GRILLE_STEU!$A8+2,FALSE),"")</f>
        <v/>
      </c>
      <c r="K8" s="546">
        <v>0</v>
      </c>
      <c r="L8" s="68" t="str">
        <f>IFERROR(HLOOKUP(K$5,#REF!,SA_GRILLE_STEU!$A8+2,FALSE),"")</f>
        <v/>
      </c>
      <c r="M8" s="191"/>
      <c r="N8" s="230"/>
      <c r="O8" s="143" t="str">
        <f>IFERROR(HLOOKUP(K$5,#REF!,SA_GRILLE_STEU!$A8+2,FALSE),"")</f>
        <v/>
      </c>
      <c r="P8" s="546">
        <v>0</v>
      </c>
      <c r="Q8" s="68" t="str">
        <f>IFERROR(HLOOKUP(P$5,#REF!,SA_GRILLE_STEU!$A8+2,FALSE),"")</f>
        <v/>
      </c>
      <c r="R8" s="191"/>
      <c r="S8" s="230"/>
      <c r="T8" s="143" t="str">
        <f>IFERROR(HLOOKUP(P$5,#REF!,SA_GRILLE_STEU!$A8+2,FALSE),"")</f>
        <v/>
      </c>
      <c r="U8" s="546">
        <v>0</v>
      </c>
      <c r="V8" s="68" t="str">
        <f>IFERROR(HLOOKUP(U$5,#REF!,SA_GRILLE_STEU!$A8+2,FALSE),"")</f>
        <v/>
      </c>
      <c r="W8" s="191"/>
      <c r="X8" s="230"/>
      <c r="Y8" s="143" t="str">
        <f>IFERROR(HLOOKUP(U$5,#REF!,SA_GRILLE_STEU!$A8+2,FALSE),"")</f>
        <v/>
      </c>
      <c r="Z8" s="546">
        <v>0</v>
      </c>
      <c r="AA8" s="68" t="str">
        <f>IFERROR(HLOOKUP(Z$5,#REF!,SA_GRILLE_STEU!$A8+2,FALSE),"")</f>
        <v/>
      </c>
      <c r="AB8" s="191"/>
      <c r="AC8" s="230"/>
      <c r="AD8" s="143" t="str">
        <f>IFERROR(HLOOKUP(Z$5,#REF!,SA_GRILLE_STEU!$A8+2,FALSE),"")</f>
        <v/>
      </c>
      <c r="AE8" s="546">
        <v>0</v>
      </c>
      <c r="AF8" s="68" t="str">
        <f>IFERROR(HLOOKUP(AE$5,#REF!,SA_GRILLE_STEU!$A8+2,FALSE),"")</f>
        <v/>
      </c>
      <c r="AG8" s="191"/>
      <c r="AH8" s="230"/>
      <c r="AI8" s="143" t="str">
        <f>IFERROR(HLOOKUP(AE$5,#REF!,SA_GRILLE_STEU!$A8+2,FALSE),"")</f>
        <v/>
      </c>
      <c r="AJ8" s="546">
        <v>0</v>
      </c>
      <c r="AK8" s="68" t="str">
        <f>IFERROR(HLOOKUP(AJ$5,#REF!,SA_GRILLE_STEU!$A8+2,FALSE),"")</f>
        <v/>
      </c>
      <c r="AL8" s="191"/>
      <c r="AM8" s="144"/>
      <c r="AN8" s="143" t="str">
        <f>IFERROR(HLOOKUP(AJ$5,#REF!,SA_GRILLE_STEU!$A8+2,FALSE),"")</f>
        <v/>
      </c>
      <c r="AO8" s="546">
        <v>0</v>
      </c>
      <c r="AP8" s="68" t="str">
        <f>IFERROR(HLOOKUP(AO$5,#REF!,SA_GRILLE_STEU!$A8+2,FALSE),"")</f>
        <v/>
      </c>
      <c r="AQ8" s="191"/>
      <c r="AR8" s="144"/>
      <c r="AS8" s="143" t="str">
        <f>IFERROR(HLOOKUP(AO$5,#REF!,SA_GRILLE_STEU!$A8+2,FALSE),"")</f>
        <v/>
      </c>
      <c r="AT8" s="546">
        <v>0</v>
      </c>
      <c r="AU8" s="68" t="str">
        <f>IFERROR(HLOOKUP(AT$5,#REF!,SA_GRILLE_STEU!$A8+2,FALSE),"")</f>
        <v/>
      </c>
      <c r="AV8" s="191"/>
      <c r="AW8" s="144"/>
      <c r="AX8" s="143" t="str">
        <f>IFERROR(HLOOKUP(AT$5,#REF!,SA_GRILLE_STEU!$A8+2,FALSE),"")</f>
        <v/>
      </c>
      <c r="AY8" s="546">
        <v>0</v>
      </c>
      <c r="AZ8" s="68" t="str">
        <f>IFERROR(HLOOKUP(AY$5,#REF!,SA_GRILLE_STEU!$A8+2,FALSE),"")</f>
        <v/>
      </c>
      <c r="BA8" s="191"/>
      <c r="BB8" s="144"/>
      <c r="BC8" s="143" t="str">
        <f>IFERROR(HLOOKUP(AY$5,#REF!,SA_GRILLE_STEU!$A8+2,FALSE),"")</f>
        <v/>
      </c>
      <c r="BD8" s="546">
        <v>0</v>
      </c>
      <c r="BE8" s="68" t="str">
        <f>IFERROR(HLOOKUP(BD$5,#REF!,SA_GRILLE_STEU!$A8+2,FALSE),"")</f>
        <v/>
      </c>
      <c r="BF8" s="191"/>
      <c r="BG8" s="145"/>
      <c r="BH8" s="146" t="str">
        <f>IFERROR(HLOOKUP(BD$5,#REF!,SA_GRILLE_STEU!$A8+2,FALSE),"")</f>
        <v/>
      </c>
    </row>
    <row r="9" spans="1:60" ht="30" customHeight="1" x14ac:dyDescent="0.4">
      <c r="A9" s="547">
        <v>1</v>
      </c>
      <c r="B9" s="67" t="str">
        <f>IFERROR(HLOOKUP(A$5,#REF!,SA_GRILLE_STEU!$A9+2,FALSE),"")</f>
        <v/>
      </c>
      <c r="C9" s="186"/>
      <c r="D9" s="230" t="str">
        <f>IFERROR(HLOOKUP(A$5,#REF!,SA_GRILLE_STEU!$A9+2,FALSE),"")</f>
        <v/>
      </c>
      <c r="E9" s="143" t="str">
        <f>IFERROR(HLOOKUP(A$5,#REF!,SA_GRILLE_STEU!$A9+2,FALSE),"")</f>
        <v/>
      </c>
      <c r="F9" s="547">
        <v>1</v>
      </c>
      <c r="G9" s="68" t="str">
        <f>IFERROR(HLOOKUP(F$5,#REF!,SA_GRILLE_STEU!$A9+2,FALSE),"")</f>
        <v/>
      </c>
      <c r="H9" s="186"/>
      <c r="I9" s="230" t="str">
        <f>IFERROR(HLOOKUP(F$5,#REF!,SA_GRILLE_STEU!$A9+2,FALSE),"")</f>
        <v/>
      </c>
      <c r="J9" s="143" t="str">
        <f>IFERROR(HLOOKUP(F$5,#REF!,SA_GRILLE_STEU!$A9+2,FALSE),"")</f>
        <v/>
      </c>
      <c r="K9" s="547">
        <v>1</v>
      </c>
      <c r="L9" s="68" t="str">
        <f>IFERROR(HLOOKUP(K$5,#REF!,SA_GRILLE_STEU!$A9+2,FALSE),"")</f>
        <v/>
      </c>
      <c r="M9" s="186"/>
      <c r="N9" s="230" t="str">
        <f>IFERROR(HLOOKUP(K$5,#REF!,SA_GRILLE_STEU!$A9+2,FALSE),"")</f>
        <v/>
      </c>
      <c r="O9" s="143" t="str">
        <f>IFERROR(HLOOKUP(K$5,#REF!,SA_GRILLE_STEU!$A9+2,FALSE),"")</f>
        <v/>
      </c>
      <c r="P9" s="547">
        <v>1</v>
      </c>
      <c r="Q9" s="68" t="str">
        <f>IFERROR(HLOOKUP(P$5,#REF!,SA_GRILLE_STEU!$A9+2,FALSE),"")</f>
        <v/>
      </c>
      <c r="R9" s="186"/>
      <c r="S9" s="230" t="str">
        <f>IFERROR(HLOOKUP(P$5,#REF!,SA_GRILLE_STEU!$A9+2,FALSE),"")</f>
        <v/>
      </c>
      <c r="T9" s="143" t="str">
        <f>IFERROR(HLOOKUP(P$5,#REF!,SA_GRILLE_STEU!$A9+2,FALSE),"")</f>
        <v/>
      </c>
      <c r="U9" s="547">
        <v>1</v>
      </c>
      <c r="V9" s="68" t="str">
        <f>IFERROR(HLOOKUP(U$5,#REF!,SA_GRILLE_STEU!$A9+2,FALSE),"")</f>
        <v/>
      </c>
      <c r="W9" s="186"/>
      <c r="X9" s="230" t="str">
        <f>IFERROR(HLOOKUP(U$5,#REF!,SA_GRILLE_STEU!$A9+2,FALSE),"")</f>
        <v/>
      </c>
      <c r="Y9" s="143" t="str">
        <f>IFERROR(HLOOKUP(U$5,#REF!,SA_GRILLE_STEU!$A9+2,FALSE),"")</f>
        <v/>
      </c>
      <c r="Z9" s="547">
        <v>1</v>
      </c>
      <c r="AA9" s="68" t="str">
        <f>IFERROR(HLOOKUP(Z$5,#REF!,SA_GRILLE_STEU!$A9+2,FALSE),"")</f>
        <v/>
      </c>
      <c r="AB9" s="186"/>
      <c r="AC9" s="230" t="str">
        <f>IFERROR(HLOOKUP(Z$5,#REF!,SA_GRILLE_STEU!$A9+2,FALSE),"")</f>
        <v/>
      </c>
      <c r="AD9" s="143" t="str">
        <f>IFERROR(HLOOKUP(Z$5,#REF!,SA_GRILLE_STEU!$A9+2,FALSE),"")</f>
        <v/>
      </c>
      <c r="AE9" s="547">
        <v>1</v>
      </c>
      <c r="AF9" s="68" t="str">
        <f>IFERROR(HLOOKUP(AE$5,#REF!,SA_GRILLE_STEU!$A9+2,FALSE),"")</f>
        <v/>
      </c>
      <c r="AG9" s="186"/>
      <c r="AH9" s="230" t="str">
        <f>IFERROR(HLOOKUP(AE$5,#REF!,SA_GRILLE_STEU!$A9+2,FALSE),"")</f>
        <v/>
      </c>
      <c r="AI9" s="143" t="str">
        <f>IFERROR(HLOOKUP(AE$5,#REF!,SA_GRILLE_STEU!$A9+2,FALSE),"")</f>
        <v/>
      </c>
      <c r="AJ9" s="547">
        <v>1</v>
      </c>
      <c r="AK9" s="68" t="str">
        <f>IFERROR(HLOOKUP(AJ$5,#REF!,SA_GRILLE_STEU!$A9+2,FALSE),"")</f>
        <v/>
      </c>
      <c r="AL9" s="186"/>
      <c r="AM9" s="144" t="str">
        <f>IFERROR(HLOOKUP(AJ$5,#REF!,SA_GRILLE_STEU!$A9+2,FALSE),"")</f>
        <v/>
      </c>
      <c r="AN9" s="143" t="str">
        <f>IFERROR(HLOOKUP(AJ$5,#REF!,SA_GRILLE_STEU!$A9+2,FALSE),"")</f>
        <v/>
      </c>
      <c r="AO9" s="547">
        <v>1</v>
      </c>
      <c r="AP9" s="68" t="str">
        <f>IFERROR(HLOOKUP(AO$5,#REF!,SA_GRILLE_STEU!$A9+2,FALSE),"")</f>
        <v/>
      </c>
      <c r="AQ9" s="186"/>
      <c r="AR9" s="144" t="str">
        <f>IFERROR(HLOOKUP(AO$5,#REF!,SA_GRILLE_STEU!$A9+2,FALSE),"")</f>
        <v/>
      </c>
      <c r="AS9" s="143" t="str">
        <f>IFERROR(HLOOKUP(AO$5,#REF!,SA_GRILLE_STEU!$A9+2,FALSE),"")</f>
        <v/>
      </c>
      <c r="AT9" s="547">
        <v>1</v>
      </c>
      <c r="AU9" s="68" t="str">
        <f>IFERROR(HLOOKUP(AT$5,#REF!,SA_GRILLE_STEU!$A9+2,FALSE),"")</f>
        <v/>
      </c>
      <c r="AV9" s="186"/>
      <c r="AW9" s="144" t="str">
        <f>IFERROR(HLOOKUP(AT$5,#REF!,SA_GRILLE_STEU!$A9+2,FALSE),"")</f>
        <v/>
      </c>
      <c r="AX9" s="143" t="str">
        <f>IFERROR(HLOOKUP(AT$5,#REF!,SA_GRILLE_STEU!$A9+2,FALSE),"")</f>
        <v/>
      </c>
      <c r="AY9" s="547">
        <v>1</v>
      </c>
      <c r="AZ9" s="68" t="str">
        <f>IFERROR(HLOOKUP(AY$5,#REF!,SA_GRILLE_STEU!$A9+2,FALSE),"")</f>
        <v/>
      </c>
      <c r="BA9" s="186"/>
      <c r="BB9" s="144" t="str">
        <f>IFERROR(HLOOKUP(AY$5,#REF!,SA_GRILLE_STEU!$A9+2,FALSE),"")</f>
        <v/>
      </c>
      <c r="BC9" s="143" t="str">
        <f>IFERROR(HLOOKUP(AY$5,#REF!,SA_GRILLE_STEU!$A9+2,FALSE),"")</f>
        <v/>
      </c>
      <c r="BD9" s="547">
        <v>1</v>
      </c>
      <c r="BE9" s="68" t="str">
        <f>IFERROR(HLOOKUP(BD$5,#REF!,SA_GRILLE_STEU!$A9+2,FALSE),"")</f>
        <v/>
      </c>
      <c r="BF9" s="186"/>
      <c r="BG9" s="147" t="str">
        <f>IFERROR(HLOOKUP(BD$5,#REF!,SA_GRILLE_STEU!$A9+2,FALSE),"")</f>
        <v/>
      </c>
      <c r="BH9" s="146" t="str">
        <f>IFERROR(HLOOKUP(BD$5,#REF!,SA_GRILLE_STEU!$A9+2,FALSE),"")</f>
        <v/>
      </c>
    </row>
    <row r="10" spans="1:60" ht="30.75" customHeight="1" x14ac:dyDescent="0.4">
      <c r="A10" s="547">
        <v>2</v>
      </c>
      <c r="B10" s="67" t="str">
        <f>IFERROR(HLOOKUP(A$5,#REF!,SA_GRILLE_STEU!$A10+2,FALSE),"")</f>
        <v/>
      </c>
      <c r="C10" s="186"/>
      <c r="D10" s="230" t="str">
        <f>IFERROR(HLOOKUP(A$5,#REF!,SA_GRILLE_STEU!$A10+2,FALSE),"")</f>
        <v/>
      </c>
      <c r="E10" s="143" t="str">
        <f>IFERROR(HLOOKUP(A$5,#REF!,SA_GRILLE_STEU!$A10+2,FALSE),"")</f>
        <v/>
      </c>
      <c r="F10" s="547">
        <v>2</v>
      </c>
      <c r="G10" s="68" t="str">
        <f>IFERROR(HLOOKUP(F$5,#REF!,SA_GRILLE_STEU!$A10+2,FALSE),"")</f>
        <v/>
      </c>
      <c r="H10" s="186"/>
      <c r="I10" s="230" t="str">
        <f>IFERROR(HLOOKUP(F$5,#REF!,SA_GRILLE_STEU!$A10+2,FALSE),"")</f>
        <v/>
      </c>
      <c r="J10" s="143" t="str">
        <f>IFERROR(HLOOKUP(F$5,#REF!,SA_GRILLE_STEU!$A10+2,FALSE),"")</f>
        <v/>
      </c>
      <c r="K10" s="547">
        <v>2</v>
      </c>
      <c r="L10" s="68" t="str">
        <f>IFERROR(HLOOKUP(K$5,#REF!,SA_GRILLE_STEU!$A10+2,FALSE),"")</f>
        <v/>
      </c>
      <c r="M10" s="186"/>
      <c r="N10" s="230" t="str">
        <f>IFERROR(HLOOKUP(K$5,#REF!,SA_GRILLE_STEU!$A10+2,FALSE),"")</f>
        <v/>
      </c>
      <c r="O10" s="143" t="str">
        <f>IFERROR(HLOOKUP(K$5,#REF!,SA_GRILLE_STEU!$A10+2,FALSE),"")</f>
        <v/>
      </c>
      <c r="P10" s="547">
        <v>2</v>
      </c>
      <c r="Q10" s="68" t="str">
        <f>IFERROR(HLOOKUP(P$5,#REF!,SA_GRILLE_STEU!$A10+2,FALSE),"")</f>
        <v/>
      </c>
      <c r="R10" s="186"/>
      <c r="S10" s="230" t="str">
        <f>IFERROR(HLOOKUP(P$5,#REF!,SA_GRILLE_STEU!$A10+2,FALSE),"")</f>
        <v/>
      </c>
      <c r="T10" s="143" t="str">
        <f>IFERROR(HLOOKUP(P$5,#REF!,SA_GRILLE_STEU!$A10+2,FALSE),"")</f>
        <v/>
      </c>
      <c r="U10" s="547">
        <v>2</v>
      </c>
      <c r="V10" s="68" t="str">
        <f>IFERROR(HLOOKUP(U$5,#REF!,SA_GRILLE_STEU!$A10+2,FALSE),"")</f>
        <v/>
      </c>
      <c r="W10" s="186"/>
      <c r="X10" s="230" t="str">
        <f>IFERROR(HLOOKUP(U$5,#REF!,SA_GRILLE_STEU!$A10+2,FALSE),"")</f>
        <v/>
      </c>
      <c r="Y10" s="143" t="str">
        <f>IFERROR(HLOOKUP(U$5,#REF!,SA_GRILLE_STEU!$A10+2,FALSE),"")</f>
        <v/>
      </c>
      <c r="Z10" s="547">
        <v>2</v>
      </c>
      <c r="AA10" s="68" t="str">
        <f>IFERROR(HLOOKUP(Z$5,#REF!,SA_GRILLE_STEU!$A10+2,FALSE),"")</f>
        <v/>
      </c>
      <c r="AB10" s="186"/>
      <c r="AC10" s="230" t="str">
        <f>IFERROR(HLOOKUP(Z$5,#REF!,SA_GRILLE_STEU!$A10+2,FALSE),"")</f>
        <v/>
      </c>
      <c r="AD10" s="143" t="str">
        <f>IFERROR(HLOOKUP(Z$5,#REF!,SA_GRILLE_STEU!$A10+2,FALSE),"")</f>
        <v/>
      </c>
      <c r="AE10" s="547">
        <v>2</v>
      </c>
      <c r="AF10" s="68" t="str">
        <f>IFERROR(HLOOKUP(AE$5,#REF!,SA_GRILLE_STEU!$A10+2,FALSE),"")</f>
        <v/>
      </c>
      <c r="AG10" s="186"/>
      <c r="AH10" s="230" t="str">
        <f>IFERROR(HLOOKUP(AE$5,#REF!,SA_GRILLE_STEU!$A10+2,FALSE),"")</f>
        <v/>
      </c>
      <c r="AI10" s="143" t="str">
        <f>IFERROR(HLOOKUP(AE$5,#REF!,SA_GRILLE_STEU!$A10+2,FALSE),"")</f>
        <v/>
      </c>
      <c r="AJ10" s="547">
        <v>2</v>
      </c>
      <c r="AK10" s="68" t="str">
        <f>IFERROR(HLOOKUP(AJ$5,#REF!,SA_GRILLE_STEU!$A10+2,FALSE),"")</f>
        <v/>
      </c>
      <c r="AL10" s="186"/>
      <c r="AM10" s="144" t="str">
        <f>IFERROR(HLOOKUP(AJ$5,#REF!,SA_GRILLE_STEU!$A10+2,FALSE),"")</f>
        <v/>
      </c>
      <c r="AN10" s="143" t="str">
        <f>IFERROR(HLOOKUP(AJ$5,#REF!,SA_GRILLE_STEU!$A10+2,FALSE),"")</f>
        <v/>
      </c>
      <c r="AO10" s="547">
        <v>2</v>
      </c>
      <c r="AP10" s="68" t="str">
        <f>IFERROR(HLOOKUP(AO$5,#REF!,SA_GRILLE_STEU!$A10+2,FALSE),"")</f>
        <v/>
      </c>
      <c r="AQ10" s="186"/>
      <c r="AR10" s="144" t="str">
        <f>IFERROR(HLOOKUP(AO$5,#REF!,SA_GRILLE_STEU!$A10+2,FALSE),"")</f>
        <v/>
      </c>
      <c r="AS10" s="143" t="str">
        <f>IFERROR(HLOOKUP(AO$5,#REF!,SA_GRILLE_STEU!$A10+2,FALSE),"")</f>
        <v/>
      </c>
      <c r="AT10" s="547">
        <v>2</v>
      </c>
      <c r="AU10" s="68" t="str">
        <f>IFERROR(HLOOKUP(AT$5,#REF!,SA_GRILLE_STEU!$A10+2,FALSE),"")</f>
        <v/>
      </c>
      <c r="AV10" s="186"/>
      <c r="AW10" s="144" t="str">
        <f>IFERROR(HLOOKUP(AT$5,#REF!,SA_GRILLE_STEU!$A10+2,FALSE),"")</f>
        <v/>
      </c>
      <c r="AX10" s="143" t="str">
        <f>IFERROR(HLOOKUP(AT$5,#REF!,SA_GRILLE_STEU!$A10+2,FALSE),"")</f>
        <v/>
      </c>
      <c r="AY10" s="547">
        <v>2</v>
      </c>
      <c r="AZ10" s="68" t="str">
        <f>IFERROR(HLOOKUP(AY$5,#REF!,SA_GRILLE_STEU!$A10+2,FALSE),"")</f>
        <v/>
      </c>
      <c r="BA10" s="186"/>
      <c r="BB10" s="144" t="str">
        <f>IFERROR(HLOOKUP(AY$5,#REF!,SA_GRILLE_STEU!$A10+2,FALSE),"")</f>
        <v/>
      </c>
      <c r="BC10" s="143" t="str">
        <f>IFERROR(HLOOKUP(AY$5,#REF!,SA_GRILLE_STEU!$A10+2,FALSE),"")</f>
        <v/>
      </c>
      <c r="BD10" s="547">
        <v>2</v>
      </c>
      <c r="BE10" s="68" t="str">
        <f>IFERROR(HLOOKUP(BD$5,#REF!,SA_GRILLE_STEU!$A10+2,FALSE),"")</f>
        <v/>
      </c>
      <c r="BF10" s="186"/>
      <c r="BG10" s="147" t="str">
        <f>IFERROR(HLOOKUP(BD$5,#REF!,SA_GRILLE_STEU!$A10+2,FALSE),"")</f>
        <v/>
      </c>
      <c r="BH10" s="146" t="str">
        <f>IFERROR(HLOOKUP(BD$5,#REF!,SA_GRILLE_STEU!$A10+2,FALSE),"")</f>
        <v/>
      </c>
    </row>
    <row r="11" spans="1:60" ht="58.5" customHeight="1" x14ac:dyDescent="0.4">
      <c r="A11" s="547">
        <v>3</v>
      </c>
      <c r="B11" s="67" t="str">
        <f>IFERROR(HLOOKUP(A$5,#REF!,SA_GRILLE_STEU!$A11+2,FALSE),"")</f>
        <v/>
      </c>
      <c r="C11" s="186"/>
      <c r="D11" s="230" t="str">
        <f>IFERROR(HLOOKUP(A$5,#REF!,SA_GRILLE_STEU!$A11+2,FALSE),"")</f>
        <v/>
      </c>
      <c r="E11" s="143" t="str">
        <f>IFERROR(HLOOKUP(A$5,#REF!,SA_GRILLE_STEU!$A11+2,FALSE),"")</f>
        <v/>
      </c>
      <c r="F11" s="547">
        <v>3</v>
      </c>
      <c r="G11" s="68" t="str">
        <f>IFERROR(HLOOKUP(F$5,#REF!,SA_GRILLE_STEU!$A11+2,FALSE),"")</f>
        <v/>
      </c>
      <c r="H11" s="186"/>
      <c r="I11" s="230" t="str">
        <f>IFERROR(HLOOKUP(F$5,#REF!,SA_GRILLE_STEU!$A11+2,FALSE),"")</f>
        <v/>
      </c>
      <c r="J11" s="143" t="str">
        <f>IFERROR(HLOOKUP(F$5,#REF!,SA_GRILLE_STEU!$A11+2,FALSE),"")</f>
        <v/>
      </c>
      <c r="K11" s="547">
        <v>3</v>
      </c>
      <c r="L11" s="68" t="str">
        <f>IFERROR(HLOOKUP(K$5,#REF!,SA_GRILLE_STEU!$A11+2,FALSE),"")</f>
        <v/>
      </c>
      <c r="M11" s="186"/>
      <c r="N11" s="230" t="str">
        <f>IFERROR(HLOOKUP(K$5,#REF!,SA_GRILLE_STEU!$A11+2,FALSE),"")</f>
        <v/>
      </c>
      <c r="O11" s="143" t="str">
        <f>IFERROR(HLOOKUP(K$5,#REF!,SA_GRILLE_STEU!$A11+2,FALSE),"")</f>
        <v/>
      </c>
      <c r="P11" s="547">
        <v>3</v>
      </c>
      <c r="Q11" s="68" t="str">
        <f>IFERROR(HLOOKUP(P$5,#REF!,SA_GRILLE_STEU!$A11+2,FALSE),"")</f>
        <v/>
      </c>
      <c r="R11" s="186"/>
      <c r="S11" s="230" t="str">
        <f>IFERROR(HLOOKUP(P$5,#REF!,SA_GRILLE_STEU!$A11+2,FALSE),"")</f>
        <v/>
      </c>
      <c r="T11" s="143" t="str">
        <f>IFERROR(HLOOKUP(P$5,#REF!,SA_GRILLE_STEU!$A11+2,FALSE),"")</f>
        <v/>
      </c>
      <c r="U11" s="547">
        <v>3</v>
      </c>
      <c r="V11" s="68" t="str">
        <f>IFERROR(HLOOKUP(U$5,#REF!,SA_GRILLE_STEU!$A11+2,FALSE),"")</f>
        <v/>
      </c>
      <c r="W11" s="186"/>
      <c r="X11" s="230" t="str">
        <f>IFERROR(HLOOKUP(U$5,#REF!,SA_GRILLE_STEU!$A11+2,FALSE),"")</f>
        <v/>
      </c>
      <c r="Y11" s="143" t="str">
        <f>IFERROR(HLOOKUP(U$5,#REF!,SA_GRILLE_STEU!$A11+2,FALSE),"")</f>
        <v/>
      </c>
      <c r="Z11" s="547">
        <v>3</v>
      </c>
      <c r="AA11" s="68" t="str">
        <f>IFERROR(HLOOKUP(Z$5,#REF!,SA_GRILLE_STEU!$A11+2,FALSE),"")</f>
        <v/>
      </c>
      <c r="AB11" s="186"/>
      <c r="AC11" s="230" t="str">
        <f>IFERROR(HLOOKUP(Z$5,#REF!,SA_GRILLE_STEU!$A11+2,FALSE),"")</f>
        <v/>
      </c>
      <c r="AD11" s="143" t="str">
        <f>IFERROR(HLOOKUP(Z$5,#REF!,SA_GRILLE_STEU!$A11+2,FALSE),"")</f>
        <v/>
      </c>
      <c r="AE11" s="547">
        <v>3</v>
      </c>
      <c r="AF11" s="68" t="str">
        <f>IFERROR(HLOOKUP(AE$5,#REF!,SA_GRILLE_STEU!$A11+2,FALSE),"")</f>
        <v/>
      </c>
      <c r="AG11" s="186"/>
      <c r="AH11" s="230" t="str">
        <f>IFERROR(HLOOKUP(AE$5,#REF!,SA_GRILLE_STEU!$A11+2,FALSE),"")</f>
        <v/>
      </c>
      <c r="AI11" s="143" t="str">
        <f>IFERROR(HLOOKUP(AE$5,#REF!,SA_GRILLE_STEU!$A11+2,FALSE),"")</f>
        <v/>
      </c>
      <c r="AJ11" s="547">
        <v>3</v>
      </c>
      <c r="AK11" s="68" t="str">
        <f>IFERROR(HLOOKUP(AJ$5,#REF!,SA_GRILLE_STEU!$A11+2,FALSE),"")</f>
        <v/>
      </c>
      <c r="AL11" s="186"/>
      <c r="AM11" s="144" t="str">
        <f>IFERROR(HLOOKUP(AJ$5,#REF!,SA_GRILLE_STEU!$A11+2,FALSE),"")</f>
        <v/>
      </c>
      <c r="AN11" s="143" t="str">
        <f>IFERROR(HLOOKUP(AJ$5,#REF!,SA_GRILLE_STEU!$A11+2,FALSE),"")</f>
        <v/>
      </c>
      <c r="AO11" s="547">
        <v>3</v>
      </c>
      <c r="AP11" s="68" t="str">
        <f>IFERROR(HLOOKUP(AO$5,#REF!,SA_GRILLE_STEU!$A11+2,FALSE),"")</f>
        <v/>
      </c>
      <c r="AQ11" s="186"/>
      <c r="AR11" s="144" t="str">
        <f>IFERROR(HLOOKUP(AO$5,#REF!,SA_GRILLE_STEU!$A11+2,FALSE),"")</f>
        <v/>
      </c>
      <c r="AS11" s="143" t="str">
        <f>IFERROR(HLOOKUP(AO$5,#REF!,SA_GRILLE_STEU!$A11+2,FALSE),"")</f>
        <v/>
      </c>
      <c r="AT11" s="547">
        <v>3</v>
      </c>
      <c r="AU11" s="68" t="str">
        <f>IFERROR(HLOOKUP(AT$5,#REF!,SA_GRILLE_STEU!$A11+2,FALSE),"")</f>
        <v/>
      </c>
      <c r="AV11" s="186"/>
      <c r="AW11" s="144" t="str">
        <f>IFERROR(HLOOKUP(AT$5,#REF!,SA_GRILLE_STEU!$A11+2,FALSE),"")</f>
        <v/>
      </c>
      <c r="AX11" s="143" t="str">
        <f>IFERROR(HLOOKUP(AT$5,#REF!,SA_GRILLE_STEU!$A11+2,FALSE),"")</f>
        <v/>
      </c>
      <c r="AY11" s="547">
        <v>3</v>
      </c>
      <c r="AZ11" s="68" t="str">
        <f>IFERROR(HLOOKUP(AY$5,#REF!,SA_GRILLE_STEU!$A11+2,FALSE),"")</f>
        <v/>
      </c>
      <c r="BA11" s="186"/>
      <c r="BB11" s="144" t="str">
        <f>IFERROR(HLOOKUP(AY$5,#REF!,SA_GRILLE_STEU!$A11+2,FALSE),"")</f>
        <v/>
      </c>
      <c r="BC11" s="143" t="str">
        <f>IFERROR(HLOOKUP(AY$5,#REF!,SA_GRILLE_STEU!$A11+2,FALSE),"")</f>
        <v/>
      </c>
      <c r="BD11" s="547">
        <v>3</v>
      </c>
      <c r="BE11" s="68" t="str">
        <f>IFERROR(HLOOKUP(BD$5,#REF!,SA_GRILLE_STEU!$A11+2,FALSE),"")</f>
        <v/>
      </c>
      <c r="BF11" s="186"/>
      <c r="BG11" s="147" t="str">
        <f>IFERROR(HLOOKUP(BD$5,#REF!,SA_GRILLE_STEU!$A11+2,FALSE),"")</f>
        <v/>
      </c>
      <c r="BH11" s="146" t="str">
        <f>IFERROR(HLOOKUP(BD$5,#REF!,SA_GRILLE_STEU!$A11+2,FALSE),"")</f>
        <v/>
      </c>
    </row>
    <row r="12" spans="1:60" ht="30" customHeight="1" x14ac:dyDescent="0.4">
      <c r="A12" s="547">
        <v>4</v>
      </c>
      <c r="B12" s="67" t="str">
        <f>IFERROR(HLOOKUP(A$5,#REF!,SA_GRILLE_STEU!$A12+2,FALSE),"")</f>
        <v/>
      </c>
      <c r="C12" s="186"/>
      <c r="D12" s="230" t="str">
        <f>IFERROR(HLOOKUP(A$5,#REF!,SA_GRILLE_STEU!$A12+2,FALSE),"")</f>
        <v/>
      </c>
      <c r="E12" s="143" t="str">
        <f>IFERROR(HLOOKUP(A$5,#REF!,SA_GRILLE_STEU!$A12+2,FALSE),"")</f>
        <v/>
      </c>
      <c r="F12" s="547">
        <v>4</v>
      </c>
      <c r="G12" s="68" t="str">
        <f>IFERROR(HLOOKUP(F$5,#REF!,SA_GRILLE_STEU!$A12+2,FALSE),"")</f>
        <v/>
      </c>
      <c r="H12" s="186"/>
      <c r="I12" s="230" t="str">
        <f>IFERROR(HLOOKUP(F$5,#REF!,SA_GRILLE_STEU!$A12+2,FALSE),"")</f>
        <v/>
      </c>
      <c r="J12" s="143" t="str">
        <f>IFERROR(HLOOKUP(F$5,#REF!,SA_GRILLE_STEU!$A12+2,FALSE),"")</f>
        <v/>
      </c>
      <c r="K12" s="547">
        <v>4</v>
      </c>
      <c r="L12" s="68" t="str">
        <f>IFERROR(HLOOKUP(K$5,#REF!,SA_GRILLE_STEU!$A12+2,FALSE),"")</f>
        <v/>
      </c>
      <c r="M12" s="186"/>
      <c r="N12" s="230" t="str">
        <f>IFERROR(HLOOKUP(K$5,#REF!,SA_GRILLE_STEU!$A12+2,FALSE),"")</f>
        <v/>
      </c>
      <c r="O12" s="143" t="str">
        <f>IFERROR(HLOOKUP(K$5,#REF!,SA_GRILLE_STEU!$A12+2,FALSE),"")</f>
        <v/>
      </c>
      <c r="P12" s="547">
        <v>4</v>
      </c>
      <c r="Q12" s="68" t="str">
        <f>IFERROR(HLOOKUP(P$5,#REF!,SA_GRILLE_STEU!$A12+2,FALSE),"")</f>
        <v/>
      </c>
      <c r="R12" s="186"/>
      <c r="S12" s="230" t="str">
        <f>IFERROR(HLOOKUP(P$5,#REF!,SA_GRILLE_STEU!$A12+2,FALSE),"")</f>
        <v/>
      </c>
      <c r="T12" s="143" t="str">
        <f>IFERROR(HLOOKUP(P$5,#REF!,SA_GRILLE_STEU!$A12+2,FALSE),"")</f>
        <v/>
      </c>
      <c r="U12" s="547">
        <v>4</v>
      </c>
      <c r="V12" s="68" t="str">
        <f>IFERROR(HLOOKUP(U$5,#REF!,SA_GRILLE_STEU!$A12+2,FALSE),"")</f>
        <v/>
      </c>
      <c r="W12" s="186"/>
      <c r="X12" s="230" t="str">
        <f>IFERROR(HLOOKUP(U$5,#REF!,SA_GRILLE_STEU!$A12+2,FALSE),"")</f>
        <v/>
      </c>
      <c r="Y12" s="143" t="str">
        <f>IFERROR(HLOOKUP(U$5,#REF!,SA_GRILLE_STEU!$A12+2,FALSE),"")</f>
        <v/>
      </c>
      <c r="Z12" s="547">
        <v>4</v>
      </c>
      <c r="AA12" s="68" t="str">
        <f>IFERROR(HLOOKUP(Z$5,#REF!,SA_GRILLE_STEU!$A12+2,FALSE),"")</f>
        <v/>
      </c>
      <c r="AB12" s="186"/>
      <c r="AC12" s="230" t="str">
        <f>IFERROR(HLOOKUP(Z$5,#REF!,SA_GRILLE_STEU!$A12+2,FALSE),"")</f>
        <v/>
      </c>
      <c r="AD12" s="143" t="str">
        <f>IFERROR(HLOOKUP(Z$5,#REF!,SA_GRILLE_STEU!$A12+2,FALSE),"")</f>
        <v/>
      </c>
      <c r="AE12" s="547">
        <v>4</v>
      </c>
      <c r="AF12" s="68" t="str">
        <f>IFERROR(HLOOKUP(AE$5,#REF!,SA_GRILLE_STEU!$A12+2,FALSE),"")</f>
        <v/>
      </c>
      <c r="AG12" s="186"/>
      <c r="AH12" s="230" t="str">
        <f>IFERROR(HLOOKUP(AE$5,#REF!,SA_GRILLE_STEU!$A12+2,FALSE),"")</f>
        <v/>
      </c>
      <c r="AI12" s="143" t="str">
        <f>IFERROR(HLOOKUP(AE$5,#REF!,SA_GRILLE_STEU!$A12+2,FALSE),"")</f>
        <v/>
      </c>
      <c r="AJ12" s="547">
        <v>4</v>
      </c>
      <c r="AK12" s="68" t="str">
        <f>IFERROR(HLOOKUP(AJ$5,#REF!,SA_GRILLE_STEU!$A12+2,FALSE),"")</f>
        <v/>
      </c>
      <c r="AL12" s="186"/>
      <c r="AM12" s="144" t="str">
        <f>IFERROR(HLOOKUP(AJ$5,#REF!,SA_GRILLE_STEU!$A12+2,FALSE),"")</f>
        <v/>
      </c>
      <c r="AN12" s="143" t="str">
        <f>IFERROR(HLOOKUP(AJ$5,#REF!,SA_GRILLE_STEU!$A12+2,FALSE),"")</f>
        <v/>
      </c>
      <c r="AO12" s="547">
        <v>4</v>
      </c>
      <c r="AP12" s="68" t="str">
        <f>IFERROR(HLOOKUP(AO$5,#REF!,SA_GRILLE_STEU!$A12+2,FALSE),"")</f>
        <v/>
      </c>
      <c r="AQ12" s="186"/>
      <c r="AR12" s="144" t="str">
        <f>IFERROR(HLOOKUP(AO$5,#REF!,SA_GRILLE_STEU!$A12+2,FALSE),"")</f>
        <v/>
      </c>
      <c r="AS12" s="143" t="str">
        <f>IFERROR(HLOOKUP(AO$5,#REF!,SA_GRILLE_STEU!$A12+2,FALSE),"")</f>
        <v/>
      </c>
      <c r="AT12" s="547">
        <v>4</v>
      </c>
      <c r="AU12" s="68" t="str">
        <f>IFERROR(HLOOKUP(AT$5,#REF!,SA_GRILLE_STEU!$A12+2,FALSE),"")</f>
        <v/>
      </c>
      <c r="AV12" s="186"/>
      <c r="AW12" s="144" t="str">
        <f>IFERROR(HLOOKUP(AT$5,#REF!,SA_GRILLE_STEU!$A12+2,FALSE),"")</f>
        <v/>
      </c>
      <c r="AX12" s="143" t="str">
        <f>IFERROR(HLOOKUP(AT$5,#REF!,SA_GRILLE_STEU!$A12+2,FALSE),"")</f>
        <v/>
      </c>
      <c r="AY12" s="547">
        <v>4</v>
      </c>
      <c r="AZ12" s="68" t="str">
        <f>IFERROR(HLOOKUP(AY$5,#REF!,SA_GRILLE_STEU!$A12+2,FALSE),"")</f>
        <v/>
      </c>
      <c r="BA12" s="186"/>
      <c r="BB12" s="144" t="str">
        <f>IFERROR(HLOOKUP(AY$5,#REF!,SA_GRILLE_STEU!$A12+2,FALSE),"")</f>
        <v/>
      </c>
      <c r="BC12" s="143" t="str">
        <f>IFERROR(HLOOKUP(AY$5,#REF!,SA_GRILLE_STEU!$A12+2,FALSE),"")</f>
        <v/>
      </c>
      <c r="BD12" s="547">
        <v>4</v>
      </c>
      <c r="BE12" s="68" t="str">
        <f>IFERROR(HLOOKUP(BD$5,#REF!,SA_GRILLE_STEU!$A12+2,FALSE),"")</f>
        <v/>
      </c>
      <c r="BF12" s="186"/>
      <c r="BG12" s="147" t="str">
        <f>IFERROR(HLOOKUP(BD$5,#REF!,SA_GRILLE_STEU!$A12+2,FALSE),"")</f>
        <v/>
      </c>
      <c r="BH12" s="146" t="str">
        <f>IFERROR(HLOOKUP(BD$5,#REF!,SA_GRILLE_STEU!$A12+2,FALSE),"")</f>
        <v/>
      </c>
    </row>
    <row r="13" spans="1:60" ht="80.25" customHeight="1" x14ac:dyDescent="0.4">
      <c r="A13" s="547">
        <v>5</v>
      </c>
      <c r="B13" s="67" t="str">
        <f>IFERROR(HLOOKUP(A$5,#REF!,SA_GRILLE_STEU!$A13+2,FALSE),"")</f>
        <v/>
      </c>
      <c r="C13" s="186"/>
      <c r="D13" s="230" t="str">
        <f>IFERROR(HLOOKUP(A$5,#REF!,SA_GRILLE_STEU!$A13+2,FALSE),"")</f>
        <v/>
      </c>
      <c r="E13" s="143" t="str">
        <f>IFERROR(HLOOKUP(A$5,#REF!,SA_GRILLE_STEU!$A13+2,FALSE),"")</f>
        <v/>
      </c>
      <c r="F13" s="547">
        <v>5</v>
      </c>
      <c r="G13" s="68" t="str">
        <f>IFERROR(HLOOKUP(F$5,#REF!,SA_GRILLE_STEU!$A13+2,FALSE),"")</f>
        <v/>
      </c>
      <c r="H13" s="186"/>
      <c r="I13" s="230" t="str">
        <f>IFERROR(HLOOKUP(F$5,#REF!,SA_GRILLE_STEU!$A13+2,FALSE),"")</f>
        <v/>
      </c>
      <c r="J13" s="143" t="str">
        <f>IFERROR(HLOOKUP(F$5,#REF!,SA_GRILLE_STEU!$A13+2,FALSE),"")</f>
        <v/>
      </c>
      <c r="K13" s="547">
        <v>5</v>
      </c>
      <c r="L13" s="68" t="str">
        <f>IFERROR(HLOOKUP(K$5,#REF!,SA_GRILLE_STEU!$A13+2,FALSE),"")</f>
        <v/>
      </c>
      <c r="M13" s="186"/>
      <c r="N13" s="230" t="str">
        <f>IFERROR(HLOOKUP(K$5,#REF!,SA_GRILLE_STEU!$A13+2,FALSE),"")</f>
        <v/>
      </c>
      <c r="O13" s="143" t="str">
        <f>IFERROR(HLOOKUP(K$5,#REF!,SA_GRILLE_STEU!$A13+2,FALSE),"")</f>
        <v/>
      </c>
      <c r="P13" s="547">
        <v>5</v>
      </c>
      <c r="Q13" s="68" t="str">
        <f>IFERROR(HLOOKUP(P$5,#REF!,SA_GRILLE_STEU!$A13+2,FALSE),"")</f>
        <v/>
      </c>
      <c r="R13" s="186"/>
      <c r="S13" s="230" t="str">
        <f>IFERROR(HLOOKUP(P$5,#REF!,SA_GRILLE_STEU!$A13+2,FALSE),"")</f>
        <v/>
      </c>
      <c r="T13" s="143" t="str">
        <f>IFERROR(HLOOKUP(P$5,#REF!,SA_GRILLE_STEU!$A13+2,FALSE),"")</f>
        <v/>
      </c>
      <c r="U13" s="547">
        <v>5</v>
      </c>
      <c r="V13" s="68" t="str">
        <f>IFERROR(HLOOKUP(U$5,#REF!,SA_GRILLE_STEU!$A13+2,FALSE),"")</f>
        <v/>
      </c>
      <c r="W13" s="186"/>
      <c r="X13" s="230" t="str">
        <f>IFERROR(HLOOKUP(U$5,#REF!,SA_GRILLE_STEU!$A13+2,FALSE),"")</f>
        <v/>
      </c>
      <c r="Y13" s="143" t="str">
        <f>IFERROR(HLOOKUP(U$5,#REF!,SA_GRILLE_STEU!$A13+2,FALSE),"")</f>
        <v/>
      </c>
      <c r="Z13" s="547">
        <v>5</v>
      </c>
      <c r="AA13" s="68" t="str">
        <f>IFERROR(HLOOKUP(Z$5,#REF!,SA_GRILLE_STEU!$A13+2,FALSE),"")</f>
        <v/>
      </c>
      <c r="AB13" s="186"/>
      <c r="AC13" s="230" t="str">
        <f>IFERROR(HLOOKUP(Z$5,#REF!,SA_GRILLE_STEU!$A13+2,FALSE),"")</f>
        <v/>
      </c>
      <c r="AD13" s="143" t="str">
        <f>IFERROR(HLOOKUP(Z$5,#REF!,SA_GRILLE_STEU!$A13+2,FALSE),"")</f>
        <v/>
      </c>
      <c r="AE13" s="547">
        <v>5</v>
      </c>
      <c r="AF13" s="68" t="str">
        <f>IFERROR(HLOOKUP(AE$5,#REF!,SA_GRILLE_STEU!$A13+2,FALSE),"")</f>
        <v/>
      </c>
      <c r="AG13" s="186"/>
      <c r="AH13" s="230" t="str">
        <f>IFERROR(HLOOKUP(AE$5,#REF!,SA_GRILLE_STEU!$A13+2,FALSE),"")</f>
        <v/>
      </c>
      <c r="AI13" s="143" t="str">
        <f>IFERROR(HLOOKUP(AE$5,#REF!,SA_GRILLE_STEU!$A13+2,FALSE),"")</f>
        <v/>
      </c>
      <c r="AJ13" s="547">
        <v>5</v>
      </c>
      <c r="AK13" s="68" t="str">
        <f>IFERROR(HLOOKUP(AJ$5,#REF!,SA_GRILLE_STEU!$A13+2,FALSE),"")</f>
        <v/>
      </c>
      <c r="AL13" s="186"/>
      <c r="AM13" s="144" t="str">
        <f>IFERROR(HLOOKUP(AJ$5,#REF!,SA_GRILLE_STEU!$A13+2,FALSE),"")</f>
        <v/>
      </c>
      <c r="AN13" s="143" t="str">
        <f>IFERROR(HLOOKUP(AJ$5,#REF!,SA_GRILLE_STEU!$A13+2,FALSE),"")</f>
        <v/>
      </c>
      <c r="AO13" s="547">
        <v>5</v>
      </c>
      <c r="AP13" s="68" t="str">
        <f>IFERROR(HLOOKUP(AO$5,#REF!,SA_GRILLE_STEU!$A13+2,FALSE),"")</f>
        <v/>
      </c>
      <c r="AQ13" s="186"/>
      <c r="AR13" s="144" t="str">
        <f>IFERROR(HLOOKUP(AO$5,#REF!,SA_GRILLE_STEU!$A13+2,FALSE),"")</f>
        <v/>
      </c>
      <c r="AS13" s="143" t="str">
        <f>IFERROR(HLOOKUP(AO$5,#REF!,SA_GRILLE_STEU!$A13+2,FALSE),"")</f>
        <v/>
      </c>
      <c r="AT13" s="547">
        <v>5</v>
      </c>
      <c r="AU13" s="68" t="str">
        <f>IFERROR(HLOOKUP(AT$5,#REF!,SA_GRILLE_STEU!$A13+2,FALSE),"")</f>
        <v/>
      </c>
      <c r="AV13" s="186"/>
      <c r="AW13" s="144" t="str">
        <f>IFERROR(HLOOKUP(AT$5,#REF!,SA_GRILLE_STEU!$A13+2,FALSE),"")</f>
        <v/>
      </c>
      <c r="AX13" s="143" t="str">
        <f>IFERROR(HLOOKUP(AT$5,#REF!,SA_GRILLE_STEU!$A13+2,FALSE),"")</f>
        <v/>
      </c>
      <c r="AY13" s="547">
        <v>5</v>
      </c>
      <c r="AZ13" s="68" t="str">
        <f>IFERROR(HLOOKUP(AY$5,#REF!,SA_GRILLE_STEU!$A13+2,FALSE),"")</f>
        <v/>
      </c>
      <c r="BA13" s="186"/>
      <c r="BB13" s="144" t="str">
        <f>IFERROR(HLOOKUP(AY$5,#REF!,SA_GRILLE_STEU!$A13+2,FALSE),"")</f>
        <v/>
      </c>
      <c r="BC13" s="143" t="str">
        <f>IFERROR(HLOOKUP(AY$5,#REF!,SA_GRILLE_STEU!$A13+2,FALSE),"")</f>
        <v/>
      </c>
      <c r="BD13" s="547">
        <v>5</v>
      </c>
      <c r="BE13" s="68" t="str">
        <f>IFERROR(HLOOKUP(BD$5,#REF!,SA_GRILLE_STEU!$A13+2,FALSE),"")</f>
        <v/>
      </c>
      <c r="BF13" s="186"/>
      <c r="BG13" s="147" t="str">
        <f>IFERROR(HLOOKUP(BD$5,#REF!,SA_GRILLE_STEU!$A13+2,FALSE),"")</f>
        <v/>
      </c>
      <c r="BH13" s="146" t="str">
        <f>IFERROR(HLOOKUP(BD$5,#REF!,SA_GRILLE_STEU!$A13+2,FALSE),"")</f>
        <v/>
      </c>
    </row>
    <row r="14" spans="1:60" ht="64.5" customHeight="1" x14ac:dyDescent="0.4">
      <c r="A14" s="547">
        <v>6</v>
      </c>
      <c r="B14" s="67" t="str">
        <f>IFERROR(HLOOKUP(A$5,#REF!,SA_GRILLE_STEU!$A14+2,FALSE),"")</f>
        <v/>
      </c>
      <c r="C14" s="186"/>
      <c r="D14" s="230" t="str">
        <f>IFERROR(HLOOKUP(A$5,#REF!,SA_GRILLE_STEU!$A14+2,FALSE),"")</f>
        <v/>
      </c>
      <c r="E14" s="143" t="str">
        <f>IFERROR(HLOOKUP(A$5,#REF!,SA_GRILLE_STEU!$A14+2,FALSE),"")</f>
        <v/>
      </c>
      <c r="F14" s="547">
        <v>6</v>
      </c>
      <c r="G14" s="68" t="str">
        <f>IFERROR(HLOOKUP(F$5,#REF!,SA_GRILLE_STEU!$A14+2,FALSE),"")</f>
        <v/>
      </c>
      <c r="H14" s="186"/>
      <c r="I14" s="230" t="str">
        <f>IFERROR(HLOOKUP(F$5,#REF!,SA_GRILLE_STEU!$A14+2,FALSE),"")</f>
        <v/>
      </c>
      <c r="J14" s="143" t="str">
        <f>IFERROR(HLOOKUP(F$5,#REF!,SA_GRILLE_STEU!$A14+2,FALSE),"")</f>
        <v/>
      </c>
      <c r="K14" s="547">
        <v>6</v>
      </c>
      <c r="L14" s="68" t="str">
        <f>IFERROR(HLOOKUP(K$5,#REF!,SA_GRILLE_STEU!$A14+2,FALSE),"")</f>
        <v/>
      </c>
      <c r="M14" s="186"/>
      <c r="N14" s="230" t="str">
        <f>IFERROR(HLOOKUP(K$5,#REF!,SA_GRILLE_STEU!$A14+2,FALSE),"")</f>
        <v/>
      </c>
      <c r="O14" s="143" t="str">
        <f>IFERROR(HLOOKUP(K$5,#REF!,SA_GRILLE_STEU!$A14+2,FALSE),"")</f>
        <v/>
      </c>
      <c r="P14" s="547">
        <v>6</v>
      </c>
      <c r="Q14" s="68" t="str">
        <f>IFERROR(HLOOKUP(P$5,#REF!,SA_GRILLE_STEU!$A14+2,FALSE),"")</f>
        <v/>
      </c>
      <c r="R14" s="186"/>
      <c r="S14" s="230" t="str">
        <f>IFERROR(HLOOKUP(P$5,#REF!,SA_GRILLE_STEU!$A14+2,FALSE),"")</f>
        <v/>
      </c>
      <c r="T14" s="143" t="str">
        <f>IFERROR(HLOOKUP(P$5,#REF!,SA_GRILLE_STEU!$A14+2,FALSE),"")</f>
        <v/>
      </c>
      <c r="U14" s="547">
        <v>6</v>
      </c>
      <c r="V14" s="68" t="str">
        <f>IFERROR(HLOOKUP(U$5,#REF!,SA_GRILLE_STEU!$A14+2,FALSE),"")</f>
        <v/>
      </c>
      <c r="W14" s="186"/>
      <c r="X14" s="230" t="str">
        <f>IFERROR(HLOOKUP(U$5,#REF!,SA_GRILLE_STEU!$A14+2,FALSE),"")</f>
        <v/>
      </c>
      <c r="Y14" s="143" t="str">
        <f>IFERROR(HLOOKUP(U$5,#REF!,SA_GRILLE_STEU!$A14+2,FALSE),"")</f>
        <v/>
      </c>
      <c r="Z14" s="547">
        <v>6</v>
      </c>
      <c r="AA14" s="68" t="str">
        <f>IFERROR(HLOOKUP(Z$5,#REF!,SA_GRILLE_STEU!$A14+2,FALSE),"")</f>
        <v/>
      </c>
      <c r="AB14" s="186"/>
      <c r="AC14" s="230" t="str">
        <f>IFERROR(HLOOKUP(Z$5,#REF!,SA_GRILLE_STEU!$A14+2,FALSE),"")</f>
        <v/>
      </c>
      <c r="AD14" s="143" t="str">
        <f>IFERROR(HLOOKUP(Z$5,#REF!,SA_GRILLE_STEU!$A14+2,FALSE),"")</f>
        <v/>
      </c>
      <c r="AE14" s="547">
        <v>6</v>
      </c>
      <c r="AF14" s="68" t="str">
        <f>IFERROR(HLOOKUP(AE$5,#REF!,SA_GRILLE_STEU!$A14+2,FALSE),"")</f>
        <v/>
      </c>
      <c r="AG14" s="186"/>
      <c r="AH14" s="230" t="str">
        <f>IFERROR(HLOOKUP(AE$5,#REF!,SA_GRILLE_STEU!$A14+2,FALSE),"")</f>
        <v/>
      </c>
      <c r="AI14" s="143" t="str">
        <f>IFERROR(HLOOKUP(AE$5,#REF!,SA_GRILLE_STEU!$A14+2,FALSE),"")</f>
        <v/>
      </c>
      <c r="AJ14" s="547">
        <v>6</v>
      </c>
      <c r="AK14" s="68" t="str">
        <f>IFERROR(HLOOKUP(AJ$5,#REF!,SA_GRILLE_STEU!$A14+2,FALSE),"")</f>
        <v/>
      </c>
      <c r="AL14" s="186"/>
      <c r="AM14" s="144" t="str">
        <f>IFERROR(HLOOKUP(AJ$5,#REF!,SA_GRILLE_STEU!$A14+2,FALSE),"")</f>
        <v/>
      </c>
      <c r="AN14" s="143" t="str">
        <f>IFERROR(HLOOKUP(AJ$5,#REF!,SA_GRILLE_STEU!$A14+2,FALSE),"")</f>
        <v/>
      </c>
      <c r="AO14" s="547">
        <v>6</v>
      </c>
      <c r="AP14" s="68" t="str">
        <f>IFERROR(HLOOKUP(AO$5,#REF!,SA_GRILLE_STEU!$A14+2,FALSE),"")</f>
        <v/>
      </c>
      <c r="AQ14" s="186"/>
      <c r="AR14" s="144" t="str">
        <f>IFERROR(HLOOKUP(AO$5,#REF!,SA_GRILLE_STEU!$A14+2,FALSE),"")</f>
        <v/>
      </c>
      <c r="AS14" s="143" t="str">
        <f>IFERROR(HLOOKUP(AO$5,#REF!,SA_GRILLE_STEU!$A14+2,FALSE),"")</f>
        <v/>
      </c>
      <c r="AT14" s="547">
        <v>6</v>
      </c>
      <c r="AU14" s="68" t="str">
        <f>IFERROR(HLOOKUP(AT$5,#REF!,SA_GRILLE_STEU!$A14+2,FALSE),"")</f>
        <v/>
      </c>
      <c r="AV14" s="186"/>
      <c r="AW14" s="144" t="str">
        <f>IFERROR(HLOOKUP(AT$5,#REF!,SA_GRILLE_STEU!$A14+2,FALSE),"")</f>
        <v/>
      </c>
      <c r="AX14" s="143" t="str">
        <f>IFERROR(HLOOKUP(AT$5,#REF!,SA_GRILLE_STEU!$A14+2,FALSE),"")</f>
        <v/>
      </c>
      <c r="AY14" s="547">
        <v>6</v>
      </c>
      <c r="AZ14" s="68" t="str">
        <f>IFERROR(HLOOKUP(AY$5,#REF!,SA_GRILLE_STEU!$A14+2,FALSE),"")</f>
        <v/>
      </c>
      <c r="BA14" s="186"/>
      <c r="BB14" s="144" t="str">
        <f>IFERROR(HLOOKUP(AY$5,#REF!,SA_GRILLE_STEU!$A14+2,FALSE),"")</f>
        <v/>
      </c>
      <c r="BC14" s="143" t="str">
        <f>IFERROR(HLOOKUP(AY$5,#REF!,SA_GRILLE_STEU!$A14+2,FALSE),"")</f>
        <v/>
      </c>
      <c r="BD14" s="547">
        <v>6</v>
      </c>
      <c r="BE14" s="68" t="str">
        <f>IFERROR(HLOOKUP(BD$5,#REF!,SA_GRILLE_STEU!$A14+2,FALSE),"")</f>
        <v/>
      </c>
      <c r="BF14" s="186"/>
      <c r="BG14" s="147" t="str">
        <f>IFERROR(HLOOKUP(BD$5,#REF!,SA_GRILLE_STEU!$A14+2,FALSE),"")</f>
        <v/>
      </c>
      <c r="BH14" s="146" t="str">
        <f>IFERROR(HLOOKUP(BD$5,#REF!,SA_GRILLE_STEU!$A14+2,FALSE),"")</f>
        <v/>
      </c>
    </row>
    <row r="15" spans="1:60" x14ac:dyDescent="0.4">
      <c r="A15" s="547">
        <v>7</v>
      </c>
      <c r="B15" s="67" t="str">
        <f>IFERROR(HLOOKUP(A$5,#REF!,SA_GRILLE_STEU!$A15+2,FALSE),"")</f>
        <v/>
      </c>
      <c r="C15" s="186"/>
      <c r="D15" s="230" t="str">
        <f>IFERROR(HLOOKUP(A$5,#REF!,SA_GRILLE_STEU!$A15+2,FALSE),"")</f>
        <v/>
      </c>
      <c r="E15" s="143" t="str">
        <f>IFERROR(HLOOKUP(A$5,#REF!,SA_GRILLE_STEU!$A15+2,FALSE),"")</f>
        <v/>
      </c>
      <c r="F15" s="547">
        <v>7</v>
      </c>
      <c r="G15" s="68" t="str">
        <f>IFERROR(HLOOKUP(F$5,#REF!,SA_GRILLE_STEU!$A15+2,FALSE),"")</f>
        <v/>
      </c>
      <c r="H15" s="186"/>
      <c r="I15" s="230" t="str">
        <f>IFERROR(HLOOKUP(F$5,#REF!,SA_GRILLE_STEU!$A15+2,FALSE),"")</f>
        <v/>
      </c>
      <c r="J15" s="143" t="str">
        <f>IFERROR(HLOOKUP(F$5,#REF!,SA_GRILLE_STEU!$A15+2,FALSE),"")</f>
        <v/>
      </c>
      <c r="K15" s="547">
        <v>7</v>
      </c>
      <c r="L15" s="68" t="str">
        <f>IFERROR(HLOOKUP(K$5,#REF!,SA_GRILLE_STEU!$A15+2,FALSE),"")</f>
        <v/>
      </c>
      <c r="M15" s="186"/>
      <c r="N15" s="230" t="str">
        <f>IFERROR(HLOOKUP(K$5,#REF!,SA_GRILLE_STEU!$A15+2,FALSE),"")</f>
        <v/>
      </c>
      <c r="O15" s="143" t="str">
        <f>IFERROR(HLOOKUP(K$5,#REF!,SA_GRILLE_STEU!$A15+2,FALSE),"")</f>
        <v/>
      </c>
      <c r="P15" s="547">
        <v>7</v>
      </c>
      <c r="Q15" s="68" t="str">
        <f>IFERROR(HLOOKUP(P$5,#REF!,SA_GRILLE_STEU!$A15+2,FALSE),"")</f>
        <v/>
      </c>
      <c r="R15" s="186"/>
      <c r="S15" s="230" t="str">
        <f>IFERROR(HLOOKUP(P$5,#REF!,SA_GRILLE_STEU!$A15+2,FALSE),"")</f>
        <v/>
      </c>
      <c r="T15" s="143" t="str">
        <f>IFERROR(HLOOKUP(P$5,#REF!,SA_GRILLE_STEU!$A15+2,FALSE),"")</f>
        <v/>
      </c>
      <c r="U15" s="547">
        <v>7</v>
      </c>
      <c r="V15" s="68" t="str">
        <f>IFERROR(HLOOKUP(U$5,#REF!,SA_GRILLE_STEU!$A15+2,FALSE),"")</f>
        <v/>
      </c>
      <c r="W15" s="186"/>
      <c r="X15" s="230" t="str">
        <f>IFERROR(HLOOKUP(U$5,#REF!,SA_GRILLE_STEU!$A15+2,FALSE),"")</f>
        <v/>
      </c>
      <c r="Y15" s="143" t="str">
        <f>IFERROR(HLOOKUP(U$5,#REF!,SA_GRILLE_STEU!$A15+2,FALSE),"")</f>
        <v/>
      </c>
      <c r="Z15" s="547">
        <v>7</v>
      </c>
      <c r="AA15" s="68" t="str">
        <f>IFERROR(HLOOKUP(Z$5,#REF!,SA_GRILLE_STEU!$A15+2,FALSE),"")</f>
        <v/>
      </c>
      <c r="AB15" s="186"/>
      <c r="AC15" s="230" t="str">
        <f>IFERROR(HLOOKUP(Z$5,#REF!,SA_GRILLE_STEU!$A15+2,FALSE),"")</f>
        <v/>
      </c>
      <c r="AD15" s="143" t="str">
        <f>IFERROR(HLOOKUP(Z$5,#REF!,SA_GRILLE_STEU!$A15+2,FALSE),"")</f>
        <v/>
      </c>
      <c r="AE15" s="547">
        <v>7</v>
      </c>
      <c r="AF15" s="68" t="str">
        <f>IFERROR(HLOOKUP(AE$5,#REF!,SA_GRILLE_STEU!$A15+2,FALSE),"")</f>
        <v/>
      </c>
      <c r="AG15" s="186"/>
      <c r="AH15" s="230" t="str">
        <f>IFERROR(HLOOKUP(AE$5,#REF!,SA_GRILLE_STEU!$A15+2,FALSE),"")</f>
        <v/>
      </c>
      <c r="AI15" s="143" t="str">
        <f>IFERROR(HLOOKUP(AE$5,#REF!,SA_GRILLE_STEU!$A15+2,FALSE),"")</f>
        <v/>
      </c>
      <c r="AJ15" s="547">
        <v>7</v>
      </c>
      <c r="AK15" s="68" t="str">
        <f>IFERROR(HLOOKUP(AJ$5,#REF!,SA_GRILLE_STEU!$A15+2,FALSE),"")</f>
        <v/>
      </c>
      <c r="AL15" s="186"/>
      <c r="AM15" s="144" t="str">
        <f>IFERROR(HLOOKUP(AJ$5,#REF!,SA_GRILLE_STEU!$A15+2,FALSE),"")</f>
        <v/>
      </c>
      <c r="AN15" s="143" t="str">
        <f>IFERROR(HLOOKUP(AJ$5,#REF!,SA_GRILLE_STEU!$A15+2,FALSE),"")</f>
        <v/>
      </c>
      <c r="AO15" s="547">
        <v>7</v>
      </c>
      <c r="AP15" s="68" t="str">
        <f>IFERROR(HLOOKUP(AO$5,#REF!,SA_GRILLE_STEU!$A15+2,FALSE),"")</f>
        <v/>
      </c>
      <c r="AQ15" s="186"/>
      <c r="AR15" s="144" t="str">
        <f>IFERROR(HLOOKUP(AO$5,#REF!,SA_GRILLE_STEU!$A15+2,FALSE),"")</f>
        <v/>
      </c>
      <c r="AS15" s="143" t="str">
        <f>IFERROR(HLOOKUP(AO$5,#REF!,SA_GRILLE_STEU!$A15+2,FALSE),"")</f>
        <v/>
      </c>
      <c r="AT15" s="547">
        <v>7</v>
      </c>
      <c r="AU15" s="68" t="str">
        <f>IFERROR(HLOOKUP(AT$5,#REF!,SA_GRILLE_STEU!$A15+2,FALSE),"")</f>
        <v/>
      </c>
      <c r="AV15" s="186"/>
      <c r="AW15" s="144" t="str">
        <f>IFERROR(HLOOKUP(AT$5,#REF!,SA_GRILLE_STEU!$A15+2,FALSE),"")</f>
        <v/>
      </c>
      <c r="AX15" s="143" t="str">
        <f>IFERROR(HLOOKUP(AT$5,#REF!,SA_GRILLE_STEU!$A15+2,FALSE),"")</f>
        <v/>
      </c>
      <c r="AY15" s="547">
        <v>7</v>
      </c>
      <c r="AZ15" s="68" t="str">
        <f>IFERROR(HLOOKUP(AY$5,#REF!,SA_GRILLE_STEU!$A15+2,FALSE),"")</f>
        <v/>
      </c>
      <c r="BA15" s="186"/>
      <c r="BB15" s="144" t="str">
        <f>IFERROR(HLOOKUP(AY$5,#REF!,SA_GRILLE_STEU!$A15+2,FALSE),"")</f>
        <v/>
      </c>
      <c r="BC15" s="143" t="str">
        <f>IFERROR(HLOOKUP(AY$5,#REF!,SA_GRILLE_STEU!$A15+2,FALSE),"")</f>
        <v/>
      </c>
      <c r="BD15" s="547">
        <v>7</v>
      </c>
      <c r="BE15" s="68" t="str">
        <f>IFERROR(HLOOKUP(BD$5,#REF!,SA_GRILLE_STEU!$A15+2,FALSE),"")</f>
        <v/>
      </c>
      <c r="BF15" s="186"/>
      <c r="BG15" s="147" t="str">
        <f>IFERROR(HLOOKUP(BD$5,#REF!,SA_GRILLE_STEU!$A15+2,FALSE),"")</f>
        <v/>
      </c>
      <c r="BH15" s="146" t="str">
        <f>IFERROR(HLOOKUP(BD$5,#REF!,SA_GRILLE_STEU!$A15+2,FALSE),"")</f>
        <v/>
      </c>
    </row>
    <row r="16" spans="1:60" x14ac:dyDescent="0.4">
      <c r="A16" s="547">
        <v>8</v>
      </c>
      <c r="B16" s="67" t="str">
        <f>IFERROR(HLOOKUP(A$5,#REF!,SA_GRILLE_STEU!$A16+2,FALSE),"")</f>
        <v/>
      </c>
      <c r="C16" s="186"/>
      <c r="D16" s="230" t="str">
        <f>IFERROR(HLOOKUP(A$5,#REF!,SA_GRILLE_STEU!$A16+2,FALSE),"")</f>
        <v/>
      </c>
      <c r="E16" s="143" t="str">
        <f>IFERROR(HLOOKUP(A$5,#REF!,SA_GRILLE_STEU!$A16+2,FALSE),"")</f>
        <v/>
      </c>
      <c r="F16" s="547">
        <v>8</v>
      </c>
      <c r="G16" s="68" t="str">
        <f>IFERROR(HLOOKUP(F$5,#REF!,SA_GRILLE_STEU!$A16+2,FALSE),"")</f>
        <v/>
      </c>
      <c r="H16" s="186"/>
      <c r="I16" s="230" t="str">
        <f>IFERROR(HLOOKUP(F$5,#REF!,SA_GRILLE_STEU!$A16+2,FALSE),"")</f>
        <v/>
      </c>
      <c r="J16" s="143" t="str">
        <f>IFERROR(HLOOKUP(F$5,#REF!,SA_GRILLE_STEU!$A16+2,FALSE),"")</f>
        <v/>
      </c>
      <c r="K16" s="547">
        <v>8</v>
      </c>
      <c r="L16" s="68" t="str">
        <f>IFERROR(HLOOKUP(K$5,#REF!,SA_GRILLE_STEU!$A16+2,FALSE),"")</f>
        <v/>
      </c>
      <c r="M16" s="186"/>
      <c r="N16" s="230" t="str">
        <f>IFERROR(HLOOKUP(K$5,#REF!,SA_GRILLE_STEU!$A16+2,FALSE),"")</f>
        <v/>
      </c>
      <c r="O16" s="143" t="str">
        <f>IFERROR(HLOOKUP(K$5,#REF!,SA_GRILLE_STEU!$A16+2,FALSE),"")</f>
        <v/>
      </c>
      <c r="P16" s="547">
        <v>8</v>
      </c>
      <c r="Q16" s="68" t="str">
        <f>IFERROR(HLOOKUP(P$5,#REF!,SA_GRILLE_STEU!$A16+2,FALSE),"")</f>
        <v/>
      </c>
      <c r="R16" s="186"/>
      <c r="S16" s="230" t="str">
        <f>IFERROR(HLOOKUP(P$5,#REF!,SA_GRILLE_STEU!$A16+2,FALSE),"")</f>
        <v/>
      </c>
      <c r="T16" s="143" t="str">
        <f>IFERROR(HLOOKUP(P$5,#REF!,SA_GRILLE_STEU!$A16+2,FALSE),"")</f>
        <v/>
      </c>
      <c r="U16" s="547">
        <v>8</v>
      </c>
      <c r="V16" s="68" t="str">
        <f>IFERROR(HLOOKUP(U$5,#REF!,SA_GRILLE_STEU!$A16+2,FALSE),"")</f>
        <v/>
      </c>
      <c r="W16" s="186"/>
      <c r="X16" s="230" t="str">
        <f>IFERROR(HLOOKUP(U$5,#REF!,SA_GRILLE_STEU!$A16+2,FALSE),"")</f>
        <v/>
      </c>
      <c r="Y16" s="143" t="str">
        <f>IFERROR(HLOOKUP(U$5,#REF!,SA_GRILLE_STEU!$A16+2,FALSE),"")</f>
        <v/>
      </c>
      <c r="Z16" s="547">
        <v>8</v>
      </c>
      <c r="AA16" s="68" t="str">
        <f>IFERROR(HLOOKUP(Z$5,#REF!,SA_GRILLE_STEU!$A16+2,FALSE),"")</f>
        <v/>
      </c>
      <c r="AB16" s="186"/>
      <c r="AC16" s="230" t="str">
        <f>IFERROR(HLOOKUP(Z$5,#REF!,SA_GRILLE_STEU!$A16+2,FALSE),"")</f>
        <v/>
      </c>
      <c r="AD16" s="143" t="str">
        <f>IFERROR(HLOOKUP(Z$5,#REF!,SA_GRILLE_STEU!$A16+2,FALSE),"")</f>
        <v/>
      </c>
      <c r="AE16" s="547">
        <v>8</v>
      </c>
      <c r="AF16" s="68" t="str">
        <f>IFERROR(HLOOKUP(AE$5,#REF!,SA_GRILLE_STEU!$A16+2,FALSE),"")</f>
        <v/>
      </c>
      <c r="AG16" s="186"/>
      <c r="AH16" s="230" t="str">
        <f>IFERROR(HLOOKUP(AE$5,#REF!,SA_GRILLE_STEU!$A16+2,FALSE),"")</f>
        <v/>
      </c>
      <c r="AI16" s="143" t="str">
        <f>IFERROR(HLOOKUP(AE$5,#REF!,SA_GRILLE_STEU!$A16+2,FALSE),"")</f>
        <v/>
      </c>
      <c r="AJ16" s="547">
        <v>8</v>
      </c>
      <c r="AK16" s="68" t="str">
        <f>IFERROR(HLOOKUP(AJ$5,#REF!,SA_GRILLE_STEU!$A16+2,FALSE),"")</f>
        <v/>
      </c>
      <c r="AL16" s="186"/>
      <c r="AM16" s="144" t="str">
        <f>IFERROR(HLOOKUP(AJ$5,#REF!,SA_GRILLE_STEU!$A16+2,FALSE),"")</f>
        <v/>
      </c>
      <c r="AN16" s="143" t="str">
        <f>IFERROR(HLOOKUP(AJ$5,#REF!,SA_GRILLE_STEU!$A16+2,FALSE),"")</f>
        <v/>
      </c>
      <c r="AO16" s="547">
        <v>8</v>
      </c>
      <c r="AP16" s="68" t="str">
        <f>IFERROR(HLOOKUP(AO$5,#REF!,SA_GRILLE_STEU!$A16+2,FALSE),"")</f>
        <v/>
      </c>
      <c r="AQ16" s="186"/>
      <c r="AR16" s="144" t="str">
        <f>IFERROR(HLOOKUP(AO$5,#REF!,SA_GRILLE_STEU!$A16+2,FALSE),"")</f>
        <v/>
      </c>
      <c r="AS16" s="143" t="str">
        <f>IFERROR(HLOOKUP(AO$5,#REF!,SA_GRILLE_STEU!$A16+2,FALSE),"")</f>
        <v/>
      </c>
      <c r="AT16" s="547">
        <v>8</v>
      </c>
      <c r="AU16" s="68" t="str">
        <f>IFERROR(HLOOKUP(AT$5,#REF!,SA_GRILLE_STEU!$A16+2,FALSE),"")</f>
        <v/>
      </c>
      <c r="AV16" s="186"/>
      <c r="AW16" s="144" t="str">
        <f>IFERROR(HLOOKUP(AT$5,#REF!,SA_GRILLE_STEU!$A16+2,FALSE),"")</f>
        <v/>
      </c>
      <c r="AX16" s="143" t="str">
        <f>IFERROR(HLOOKUP(AT$5,#REF!,SA_GRILLE_STEU!$A16+2,FALSE),"")</f>
        <v/>
      </c>
      <c r="AY16" s="547">
        <v>8</v>
      </c>
      <c r="AZ16" s="68" t="str">
        <f>IFERROR(HLOOKUP(AY$5,#REF!,SA_GRILLE_STEU!$A16+2,FALSE),"")</f>
        <v/>
      </c>
      <c r="BA16" s="186"/>
      <c r="BB16" s="144" t="str">
        <f>IFERROR(HLOOKUP(AY$5,#REF!,SA_GRILLE_STEU!$A16+2,FALSE),"")</f>
        <v/>
      </c>
      <c r="BC16" s="143" t="str">
        <f>IFERROR(HLOOKUP(AY$5,#REF!,SA_GRILLE_STEU!$A16+2,FALSE),"")</f>
        <v/>
      </c>
      <c r="BD16" s="547">
        <v>8</v>
      </c>
      <c r="BE16" s="68" t="str">
        <f>IFERROR(HLOOKUP(BD$5,#REF!,SA_GRILLE_STEU!$A16+2,FALSE),"")</f>
        <v/>
      </c>
      <c r="BF16" s="186"/>
      <c r="BG16" s="147" t="str">
        <f>IFERROR(HLOOKUP(BD$5,#REF!,SA_GRILLE_STEU!$A16+2,FALSE),"")</f>
        <v/>
      </c>
      <c r="BH16" s="146" t="str">
        <f>IFERROR(HLOOKUP(BD$5,#REF!,SA_GRILLE_STEU!$A16+2,FALSE),"")</f>
        <v/>
      </c>
    </row>
    <row r="17" spans="1:60" ht="20.100000000000001" customHeight="1" x14ac:dyDescent="0.4">
      <c r="A17" s="547">
        <v>9</v>
      </c>
      <c r="B17" s="67" t="str">
        <f>IFERROR(HLOOKUP(A$5,#REF!,SA_GRILLE_STEU!$A17+2,FALSE),"")</f>
        <v/>
      </c>
      <c r="C17" s="186"/>
      <c r="D17" s="230" t="str">
        <f>IFERROR(HLOOKUP(A$5,#REF!,SA_GRILLE_STEU!$A17+2,FALSE),"")</f>
        <v/>
      </c>
      <c r="E17" s="143" t="str">
        <f>IFERROR(HLOOKUP(A$5,#REF!,SA_GRILLE_STEU!$A17+2,FALSE),"")</f>
        <v/>
      </c>
      <c r="F17" s="547">
        <v>9</v>
      </c>
      <c r="G17" s="68" t="str">
        <f>IFERROR(HLOOKUP(F$5,#REF!,SA_GRILLE_STEU!$A17+2,FALSE),"")</f>
        <v/>
      </c>
      <c r="H17" s="186"/>
      <c r="I17" s="230" t="str">
        <f>IFERROR(HLOOKUP(F$5,#REF!,SA_GRILLE_STEU!$A17+2,FALSE),"")</f>
        <v/>
      </c>
      <c r="J17" s="143" t="str">
        <f>IFERROR(HLOOKUP(F$5,#REF!,SA_GRILLE_STEU!$A17+2,FALSE),"")</f>
        <v/>
      </c>
      <c r="K17" s="547">
        <v>9</v>
      </c>
      <c r="L17" s="68" t="str">
        <f>IFERROR(HLOOKUP(K$5,#REF!,SA_GRILLE_STEU!$A17+2,FALSE),"")</f>
        <v/>
      </c>
      <c r="M17" s="186"/>
      <c r="N17" s="230" t="str">
        <f>IFERROR(HLOOKUP(K$5,#REF!,SA_GRILLE_STEU!$A17+2,FALSE),"")</f>
        <v/>
      </c>
      <c r="O17" s="143" t="str">
        <f>IFERROR(HLOOKUP(K$5,#REF!,SA_GRILLE_STEU!$A17+2,FALSE),"")</f>
        <v/>
      </c>
      <c r="P17" s="547">
        <v>9</v>
      </c>
      <c r="Q17" s="68" t="str">
        <f>IFERROR(HLOOKUP(P$5,#REF!,SA_GRILLE_STEU!$A17+2,FALSE),"")</f>
        <v/>
      </c>
      <c r="R17" s="186"/>
      <c r="S17" s="230" t="str">
        <f>IFERROR(HLOOKUP(P$5,#REF!,SA_GRILLE_STEU!$A17+2,FALSE),"")</f>
        <v/>
      </c>
      <c r="T17" s="143" t="str">
        <f>IFERROR(HLOOKUP(P$5,#REF!,SA_GRILLE_STEU!$A17+2,FALSE),"")</f>
        <v/>
      </c>
      <c r="U17" s="547">
        <v>9</v>
      </c>
      <c r="V17" s="68" t="str">
        <f>IFERROR(HLOOKUP(U$5,#REF!,SA_GRILLE_STEU!$A17+2,FALSE),"")</f>
        <v/>
      </c>
      <c r="W17" s="186"/>
      <c r="X17" s="230" t="str">
        <f>IFERROR(HLOOKUP(U$5,#REF!,SA_GRILLE_STEU!$A17+2,FALSE),"")</f>
        <v/>
      </c>
      <c r="Y17" s="143" t="str">
        <f>IFERROR(HLOOKUP(U$5,#REF!,SA_GRILLE_STEU!$A17+2,FALSE),"")</f>
        <v/>
      </c>
      <c r="Z17" s="547">
        <v>9</v>
      </c>
      <c r="AA17" s="68" t="str">
        <f>IFERROR(HLOOKUP(Z$5,#REF!,SA_GRILLE_STEU!$A17+2,FALSE),"")</f>
        <v/>
      </c>
      <c r="AB17" s="186"/>
      <c r="AC17" s="230" t="str">
        <f>IFERROR(HLOOKUP(Z$5,#REF!,SA_GRILLE_STEU!$A17+2,FALSE),"")</f>
        <v/>
      </c>
      <c r="AD17" s="143" t="str">
        <f>IFERROR(HLOOKUP(Z$5,#REF!,SA_GRILLE_STEU!$A17+2,FALSE),"")</f>
        <v/>
      </c>
      <c r="AE17" s="547">
        <v>9</v>
      </c>
      <c r="AF17" s="68" t="str">
        <f>IFERROR(HLOOKUP(AE$5,#REF!,SA_GRILLE_STEU!$A17+2,FALSE),"")</f>
        <v/>
      </c>
      <c r="AG17" s="186"/>
      <c r="AH17" s="144" t="str">
        <f>IFERROR(HLOOKUP(AE$5,#REF!,SA_GRILLE_STEU!$A17+2,FALSE),"")</f>
        <v/>
      </c>
      <c r="AI17" s="143" t="str">
        <f>IFERROR(HLOOKUP(AE$5,#REF!,SA_GRILLE_STEU!$A17+2,FALSE),"")</f>
        <v/>
      </c>
      <c r="AJ17" s="547">
        <v>9</v>
      </c>
      <c r="AK17" s="68" t="str">
        <f>IFERROR(HLOOKUP(AJ$5,#REF!,SA_GRILLE_STEU!$A17+2,FALSE),"")</f>
        <v/>
      </c>
      <c r="AL17" s="186"/>
      <c r="AM17" s="144" t="str">
        <f>IFERROR(HLOOKUP(AJ$5,#REF!,SA_GRILLE_STEU!$A17+2,FALSE),"")</f>
        <v/>
      </c>
      <c r="AN17" s="143" t="str">
        <f>IFERROR(HLOOKUP(AJ$5,#REF!,SA_GRILLE_STEU!$A17+2,FALSE),"")</f>
        <v/>
      </c>
      <c r="AO17" s="547">
        <v>9</v>
      </c>
      <c r="AP17" s="68" t="str">
        <f>IFERROR(HLOOKUP(AO$5,#REF!,SA_GRILLE_STEU!$A17+2,FALSE),"")</f>
        <v/>
      </c>
      <c r="AQ17" s="186"/>
      <c r="AR17" s="144" t="str">
        <f>IFERROR(HLOOKUP(AO$5,#REF!,SA_GRILLE_STEU!$A17+2,FALSE),"")</f>
        <v/>
      </c>
      <c r="AS17" s="143" t="str">
        <f>IFERROR(HLOOKUP(AO$5,#REF!,SA_GRILLE_STEU!$A17+2,FALSE),"")</f>
        <v/>
      </c>
      <c r="AT17" s="547">
        <v>9</v>
      </c>
      <c r="AU17" s="68" t="str">
        <f>IFERROR(HLOOKUP(AT$5,#REF!,SA_GRILLE_STEU!$A17+2,FALSE),"")</f>
        <v/>
      </c>
      <c r="AV17" s="186"/>
      <c r="AW17" s="144" t="str">
        <f>IFERROR(HLOOKUP(AT$5,#REF!,SA_GRILLE_STEU!$A17+2,FALSE),"")</f>
        <v/>
      </c>
      <c r="AX17" s="143" t="str">
        <f>IFERROR(HLOOKUP(AT$5,#REF!,SA_GRILLE_STEU!$A17+2,FALSE),"")</f>
        <v/>
      </c>
      <c r="AY17" s="547">
        <v>9</v>
      </c>
      <c r="AZ17" s="19" t="str">
        <f>IFERROR(HLOOKUP(AY$5,#REF!,SA_GRILLE_STEU!$A17+2,FALSE),"")</f>
        <v/>
      </c>
      <c r="BA17" s="186"/>
      <c r="BB17" s="144" t="str">
        <f>IFERROR(HLOOKUP(AY$5,#REF!,SA_GRILLE_STEU!$A17+2,FALSE),"")</f>
        <v/>
      </c>
      <c r="BC17" s="143" t="str">
        <f>IFERROR(HLOOKUP(AY$5,#REF!,SA_GRILLE_STEU!$A17+2,FALSE),"")</f>
        <v/>
      </c>
      <c r="BD17" s="547">
        <v>9</v>
      </c>
      <c r="BE17" s="68" t="str">
        <f>IFERROR(HLOOKUP(BD$5,#REF!,SA_GRILLE_STEU!$A17+2,FALSE),"")</f>
        <v/>
      </c>
      <c r="BF17" s="186"/>
      <c r="BG17" s="147" t="str">
        <f>IFERROR(HLOOKUP(BD$5,#REF!,SA_GRILLE_STEU!$A17+2,FALSE),"")</f>
        <v/>
      </c>
      <c r="BH17" s="146" t="str">
        <f>IFERROR(HLOOKUP(BD$5,#REF!,SA_GRILLE_STEU!$A17+2,FALSE),"")</f>
        <v/>
      </c>
    </row>
    <row r="18" spans="1:60" s="150" customFormat="1" ht="38.25" customHeight="1" x14ac:dyDescent="0.4">
      <c r="A18" s="548" t="s">
        <v>49</v>
      </c>
      <c r="B18" s="549"/>
      <c r="C18" s="550" t="s">
        <v>50</v>
      </c>
      <c r="D18" s="551" t="s">
        <v>51</v>
      </c>
      <c r="E18" s="148"/>
      <c r="F18" s="548" t="s">
        <v>49</v>
      </c>
      <c r="G18" s="549"/>
      <c r="H18" s="550" t="s">
        <v>50</v>
      </c>
      <c r="I18" s="551" t="s">
        <v>51</v>
      </c>
      <c r="J18" s="148"/>
      <c r="K18" s="548" t="s">
        <v>49</v>
      </c>
      <c r="L18" s="549"/>
      <c r="M18" s="550" t="s">
        <v>50</v>
      </c>
      <c r="N18" s="551" t="s">
        <v>51</v>
      </c>
      <c r="O18" s="148"/>
      <c r="P18" s="548" t="s">
        <v>49</v>
      </c>
      <c r="Q18" s="549"/>
      <c r="R18" s="550" t="s">
        <v>50</v>
      </c>
      <c r="S18" s="551" t="s">
        <v>51</v>
      </c>
      <c r="T18" s="148"/>
      <c r="U18" s="548" t="s">
        <v>49</v>
      </c>
      <c r="V18" s="549"/>
      <c r="W18" s="550" t="s">
        <v>50</v>
      </c>
      <c r="X18" s="551" t="s">
        <v>51</v>
      </c>
      <c r="Y18" s="148"/>
      <c r="Z18" s="548" t="s">
        <v>49</v>
      </c>
      <c r="AA18" s="549"/>
      <c r="AB18" s="550" t="s">
        <v>50</v>
      </c>
      <c r="AC18" s="551" t="s">
        <v>51</v>
      </c>
      <c r="AD18" s="148"/>
      <c r="AE18" s="548" t="s">
        <v>49</v>
      </c>
      <c r="AF18" s="549"/>
      <c r="AG18" s="550" t="s">
        <v>50</v>
      </c>
      <c r="AH18" s="551" t="s">
        <v>51</v>
      </c>
      <c r="AI18" s="148"/>
      <c r="AJ18" s="548" t="s">
        <v>49</v>
      </c>
      <c r="AK18" s="549"/>
      <c r="AL18" s="550" t="s">
        <v>50</v>
      </c>
      <c r="AM18" s="551" t="s">
        <v>51</v>
      </c>
      <c r="AN18" s="148"/>
      <c r="AO18" s="548" t="s">
        <v>49</v>
      </c>
      <c r="AP18" s="549"/>
      <c r="AQ18" s="550" t="s">
        <v>50</v>
      </c>
      <c r="AR18" s="551" t="s">
        <v>51</v>
      </c>
      <c r="AS18" s="148"/>
      <c r="AT18" s="548" t="s">
        <v>49</v>
      </c>
      <c r="AU18" s="549"/>
      <c r="AV18" s="550" t="s">
        <v>50</v>
      </c>
      <c r="AW18" s="551" t="s">
        <v>51</v>
      </c>
      <c r="AX18" s="148"/>
      <c r="AY18" s="548" t="s">
        <v>49</v>
      </c>
      <c r="AZ18" s="549"/>
      <c r="BA18" s="550" t="s">
        <v>50</v>
      </c>
      <c r="BB18" s="551" t="s">
        <v>51</v>
      </c>
      <c r="BC18" s="148"/>
      <c r="BD18" s="548" t="s">
        <v>49</v>
      </c>
      <c r="BE18" s="549"/>
      <c r="BF18" s="550" t="s">
        <v>50</v>
      </c>
      <c r="BG18" s="551" t="s">
        <v>51</v>
      </c>
      <c r="BH18" s="149"/>
    </row>
    <row r="19" spans="1:60" s="153" customFormat="1" ht="60" customHeight="1" x14ac:dyDescent="0.4">
      <c r="A19" s="552"/>
      <c r="B19" s="199"/>
      <c r="C19" s="189"/>
      <c r="D19" s="151">
        <f>IF(OR(A5="",C19="Non contrôlé"),"",IF((SUMIF(C9:C17,"Validé",D9:D17)+SUMIF(C9:C17,"Validé avec réserve",D9:D17))&gt;100,100,SUMIF(C9:C17,"Validé",D9:D17)+SUMIF(C9:C17,"Validé avec réserve",D9:D17)))</f>
        <v>0</v>
      </c>
      <c r="E19" s="152"/>
      <c r="F19" s="553"/>
      <c r="G19" s="193"/>
      <c r="H19" s="189"/>
      <c r="I19" s="151">
        <f>IF(F5="","",IF((SUMIF(H9:H17,"Validé",I9:I17)+SUMIF(H9:H17,"Validé avec réserve",I9:I17))&gt;100,100,SUMIF(H9:H17,"Validé",I9:I17)+SUMIF(H9:H17,"Validé avec réserve",I9:I17)))</f>
        <v>0</v>
      </c>
      <c r="J19" s="152"/>
      <c r="K19" s="553"/>
      <c r="L19" s="193"/>
      <c r="M19" s="189"/>
      <c r="N19" s="151" t="str">
        <f>IF(K5="","",IF((SUMIF(M9:M17,"Validé",N9:N17)+SUMIF(M9:M17,"Validé avec réserve",N9:N17))&gt;100,100,SUMIF(M9:M17,"Validé",N9:N17)+SUMIF(M9:M17,"Validé avec réserve",N9:N17)))</f>
        <v/>
      </c>
      <c r="O19" s="152"/>
      <c r="P19" s="554"/>
      <c r="Q19" s="193"/>
      <c r="R19" s="189"/>
      <c r="S19" s="151" t="str">
        <f>IF(P5="","",IF((SUMIF(R9:R17,"Validé",S9:S17)+SUMIF(R9:R17,"Validé avec réserve",S9:S17))&gt;100,100,SUMIF(R9:R17,"Validé",S9:S17)+SUMIF(R9:R17,"Validé avec réserve",S9:S17)))</f>
        <v/>
      </c>
      <c r="T19" s="152"/>
      <c r="U19" s="555"/>
      <c r="V19" s="193"/>
      <c r="W19" s="189"/>
      <c r="X19" s="151" t="str">
        <f>IF(U5="","",IF((SUMIF(W9:W17,"Validé",X9:X17)+SUMIF(W9:W17,"Validé avec réserve",X9:X17))&gt;100,100,SUMIF(W9:W17,"Validé",X9:X17)+SUMIF(W9:W17,"Validé avec réserve",X9:X17)))</f>
        <v/>
      </c>
      <c r="Y19" s="152"/>
      <c r="Z19" s="555"/>
      <c r="AA19" s="192"/>
      <c r="AB19" s="189"/>
      <c r="AC19" s="151" t="str">
        <f>IF(Z5="","",IF((SUMIF(AB9:AB17,"Validé",AC9:AC17)+SUMIF(AB9:AB17,"Validé avec réserve",AC9:AC17))&gt;100,100,SUMIF(AB9:AB17,"Validé",AC9:AC17)+SUMIF(AB9:AB17,"Validé avec réserve",AC9:AC17)))</f>
        <v/>
      </c>
      <c r="AD19" s="152"/>
      <c r="AE19" s="555"/>
      <c r="AF19" s="193"/>
      <c r="AG19" s="189"/>
      <c r="AH19" s="151" t="str">
        <f>IF(AE5="","",IF((SUMIF(AG9:AG17,"Validé",AH9:AH17)+SUMIF(AG9:AG17,"Validé avec réserve",AH9:AH17))&gt;100,100,SUMIF(AG9:AG17,"Validé",AH9:AH17)+SUMIF(AG9:AG17,"Validé avec réserve",AH9:AH17)))</f>
        <v/>
      </c>
      <c r="AI19" s="152"/>
      <c r="AJ19" s="555"/>
      <c r="AK19" s="193"/>
      <c r="AL19" s="189"/>
      <c r="AM19" s="151" t="str">
        <f>IF(AJ5="","",IF((SUMIF(AL9:AL17,"Validé",AM9:AM17)+SUMIF(AL9:AL17,"Validé avec réserve",AM9:AM17))&gt;100,100,SUMIF(AL9:AL17,"Validé",AM9:AM17)+SUMIF(AL9:AL17,"Validé avec réserve",AM9:AM17)))</f>
        <v/>
      </c>
      <c r="AN19" s="152"/>
      <c r="AO19" s="555"/>
      <c r="AP19" s="193"/>
      <c r="AQ19" s="189"/>
      <c r="AR19" s="151" t="str">
        <f>IF(AO5="","",IF((SUMIF(AQ9:AQ17,"Validé",AR9:AR17)+SUMIF(AQ9:AQ17,"Validé avec réserve",AR9:AR17))&gt;100,100,SUMIF(AQ9:AQ17,"Validé",AR9:AR17)+SUMIF(AQ9:AQ17,"Validé avec réserve",AR9:AR17)))</f>
        <v/>
      </c>
      <c r="AS19" s="152"/>
      <c r="AT19" s="555"/>
      <c r="AU19" s="193"/>
      <c r="AV19" s="189"/>
      <c r="AW19" s="151" t="str">
        <f>IF(AT5="","",IF((SUMIF(AV9:AV17,"Validé",AW9:AW17)+SUMIF(AV9:AV17,"Validé avec réserve",AW9:AW17))&gt;100,100,SUMIF(AV9:AV17,"Validé",AW9:AW17)+SUMIF(AV9:AV17,"Validé avec réserve",AW9:AW17)))</f>
        <v/>
      </c>
      <c r="AX19" s="152"/>
      <c r="AY19" s="555"/>
      <c r="AZ19" s="193"/>
      <c r="BA19" s="189"/>
      <c r="BB19" s="151" t="str">
        <f>IF(AY5="","",IF((SUMIF(BA9:BA17,"Validé",BB9:BB17)+SUMIF(BA9:BA17,"Validé avec réserve",BB9:BB17))&gt;100,100,SUMIF(BA9:BA17,"Validé",BB9:BB17)+SUMIF(BA9:BA17,"Validé avec réserve",BB9:BB17)))</f>
        <v/>
      </c>
      <c r="BC19" s="151"/>
      <c r="BD19" s="555"/>
      <c r="BE19" s="190"/>
      <c r="BF19" s="189"/>
      <c r="BG19" s="151" t="str">
        <f>IF(BD5="","",IF((SUMIF(BF9:BF17,"Validé",BG9:BG17)+SUMIF(BF9:BF17,"Validé avec réserve",BG9:BG17))&gt;100,100,SUMIF(BF9:BF17,"Validé",BG9:BG17)+SUMIF(BF9:BF17,"Validé avec réserve",BG9:BG17)))</f>
        <v/>
      </c>
      <c r="BH19" s="151"/>
    </row>
    <row r="20" spans="1:60" s="160" customFormat="1" ht="15" customHeight="1" thickBot="1" x14ac:dyDescent="0.45">
      <c r="A20" s="154"/>
      <c r="B20" s="155"/>
      <c r="C20" s="156"/>
      <c r="D20" s="157"/>
      <c r="E20" s="158"/>
      <c r="F20" s="154"/>
      <c r="G20" s="155"/>
      <c r="H20" s="156"/>
      <c r="I20" s="157"/>
      <c r="J20" s="158"/>
      <c r="K20" s="154"/>
      <c r="L20" s="155"/>
      <c r="M20" s="156"/>
      <c r="N20" s="157"/>
      <c r="O20" s="158"/>
      <c r="P20" s="154"/>
      <c r="Q20" s="155"/>
      <c r="R20" s="155"/>
      <c r="S20" s="157"/>
      <c r="T20" s="155"/>
      <c r="U20" s="155"/>
      <c r="V20" s="155"/>
      <c r="W20" s="155"/>
      <c r="X20" s="157"/>
      <c r="Y20" s="155"/>
      <c r="Z20" s="155"/>
      <c r="AA20" s="155"/>
      <c r="AB20" s="155"/>
      <c r="AC20" s="157"/>
      <c r="AD20" s="155"/>
      <c r="AE20" s="155"/>
      <c r="AF20" s="155"/>
      <c r="AG20" s="155"/>
      <c r="AH20" s="157"/>
      <c r="AI20" s="155"/>
      <c r="AJ20" s="155"/>
      <c r="AK20" s="155"/>
      <c r="AL20" s="155"/>
      <c r="AM20" s="157"/>
      <c r="AN20" s="155"/>
      <c r="AO20" s="155"/>
      <c r="AP20" s="155"/>
      <c r="AQ20" s="155"/>
      <c r="AR20" s="157"/>
      <c r="AS20" s="155"/>
      <c r="AT20" s="155"/>
      <c r="AU20" s="155"/>
      <c r="AV20" s="155"/>
      <c r="AW20" s="157"/>
      <c r="AX20" s="155"/>
      <c r="AY20" s="155"/>
      <c r="AZ20" s="155"/>
      <c r="BA20" s="155"/>
      <c r="BB20" s="157"/>
      <c r="BC20" s="155"/>
      <c r="BD20" s="155"/>
      <c r="BE20" s="155"/>
      <c r="BF20" s="155"/>
      <c r="BG20" s="155"/>
      <c r="BH20" s="159"/>
    </row>
    <row r="21" spans="1:60" ht="12" customHeight="1" thickBot="1" x14ac:dyDescent="0.45">
      <c r="A21" s="346" t="s">
        <v>187</v>
      </c>
      <c r="B21" s="347"/>
      <c r="C21" s="347"/>
      <c r="D21" s="348"/>
      <c r="E21" s="161"/>
      <c r="F21" s="346" t="s">
        <v>187</v>
      </c>
      <c r="G21" s="347"/>
      <c r="H21" s="347"/>
      <c r="I21" s="348"/>
      <c r="J21" s="161"/>
      <c r="K21" s="346" t="s">
        <v>187</v>
      </c>
      <c r="L21" s="347"/>
      <c r="M21" s="347"/>
      <c r="N21" s="348"/>
      <c r="O21" s="161"/>
      <c r="P21" s="346" t="s">
        <v>187</v>
      </c>
      <c r="Q21" s="347"/>
      <c r="R21" s="347"/>
      <c r="S21" s="348"/>
      <c r="T21" s="161"/>
      <c r="U21" s="346" t="s">
        <v>187</v>
      </c>
      <c r="V21" s="347"/>
      <c r="W21" s="347"/>
      <c r="X21" s="348"/>
      <c r="Y21" s="161"/>
      <c r="Z21" s="346" t="s">
        <v>187</v>
      </c>
      <c r="AA21" s="347"/>
      <c r="AB21" s="347"/>
      <c r="AC21" s="348"/>
      <c r="AD21" s="161"/>
      <c r="AE21" s="346" t="s">
        <v>187</v>
      </c>
      <c r="AF21" s="347"/>
      <c r="AG21" s="347"/>
      <c r="AH21" s="348"/>
      <c r="AI21" s="161"/>
      <c r="AJ21" s="346" t="s">
        <v>187</v>
      </c>
      <c r="AK21" s="347"/>
      <c r="AL21" s="347"/>
      <c r="AM21" s="348"/>
      <c r="AN21" s="161"/>
      <c r="AO21" s="346" t="s">
        <v>187</v>
      </c>
      <c r="AP21" s="347"/>
      <c r="AQ21" s="347"/>
      <c r="AR21" s="348"/>
      <c r="AS21" s="161"/>
      <c r="AT21" s="346" t="s">
        <v>187</v>
      </c>
      <c r="AU21" s="347"/>
      <c r="AV21" s="347"/>
      <c r="AW21" s="348"/>
      <c r="AX21" s="161"/>
      <c r="AY21" s="346" t="s">
        <v>187</v>
      </c>
      <c r="AZ21" s="347"/>
      <c r="BA21" s="347"/>
      <c r="BB21" s="348"/>
      <c r="BC21" s="161"/>
      <c r="BD21" s="346" t="s">
        <v>187</v>
      </c>
      <c r="BE21" s="347"/>
      <c r="BF21" s="347"/>
      <c r="BG21" s="348"/>
    </row>
    <row r="22" spans="1:60" s="134" customFormat="1" ht="18" customHeight="1" x14ac:dyDescent="0.55000000000000004">
      <c r="A22" s="341" t="s">
        <v>129</v>
      </c>
      <c r="B22" s="342"/>
      <c r="C22" s="342"/>
      <c r="D22" s="343"/>
      <c r="F22" s="341"/>
      <c r="G22" s="342"/>
      <c r="H22" s="342"/>
      <c r="I22" s="343"/>
      <c r="K22" s="341"/>
      <c r="L22" s="342"/>
      <c r="M22" s="342"/>
      <c r="N22" s="343"/>
      <c r="P22" s="341"/>
      <c r="Q22" s="342"/>
      <c r="R22" s="342"/>
      <c r="S22" s="343"/>
      <c r="U22" s="341"/>
      <c r="V22" s="342"/>
      <c r="W22" s="342"/>
      <c r="X22" s="343"/>
      <c r="Z22" s="341"/>
      <c r="AA22" s="342"/>
      <c r="AB22" s="342"/>
      <c r="AC22" s="343"/>
      <c r="AE22" s="341"/>
      <c r="AF22" s="342"/>
      <c r="AG22" s="342"/>
      <c r="AH22" s="343"/>
      <c r="AJ22" s="341"/>
      <c r="AK22" s="342"/>
      <c r="AL22" s="342"/>
      <c r="AM22" s="343"/>
      <c r="AO22" s="341"/>
      <c r="AP22" s="342"/>
      <c r="AQ22" s="342"/>
      <c r="AR22" s="343"/>
      <c r="AT22" s="341"/>
      <c r="AU22" s="342"/>
      <c r="AV22" s="342"/>
      <c r="AW22" s="343"/>
      <c r="AY22" s="341"/>
      <c r="AZ22" s="342"/>
      <c r="BA22" s="342"/>
      <c r="BB22" s="343"/>
      <c r="BD22" s="341"/>
      <c r="BE22" s="342"/>
      <c r="BF22" s="342"/>
      <c r="BG22" s="343"/>
    </row>
    <row r="23" spans="1:60" ht="1.5" customHeight="1" x14ac:dyDescent="0.4">
      <c r="A23" s="135"/>
      <c r="B23" s="136"/>
      <c r="C23" s="136"/>
      <c r="D23" s="137"/>
      <c r="F23" s="135"/>
      <c r="G23" s="136"/>
      <c r="H23" s="139"/>
      <c r="I23" s="138"/>
      <c r="K23" s="135"/>
      <c r="L23" s="136"/>
      <c r="M23" s="139"/>
      <c r="N23" s="138"/>
      <c r="P23" s="135"/>
      <c r="Q23" s="136"/>
      <c r="R23" s="139"/>
      <c r="S23" s="138"/>
      <c r="U23" s="135"/>
      <c r="V23" s="136"/>
      <c r="W23" s="136"/>
      <c r="X23" s="137"/>
      <c r="Z23" s="135"/>
      <c r="AA23" s="136"/>
      <c r="AB23" s="136"/>
      <c r="AC23" s="137"/>
      <c r="AE23" s="135"/>
      <c r="AF23" s="136"/>
      <c r="AG23" s="162"/>
      <c r="AH23" s="138"/>
      <c r="AJ23" s="135"/>
      <c r="AK23" s="136"/>
      <c r="AL23" s="136"/>
      <c r="AM23" s="137"/>
      <c r="AO23" s="135"/>
      <c r="AP23" s="136"/>
      <c r="AQ23" s="136"/>
      <c r="AR23" s="137"/>
      <c r="AT23" s="135"/>
      <c r="AU23" s="136"/>
      <c r="AV23" s="136"/>
      <c r="AW23" s="137"/>
      <c r="AY23" s="135"/>
      <c r="AZ23" s="136"/>
      <c r="BA23" s="136"/>
      <c r="BB23" s="137"/>
      <c r="BD23" s="135"/>
      <c r="BE23" s="136"/>
      <c r="BF23" s="136"/>
      <c r="BG23" s="140"/>
    </row>
    <row r="24" spans="1:60" ht="24" customHeight="1" x14ac:dyDescent="0.4">
      <c r="A24" s="541" t="s">
        <v>52</v>
      </c>
      <c r="B24" s="542"/>
      <c r="C24" s="163" t="s">
        <v>11</v>
      </c>
      <c r="D24" s="164" t="s">
        <v>47</v>
      </c>
      <c r="E24" s="141" t="s">
        <v>48</v>
      </c>
      <c r="F24" s="541" t="s">
        <v>52</v>
      </c>
      <c r="G24" s="542"/>
      <c r="H24" s="163" t="s">
        <v>11</v>
      </c>
      <c r="I24" s="164" t="s">
        <v>47</v>
      </c>
      <c r="J24" s="141" t="s">
        <v>48</v>
      </c>
      <c r="K24" s="349" t="s">
        <v>52</v>
      </c>
      <c r="L24" s="350"/>
      <c r="M24" s="163" t="s">
        <v>11</v>
      </c>
      <c r="N24" s="164" t="s">
        <v>47</v>
      </c>
      <c r="O24" s="141" t="s">
        <v>48</v>
      </c>
      <c r="P24" s="349" t="s">
        <v>52</v>
      </c>
      <c r="Q24" s="350"/>
      <c r="R24" s="163" t="s">
        <v>11</v>
      </c>
      <c r="S24" s="164" t="s">
        <v>47</v>
      </c>
      <c r="T24" s="141" t="s">
        <v>48</v>
      </c>
      <c r="U24" s="349" t="s">
        <v>52</v>
      </c>
      <c r="V24" s="350"/>
      <c r="W24" s="165" t="s">
        <v>11</v>
      </c>
      <c r="X24" s="166" t="s">
        <v>47</v>
      </c>
      <c r="Y24" s="141" t="s">
        <v>48</v>
      </c>
      <c r="Z24" s="541" t="s">
        <v>52</v>
      </c>
      <c r="AA24" s="542"/>
      <c r="AB24" s="163" t="s">
        <v>11</v>
      </c>
      <c r="AC24" s="164" t="s">
        <v>47</v>
      </c>
      <c r="AD24" s="141" t="s">
        <v>48</v>
      </c>
      <c r="AE24" s="541" t="s">
        <v>52</v>
      </c>
      <c r="AF24" s="542"/>
      <c r="AG24" s="163" t="s">
        <v>11</v>
      </c>
      <c r="AH24" s="164" t="s">
        <v>47</v>
      </c>
      <c r="AI24" s="141" t="s">
        <v>48</v>
      </c>
      <c r="AJ24" s="541" t="s">
        <v>52</v>
      </c>
      <c r="AK24" s="542"/>
      <c r="AL24" s="163" t="s">
        <v>11</v>
      </c>
      <c r="AM24" s="164" t="s">
        <v>47</v>
      </c>
      <c r="AN24" s="141" t="s">
        <v>48</v>
      </c>
      <c r="AO24" s="541" t="s">
        <v>52</v>
      </c>
      <c r="AP24" s="542"/>
      <c r="AQ24" s="163" t="s">
        <v>11</v>
      </c>
      <c r="AR24" s="164" t="s">
        <v>47</v>
      </c>
      <c r="AS24" s="141" t="s">
        <v>48</v>
      </c>
      <c r="AT24" s="541" t="s">
        <v>52</v>
      </c>
      <c r="AU24" s="542"/>
      <c r="AV24" s="163" t="s">
        <v>11</v>
      </c>
      <c r="AW24" s="164" t="s">
        <v>47</v>
      </c>
      <c r="AX24" s="141" t="s">
        <v>48</v>
      </c>
      <c r="AY24" s="541" t="s">
        <v>52</v>
      </c>
      <c r="AZ24" s="542"/>
      <c r="BA24" s="163" t="s">
        <v>11</v>
      </c>
      <c r="BB24" s="164" t="s">
        <v>47</v>
      </c>
      <c r="BC24" s="141" t="s">
        <v>48</v>
      </c>
      <c r="BD24" s="541" t="s">
        <v>52</v>
      </c>
      <c r="BE24" s="542"/>
      <c r="BF24" s="163" t="s">
        <v>11</v>
      </c>
      <c r="BG24" s="164" t="s">
        <v>47</v>
      </c>
      <c r="BH24" s="142" t="s">
        <v>48</v>
      </c>
    </row>
    <row r="25" spans="1:60" s="172" customFormat="1" ht="20.100000000000001" customHeight="1" x14ac:dyDescent="0.4">
      <c r="A25" s="556">
        <v>0</v>
      </c>
      <c r="B25" s="70" t="str">
        <f>IFERROR(HLOOKUP(A$22,#REF!,SA_GRILLE_STEU!$A25+2,FALSE),"")</f>
        <v/>
      </c>
      <c r="C25" s="185" t="s">
        <v>85</v>
      </c>
      <c r="D25" s="167"/>
      <c r="E25" s="146" t="str">
        <f>IFERROR(HLOOKUP(A$22,#REF!,SA_GRILLE_STEU!$A25+2,FALSE),"")</f>
        <v/>
      </c>
      <c r="F25" s="556">
        <v>0</v>
      </c>
      <c r="G25" s="66" t="str">
        <f>IFERROR(HLOOKUP(F$22,#REF!,SA_GRILLE_STEU!$A25+2,FALSE),"")</f>
        <v/>
      </c>
      <c r="H25" s="185"/>
      <c r="I25" s="168"/>
      <c r="J25" s="146" t="str">
        <f>IFERROR(HLOOKUP(F$22,#REF!,SA_GRILLE_STEU!$A25+2,FALSE),"")</f>
        <v/>
      </c>
      <c r="K25" s="169">
        <v>0</v>
      </c>
      <c r="L25" s="70" t="str">
        <f>IFERROR(HLOOKUP(K$22,#REF!,SA_GRILLE_STEU!$A25+2,FALSE),"")</f>
        <v/>
      </c>
      <c r="M25" s="185"/>
      <c r="N25" s="168"/>
      <c r="O25" s="146" t="str">
        <f>IFERROR(HLOOKUP(K$22,#REF!,SA_GRILLE_STEU!$A25+2,FALSE),"")</f>
        <v/>
      </c>
      <c r="P25" s="169">
        <v>0</v>
      </c>
      <c r="Q25" s="70" t="str">
        <f>IFERROR(HLOOKUP(P$22,#REF!,SA_GRILLE_STEU!$A25+2,FALSE),"")</f>
        <v/>
      </c>
      <c r="R25" s="185"/>
      <c r="S25" s="168"/>
      <c r="T25" s="146" t="str">
        <f>IFERROR(HLOOKUP(P$22,#REF!,SA_GRILLE_STEU!$A25+2,FALSE),"")</f>
        <v/>
      </c>
      <c r="U25" s="169">
        <v>0</v>
      </c>
      <c r="V25" s="66" t="str">
        <f>IFERROR(HLOOKUP(U$22,#REF!,SA_GRILLE_STEU!$A25+2,FALSE),"")</f>
        <v/>
      </c>
      <c r="W25" s="185"/>
      <c r="X25" s="168"/>
      <c r="Y25" s="146" t="str">
        <f>IFERROR(HLOOKUP(U$22,#REF!,SA_GRILLE_STEU!$A25+2,FALSE),"")</f>
        <v/>
      </c>
      <c r="Z25" s="556">
        <v>0</v>
      </c>
      <c r="AA25" s="66" t="str">
        <f>IFERROR(HLOOKUP(Z$22,#REF!,SA_GRILLE_STEU!$A25+2,FALSE),"")</f>
        <v/>
      </c>
      <c r="AB25" s="185"/>
      <c r="AC25" s="168"/>
      <c r="AD25" s="146" t="str">
        <f>IFERROR(HLOOKUP(Z$22,#REF!,SA_GRILLE_STEU!$A25+2,FALSE),"")</f>
        <v/>
      </c>
      <c r="AE25" s="556">
        <v>0</v>
      </c>
      <c r="AF25" s="66" t="str">
        <f>IFERROR(HLOOKUP(AE$22,#REF!,SA_GRILLE_STEU!$A25+2,FALSE),"")</f>
        <v/>
      </c>
      <c r="AG25" s="185"/>
      <c r="AH25" s="168"/>
      <c r="AI25" s="146" t="str">
        <f>IFERROR(HLOOKUP(AE$22,#REF!,SA_GRILLE_STEU!$A25+2,FALSE),"")</f>
        <v/>
      </c>
      <c r="AJ25" s="556">
        <v>0</v>
      </c>
      <c r="AK25" s="73" t="str">
        <f>IFERROR(HLOOKUP(AJ$22,#REF!,SA_GRILLE_STEU!$A25+2,FALSE),"")</f>
        <v/>
      </c>
      <c r="AL25" s="196"/>
      <c r="AM25" s="170"/>
      <c r="AN25" s="146" t="str">
        <f>IFERROR(HLOOKUP(AJ$22,#REF!,SA_GRILLE_STEU!$A25+2,FALSE),"")</f>
        <v/>
      </c>
      <c r="AO25" s="556">
        <v>0</v>
      </c>
      <c r="AP25" s="66" t="str">
        <f>IFERROR(HLOOKUP(AO$22,#REF!,SA_GRILLE_STEU!$A25+2,FALSE),"")</f>
        <v/>
      </c>
      <c r="AQ25" s="185"/>
      <c r="AR25" s="170"/>
      <c r="AS25" s="146" t="str">
        <f>IFERROR(HLOOKUP(AO$22,#REF!,SA_GRILLE_STEU!$A25+2,FALSE),"")</f>
        <v/>
      </c>
      <c r="AT25" s="556">
        <v>0</v>
      </c>
      <c r="AU25" s="66" t="str">
        <f>IFERROR(HLOOKUP(AT$22,#REF!,SA_GRILLE_STEU!$A25+2,FALSE),"")</f>
        <v/>
      </c>
      <c r="AV25" s="185"/>
      <c r="AW25" s="170"/>
      <c r="AX25" s="146" t="str">
        <f>IFERROR(HLOOKUP(AT$22,#REF!,SA_GRILLE_STEU!$A25+2,FALSE),"")</f>
        <v/>
      </c>
      <c r="AY25" s="556">
        <v>0</v>
      </c>
      <c r="AZ25" s="73" t="str">
        <f>IFERROR(HLOOKUP(AY$22,#REF!,SA_GRILLE_STEU!$A25+2,FALSE),"")</f>
        <v/>
      </c>
      <c r="BA25" s="185"/>
      <c r="BB25" s="170"/>
      <c r="BC25" s="146" t="str">
        <f>IFERROR(HLOOKUP(AY$22,#REF!,SA_GRILLE_STEU!$A25+2,FALSE),"")</f>
        <v/>
      </c>
      <c r="BD25" s="556">
        <v>0</v>
      </c>
      <c r="BE25" s="66" t="str">
        <f>IFERROR(HLOOKUP(BD$22,#REF!,SA_GRILLE_STEU!$A25+2,FALSE),"")</f>
        <v/>
      </c>
      <c r="BF25" s="185"/>
      <c r="BG25" s="171"/>
      <c r="BH25" s="146" t="str">
        <f>IFERROR(HLOOKUP(BD$22,#REF!,SA_GRILLE_STEU!$A25+2,FALSE),"")</f>
        <v/>
      </c>
    </row>
    <row r="26" spans="1:60" s="172" customFormat="1" ht="30" customHeight="1" x14ac:dyDescent="0.4">
      <c r="A26" s="557">
        <v>1</v>
      </c>
      <c r="B26" s="71" t="str">
        <f>IFERROR(HLOOKUP(A$22,#REF!,SA_GRILLE_STEU!$A26+2,FALSE),"")</f>
        <v/>
      </c>
      <c r="C26" s="186" t="s">
        <v>156</v>
      </c>
      <c r="D26" s="144" t="str">
        <f>IFERROR(HLOOKUP(A$22,#REF!,SA_GRILLE_STEU!$A26+2,FALSE),"")</f>
        <v/>
      </c>
      <c r="E26" s="146" t="str">
        <f>IFERROR(HLOOKUP(A$22,#REF!,SA_GRILLE_STEU!$A26+2,FALSE),"")</f>
        <v/>
      </c>
      <c r="F26" s="557">
        <v>1</v>
      </c>
      <c r="G26" s="67" t="str">
        <f>IFERROR(HLOOKUP(F$22,#REF!,SA_GRILLE_STEU!$A26+2,FALSE),"")</f>
        <v/>
      </c>
      <c r="H26" s="186"/>
      <c r="I26" s="144" t="str">
        <f>IFERROR(HLOOKUP(F$22,#REF!,SA_GRILLE_STEU!$A26+2,FALSE),"")</f>
        <v/>
      </c>
      <c r="J26" s="146" t="str">
        <f>IFERROR(HLOOKUP(F$22,#REF!,SA_GRILLE_STEU!$A26+2,FALSE),"")</f>
        <v/>
      </c>
      <c r="K26" s="173">
        <v>1</v>
      </c>
      <c r="L26" s="71" t="str">
        <f>IFERROR(HLOOKUP(K$22,#REF!,SA_GRILLE_STEU!$A26+2,FALSE),"")</f>
        <v/>
      </c>
      <c r="M26" s="186"/>
      <c r="N26" s="144" t="str">
        <f>IFERROR(HLOOKUP(K$22,#REF!,SA_GRILLE_STEU!$A26+2,FALSE),"")</f>
        <v/>
      </c>
      <c r="O26" s="146" t="str">
        <f>IFERROR(HLOOKUP(K$22,#REF!,SA_GRILLE_STEU!$A26+2,FALSE),"")</f>
        <v/>
      </c>
      <c r="P26" s="173">
        <v>1</v>
      </c>
      <c r="Q26" s="71" t="str">
        <f>IFERROR(HLOOKUP(P$22,#REF!,SA_GRILLE_STEU!$A26+2,FALSE),"")</f>
        <v/>
      </c>
      <c r="R26" s="186"/>
      <c r="S26" s="144" t="str">
        <f>IFERROR(HLOOKUP(P$22,#REF!,SA_GRILLE_STEU!$A26+2,FALSE),"")</f>
        <v/>
      </c>
      <c r="T26" s="146" t="str">
        <f>IFERROR(HLOOKUP(P$22,#REF!,SA_GRILLE_STEU!$A26+2,FALSE),"")</f>
        <v/>
      </c>
      <c r="U26" s="173">
        <v>1</v>
      </c>
      <c r="V26" s="67" t="str">
        <f>IFERROR(HLOOKUP(U$22,#REF!,SA_GRILLE_STEU!$A26+2,FALSE),"")</f>
        <v/>
      </c>
      <c r="W26" s="186"/>
      <c r="X26" s="144" t="str">
        <f>IFERROR(HLOOKUP(U$22,#REF!,SA_GRILLE_STEU!$A26+2,FALSE),"")</f>
        <v/>
      </c>
      <c r="Y26" s="146" t="str">
        <f>IFERROR(HLOOKUP(U$22,#REF!,SA_GRILLE_STEU!$A26+2,FALSE),"")</f>
        <v/>
      </c>
      <c r="Z26" s="557">
        <v>1</v>
      </c>
      <c r="AA26" s="67" t="str">
        <f>IFERROR(HLOOKUP(Z$22,#REF!,SA_GRILLE_STEU!$A26+2,FALSE),"")</f>
        <v/>
      </c>
      <c r="AB26" s="186"/>
      <c r="AC26" s="144" t="str">
        <f>IFERROR(HLOOKUP(Z$22,#REF!,SA_GRILLE_STEU!$A26+2,FALSE),"")</f>
        <v/>
      </c>
      <c r="AD26" s="146" t="str">
        <f>IFERROR(HLOOKUP(Z$22,#REF!,SA_GRILLE_STEU!$A26+2,FALSE),"")</f>
        <v/>
      </c>
      <c r="AE26" s="557">
        <v>1</v>
      </c>
      <c r="AF26" s="67" t="str">
        <f>IFERROR(HLOOKUP(AE$22,#REF!,SA_GRILLE_STEU!$A26+2,FALSE),"")</f>
        <v/>
      </c>
      <c r="AG26" s="186"/>
      <c r="AH26" s="144" t="str">
        <f>IFERROR(HLOOKUP(AE$22,#REF!,SA_GRILLE_STEU!$A26+2,FALSE),"")</f>
        <v/>
      </c>
      <c r="AI26" s="146" t="str">
        <f>IFERROR(HLOOKUP(AE$22,#REF!,SA_GRILLE_STEU!$A26+2,FALSE),"")</f>
        <v/>
      </c>
      <c r="AJ26" s="557">
        <v>1</v>
      </c>
      <c r="AK26" s="74" t="str">
        <f>IFERROR(HLOOKUP(AJ$22,#REF!,SA_GRILLE_STEU!$A26+2,FALSE),"")</f>
        <v/>
      </c>
      <c r="AL26" s="197"/>
      <c r="AM26" s="144" t="str">
        <f>IFERROR(HLOOKUP(AJ$22,#REF!,SA_GRILLE_STEU!$A26+2,FALSE),"")</f>
        <v/>
      </c>
      <c r="AN26" s="146" t="str">
        <f>IFERROR(HLOOKUP(AJ$22,#REF!,SA_GRILLE_STEU!$A26+2,FALSE),"")</f>
        <v/>
      </c>
      <c r="AO26" s="557">
        <v>1</v>
      </c>
      <c r="AP26" s="67" t="str">
        <f>IFERROR(HLOOKUP(AO$22,#REF!,SA_GRILLE_STEU!$A26+2,FALSE),"")</f>
        <v/>
      </c>
      <c r="AQ26" s="186"/>
      <c r="AR26" s="144" t="str">
        <f>IFERROR(HLOOKUP(AO$22,#REF!,SA_GRILLE_STEU!$A26+2,FALSE),"")</f>
        <v/>
      </c>
      <c r="AS26" s="146" t="str">
        <f>IFERROR(HLOOKUP(AO$22,#REF!,SA_GRILLE_STEU!$A26+2,FALSE),"")</f>
        <v/>
      </c>
      <c r="AT26" s="557">
        <v>1</v>
      </c>
      <c r="AU26" s="67" t="str">
        <f>IFERROR(HLOOKUP(AT$22,#REF!,SA_GRILLE_STEU!$A26+2,FALSE),"")</f>
        <v/>
      </c>
      <c r="AV26" s="186"/>
      <c r="AW26" s="144" t="str">
        <f>IFERROR(HLOOKUP(AT$22,#REF!,SA_GRILLE_STEU!$A26+2,FALSE),"")</f>
        <v/>
      </c>
      <c r="AX26" s="146" t="str">
        <f>IFERROR(HLOOKUP(AT$22,#REF!,SA_GRILLE_STEU!$A26+2,FALSE),"")</f>
        <v/>
      </c>
      <c r="AY26" s="557">
        <v>1</v>
      </c>
      <c r="AZ26" s="74" t="str">
        <f>IFERROR(HLOOKUP(AY$22,#REF!,SA_GRILLE_STEU!$A26+2,FALSE),"")</f>
        <v/>
      </c>
      <c r="BA26" s="186"/>
      <c r="BB26" s="144" t="str">
        <f>IFERROR(HLOOKUP(AY$22,#REF!,SA_GRILLE_STEU!$A26+2,FALSE),"")</f>
        <v/>
      </c>
      <c r="BC26" s="146" t="str">
        <f>IFERROR(HLOOKUP(AY$22,#REF!,SA_GRILLE_STEU!$A26+2,FALSE),"")</f>
        <v/>
      </c>
      <c r="BD26" s="557">
        <v>1</v>
      </c>
      <c r="BE26" s="67" t="str">
        <f>IFERROR(HLOOKUP(BD$22,#REF!,SA_GRILLE_STEU!$A26+2,FALSE),"")</f>
        <v/>
      </c>
      <c r="BF26" s="186"/>
      <c r="BG26" s="147" t="str">
        <f>IFERROR(HLOOKUP(BD$22,#REF!,SA_GRILLE_STEU!$A26+2,FALSE),"")</f>
        <v/>
      </c>
      <c r="BH26" s="146" t="str">
        <f>IFERROR(HLOOKUP(BD$22,#REF!,SA_GRILLE_STEU!$A26+2,FALSE),"")</f>
        <v/>
      </c>
    </row>
    <row r="27" spans="1:60" s="172" customFormat="1" ht="20.100000000000001" customHeight="1" x14ac:dyDescent="0.4">
      <c r="A27" s="557">
        <v>2</v>
      </c>
      <c r="B27" s="71" t="str">
        <f>IFERROR(HLOOKUP(A$22,#REF!,SA_GRILLE_STEU!$A27+2,FALSE),"")</f>
        <v/>
      </c>
      <c r="C27" s="186"/>
      <c r="D27" s="144" t="str">
        <f>IFERROR(HLOOKUP(A$22,#REF!,SA_GRILLE_STEU!$A27+2,FALSE),"")</f>
        <v/>
      </c>
      <c r="E27" s="146" t="str">
        <f>IFERROR(HLOOKUP(A$22,#REF!,SA_GRILLE_STEU!$A27+2,FALSE),"")</f>
        <v/>
      </c>
      <c r="F27" s="557">
        <v>2</v>
      </c>
      <c r="G27" s="67" t="str">
        <f>IFERROR(HLOOKUP(F$22,#REF!,SA_GRILLE_STEU!$A27+2,FALSE),"")</f>
        <v/>
      </c>
      <c r="H27" s="186"/>
      <c r="I27" s="144" t="str">
        <f>IFERROR(HLOOKUP(F$22,#REF!,SA_GRILLE_STEU!$A27+2,FALSE),"")</f>
        <v/>
      </c>
      <c r="J27" s="146" t="str">
        <f>IFERROR(HLOOKUP(F$22,#REF!,SA_GRILLE_STEU!$A27+2,FALSE),"")</f>
        <v/>
      </c>
      <c r="K27" s="173">
        <v>2</v>
      </c>
      <c r="L27" s="71" t="str">
        <f>IFERROR(HLOOKUP(K$22,#REF!,SA_GRILLE_STEU!$A27+2,FALSE),"")</f>
        <v/>
      </c>
      <c r="M27" s="186"/>
      <c r="N27" s="144" t="str">
        <f>IFERROR(HLOOKUP(K$22,#REF!,SA_GRILLE_STEU!$A27+2,FALSE),"")</f>
        <v/>
      </c>
      <c r="O27" s="146" t="str">
        <f>IFERROR(HLOOKUP(K$22,#REF!,SA_GRILLE_STEU!$A27+2,FALSE),"")</f>
        <v/>
      </c>
      <c r="P27" s="173">
        <v>2</v>
      </c>
      <c r="Q27" s="71" t="str">
        <f>IFERROR(HLOOKUP(P$22,#REF!,SA_GRILLE_STEU!$A27+2,FALSE),"")</f>
        <v/>
      </c>
      <c r="R27" s="186"/>
      <c r="S27" s="144" t="str">
        <f>IFERROR(HLOOKUP(P$22,#REF!,SA_GRILLE_STEU!$A27+2,FALSE),"")</f>
        <v/>
      </c>
      <c r="T27" s="146" t="str">
        <f>IFERROR(HLOOKUP(P$22,#REF!,SA_GRILLE_STEU!$A27+2,FALSE),"")</f>
        <v/>
      </c>
      <c r="U27" s="173">
        <v>2</v>
      </c>
      <c r="V27" s="67" t="str">
        <f>IFERROR(HLOOKUP(U$22,#REF!,SA_GRILLE_STEU!$A27+2,FALSE),"")</f>
        <v/>
      </c>
      <c r="W27" s="186"/>
      <c r="X27" s="144" t="str">
        <f>IFERROR(HLOOKUP(U$22,#REF!,SA_GRILLE_STEU!$A27+2,FALSE),"")</f>
        <v/>
      </c>
      <c r="Y27" s="146" t="str">
        <f>IFERROR(HLOOKUP(U$22,#REF!,SA_GRILLE_STEU!$A27+2,FALSE),"")</f>
        <v/>
      </c>
      <c r="Z27" s="557">
        <v>2</v>
      </c>
      <c r="AA27" s="67" t="str">
        <f>IFERROR(HLOOKUP(Z$22,#REF!,SA_GRILLE_STEU!$A27+2,FALSE),"")</f>
        <v/>
      </c>
      <c r="AB27" s="186"/>
      <c r="AC27" s="144" t="str">
        <f>IFERROR(HLOOKUP(Z$22,#REF!,SA_GRILLE_STEU!$A27+2,FALSE),"")</f>
        <v/>
      </c>
      <c r="AD27" s="146" t="str">
        <f>IFERROR(HLOOKUP(Z$22,#REF!,SA_GRILLE_STEU!$A27+2,FALSE),"")</f>
        <v/>
      </c>
      <c r="AE27" s="557">
        <v>2</v>
      </c>
      <c r="AF27" s="67" t="str">
        <f>IFERROR(HLOOKUP(AE$22,#REF!,SA_GRILLE_STEU!$A27+2,FALSE),"")</f>
        <v/>
      </c>
      <c r="AG27" s="186"/>
      <c r="AH27" s="144" t="str">
        <f>IFERROR(HLOOKUP(AE$22,#REF!,SA_GRILLE_STEU!$A27+2,FALSE),"")</f>
        <v/>
      </c>
      <c r="AI27" s="146" t="str">
        <f>IFERROR(HLOOKUP(AE$22,#REF!,SA_GRILLE_STEU!$A27+2,FALSE),"")</f>
        <v/>
      </c>
      <c r="AJ27" s="557">
        <v>2</v>
      </c>
      <c r="AK27" s="74" t="str">
        <f>IFERROR(HLOOKUP(AJ$22,#REF!,SA_GRILLE_STEU!$A27+2,FALSE),"")</f>
        <v/>
      </c>
      <c r="AL27" s="197"/>
      <c r="AM27" s="144" t="str">
        <f>IFERROR(HLOOKUP(AJ$22,#REF!,SA_GRILLE_STEU!$A27+2,FALSE),"")</f>
        <v/>
      </c>
      <c r="AN27" s="146" t="str">
        <f>IFERROR(HLOOKUP(AJ$22,#REF!,SA_GRILLE_STEU!$A27+2,FALSE),"")</f>
        <v/>
      </c>
      <c r="AO27" s="557">
        <v>2</v>
      </c>
      <c r="AP27" s="67" t="str">
        <f>IFERROR(HLOOKUP(AO$22,#REF!,SA_GRILLE_STEU!$A27+2,FALSE),"")</f>
        <v/>
      </c>
      <c r="AQ27" s="186"/>
      <c r="AR27" s="144" t="str">
        <f>IFERROR(HLOOKUP(AO$22,#REF!,SA_GRILLE_STEU!$A27+2,FALSE),"")</f>
        <v/>
      </c>
      <c r="AS27" s="146" t="str">
        <f>IFERROR(HLOOKUP(AO$22,#REF!,SA_GRILLE_STEU!$A27+2,FALSE),"")</f>
        <v/>
      </c>
      <c r="AT27" s="557">
        <v>2</v>
      </c>
      <c r="AU27" s="67" t="str">
        <f>IFERROR(HLOOKUP(AT$22,#REF!,SA_GRILLE_STEU!$A27+2,FALSE),"")</f>
        <v/>
      </c>
      <c r="AV27" s="186"/>
      <c r="AW27" s="144" t="str">
        <f>IFERROR(HLOOKUP(AT$22,#REF!,SA_GRILLE_STEU!$A27+2,FALSE),"")</f>
        <v/>
      </c>
      <c r="AX27" s="146" t="str">
        <f>IFERROR(HLOOKUP(AT$22,#REF!,SA_GRILLE_STEU!$A27+2,FALSE),"")</f>
        <v/>
      </c>
      <c r="AY27" s="557">
        <v>2</v>
      </c>
      <c r="AZ27" s="74" t="str">
        <f>IFERROR(HLOOKUP(AY$22,#REF!,SA_GRILLE_STEU!$A27+2,FALSE),"")</f>
        <v/>
      </c>
      <c r="BA27" s="186"/>
      <c r="BB27" s="144" t="str">
        <f>IFERROR(HLOOKUP(AY$22,#REF!,SA_GRILLE_STEU!$A27+2,FALSE),"")</f>
        <v/>
      </c>
      <c r="BC27" s="146" t="str">
        <f>IFERROR(HLOOKUP(AY$22,#REF!,SA_GRILLE_STEU!$A27+2,FALSE),"")</f>
        <v/>
      </c>
      <c r="BD27" s="557">
        <v>2</v>
      </c>
      <c r="BE27" s="67" t="str">
        <f>IFERROR(HLOOKUP(BD$22,#REF!,SA_GRILLE_STEU!$A27+2,FALSE),"")</f>
        <v/>
      </c>
      <c r="BF27" s="186"/>
      <c r="BG27" s="147" t="str">
        <f>IFERROR(HLOOKUP(BD$22,#REF!,SA_GRILLE_STEU!$A27+2,FALSE),"")</f>
        <v/>
      </c>
      <c r="BH27" s="146" t="str">
        <f>IFERROR(HLOOKUP(BD$22,#REF!,SA_GRILLE_STEU!$A27+2,FALSE),"")</f>
        <v/>
      </c>
    </row>
    <row r="28" spans="1:60" s="172" customFormat="1" ht="30" customHeight="1" x14ac:dyDescent="0.4">
      <c r="A28" s="557">
        <v>3</v>
      </c>
      <c r="B28" s="71" t="str">
        <f>IFERROR(HLOOKUP(A$22,#REF!,SA_GRILLE_STEU!$A28+2,FALSE),"")</f>
        <v/>
      </c>
      <c r="C28" s="186"/>
      <c r="D28" s="144" t="str">
        <f>IFERROR(HLOOKUP(A$22,#REF!,SA_GRILLE_STEU!$A28+2,FALSE),"")</f>
        <v/>
      </c>
      <c r="E28" s="146" t="str">
        <f>IFERROR(HLOOKUP(A$22,#REF!,SA_GRILLE_STEU!$A28+2,FALSE),"")</f>
        <v/>
      </c>
      <c r="F28" s="557">
        <v>3</v>
      </c>
      <c r="G28" s="67" t="str">
        <f>IFERROR(HLOOKUP(F$22,#REF!,SA_GRILLE_STEU!$A28+2,FALSE),"")</f>
        <v/>
      </c>
      <c r="H28" s="186"/>
      <c r="I28" s="144" t="str">
        <f>IFERROR(HLOOKUP(F$22,#REF!,SA_GRILLE_STEU!$A28+2,FALSE),"")</f>
        <v/>
      </c>
      <c r="J28" s="146" t="str">
        <f>IFERROR(HLOOKUP(F$22,#REF!,SA_GRILLE_STEU!$A28+2,FALSE),"")</f>
        <v/>
      </c>
      <c r="K28" s="173">
        <v>3</v>
      </c>
      <c r="L28" s="71" t="str">
        <f>IFERROR(HLOOKUP(K$22,#REF!,SA_GRILLE_STEU!$A28+2,FALSE),"")</f>
        <v/>
      </c>
      <c r="M28" s="186"/>
      <c r="N28" s="144" t="str">
        <f>IFERROR(HLOOKUP(K$22,#REF!,SA_GRILLE_STEU!$A28+2,FALSE),"")</f>
        <v/>
      </c>
      <c r="O28" s="146" t="str">
        <f>IFERROR(HLOOKUP(K$22,#REF!,SA_GRILLE_STEU!$A28+2,FALSE),"")</f>
        <v/>
      </c>
      <c r="P28" s="173">
        <v>3</v>
      </c>
      <c r="Q28" s="71" t="str">
        <f>IFERROR(HLOOKUP(P$22,#REF!,SA_GRILLE_STEU!$A28+2,FALSE),"")</f>
        <v/>
      </c>
      <c r="R28" s="186"/>
      <c r="S28" s="144" t="str">
        <f>IFERROR(HLOOKUP(P$22,#REF!,SA_GRILLE_STEU!$A28+2,FALSE),"")</f>
        <v/>
      </c>
      <c r="T28" s="146" t="str">
        <f>IFERROR(HLOOKUP(P$22,#REF!,SA_GRILLE_STEU!$A28+2,FALSE),"")</f>
        <v/>
      </c>
      <c r="U28" s="173">
        <v>3</v>
      </c>
      <c r="V28" s="67" t="str">
        <f>IFERROR(HLOOKUP(U$22,#REF!,SA_GRILLE_STEU!$A28+2,FALSE),"")</f>
        <v/>
      </c>
      <c r="W28" s="186"/>
      <c r="X28" s="144" t="str">
        <f>IFERROR(HLOOKUP(U$22,#REF!,SA_GRILLE_STEU!$A28+2,FALSE),"")</f>
        <v/>
      </c>
      <c r="Y28" s="146" t="str">
        <f>IFERROR(HLOOKUP(U$22,#REF!,SA_GRILLE_STEU!$A28+2,FALSE),"")</f>
        <v/>
      </c>
      <c r="Z28" s="557">
        <v>3</v>
      </c>
      <c r="AA28" s="67" t="str">
        <f>IFERROR(HLOOKUP(Z$22,#REF!,SA_GRILLE_STEU!$A28+2,FALSE),"")</f>
        <v/>
      </c>
      <c r="AB28" s="186"/>
      <c r="AC28" s="144" t="str">
        <f>IFERROR(HLOOKUP(Z$22,#REF!,SA_GRILLE_STEU!$A28+2,FALSE),"")</f>
        <v/>
      </c>
      <c r="AD28" s="146" t="str">
        <f>IFERROR(HLOOKUP(Z$22,#REF!,SA_GRILLE_STEU!$A28+2,FALSE),"")</f>
        <v/>
      </c>
      <c r="AE28" s="557">
        <v>3</v>
      </c>
      <c r="AF28" s="67" t="str">
        <f>IFERROR(HLOOKUP(AE$22,#REF!,SA_GRILLE_STEU!$A28+2,FALSE),"")</f>
        <v/>
      </c>
      <c r="AG28" s="186"/>
      <c r="AH28" s="144" t="str">
        <f>IFERROR(HLOOKUP(AE$22,#REF!,SA_GRILLE_STEU!$A28+2,FALSE),"")</f>
        <v/>
      </c>
      <c r="AI28" s="146" t="str">
        <f>IFERROR(HLOOKUP(AE$22,#REF!,SA_GRILLE_STEU!$A28+2,FALSE),"")</f>
        <v/>
      </c>
      <c r="AJ28" s="557">
        <v>3</v>
      </c>
      <c r="AK28" s="74" t="str">
        <f>IFERROR(HLOOKUP(AJ$22,#REF!,SA_GRILLE_STEU!$A28+2,FALSE),"")</f>
        <v/>
      </c>
      <c r="AL28" s="197"/>
      <c r="AM28" s="144" t="str">
        <f>IFERROR(HLOOKUP(AJ$22,#REF!,SA_GRILLE_STEU!$A28+2,FALSE),"")</f>
        <v/>
      </c>
      <c r="AN28" s="146" t="str">
        <f>IFERROR(HLOOKUP(AJ$22,#REF!,SA_GRILLE_STEU!$A28+2,FALSE),"")</f>
        <v/>
      </c>
      <c r="AO28" s="557">
        <v>3</v>
      </c>
      <c r="AP28" s="67" t="str">
        <f>IFERROR(HLOOKUP(AO$22,#REF!,SA_GRILLE_STEU!$A28+2,FALSE),"")</f>
        <v/>
      </c>
      <c r="AQ28" s="186"/>
      <c r="AR28" s="144" t="str">
        <f>IFERROR(HLOOKUP(AO$22,#REF!,SA_GRILLE_STEU!$A28+2,FALSE),"")</f>
        <v/>
      </c>
      <c r="AS28" s="146" t="str">
        <f>IFERROR(HLOOKUP(AO$22,#REF!,SA_GRILLE_STEU!$A28+2,FALSE),"")</f>
        <v/>
      </c>
      <c r="AT28" s="557">
        <v>3</v>
      </c>
      <c r="AU28" s="67" t="str">
        <f>IFERROR(HLOOKUP(AT$22,#REF!,SA_GRILLE_STEU!$A28+2,FALSE),"")</f>
        <v/>
      </c>
      <c r="AV28" s="186"/>
      <c r="AW28" s="144" t="str">
        <f>IFERROR(HLOOKUP(AT$22,#REF!,SA_GRILLE_STEU!$A28+2,FALSE),"")</f>
        <v/>
      </c>
      <c r="AX28" s="146" t="str">
        <f>IFERROR(HLOOKUP(AT$22,#REF!,SA_GRILLE_STEU!$A28+2,FALSE),"")</f>
        <v/>
      </c>
      <c r="AY28" s="557">
        <v>3</v>
      </c>
      <c r="AZ28" s="74" t="str">
        <f>IFERROR(HLOOKUP(AY$22,#REF!,SA_GRILLE_STEU!$A28+2,FALSE),"")</f>
        <v/>
      </c>
      <c r="BA28" s="186"/>
      <c r="BB28" s="144" t="str">
        <f>IFERROR(HLOOKUP(AY$22,#REF!,SA_GRILLE_STEU!$A28+2,FALSE),"")</f>
        <v/>
      </c>
      <c r="BC28" s="146" t="str">
        <f>IFERROR(HLOOKUP(AY$22,#REF!,SA_GRILLE_STEU!$A28+2,FALSE),"")</f>
        <v/>
      </c>
      <c r="BD28" s="557">
        <v>3</v>
      </c>
      <c r="BE28" s="67" t="str">
        <f>IFERROR(HLOOKUP(BD$22,#REF!,SA_GRILLE_STEU!$A28+2,FALSE),"")</f>
        <v/>
      </c>
      <c r="BF28" s="186"/>
      <c r="BG28" s="147" t="str">
        <f>IFERROR(HLOOKUP(BD$22,#REF!,SA_GRILLE_STEU!$A28+2,FALSE),"")</f>
        <v/>
      </c>
      <c r="BH28" s="146" t="str">
        <f>IFERROR(HLOOKUP(BD$22,#REF!,SA_GRILLE_STEU!$A28+2,FALSE),"")</f>
        <v/>
      </c>
    </row>
    <row r="29" spans="1:60" s="172" customFormat="1" ht="20.100000000000001" customHeight="1" x14ac:dyDescent="0.4">
      <c r="A29" s="557">
        <v>4</v>
      </c>
      <c r="B29" s="71" t="str">
        <f>IFERROR(HLOOKUP(A$22,#REF!,SA_GRILLE_STEU!$A29+2,FALSE),"")</f>
        <v/>
      </c>
      <c r="C29" s="186"/>
      <c r="D29" s="144" t="str">
        <f>IFERROR(HLOOKUP(A$22,#REF!,SA_GRILLE_STEU!$A29+2,FALSE),"")</f>
        <v/>
      </c>
      <c r="E29" s="146" t="str">
        <f>IFERROR(HLOOKUP(A$22,#REF!,SA_GRILLE_STEU!$A29+2,FALSE),"")</f>
        <v/>
      </c>
      <c r="F29" s="557">
        <v>4</v>
      </c>
      <c r="G29" s="67" t="str">
        <f>IFERROR(HLOOKUP(F$22,#REF!,SA_GRILLE_STEU!$A29+2,FALSE),"")</f>
        <v/>
      </c>
      <c r="H29" s="186"/>
      <c r="I29" s="144" t="str">
        <f>IFERROR(HLOOKUP(F$22,#REF!,SA_GRILLE_STEU!$A29+2,FALSE),"")</f>
        <v/>
      </c>
      <c r="J29" s="146" t="str">
        <f>IFERROR(HLOOKUP(F$22,#REF!,SA_GRILLE_STEU!$A29+2,FALSE),"")</f>
        <v/>
      </c>
      <c r="K29" s="173">
        <v>4</v>
      </c>
      <c r="L29" s="71" t="str">
        <f>IFERROR(HLOOKUP(K$22,#REF!,SA_GRILLE_STEU!$A29+2,FALSE),"")</f>
        <v/>
      </c>
      <c r="M29" s="186"/>
      <c r="N29" s="144" t="str">
        <f>IFERROR(HLOOKUP(K$22,#REF!,SA_GRILLE_STEU!$A29+2,FALSE),"")</f>
        <v/>
      </c>
      <c r="O29" s="146" t="str">
        <f>IFERROR(HLOOKUP(K$22,#REF!,SA_GRILLE_STEU!$A29+2,FALSE),"")</f>
        <v/>
      </c>
      <c r="P29" s="173">
        <v>4</v>
      </c>
      <c r="Q29" s="71" t="str">
        <f>IFERROR(HLOOKUP(P$22,#REF!,SA_GRILLE_STEU!$A29+2,FALSE),"")</f>
        <v/>
      </c>
      <c r="R29" s="186"/>
      <c r="S29" s="144" t="str">
        <f>IFERROR(HLOOKUP(P$22,#REF!,SA_GRILLE_STEU!$A29+2,FALSE),"")</f>
        <v/>
      </c>
      <c r="T29" s="146" t="str">
        <f>IFERROR(HLOOKUP(P$22,#REF!,SA_GRILLE_STEU!$A29+2,FALSE),"")</f>
        <v/>
      </c>
      <c r="U29" s="173">
        <v>4</v>
      </c>
      <c r="V29" s="67" t="str">
        <f>IFERROR(HLOOKUP(U$22,#REF!,SA_GRILLE_STEU!$A29+2,FALSE),"")</f>
        <v/>
      </c>
      <c r="W29" s="186"/>
      <c r="X29" s="144" t="str">
        <f>IFERROR(HLOOKUP(U$22,#REF!,SA_GRILLE_STEU!$A29+2,FALSE),"")</f>
        <v/>
      </c>
      <c r="Y29" s="146" t="str">
        <f>IFERROR(HLOOKUP(U$22,#REF!,SA_GRILLE_STEU!$A29+2,FALSE),"")</f>
        <v/>
      </c>
      <c r="Z29" s="557">
        <v>4</v>
      </c>
      <c r="AA29" s="67" t="str">
        <f>IFERROR(HLOOKUP(Z$22,#REF!,SA_GRILLE_STEU!$A29+2,FALSE),"")</f>
        <v/>
      </c>
      <c r="AB29" s="186"/>
      <c r="AC29" s="144" t="str">
        <f>IFERROR(HLOOKUP(Z$22,#REF!,SA_GRILLE_STEU!$A29+2,FALSE),"")</f>
        <v/>
      </c>
      <c r="AD29" s="146" t="str">
        <f>IFERROR(HLOOKUP(Z$22,#REF!,SA_GRILLE_STEU!$A29+2,FALSE),"")</f>
        <v/>
      </c>
      <c r="AE29" s="557">
        <v>4</v>
      </c>
      <c r="AF29" s="67" t="str">
        <f>IFERROR(HLOOKUP(AE$22,#REF!,SA_GRILLE_STEU!$A29+2,FALSE),"")</f>
        <v/>
      </c>
      <c r="AG29" s="186"/>
      <c r="AH29" s="144" t="str">
        <f>IFERROR(HLOOKUP(AE$22,#REF!,SA_GRILLE_STEU!$A29+2,FALSE),"")</f>
        <v/>
      </c>
      <c r="AI29" s="146" t="str">
        <f>IFERROR(HLOOKUP(AE$22,#REF!,SA_GRILLE_STEU!$A29+2,FALSE),"")</f>
        <v/>
      </c>
      <c r="AJ29" s="557">
        <v>4</v>
      </c>
      <c r="AK29" s="74" t="str">
        <f>IFERROR(HLOOKUP(AJ$22,#REF!,SA_GRILLE_STEU!$A29+2,FALSE),"")</f>
        <v/>
      </c>
      <c r="AL29" s="197"/>
      <c r="AM29" s="144" t="str">
        <f>IFERROR(HLOOKUP(AJ$22,#REF!,SA_GRILLE_STEU!$A29+2,FALSE),"")</f>
        <v/>
      </c>
      <c r="AN29" s="146" t="str">
        <f>IFERROR(HLOOKUP(AJ$22,#REF!,SA_GRILLE_STEU!$A29+2,FALSE),"")</f>
        <v/>
      </c>
      <c r="AO29" s="557">
        <v>4</v>
      </c>
      <c r="AP29" s="67" t="str">
        <f>IFERROR(HLOOKUP(AO$22,#REF!,SA_GRILLE_STEU!$A29+2,FALSE),"")</f>
        <v/>
      </c>
      <c r="AQ29" s="186"/>
      <c r="AR29" s="144" t="str">
        <f>IFERROR(HLOOKUP(AO$22,#REF!,SA_GRILLE_STEU!$A29+2,FALSE),"")</f>
        <v/>
      </c>
      <c r="AS29" s="146" t="str">
        <f>IFERROR(HLOOKUP(AO$22,#REF!,SA_GRILLE_STEU!$A29+2,FALSE),"")</f>
        <v/>
      </c>
      <c r="AT29" s="557">
        <v>4</v>
      </c>
      <c r="AU29" s="67" t="str">
        <f>IFERROR(HLOOKUP(AT$22,#REF!,SA_GRILLE_STEU!$A29+2,FALSE),"")</f>
        <v/>
      </c>
      <c r="AV29" s="186"/>
      <c r="AW29" s="144" t="str">
        <f>IFERROR(HLOOKUP(AT$22,#REF!,SA_GRILLE_STEU!$A29+2,FALSE),"")</f>
        <v/>
      </c>
      <c r="AX29" s="146" t="str">
        <f>IFERROR(HLOOKUP(AT$22,#REF!,SA_GRILLE_STEU!$A29+2,FALSE),"")</f>
        <v/>
      </c>
      <c r="AY29" s="557">
        <v>4</v>
      </c>
      <c r="AZ29" s="74" t="str">
        <f>IFERROR(HLOOKUP(AY$22,#REF!,SA_GRILLE_STEU!$A29+2,FALSE),"")</f>
        <v/>
      </c>
      <c r="BA29" s="186"/>
      <c r="BB29" s="144" t="str">
        <f>IFERROR(HLOOKUP(AY$22,#REF!,SA_GRILLE_STEU!$A29+2,FALSE),"")</f>
        <v/>
      </c>
      <c r="BC29" s="146" t="str">
        <f>IFERROR(HLOOKUP(AY$22,#REF!,SA_GRILLE_STEU!$A29+2,FALSE),"")</f>
        <v/>
      </c>
      <c r="BD29" s="557">
        <v>4</v>
      </c>
      <c r="BE29" s="67" t="str">
        <f>IFERROR(HLOOKUP(BD$22,#REF!,SA_GRILLE_STEU!$A29+2,FALSE),"")</f>
        <v/>
      </c>
      <c r="BF29" s="186"/>
      <c r="BG29" s="147" t="str">
        <f>IFERROR(HLOOKUP(BD$22,#REF!,SA_GRILLE_STEU!$A29+2,FALSE),"")</f>
        <v/>
      </c>
      <c r="BH29" s="146" t="str">
        <f>IFERROR(HLOOKUP(BD$22,#REF!,SA_GRILLE_STEU!$A29+2,FALSE),"")</f>
        <v/>
      </c>
    </row>
    <row r="30" spans="1:60" s="172" customFormat="1" ht="20.100000000000001" customHeight="1" x14ac:dyDescent="0.4">
      <c r="A30" s="557">
        <v>5</v>
      </c>
      <c r="B30" s="71" t="str">
        <f>IFERROR(HLOOKUP(A$22,#REF!,SA_GRILLE_STEU!$A30+2,FALSE),"")</f>
        <v/>
      </c>
      <c r="C30" s="186"/>
      <c r="D30" s="144" t="str">
        <f>IFERROR(HLOOKUP(A$22,#REF!,SA_GRILLE_STEU!$A30+2,FALSE),"")</f>
        <v/>
      </c>
      <c r="E30" s="146" t="str">
        <f>IFERROR(HLOOKUP(A$22,#REF!,SA_GRILLE_STEU!$A30+2,FALSE),"")</f>
        <v/>
      </c>
      <c r="F30" s="557">
        <v>5</v>
      </c>
      <c r="G30" s="67" t="str">
        <f>IFERROR(HLOOKUP(F$22,#REF!,SA_GRILLE_STEU!$A30+2,FALSE),"")</f>
        <v/>
      </c>
      <c r="H30" s="186"/>
      <c r="I30" s="144" t="str">
        <f>IFERROR(HLOOKUP(F$22,#REF!,SA_GRILLE_STEU!$A30+2,FALSE),"")</f>
        <v/>
      </c>
      <c r="J30" s="146" t="str">
        <f>IFERROR(HLOOKUP(F$22,#REF!,SA_GRILLE_STEU!$A30+2,FALSE),"")</f>
        <v/>
      </c>
      <c r="K30" s="173">
        <v>5</v>
      </c>
      <c r="L30" s="71" t="str">
        <f>IFERROR(HLOOKUP(K$22,#REF!,SA_GRILLE_STEU!$A30+2,FALSE),"")</f>
        <v/>
      </c>
      <c r="M30" s="186"/>
      <c r="N30" s="144" t="str">
        <f>IFERROR(HLOOKUP(K$22,#REF!,SA_GRILLE_STEU!$A30+2,FALSE),"")</f>
        <v/>
      </c>
      <c r="O30" s="146" t="str">
        <f>IFERROR(HLOOKUP(K$22,#REF!,SA_GRILLE_STEU!$A30+2,FALSE),"")</f>
        <v/>
      </c>
      <c r="P30" s="173">
        <v>5</v>
      </c>
      <c r="Q30" s="71" t="str">
        <f>IFERROR(HLOOKUP(P$22,#REF!,SA_GRILLE_STEU!$A30+2,FALSE),"")</f>
        <v/>
      </c>
      <c r="R30" s="186"/>
      <c r="S30" s="144" t="str">
        <f>IFERROR(HLOOKUP(P$22,#REF!,SA_GRILLE_STEU!$A30+2,FALSE),"")</f>
        <v/>
      </c>
      <c r="T30" s="146" t="str">
        <f>IFERROR(HLOOKUP(P$22,#REF!,SA_GRILLE_STEU!$A30+2,FALSE),"")</f>
        <v/>
      </c>
      <c r="U30" s="173">
        <v>5</v>
      </c>
      <c r="V30" s="67" t="str">
        <f>IFERROR(HLOOKUP(U$22,#REF!,SA_GRILLE_STEU!$A30+2,FALSE),"")</f>
        <v/>
      </c>
      <c r="W30" s="186"/>
      <c r="X30" s="144" t="str">
        <f>IFERROR(HLOOKUP(U$22,#REF!,SA_GRILLE_STEU!$A30+2,FALSE),"")</f>
        <v/>
      </c>
      <c r="Y30" s="146" t="str">
        <f>IFERROR(HLOOKUP(U$22,#REF!,SA_GRILLE_STEU!$A30+2,FALSE),"")</f>
        <v/>
      </c>
      <c r="Z30" s="557">
        <v>5</v>
      </c>
      <c r="AA30" s="67" t="str">
        <f>IFERROR(HLOOKUP(Z$22,#REF!,SA_GRILLE_STEU!$A30+2,FALSE),"")</f>
        <v/>
      </c>
      <c r="AB30" s="186"/>
      <c r="AC30" s="144" t="str">
        <f>IFERROR(HLOOKUP(Z$22,#REF!,SA_GRILLE_STEU!$A30+2,FALSE),"")</f>
        <v/>
      </c>
      <c r="AD30" s="146" t="str">
        <f>IFERROR(HLOOKUP(Z$22,#REF!,SA_GRILLE_STEU!$A30+2,FALSE),"")</f>
        <v/>
      </c>
      <c r="AE30" s="557">
        <v>5</v>
      </c>
      <c r="AF30" s="67" t="str">
        <f>IFERROR(HLOOKUP(AE$22,#REF!,SA_GRILLE_STEU!$A30+2,FALSE),"")</f>
        <v/>
      </c>
      <c r="AG30" s="186"/>
      <c r="AH30" s="144" t="str">
        <f>IFERROR(HLOOKUP(AE$22,#REF!,SA_GRILLE_STEU!$A30+2,FALSE),"")</f>
        <v/>
      </c>
      <c r="AI30" s="146" t="str">
        <f>IFERROR(HLOOKUP(AE$22,#REF!,SA_GRILLE_STEU!$A30+2,FALSE),"")</f>
        <v/>
      </c>
      <c r="AJ30" s="557">
        <v>5</v>
      </c>
      <c r="AK30" s="74" t="str">
        <f>IFERROR(HLOOKUP(AJ$22,#REF!,SA_GRILLE_STEU!$A30+2,FALSE),"")</f>
        <v/>
      </c>
      <c r="AL30" s="197"/>
      <c r="AM30" s="144" t="str">
        <f>IFERROR(HLOOKUP(AJ$22,#REF!,SA_GRILLE_STEU!$A30+2,FALSE),"")</f>
        <v/>
      </c>
      <c r="AN30" s="146" t="str">
        <f>IFERROR(HLOOKUP(AJ$22,#REF!,SA_GRILLE_STEU!$A30+2,FALSE),"")</f>
        <v/>
      </c>
      <c r="AO30" s="557">
        <v>5</v>
      </c>
      <c r="AP30" s="67" t="str">
        <f>IFERROR(HLOOKUP(AO$22,#REF!,SA_GRILLE_STEU!$A30+2,FALSE),"")</f>
        <v/>
      </c>
      <c r="AQ30" s="186"/>
      <c r="AR30" s="144" t="str">
        <f>IFERROR(HLOOKUP(AO$22,#REF!,SA_GRILLE_STEU!$A30+2,FALSE),"")</f>
        <v/>
      </c>
      <c r="AS30" s="146" t="str">
        <f>IFERROR(HLOOKUP(AO$22,#REF!,SA_GRILLE_STEU!$A30+2,FALSE),"")</f>
        <v/>
      </c>
      <c r="AT30" s="557">
        <v>5</v>
      </c>
      <c r="AU30" s="67" t="str">
        <f>IFERROR(HLOOKUP(AT$22,#REF!,SA_GRILLE_STEU!$A30+2,FALSE),"")</f>
        <v/>
      </c>
      <c r="AV30" s="186"/>
      <c r="AW30" s="144" t="str">
        <f>IFERROR(HLOOKUP(AT$22,#REF!,SA_GRILLE_STEU!$A30+2,FALSE),"")</f>
        <v/>
      </c>
      <c r="AX30" s="146" t="str">
        <f>IFERROR(HLOOKUP(AT$22,#REF!,SA_GRILLE_STEU!$A30+2,FALSE),"")</f>
        <v/>
      </c>
      <c r="AY30" s="557">
        <v>5</v>
      </c>
      <c r="AZ30" s="74" t="str">
        <f>IFERROR(HLOOKUP(AY$22,#REF!,SA_GRILLE_STEU!$A30+2,FALSE),"")</f>
        <v/>
      </c>
      <c r="BA30" s="186"/>
      <c r="BB30" s="144" t="str">
        <f>IFERROR(HLOOKUP(AY$22,#REF!,SA_GRILLE_STEU!$A30+2,FALSE),"")</f>
        <v/>
      </c>
      <c r="BC30" s="146" t="str">
        <f>IFERROR(HLOOKUP(AY$22,#REF!,SA_GRILLE_STEU!$A30+2,FALSE),"")</f>
        <v/>
      </c>
      <c r="BD30" s="557">
        <v>5</v>
      </c>
      <c r="BE30" s="67" t="str">
        <f>IFERROR(HLOOKUP(BD$22,#REF!,SA_GRILLE_STEU!$A30+2,FALSE),"")</f>
        <v/>
      </c>
      <c r="BF30" s="186"/>
      <c r="BG30" s="147" t="str">
        <f>IFERROR(HLOOKUP(BD$22,#REF!,SA_GRILLE_STEU!$A30+2,FALSE),"")</f>
        <v/>
      </c>
      <c r="BH30" s="146" t="str">
        <f>IFERROR(HLOOKUP(BD$22,#REF!,SA_GRILLE_STEU!$A30+2,FALSE),"")</f>
        <v/>
      </c>
    </row>
    <row r="31" spans="1:60" s="172" customFormat="1" ht="36" customHeight="1" x14ac:dyDescent="0.4">
      <c r="A31" s="557">
        <v>6</v>
      </c>
      <c r="B31" s="71" t="str">
        <f>IFERROR(HLOOKUP(A$22,#REF!,SA_GRILLE_STEU!$A31+2,FALSE),"")</f>
        <v/>
      </c>
      <c r="C31" s="186"/>
      <c r="D31" s="144" t="str">
        <f>IFERROR(HLOOKUP(A$22,#REF!,SA_GRILLE_STEU!$A31+2,FALSE),"")</f>
        <v/>
      </c>
      <c r="E31" s="146" t="str">
        <f>IFERROR(HLOOKUP(A$22,#REF!,SA_GRILLE_STEU!$A31+2,FALSE),"")</f>
        <v/>
      </c>
      <c r="F31" s="557">
        <v>6</v>
      </c>
      <c r="G31" s="67" t="str">
        <f>IFERROR(HLOOKUP(F$22,#REF!,SA_GRILLE_STEU!$A31+2,FALSE),"")</f>
        <v/>
      </c>
      <c r="H31" s="186"/>
      <c r="I31" s="144" t="str">
        <f>IFERROR(HLOOKUP(F$22,#REF!,SA_GRILLE_STEU!$A31+2,FALSE),"")</f>
        <v/>
      </c>
      <c r="J31" s="146" t="str">
        <f>IFERROR(HLOOKUP(F$22,#REF!,SA_GRILLE_STEU!$A31+2,FALSE),"")</f>
        <v/>
      </c>
      <c r="K31" s="173">
        <v>6</v>
      </c>
      <c r="L31" s="71" t="str">
        <f>IFERROR(HLOOKUP(K$22,#REF!,SA_GRILLE_STEU!$A31+2,FALSE),"")</f>
        <v/>
      </c>
      <c r="M31" s="186"/>
      <c r="N31" s="144" t="str">
        <f>IFERROR(HLOOKUP(K$22,#REF!,SA_GRILLE_STEU!$A31+2,FALSE),"")</f>
        <v/>
      </c>
      <c r="O31" s="146" t="str">
        <f>IFERROR(HLOOKUP(K$22,#REF!,SA_GRILLE_STEU!$A31+2,FALSE),"")</f>
        <v/>
      </c>
      <c r="P31" s="173">
        <v>6</v>
      </c>
      <c r="Q31" s="71" t="str">
        <f>IFERROR(HLOOKUP(P$22,#REF!,SA_GRILLE_STEU!$A31+2,FALSE),"")</f>
        <v/>
      </c>
      <c r="R31" s="186"/>
      <c r="S31" s="144" t="str">
        <f>IFERROR(HLOOKUP(P$22,#REF!,SA_GRILLE_STEU!$A31+2,FALSE),"")</f>
        <v/>
      </c>
      <c r="T31" s="146" t="str">
        <f>IFERROR(HLOOKUP(P$22,#REF!,SA_GRILLE_STEU!$A31+2,FALSE),"")</f>
        <v/>
      </c>
      <c r="U31" s="173">
        <v>6</v>
      </c>
      <c r="V31" s="67" t="str">
        <f>IFERROR(HLOOKUP(U$22,#REF!,SA_GRILLE_STEU!$A31+2,FALSE),"")</f>
        <v/>
      </c>
      <c r="W31" s="186"/>
      <c r="X31" s="144" t="str">
        <f>IFERROR(HLOOKUP(U$22,#REF!,SA_GRILLE_STEU!$A31+2,FALSE),"")</f>
        <v/>
      </c>
      <c r="Y31" s="146" t="str">
        <f>IFERROR(HLOOKUP(U$22,#REF!,SA_GRILLE_STEU!$A31+2,FALSE),"")</f>
        <v/>
      </c>
      <c r="Z31" s="557">
        <v>6</v>
      </c>
      <c r="AA31" s="67" t="str">
        <f>IFERROR(HLOOKUP(Z$22,#REF!,SA_GRILLE_STEU!$A31+2,FALSE),"")</f>
        <v/>
      </c>
      <c r="AB31" s="186"/>
      <c r="AC31" s="144" t="str">
        <f>IFERROR(HLOOKUP(Z$22,#REF!,SA_GRILLE_STEU!$A31+2,FALSE),"")</f>
        <v/>
      </c>
      <c r="AD31" s="146" t="str">
        <f>IFERROR(HLOOKUP(Z$22,#REF!,SA_GRILLE_STEU!$A31+2,FALSE),"")</f>
        <v/>
      </c>
      <c r="AE31" s="557">
        <v>6</v>
      </c>
      <c r="AF31" s="67" t="str">
        <f>IFERROR(HLOOKUP(AE$22,#REF!,SA_GRILLE_STEU!$A31+2,FALSE),"")</f>
        <v/>
      </c>
      <c r="AG31" s="186"/>
      <c r="AH31" s="144" t="str">
        <f>IFERROR(HLOOKUP(AE$22,#REF!,SA_GRILLE_STEU!$A31+2,FALSE),"")</f>
        <v/>
      </c>
      <c r="AI31" s="146" t="str">
        <f>IFERROR(HLOOKUP(AE$22,#REF!,SA_GRILLE_STEU!$A31+2,FALSE),"")</f>
        <v/>
      </c>
      <c r="AJ31" s="557">
        <v>6</v>
      </c>
      <c r="AK31" s="74" t="str">
        <f>IFERROR(HLOOKUP(AJ$22,#REF!,SA_GRILLE_STEU!$A31+2,FALSE),"")</f>
        <v/>
      </c>
      <c r="AL31" s="197"/>
      <c r="AM31" s="144" t="str">
        <f>IFERROR(HLOOKUP(AJ$22,#REF!,SA_GRILLE_STEU!$A31+2,FALSE),"")</f>
        <v/>
      </c>
      <c r="AN31" s="146" t="str">
        <f>IFERROR(HLOOKUP(AJ$22,#REF!,SA_GRILLE_STEU!$A31+2,FALSE),"")</f>
        <v/>
      </c>
      <c r="AO31" s="557">
        <v>6</v>
      </c>
      <c r="AP31" s="67" t="str">
        <f>IFERROR(HLOOKUP(AO$22,#REF!,SA_GRILLE_STEU!$A31+2,FALSE),"")</f>
        <v/>
      </c>
      <c r="AQ31" s="186"/>
      <c r="AR31" s="144" t="str">
        <f>IFERROR(HLOOKUP(AO$22,#REF!,SA_GRILLE_STEU!$A31+2,FALSE),"")</f>
        <v/>
      </c>
      <c r="AS31" s="146" t="str">
        <f>IFERROR(HLOOKUP(AO$22,#REF!,SA_GRILLE_STEU!$A31+2,FALSE),"")</f>
        <v/>
      </c>
      <c r="AT31" s="557">
        <v>6</v>
      </c>
      <c r="AU31" s="67" t="str">
        <f>IFERROR(HLOOKUP(AT$22,#REF!,SA_GRILLE_STEU!$A31+2,FALSE),"")</f>
        <v/>
      </c>
      <c r="AV31" s="186"/>
      <c r="AW31" s="144" t="str">
        <f>IFERROR(HLOOKUP(AT$22,#REF!,SA_GRILLE_STEU!$A31+2,FALSE),"")</f>
        <v/>
      </c>
      <c r="AX31" s="146" t="str">
        <f>IFERROR(HLOOKUP(AT$22,#REF!,SA_GRILLE_STEU!$A31+2,FALSE),"")</f>
        <v/>
      </c>
      <c r="AY31" s="557">
        <v>6</v>
      </c>
      <c r="AZ31" s="74" t="str">
        <f>IFERROR(HLOOKUP(AY$22,#REF!,SA_GRILLE_STEU!$A31+2,FALSE),"")</f>
        <v/>
      </c>
      <c r="BA31" s="186"/>
      <c r="BB31" s="144" t="str">
        <f>IFERROR(HLOOKUP(AY$22,#REF!,SA_GRILLE_STEU!$A31+2,FALSE),"")</f>
        <v/>
      </c>
      <c r="BC31" s="146" t="str">
        <f>IFERROR(HLOOKUP(AY$22,#REF!,SA_GRILLE_STEU!$A31+2,FALSE),"")</f>
        <v/>
      </c>
      <c r="BD31" s="557">
        <v>6</v>
      </c>
      <c r="BE31" s="67" t="str">
        <f>IFERROR(HLOOKUP(BD$22,#REF!,SA_GRILLE_STEU!$A31+2,FALSE),"")</f>
        <v/>
      </c>
      <c r="BF31" s="186"/>
      <c r="BG31" s="147" t="str">
        <f>IFERROR(HLOOKUP(BD$22,#REF!,SA_GRILLE_STEU!$A31+2,FALSE),"")</f>
        <v/>
      </c>
      <c r="BH31" s="146" t="str">
        <f>IFERROR(HLOOKUP(BD$22,#REF!,SA_GRILLE_STEU!$A31+2,FALSE),"")</f>
        <v/>
      </c>
    </row>
    <row r="32" spans="1:60" s="172" customFormat="1" ht="20.100000000000001" customHeight="1" x14ac:dyDescent="0.4">
      <c r="A32" s="557">
        <v>7</v>
      </c>
      <c r="B32" s="71" t="str">
        <f>IFERROR(HLOOKUP(A$22,#REF!,SA_GRILLE_STEU!$A32+2,FALSE),"")</f>
        <v/>
      </c>
      <c r="C32" s="186"/>
      <c r="D32" s="144" t="str">
        <f>IFERROR(HLOOKUP(A$22,#REF!,SA_GRILLE_STEU!$A32+2,FALSE),"")</f>
        <v/>
      </c>
      <c r="E32" s="146" t="str">
        <f>IFERROR(HLOOKUP(A$22,#REF!,SA_GRILLE_STEU!$A32+2,FALSE),"")</f>
        <v/>
      </c>
      <c r="F32" s="557">
        <v>7</v>
      </c>
      <c r="G32" s="67" t="str">
        <f>IFERROR(HLOOKUP(F$22,#REF!,SA_GRILLE_STEU!$A32+2,FALSE),"")</f>
        <v/>
      </c>
      <c r="H32" s="186"/>
      <c r="I32" s="144" t="str">
        <f>IFERROR(HLOOKUP(F$22,#REF!,SA_GRILLE_STEU!$A32+2,FALSE),"")</f>
        <v/>
      </c>
      <c r="J32" s="146" t="str">
        <f>IFERROR(HLOOKUP(F$22,#REF!,SA_GRILLE_STEU!$A32+2,FALSE),"")</f>
        <v/>
      </c>
      <c r="K32" s="173">
        <v>7</v>
      </c>
      <c r="L32" s="71" t="str">
        <f>IFERROR(HLOOKUP(K$22,#REF!,SA_GRILLE_STEU!$A32+2,FALSE),"")</f>
        <v/>
      </c>
      <c r="M32" s="186"/>
      <c r="N32" s="144" t="str">
        <f>IFERROR(HLOOKUP(K$22,#REF!,SA_GRILLE_STEU!$A32+2,FALSE),"")</f>
        <v/>
      </c>
      <c r="O32" s="146" t="str">
        <f>IFERROR(HLOOKUP(K$22,#REF!,SA_GRILLE_STEU!$A32+2,FALSE),"")</f>
        <v/>
      </c>
      <c r="P32" s="173">
        <v>7</v>
      </c>
      <c r="Q32" s="71" t="str">
        <f>IFERROR(HLOOKUP(P$22,#REF!,SA_GRILLE_STEU!$A32+2,FALSE),"")</f>
        <v/>
      </c>
      <c r="R32" s="186"/>
      <c r="S32" s="144" t="str">
        <f>IFERROR(HLOOKUP(P$22,#REF!,SA_GRILLE_STEU!$A32+2,FALSE),"")</f>
        <v/>
      </c>
      <c r="T32" s="146" t="str">
        <f>IFERROR(HLOOKUP(P$22,#REF!,SA_GRILLE_STEU!$A32+2,FALSE),"")</f>
        <v/>
      </c>
      <c r="U32" s="173">
        <v>7</v>
      </c>
      <c r="V32" s="67" t="str">
        <f>IFERROR(HLOOKUP(U$22,#REF!,SA_GRILLE_STEU!$A32+2,FALSE),"")</f>
        <v/>
      </c>
      <c r="W32" s="186"/>
      <c r="X32" s="144" t="str">
        <f>IFERROR(HLOOKUP(U$22,#REF!,SA_GRILLE_STEU!$A32+2,FALSE),"")</f>
        <v/>
      </c>
      <c r="Y32" s="146" t="str">
        <f>IFERROR(HLOOKUP(U$22,#REF!,SA_GRILLE_STEU!$A32+2,FALSE),"")</f>
        <v/>
      </c>
      <c r="Z32" s="557">
        <v>7</v>
      </c>
      <c r="AA32" s="67" t="str">
        <f>IFERROR(HLOOKUP(Z$22,#REF!,SA_GRILLE_STEU!$A32+2,FALSE),"")</f>
        <v/>
      </c>
      <c r="AB32" s="186"/>
      <c r="AC32" s="144" t="str">
        <f>IFERROR(HLOOKUP(Z$22,#REF!,SA_GRILLE_STEU!$A32+2,FALSE),"")</f>
        <v/>
      </c>
      <c r="AD32" s="146" t="str">
        <f>IFERROR(HLOOKUP(Z$22,#REF!,SA_GRILLE_STEU!$A32+2,FALSE),"")</f>
        <v/>
      </c>
      <c r="AE32" s="557">
        <v>7</v>
      </c>
      <c r="AF32" s="67" t="str">
        <f>IFERROR(HLOOKUP(AE$22,#REF!,SA_GRILLE_STEU!$A32+2,FALSE),"")</f>
        <v/>
      </c>
      <c r="AG32" s="186"/>
      <c r="AH32" s="144" t="str">
        <f>IFERROR(HLOOKUP(AE$22,#REF!,SA_GRILLE_STEU!$A32+2,FALSE),"")</f>
        <v/>
      </c>
      <c r="AI32" s="146" t="str">
        <f>IFERROR(HLOOKUP(AE$22,#REF!,SA_GRILLE_STEU!$A32+2,FALSE),"")</f>
        <v/>
      </c>
      <c r="AJ32" s="557">
        <v>7</v>
      </c>
      <c r="AK32" s="74" t="str">
        <f>IFERROR(HLOOKUP(AJ$22,#REF!,SA_GRILLE_STEU!$A32+2,FALSE),"")</f>
        <v/>
      </c>
      <c r="AL32" s="197"/>
      <c r="AM32" s="144" t="str">
        <f>IFERROR(HLOOKUP(AJ$22,#REF!,SA_GRILLE_STEU!$A32+2,FALSE),"")</f>
        <v/>
      </c>
      <c r="AN32" s="146" t="str">
        <f>IFERROR(HLOOKUP(AJ$22,#REF!,SA_GRILLE_STEU!$A32+2,FALSE),"")</f>
        <v/>
      </c>
      <c r="AO32" s="557">
        <v>7</v>
      </c>
      <c r="AP32" s="67" t="str">
        <f>IFERROR(HLOOKUP(AO$22,#REF!,SA_GRILLE_STEU!$A32+2,FALSE),"")</f>
        <v/>
      </c>
      <c r="AQ32" s="186"/>
      <c r="AR32" s="144" t="str">
        <f>IFERROR(HLOOKUP(AO$22,#REF!,SA_GRILLE_STEU!$A32+2,FALSE),"")</f>
        <v/>
      </c>
      <c r="AS32" s="146" t="str">
        <f>IFERROR(HLOOKUP(AO$22,#REF!,SA_GRILLE_STEU!$A32+2,FALSE),"")</f>
        <v/>
      </c>
      <c r="AT32" s="557">
        <v>7</v>
      </c>
      <c r="AU32" s="67" t="str">
        <f>IFERROR(HLOOKUP(AT$22,#REF!,SA_GRILLE_STEU!$A32+2,FALSE),"")</f>
        <v/>
      </c>
      <c r="AV32" s="186"/>
      <c r="AW32" s="144" t="str">
        <f>IFERROR(HLOOKUP(AT$22,#REF!,SA_GRILLE_STEU!$A32+2,FALSE),"")</f>
        <v/>
      </c>
      <c r="AX32" s="146" t="str">
        <f>IFERROR(HLOOKUP(AT$22,#REF!,SA_GRILLE_STEU!$A32+2,FALSE),"")</f>
        <v/>
      </c>
      <c r="AY32" s="557">
        <v>7</v>
      </c>
      <c r="AZ32" s="74" t="str">
        <f>IFERROR(HLOOKUP(AY$22,#REF!,SA_GRILLE_STEU!$A32+2,FALSE),"")</f>
        <v/>
      </c>
      <c r="BA32" s="186"/>
      <c r="BB32" s="144" t="str">
        <f>IFERROR(HLOOKUP(AY$22,#REF!,SA_GRILLE_STEU!$A32+2,FALSE),"")</f>
        <v/>
      </c>
      <c r="BC32" s="146" t="str">
        <f>IFERROR(HLOOKUP(AY$22,#REF!,SA_GRILLE_STEU!$A32+2,FALSE),"")</f>
        <v/>
      </c>
      <c r="BD32" s="557">
        <v>7</v>
      </c>
      <c r="BE32" s="67" t="str">
        <f>IFERROR(HLOOKUP(BD$22,#REF!,SA_GRILLE_STEU!$A32+2,FALSE),"")</f>
        <v/>
      </c>
      <c r="BF32" s="186"/>
      <c r="BG32" s="147" t="str">
        <f>IFERROR(HLOOKUP(BD$22,#REF!,SA_GRILLE_STEU!$A32+2,FALSE),"")</f>
        <v/>
      </c>
      <c r="BH32" s="146" t="str">
        <f>IFERROR(HLOOKUP(BD$22,#REF!,SA_GRILLE_STEU!$A32+2,FALSE),"")</f>
        <v/>
      </c>
    </row>
    <row r="33" spans="1:60" s="172" customFormat="1" ht="20.100000000000001" customHeight="1" x14ac:dyDescent="0.4">
      <c r="A33" s="557">
        <v>8</v>
      </c>
      <c r="B33" s="71" t="str">
        <f>IFERROR(HLOOKUP(A$22,#REF!,SA_GRILLE_STEU!$A33+2,FALSE),"")</f>
        <v/>
      </c>
      <c r="C33" s="186"/>
      <c r="D33" s="144" t="str">
        <f>IFERROR(HLOOKUP(A$22,#REF!,SA_GRILLE_STEU!$A33+2,FALSE),"")</f>
        <v/>
      </c>
      <c r="E33" s="146" t="str">
        <f>IFERROR(HLOOKUP(A$22,#REF!,SA_GRILLE_STEU!$A33+2,FALSE),"")</f>
        <v/>
      </c>
      <c r="F33" s="557">
        <v>8</v>
      </c>
      <c r="G33" s="67" t="str">
        <f>IFERROR(HLOOKUP(F$22,#REF!,SA_GRILLE_STEU!$A33+2,FALSE),"")</f>
        <v/>
      </c>
      <c r="H33" s="186"/>
      <c r="I33" s="144" t="str">
        <f>IFERROR(HLOOKUP(F$22,#REF!,SA_GRILLE_STEU!$A33+2,FALSE),"")</f>
        <v/>
      </c>
      <c r="J33" s="146" t="str">
        <f>IFERROR(HLOOKUP(F$22,#REF!,SA_GRILLE_STEU!$A33+2,FALSE),"")</f>
        <v/>
      </c>
      <c r="K33" s="173">
        <v>8</v>
      </c>
      <c r="L33" s="71" t="str">
        <f>IFERROR(HLOOKUP(K$22,#REF!,SA_GRILLE_STEU!$A33+2,FALSE),"")</f>
        <v/>
      </c>
      <c r="M33" s="186"/>
      <c r="N33" s="144" t="str">
        <f>IFERROR(HLOOKUP(K$22,#REF!,SA_GRILLE_STEU!$A33+2,FALSE),"")</f>
        <v/>
      </c>
      <c r="O33" s="146" t="str">
        <f>IFERROR(HLOOKUP(K$22,#REF!,SA_GRILLE_STEU!$A33+2,FALSE),"")</f>
        <v/>
      </c>
      <c r="P33" s="173">
        <v>8</v>
      </c>
      <c r="Q33" s="71" t="str">
        <f>IFERROR(HLOOKUP(P$22,#REF!,SA_GRILLE_STEU!$A33+2,FALSE),"")</f>
        <v/>
      </c>
      <c r="R33" s="186"/>
      <c r="S33" s="144" t="str">
        <f>IFERROR(HLOOKUP(P$22,#REF!,SA_GRILLE_STEU!$A33+2,FALSE),"")</f>
        <v/>
      </c>
      <c r="T33" s="146" t="str">
        <f>IFERROR(HLOOKUP(P$22,#REF!,SA_GRILLE_STEU!$A33+2,FALSE),"")</f>
        <v/>
      </c>
      <c r="U33" s="173">
        <v>8</v>
      </c>
      <c r="V33" s="67" t="str">
        <f>IFERROR(HLOOKUP(U$22,#REF!,SA_GRILLE_STEU!$A33+2,FALSE),"")</f>
        <v/>
      </c>
      <c r="W33" s="186"/>
      <c r="X33" s="144" t="str">
        <f>IFERROR(HLOOKUP(U$22,#REF!,SA_GRILLE_STEU!$A33+2,FALSE),"")</f>
        <v/>
      </c>
      <c r="Y33" s="146" t="str">
        <f>IFERROR(HLOOKUP(U$22,#REF!,SA_GRILLE_STEU!$A33+2,FALSE),"")</f>
        <v/>
      </c>
      <c r="Z33" s="557">
        <v>8</v>
      </c>
      <c r="AA33" s="67" t="str">
        <f>IFERROR(HLOOKUP(Z$22,#REF!,SA_GRILLE_STEU!$A33+2,FALSE),"")</f>
        <v/>
      </c>
      <c r="AB33" s="186"/>
      <c r="AC33" s="144" t="str">
        <f>IFERROR(HLOOKUP(Z$22,#REF!,SA_GRILLE_STEU!$A33+2,FALSE),"")</f>
        <v/>
      </c>
      <c r="AD33" s="146" t="str">
        <f>IFERROR(HLOOKUP(Z$22,#REF!,SA_GRILLE_STEU!$A33+2,FALSE),"")</f>
        <v/>
      </c>
      <c r="AE33" s="557">
        <v>8</v>
      </c>
      <c r="AF33" s="67" t="str">
        <f>IFERROR(HLOOKUP(AE$22,#REF!,SA_GRILLE_STEU!$A33+2,FALSE),"")</f>
        <v/>
      </c>
      <c r="AG33" s="186"/>
      <c r="AH33" s="144" t="str">
        <f>IFERROR(HLOOKUP(AE$22,#REF!,SA_GRILLE_STEU!$A33+2,FALSE),"")</f>
        <v/>
      </c>
      <c r="AI33" s="146" t="str">
        <f>IFERROR(HLOOKUP(AE$22,#REF!,SA_GRILLE_STEU!$A33+2,FALSE),"")</f>
        <v/>
      </c>
      <c r="AJ33" s="557">
        <v>8</v>
      </c>
      <c r="AK33" s="74" t="str">
        <f>IFERROR(HLOOKUP(AJ$22,#REF!,SA_GRILLE_STEU!$A33+2,FALSE),"")</f>
        <v/>
      </c>
      <c r="AL33" s="197"/>
      <c r="AM33" s="144" t="str">
        <f>IFERROR(HLOOKUP(AJ$22,#REF!,SA_GRILLE_STEU!$A33+2,FALSE),"")</f>
        <v/>
      </c>
      <c r="AN33" s="146" t="str">
        <f>IFERROR(HLOOKUP(AJ$22,#REF!,SA_GRILLE_STEU!$A33+2,FALSE),"")</f>
        <v/>
      </c>
      <c r="AO33" s="557">
        <v>8</v>
      </c>
      <c r="AP33" s="67" t="str">
        <f>IFERROR(HLOOKUP(AO$22,#REF!,SA_GRILLE_STEU!$A33+2,FALSE),"")</f>
        <v/>
      </c>
      <c r="AQ33" s="186"/>
      <c r="AR33" s="144" t="str">
        <f>IFERROR(HLOOKUP(AO$22,#REF!,SA_GRILLE_STEU!$A33+2,FALSE),"")</f>
        <v/>
      </c>
      <c r="AS33" s="146" t="str">
        <f>IFERROR(HLOOKUP(AO$22,#REF!,SA_GRILLE_STEU!$A33+2,FALSE),"")</f>
        <v/>
      </c>
      <c r="AT33" s="557">
        <v>8</v>
      </c>
      <c r="AU33" s="67" t="str">
        <f>IFERROR(HLOOKUP(AT$22,#REF!,SA_GRILLE_STEU!$A33+2,FALSE),"")</f>
        <v/>
      </c>
      <c r="AV33" s="186"/>
      <c r="AW33" s="144" t="str">
        <f>IFERROR(HLOOKUP(AT$22,#REF!,SA_GRILLE_STEU!$A33+2,FALSE),"")</f>
        <v/>
      </c>
      <c r="AX33" s="146" t="str">
        <f>IFERROR(HLOOKUP(AT$22,#REF!,SA_GRILLE_STEU!$A33+2,FALSE),"")</f>
        <v/>
      </c>
      <c r="AY33" s="557">
        <v>8</v>
      </c>
      <c r="AZ33" s="74" t="str">
        <f>IFERROR(HLOOKUP(AY$22,#REF!,SA_GRILLE_STEU!$A33+2,FALSE),"")</f>
        <v/>
      </c>
      <c r="BA33" s="186"/>
      <c r="BB33" s="144" t="str">
        <f>IFERROR(HLOOKUP(AY$22,#REF!,SA_GRILLE_STEU!$A33+2,FALSE),"")</f>
        <v/>
      </c>
      <c r="BC33" s="146" t="str">
        <f>IFERROR(HLOOKUP(AY$22,#REF!,SA_GRILLE_STEU!$A33+2,FALSE),"")</f>
        <v/>
      </c>
      <c r="BD33" s="557">
        <v>8</v>
      </c>
      <c r="BE33" s="67" t="str">
        <f>IFERROR(HLOOKUP(BD$22,#REF!,SA_GRILLE_STEU!$A33+2,FALSE),"")</f>
        <v/>
      </c>
      <c r="BF33" s="186"/>
      <c r="BG33" s="147" t="str">
        <f>IFERROR(HLOOKUP(BD$22,#REF!,SA_GRILLE_STEU!$A33+2,FALSE),"")</f>
        <v/>
      </c>
      <c r="BH33" s="146" t="str">
        <f>IFERROR(HLOOKUP(BD$22,#REF!,SA_GRILLE_STEU!$A33+2,FALSE),"")</f>
        <v/>
      </c>
    </row>
    <row r="34" spans="1:60" s="172" customFormat="1" ht="20.100000000000001" customHeight="1" x14ac:dyDescent="0.4">
      <c r="A34" s="557">
        <v>9</v>
      </c>
      <c r="B34" s="71" t="str">
        <f>IFERROR(HLOOKUP(A$22,#REF!,SA_GRILLE_STEU!$A34+2,FALSE),"")</f>
        <v/>
      </c>
      <c r="C34" s="186"/>
      <c r="D34" s="144" t="str">
        <f>IFERROR(HLOOKUP(A$22,#REF!,SA_GRILLE_STEU!$A34+2,FALSE),"")</f>
        <v/>
      </c>
      <c r="E34" s="146" t="str">
        <f>IFERROR(HLOOKUP(A$22,#REF!,SA_GRILLE_STEU!$A34+2,FALSE),"")</f>
        <v/>
      </c>
      <c r="F34" s="557">
        <v>9</v>
      </c>
      <c r="G34" s="67" t="str">
        <f>IFERROR(HLOOKUP(F$22,#REF!,SA_GRILLE_STEU!$A34+2,FALSE),"")</f>
        <v/>
      </c>
      <c r="H34" s="186"/>
      <c r="I34" s="144" t="str">
        <f>IFERROR(HLOOKUP(F$22,#REF!,SA_GRILLE_STEU!$A34+2,FALSE),"")</f>
        <v/>
      </c>
      <c r="J34" s="146" t="str">
        <f>IFERROR(HLOOKUP(F$22,#REF!,SA_GRILLE_STEU!$A34+2,FALSE),"")</f>
        <v/>
      </c>
      <c r="K34" s="173">
        <v>9</v>
      </c>
      <c r="L34" s="71" t="str">
        <f>IFERROR(HLOOKUP(K$22,#REF!,SA_GRILLE_STEU!$A34+2,FALSE),"")</f>
        <v/>
      </c>
      <c r="M34" s="186"/>
      <c r="N34" s="144" t="str">
        <f>IFERROR(HLOOKUP(K$22,#REF!,SA_GRILLE_STEU!$A34+2,FALSE),"")</f>
        <v/>
      </c>
      <c r="O34" s="146" t="str">
        <f>IFERROR(HLOOKUP(K$22,#REF!,SA_GRILLE_STEU!$A34+2,FALSE),"")</f>
        <v/>
      </c>
      <c r="P34" s="173">
        <v>9</v>
      </c>
      <c r="Q34" s="71" t="str">
        <f>IFERROR(HLOOKUP(P$22,#REF!,SA_GRILLE_STEU!$A34+2,FALSE),"")</f>
        <v/>
      </c>
      <c r="R34" s="186"/>
      <c r="S34" s="144" t="str">
        <f>IFERROR(HLOOKUP(P$22,#REF!,SA_GRILLE_STEU!$A34+2,FALSE),"")</f>
        <v/>
      </c>
      <c r="T34" s="146" t="str">
        <f>IFERROR(HLOOKUP(P$22,#REF!,SA_GRILLE_STEU!$A34+2,FALSE),"")</f>
        <v/>
      </c>
      <c r="U34" s="173">
        <v>9</v>
      </c>
      <c r="V34" s="67" t="str">
        <f>IFERROR(HLOOKUP(U$22,#REF!,SA_GRILLE_STEU!$A34+2,FALSE),"")</f>
        <v/>
      </c>
      <c r="W34" s="186"/>
      <c r="X34" s="144" t="str">
        <f>IFERROR(HLOOKUP(U$22,#REF!,SA_GRILLE_STEU!$A34+2,FALSE),"")</f>
        <v/>
      </c>
      <c r="Y34" s="146" t="str">
        <f>IFERROR(HLOOKUP(U$22,#REF!,SA_GRILLE_STEU!$A34+2,FALSE),"")</f>
        <v/>
      </c>
      <c r="Z34" s="557">
        <v>9</v>
      </c>
      <c r="AA34" s="67" t="str">
        <f>IFERROR(HLOOKUP(Z$22,#REF!,SA_GRILLE_STEU!$A34+2,FALSE),"")</f>
        <v/>
      </c>
      <c r="AB34" s="186"/>
      <c r="AC34" s="144" t="str">
        <f>IFERROR(HLOOKUP(Z$22,#REF!,SA_GRILLE_STEU!$A34+2,FALSE),"")</f>
        <v/>
      </c>
      <c r="AD34" s="146" t="str">
        <f>IFERROR(HLOOKUP(Z$22,#REF!,SA_GRILLE_STEU!$A34+2,FALSE),"")</f>
        <v/>
      </c>
      <c r="AE34" s="557">
        <v>9</v>
      </c>
      <c r="AF34" s="67" t="str">
        <f>IFERROR(HLOOKUP(AE$22,#REF!,SA_GRILLE_STEU!$A34+2,FALSE),"")</f>
        <v/>
      </c>
      <c r="AG34" s="186"/>
      <c r="AH34" s="144" t="str">
        <f>IFERROR(HLOOKUP(AE$22,#REF!,SA_GRILLE_STEU!$A34+2,FALSE),"")</f>
        <v/>
      </c>
      <c r="AI34" s="146" t="str">
        <f>IFERROR(HLOOKUP(AE$22,#REF!,SA_GRILLE_STEU!$A34+2,FALSE),"")</f>
        <v/>
      </c>
      <c r="AJ34" s="557">
        <v>9</v>
      </c>
      <c r="AK34" s="74" t="str">
        <f>IFERROR(HLOOKUP(AJ$22,#REF!,SA_GRILLE_STEU!$A34+2,FALSE),"")</f>
        <v/>
      </c>
      <c r="AL34" s="197"/>
      <c r="AM34" s="144" t="str">
        <f>IFERROR(HLOOKUP(AJ$22,#REF!,SA_GRILLE_STEU!$A34+2,FALSE),"")</f>
        <v/>
      </c>
      <c r="AN34" s="146" t="str">
        <f>IFERROR(HLOOKUP(AJ$22,#REF!,SA_GRILLE_STEU!$A34+2,FALSE),"")</f>
        <v/>
      </c>
      <c r="AO34" s="557">
        <v>9</v>
      </c>
      <c r="AP34" s="67" t="str">
        <f>IFERROR(HLOOKUP(AO$22,#REF!,SA_GRILLE_STEU!$A34+2,FALSE),"")</f>
        <v/>
      </c>
      <c r="AQ34" s="186"/>
      <c r="AR34" s="144" t="str">
        <f>IFERROR(HLOOKUP(AO$22,#REF!,SA_GRILLE_STEU!$A34+2,FALSE),"")</f>
        <v/>
      </c>
      <c r="AS34" s="146" t="str">
        <f>IFERROR(HLOOKUP(AO$22,#REF!,SA_GRILLE_STEU!$A34+2,FALSE),"")</f>
        <v/>
      </c>
      <c r="AT34" s="557">
        <v>9</v>
      </c>
      <c r="AU34" s="67" t="str">
        <f>IFERROR(HLOOKUP(AT$22,#REF!,SA_GRILLE_STEU!$A34+2,FALSE),"")</f>
        <v/>
      </c>
      <c r="AV34" s="186"/>
      <c r="AW34" s="144" t="str">
        <f>IFERROR(HLOOKUP(AT$22,#REF!,SA_GRILLE_STEU!$A34+2,FALSE),"")</f>
        <v/>
      </c>
      <c r="AX34" s="146" t="str">
        <f>IFERROR(HLOOKUP(AT$22,#REF!,SA_GRILLE_STEU!$A34+2,FALSE),"")</f>
        <v/>
      </c>
      <c r="AY34" s="557">
        <v>9</v>
      </c>
      <c r="AZ34" s="74" t="str">
        <f>IFERROR(HLOOKUP(AY$22,#REF!,SA_GRILLE_STEU!$A34+2,FALSE),"")</f>
        <v/>
      </c>
      <c r="BA34" s="186"/>
      <c r="BB34" s="144" t="str">
        <f>IFERROR(HLOOKUP(AY$22,#REF!,SA_GRILLE_STEU!$A34+2,FALSE),"")</f>
        <v/>
      </c>
      <c r="BC34" s="146" t="str">
        <f>IFERROR(HLOOKUP(AY$22,#REF!,SA_GRILLE_STEU!$A34+2,FALSE),"")</f>
        <v/>
      </c>
      <c r="BD34" s="557">
        <v>9</v>
      </c>
      <c r="BE34" s="67" t="str">
        <f>IFERROR(HLOOKUP(BD$22,#REF!,SA_GRILLE_STEU!$A34+2,FALSE),"")</f>
        <v/>
      </c>
      <c r="BF34" s="186"/>
      <c r="BG34" s="147" t="str">
        <f>IFERROR(HLOOKUP(BD$22,#REF!,SA_GRILLE_STEU!$A34+2,FALSE),"")</f>
        <v/>
      </c>
      <c r="BH34" s="146" t="str">
        <f>IFERROR(HLOOKUP(BD$22,#REF!,SA_GRILLE_STEU!$A34+2,FALSE),"")</f>
        <v/>
      </c>
    </row>
    <row r="35" spans="1:60" s="172" customFormat="1" ht="16.5" customHeight="1" x14ac:dyDescent="0.4">
      <c r="A35" s="558"/>
      <c r="B35" s="72"/>
      <c r="C35" s="186"/>
      <c r="D35" s="174"/>
      <c r="E35" s="146"/>
      <c r="F35" s="558"/>
      <c r="G35" s="72"/>
      <c r="H35" s="186"/>
      <c r="I35" s="174"/>
      <c r="J35" s="146"/>
      <c r="K35" s="175"/>
      <c r="L35" s="72"/>
      <c r="M35" s="187"/>
      <c r="N35" s="174"/>
      <c r="O35" s="146"/>
      <c r="P35" s="175"/>
      <c r="Q35" s="72"/>
      <c r="R35" s="187"/>
      <c r="S35" s="174"/>
      <c r="T35" s="146"/>
      <c r="U35" s="176"/>
      <c r="V35" s="72"/>
      <c r="W35" s="187"/>
      <c r="X35" s="174"/>
      <c r="Y35" s="146"/>
      <c r="Z35" s="559"/>
      <c r="AA35" s="72"/>
      <c r="AB35" s="187"/>
      <c r="AC35" s="174"/>
      <c r="AD35" s="146"/>
      <c r="AE35" s="559"/>
      <c r="AF35" s="72"/>
      <c r="AG35" s="187"/>
      <c r="AH35" s="174"/>
      <c r="AI35" s="146"/>
      <c r="AJ35" s="559"/>
      <c r="AK35" s="75"/>
      <c r="AL35" s="198"/>
      <c r="AM35" s="174"/>
      <c r="AN35" s="146"/>
      <c r="AO35" s="559"/>
      <c r="AP35" s="72"/>
      <c r="AQ35" s="187"/>
      <c r="AR35" s="174"/>
      <c r="AS35" s="146"/>
      <c r="AT35" s="559"/>
      <c r="AU35" s="72"/>
      <c r="AV35" s="187"/>
      <c r="AW35" s="174"/>
      <c r="AX35" s="146"/>
      <c r="AY35" s="559"/>
      <c r="AZ35" s="75"/>
      <c r="BA35" s="187"/>
      <c r="BB35" s="174"/>
      <c r="BC35" s="146"/>
      <c r="BD35" s="559"/>
      <c r="BE35" s="72"/>
      <c r="BF35" s="187"/>
      <c r="BG35" s="177"/>
      <c r="BH35" s="146"/>
    </row>
    <row r="36" spans="1:60" ht="25.5" customHeight="1" x14ac:dyDescent="0.4">
      <c r="A36" s="351" t="s">
        <v>49</v>
      </c>
      <c r="B36" s="352"/>
      <c r="C36" s="163" t="s">
        <v>50</v>
      </c>
      <c r="D36" s="164" t="s">
        <v>51</v>
      </c>
      <c r="E36" s="178"/>
      <c r="F36" s="351" t="s">
        <v>49</v>
      </c>
      <c r="G36" s="352"/>
      <c r="H36" s="163" t="s">
        <v>50</v>
      </c>
      <c r="I36" s="164" t="s">
        <v>51</v>
      </c>
      <c r="J36" s="178"/>
      <c r="K36" s="351" t="s">
        <v>49</v>
      </c>
      <c r="L36" s="352"/>
      <c r="M36" s="163" t="s">
        <v>50</v>
      </c>
      <c r="N36" s="164" t="s">
        <v>51</v>
      </c>
      <c r="O36" s="178"/>
      <c r="P36" s="351" t="s">
        <v>49</v>
      </c>
      <c r="Q36" s="352"/>
      <c r="R36" s="163" t="s">
        <v>50</v>
      </c>
      <c r="S36" s="164" t="s">
        <v>51</v>
      </c>
      <c r="T36" s="143"/>
      <c r="U36" s="351" t="s">
        <v>49</v>
      </c>
      <c r="V36" s="352"/>
      <c r="W36" s="163" t="s">
        <v>50</v>
      </c>
      <c r="X36" s="164" t="s">
        <v>51</v>
      </c>
      <c r="Y36" s="143"/>
      <c r="Z36" s="351" t="s">
        <v>49</v>
      </c>
      <c r="AA36" s="352"/>
      <c r="AB36" s="163" t="s">
        <v>50</v>
      </c>
      <c r="AC36" s="164" t="s">
        <v>51</v>
      </c>
      <c r="AD36" s="143"/>
      <c r="AE36" s="351" t="s">
        <v>49</v>
      </c>
      <c r="AF36" s="352"/>
      <c r="AG36" s="163" t="s">
        <v>50</v>
      </c>
      <c r="AH36" s="164" t="s">
        <v>51</v>
      </c>
      <c r="AI36" s="143"/>
      <c r="AJ36" s="351" t="s">
        <v>49</v>
      </c>
      <c r="AK36" s="352"/>
      <c r="AL36" s="163" t="s">
        <v>50</v>
      </c>
      <c r="AM36" s="164" t="s">
        <v>51</v>
      </c>
      <c r="AN36" s="143"/>
      <c r="AO36" s="351" t="s">
        <v>49</v>
      </c>
      <c r="AP36" s="352"/>
      <c r="AQ36" s="163" t="s">
        <v>50</v>
      </c>
      <c r="AR36" s="164" t="s">
        <v>51</v>
      </c>
      <c r="AS36" s="143"/>
      <c r="AT36" s="351" t="s">
        <v>49</v>
      </c>
      <c r="AU36" s="352"/>
      <c r="AV36" s="163" t="s">
        <v>50</v>
      </c>
      <c r="AW36" s="164" t="s">
        <v>51</v>
      </c>
      <c r="AX36" s="143"/>
      <c r="AY36" s="351" t="s">
        <v>49</v>
      </c>
      <c r="AZ36" s="352"/>
      <c r="BA36" s="163" t="s">
        <v>50</v>
      </c>
      <c r="BB36" s="164" t="s">
        <v>51</v>
      </c>
      <c r="BC36" s="143"/>
      <c r="BD36" s="351" t="s">
        <v>49</v>
      </c>
      <c r="BE36" s="352"/>
      <c r="BF36" s="163" t="s">
        <v>50</v>
      </c>
      <c r="BG36" s="164" t="s">
        <v>51</v>
      </c>
      <c r="BH36" s="146"/>
    </row>
    <row r="37" spans="1:60" s="153" customFormat="1" ht="60" customHeight="1" thickBot="1" x14ac:dyDescent="0.45">
      <c r="A37" s="553"/>
      <c r="B37" s="200"/>
      <c r="C37" s="189"/>
      <c r="D37" s="151">
        <f>IF(A22="","",IF(A22="Préleveur A3",PARAM!#REF!,IF((SUMIF(C26:C34,"Validé",D26:D34)+SUMIF(C26:C34,"Validé avec réserve",D26:D34))&gt;100,100,SUMIF(C26:C34,"Validé",D26:D34)+SUMIF(C26:C34,"Validé avec réserve",D26:D34))))</f>
        <v>0</v>
      </c>
      <c r="E37" s="179"/>
      <c r="F37" s="553"/>
      <c r="G37" s="192"/>
      <c r="H37" s="189"/>
      <c r="I37" s="151" t="str">
        <f>IF(F22="","",IF(F22="Préleveur A3",PARAM!#REF!,IF((SUMIF(H26:H34,"Validé",I26:I34)+SUMIF(H26:H34,"Validé avec réserve",I26:I34))&gt;100,100,SUMIF(H26:H34,"Validé",I26:I34)+SUMIF(H26:H34,"Validé avec réserve",I26:I34))))</f>
        <v/>
      </c>
      <c r="J37" s="179"/>
      <c r="K37" s="553"/>
      <c r="L37" s="192"/>
      <c r="M37" s="189"/>
      <c r="N37" s="151" t="str">
        <f>IF(K22="","",IF(K22="Préleveur A3",PARAM!#REF!,IF((SUMIF(M26:M34,"Validé",N26:N34)+SUMIF(M26:M34,"Validé avec réserve",N26:N34))&gt;100,100,SUMIF(M26:M34,"Validé",N26:N34)+SUMIF(M26:M34,"Validé avec réserve",N26:N34))))</f>
        <v/>
      </c>
      <c r="O37" s="179"/>
      <c r="P37" s="180"/>
      <c r="Q37" s="192"/>
      <c r="R37" s="189"/>
      <c r="S37" s="151" t="str">
        <f>IF(P22="","",IF(P22="Préleveur A3",PARAM!#REF!,IF((SUMIF(R26:R34,"Validé",S26:S34)+SUMIF(R26:R34,"Validé avec réserve",S26:S34))&gt;100,100,SUMIF(R26:R34,"Validé",S26:S34)+SUMIF(R26:R34,"Validé avec réserve",S26:S34))))</f>
        <v/>
      </c>
      <c r="T37" s="179"/>
      <c r="U37" s="181"/>
      <c r="V37" s="192"/>
      <c r="W37" s="189"/>
      <c r="X37" s="151" t="str">
        <f>IF(U22="","",IF(U22="Préleveur A3",PARAM!#REF!,IF((SUMIF(W26:W34,"Validé",X26:X34)+SUMIF(W26:W34,"Validé avec réserve",X26:X34))&gt;100,100,SUMIF(W26:W34,"Validé",X26:X34)+SUMIF(W26:W34,"Validé avec réserve",X26:X34))))</f>
        <v/>
      </c>
      <c r="Y37" s="179"/>
      <c r="Z37" s="555"/>
      <c r="AA37" s="192"/>
      <c r="AB37" s="189"/>
      <c r="AC37" s="151" t="str">
        <f>IF(Z22="","",IF(Z22="Préleveur A3",PARAM!#REF!,IF((SUMIF(AB26:AB34,"Validé",AC26:AC34)+SUMIF(AB26:AB34,"Validé avec réserve",AC26:AC34))&gt;100,100,SUMIF(AB26:AB34,"Validé",AC26:AC34)+SUMIF(AB26:AB34,"Validé avec réserve",AC26:AC34))))</f>
        <v/>
      </c>
      <c r="AD37" s="151"/>
      <c r="AE37" s="555"/>
      <c r="AF37" s="192"/>
      <c r="AG37" s="189"/>
      <c r="AH37" s="151" t="str">
        <f>IF(AE22="","",IF(AE22="Préleveur A3",PARAM!#REF!,IF((SUMIF(AG26:AG34,"Validé",AH26:AH34)+SUMIF(AG26:AG34,"Validé avec réserve",AH26:AH34))&gt;100,100,SUMIF(AG26:AG34,"Validé",AH26:AH34)+SUMIF(AG26:AG34,"Validé avec réserve",AH26:AH34))))</f>
        <v/>
      </c>
      <c r="AI37" s="179"/>
      <c r="AJ37" s="555"/>
      <c r="AK37" s="192"/>
      <c r="AL37" s="189"/>
      <c r="AM37" s="151" t="str">
        <f>IF(AJ22="","",IF(AJ22="Préleveur A3",PARAM!#REF!,IF((SUMIF(AL26:AL34,"Validé",AM26:AM34)+SUMIF(AL26:AL34,"Validé avec réserve",AM26:AM34))&gt;100,100,SUMIF(AL26:AL34,"Validé",AM26:AM34)+SUMIF(AL26:AL34,"Validé avec réserve",AM26:AM34))))</f>
        <v/>
      </c>
      <c r="AN37" s="179"/>
      <c r="AO37" s="555"/>
      <c r="AP37" s="192"/>
      <c r="AQ37" s="189"/>
      <c r="AR37" s="151" t="str">
        <f>IF(AO22="","",IF(AO22="Préleveur A3",PARAM!#REF!,IF((SUMIF(AQ26:AQ34,"Validé",AR26:AR34)+SUMIF(AQ26:AQ34,"Validé avec réserve",AR26:AR34))&gt;100,100,SUMIF(AQ26:AQ34,"Validé",AR26:AR34)+SUMIF(AQ26:AQ34,"Validé avec réserve",AR26:AR34))))</f>
        <v/>
      </c>
      <c r="AS37" s="151"/>
      <c r="AT37" s="555"/>
      <c r="AU37" s="192"/>
      <c r="AV37" s="189"/>
      <c r="AW37" s="151" t="str">
        <f>IF(AT22="","",IF(AT22="Préleveur A3",PARAM!#REF!,IF((SUMIF(AV26:AV34,"Validé",AW26:AW34)+SUMIF(AV26:AV34,"Validé avec réserve",AW26:AW34))&gt;100,100,SUMIF(AV26:AV34,"Validé",AW26:AW34)+SUMIF(AV26:AV34,"Validé avec réserve",AW26:AW34))))</f>
        <v/>
      </c>
      <c r="AX37" s="151"/>
      <c r="AY37" s="555"/>
      <c r="AZ37" s="192"/>
      <c r="BA37" s="189"/>
      <c r="BB37" s="151" t="str">
        <f>IF(AY22="","",IF(AY22="Préleveur A3",PARAM!#REF!,IF((SUMIF(BA26:BA34,"Validé",BB26:BB34)+SUMIF(BA26:BA34,"Validé avec réserve",BB26:BB34))&gt;100,100,SUMIF(BA26:BA34,"Validé",BB26:BB34)+SUMIF(BA26:BA34,"Validé avec réserve",BB26:BB34))))</f>
        <v/>
      </c>
      <c r="BC37" s="151"/>
      <c r="BD37" s="555"/>
      <c r="BE37" s="188"/>
      <c r="BF37" s="189"/>
      <c r="BG37" s="151" t="str">
        <f>IF(BD22="","",IF(BD22="Préleveur A3",PARAM!#REF!,IF((SUMIF(BF26:BF34,"Validé",BG26:BG34)+SUMIF(BF26:BF34,"Validé avec réserve",BG26:BG34))&gt;100,100,SUMIF(BF26:BF34,"Validé",BG26:BG34)+SUMIF(BF26:BF34,"Validé avec réserve",BG26:BG34))))</f>
        <v/>
      </c>
      <c r="BH37" s="151"/>
    </row>
  </sheetData>
  <mergeCells count="156">
    <mergeCell ref="AT36:AU36"/>
    <mergeCell ref="AY36:AZ36"/>
    <mergeCell ref="BD36:BE36"/>
    <mergeCell ref="U36:V36"/>
    <mergeCell ref="Z36:AA36"/>
    <mergeCell ref="AE36:AF36"/>
    <mergeCell ref="AJ36:AK36"/>
    <mergeCell ref="AO36:AP36"/>
    <mergeCell ref="A36:B36"/>
    <mergeCell ref="F36:G36"/>
    <mergeCell ref="K36:L36"/>
    <mergeCell ref="P36:Q36"/>
    <mergeCell ref="AY22:BB22"/>
    <mergeCell ref="BD22:BG22"/>
    <mergeCell ref="A24:B24"/>
    <mergeCell ref="F24:G24"/>
    <mergeCell ref="K24:L24"/>
    <mergeCell ref="P24:Q24"/>
    <mergeCell ref="U24:V24"/>
    <mergeCell ref="Z24:AA24"/>
    <mergeCell ref="AE24:AF24"/>
    <mergeCell ref="AJ24:AK24"/>
    <mergeCell ref="AO24:AP24"/>
    <mergeCell ref="AT24:AU24"/>
    <mergeCell ref="BD24:BE24"/>
    <mergeCell ref="AY24:AZ24"/>
    <mergeCell ref="Z22:AC22"/>
    <mergeCell ref="AE22:AH22"/>
    <mergeCell ref="AJ22:AM22"/>
    <mergeCell ref="AO22:AR22"/>
    <mergeCell ref="AT22:AW22"/>
    <mergeCell ref="A22:D22"/>
    <mergeCell ref="F22:I22"/>
    <mergeCell ref="K22:N22"/>
    <mergeCell ref="P22:S22"/>
    <mergeCell ref="U22:X22"/>
    <mergeCell ref="AT18:AU18"/>
    <mergeCell ref="BD18:BE18"/>
    <mergeCell ref="AY18:AZ18"/>
    <mergeCell ref="A21:D21"/>
    <mergeCell ref="BD21:BG21"/>
    <mergeCell ref="AY21:BB21"/>
    <mergeCell ref="AT21:AW21"/>
    <mergeCell ref="AO21:AR21"/>
    <mergeCell ref="AJ21:AM21"/>
    <mergeCell ref="AE21:AH21"/>
    <mergeCell ref="Z21:AC21"/>
    <mergeCell ref="U21:X21"/>
    <mergeCell ref="P21:S21"/>
    <mergeCell ref="K21:N21"/>
    <mergeCell ref="F21:I21"/>
    <mergeCell ref="AT5:AW5"/>
    <mergeCell ref="BD5:BG5"/>
    <mergeCell ref="AY5:BB5"/>
    <mergeCell ref="AO5:AR5"/>
    <mergeCell ref="AJ5:AM5"/>
    <mergeCell ref="AE5:AH5"/>
    <mergeCell ref="P5:S5"/>
    <mergeCell ref="K5:N5"/>
    <mergeCell ref="BD7:BE7"/>
    <mergeCell ref="Z5:AC5"/>
    <mergeCell ref="U5:X5"/>
    <mergeCell ref="AE7:AF7"/>
    <mergeCell ref="AJ7:AK7"/>
    <mergeCell ref="AO7:AP7"/>
    <mergeCell ref="AT7:AU7"/>
    <mergeCell ref="AY7:AZ7"/>
    <mergeCell ref="M3:N3"/>
    <mergeCell ref="R3:S3"/>
    <mergeCell ref="W3:X3"/>
    <mergeCell ref="AB3:AC3"/>
    <mergeCell ref="AG3:AH3"/>
    <mergeCell ref="AL3:AM3"/>
    <mergeCell ref="AG2:AH2"/>
    <mergeCell ref="AL2:AM2"/>
    <mergeCell ref="H2:I2"/>
    <mergeCell ref="M2:N2"/>
    <mergeCell ref="R2:S2"/>
    <mergeCell ref="W2:X2"/>
    <mergeCell ref="AT4:AW4"/>
    <mergeCell ref="AY4:BB4"/>
    <mergeCell ref="BA2:BB2"/>
    <mergeCell ref="BD4:BG4"/>
    <mergeCell ref="AV3:AW3"/>
    <mergeCell ref="BF3:BG3"/>
    <mergeCell ref="BA3:BB3"/>
    <mergeCell ref="AQ3:AR3"/>
    <mergeCell ref="AQ2:AR2"/>
    <mergeCell ref="AV2:AW2"/>
    <mergeCell ref="BF2:BG2"/>
    <mergeCell ref="AO4:AR4"/>
    <mergeCell ref="AT3:AU3"/>
    <mergeCell ref="AY3:AZ3"/>
    <mergeCell ref="BD3:BE3"/>
    <mergeCell ref="A5:D5"/>
    <mergeCell ref="A7:B7"/>
    <mergeCell ref="Z18:AA18"/>
    <mergeCell ref="AJ18:AK18"/>
    <mergeCell ref="AO18:AP18"/>
    <mergeCell ref="A18:B18"/>
    <mergeCell ref="F18:G18"/>
    <mergeCell ref="K18:L18"/>
    <mergeCell ref="P18:Q18"/>
    <mergeCell ref="U18:V18"/>
    <mergeCell ref="F7:G7"/>
    <mergeCell ref="K7:L7"/>
    <mergeCell ref="P7:Q7"/>
    <mergeCell ref="U7:V7"/>
    <mergeCell ref="Z7:AA7"/>
    <mergeCell ref="F5:I5"/>
    <mergeCell ref="AE18:AF18"/>
    <mergeCell ref="A1:D1"/>
    <mergeCell ref="F1:I1"/>
    <mergeCell ref="K1:N1"/>
    <mergeCell ref="P1:S1"/>
    <mergeCell ref="U1:X1"/>
    <mergeCell ref="Z1:AC1"/>
    <mergeCell ref="AE1:AH1"/>
    <mergeCell ref="AJ1:AM1"/>
    <mergeCell ref="AO1:AR1"/>
    <mergeCell ref="AT1:AW1"/>
    <mergeCell ref="AY1:BB1"/>
    <mergeCell ref="BD1:BG1"/>
    <mergeCell ref="AY2:AZ2"/>
    <mergeCell ref="AT2:AU2"/>
    <mergeCell ref="BD2:BE2"/>
    <mergeCell ref="F2:G2"/>
    <mergeCell ref="U2:V2"/>
    <mergeCell ref="AJ2:AK2"/>
    <mergeCell ref="Z2:AA2"/>
    <mergeCell ref="AO2:AP2"/>
    <mergeCell ref="AB2:AC2"/>
    <mergeCell ref="A4:D4"/>
    <mergeCell ref="AO3:AP3"/>
    <mergeCell ref="Z3:AA3"/>
    <mergeCell ref="AE3:AF3"/>
    <mergeCell ref="AJ3:AK3"/>
    <mergeCell ref="F4:I4"/>
    <mergeCell ref="K4:N4"/>
    <mergeCell ref="P4:S4"/>
    <mergeCell ref="A2:B2"/>
    <mergeCell ref="A3:B3"/>
    <mergeCell ref="F3:G3"/>
    <mergeCell ref="K2:L2"/>
    <mergeCell ref="P2:Q2"/>
    <mergeCell ref="K3:L3"/>
    <mergeCell ref="AE2:AF2"/>
    <mergeCell ref="U3:V3"/>
    <mergeCell ref="P3:Q3"/>
    <mergeCell ref="C2:D2"/>
    <mergeCell ref="C3:D3"/>
    <mergeCell ref="U4:X4"/>
    <mergeCell ref="Z4:AC4"/>
    <mergeCell ref="AE4:AH4"/>
    <mergeCell ref="AJ4:AM4"/>
    <mergeCell ref="H3:I3"/>
  </mergeCells>
  <conditionalFormatting sqref="C9:C17">
    <cfRule type="containsText" dxfId="780" priority="163" operator="containsText" text="Non validé">
      <formula>NOT(ISERROR(SEARCH("Non validé",C9)))</formula>
    </cfRule>
    <cfRule type="endsWith" dxfId="779" priority="165" operator="endsWith" text="Validé">
      <formula>RIGHT(C9,LEN("Validé"))="Validé"</formula>
    </cfRule>
    <cfRule type="containsText" dxfId="778" priority="164" operator="containsText" text="réserve">
      <formula>NOT(ISERROR(SEARCH("réserve",C9)))</formula>
    </cfRule>
    <cfRule type="containsText" dxfId="777" priority="162" operator="containsText" text="Non contrôlé">
      <formula>NOT(ISERROR(SEARCH("Non contrôlé",C9)))</formula>
    </cfRule>
  </conditionalFormatting>
  <conditionalFormatting sqref="C19:C20">
    <cfRule type="containsText" dxfId="776" priority="160" operator="containsText" text="réserve">
      <formula>NOT(ISERROR(SEARCH("réserve",C19)))</formula>
    </cfRule>
    <cfRule type="containsText" dxfId="775" priority="159" operator="containsText" text="Non validé">
      <formula>NOT(ISERROR(SEARCH("Non validé",C19)))</formula>
    </cfRule>
    <cfRule type="containsText" dxfId="774" priority="158" operator="containsText" text="Non contrôlé">
      <formula>NOT(ISERROR(SEARCH("Non contrôlé",C19)))</formula>
    </cfRule>
    <cfRule type="endsWith" dxfId="773" priority="161" operator="endsWith" text="Validé">
      <formula>RIGHT(C19,LEN("Validé"))="Validé"</formula>
    </cfRule>
  </conditionalFormatting>
  <conditionalFormatting sqref="C26:C35">
    <cfRule type="containsText" dxfId="772" priority="184" operator="containsText" text="réserve">
      <formula>NOT(ISERROR(SEARCH("réserve",C26)))</formula>
    </cfRule>
    <cfRule type="endsWith" dxfId="771" priority="185" operator="endsWith" text="Validé">
      <formula>RIGHT(C26,LEN("Validé"))="Validé"</formula>
    </cfRule>
    <cfRule type="containsText" dxfId="770" priority="182" operator="containsText" text="Non contrôlé">
      <formula>NOT(ISERROR(SEARCH("Non contrôlé",C26)))</formula>
    </cfRule>
    <cfRule type="containsText" dxfId="769" priority="183" operator="containsText" text="Non validé">
      <formula>NOT(ISERROR(SEARCH("Non validé",C26)))</formula>
    </cfRule>
  </conditionalFormatting>
  <conditionalFormatting sqref="C37">
    <cfRule type="endsWith" dxfId="768" priority="181" operator="endsWith" text="Validé">
      <formula>RIGHT(C37,LEN("Validé"))="Validé"</formula>
    </cfRule>
    <cfRule type="containsText" dxfId="767" priority="180" operator="containsText" text="réserve">
      <formula>NOT(ISERROR(SEARCH("réserve",C37)))</formula>
    </cfRule>
    <cfRule type="containsText" dxfId="766" priority="179" operator="containsText" text="Non validé">
      <formula>NOT(ISERROR(SEARCH("Non validé",C37)))</formula>
    </cfRule>
    <cfRule type="containsText" dxfId="765" priority="178" operator="containsText" text="Non contrôlé">
      <formula>NOT(ISERROR(SEARCH("Non contrôlé",C37)))</formula>
    </cfRule>
  </conditionalFormatting>
  <conditionalFormatting sqref="D19">
    <cfRule type="cellIs" dxfId="764" priority="91" operator="greaterThanOrEqual">
      <formula>80</formula>
    </cfRule>
    <cfRule type="cellIs" dxfId="763" priority="92" operator="between">
      <formula>70</formula>
      <formula>79</formula>
    </cfRule>
    <cfRule type="cellIs" dxfId="762" priority="93" operator="lessThan">
      <formula>69</formula>
    </cfRule>
  </conditionalFormatting>
  <conditionalFormatting sqref="D37">
    <cfRule type="cellIs" dxfId="761" priority="2" operator="between">
      <formula>70</formula>
      <formula>79</formula>
    </cfRule>
    <cfRule type="cellIs" dxfId="760" priority="3" operator="lessThan">
      <formula>69</formula>
    </cfRule>
    <cfRule type="cellIs" dxfId="759" priority="1" operator="greaterThanOrEqual">
      <formula>80</formula>
    </cfRule>
  </conditionalFormatting>
  <conditionalFormatting sqref="H9:H17">
    <cfRule type="endsWith" dxfId="758" priority="325" operator="endsWith" text="Validé">
      <formula>RIGHT(H9,LEN("Validé"))="Validé"</formula>
    </cfRule>
    <cfRule type="containsText" dxfId="757" priority="324" operator="containsText" text="réserve">
      <formula>NOT(ISERROR(SEARCH("réserve",H9)))</formula>
    </cfRule>
    <cfRule type="containsText" dxfId="756" priority="323" operator="containsText" text="Non validé">
      <formula>NOT(ISERROR(SEARCH("Non validé",H9)))</formula>
    </cfRule>
    <cfRule type="containsText" dxfId="755" priority="322" operator="containsText" text="Non contrôlé">
      <formula>NOT(ISERROR(SEARCH("Non contrôlé",H9)))</formula>
    </cfRule>
  </conditionalFormatting>
  <conditionalFormatting sqref="H19:H20">
    <cfRule type="containsText" dxfId="754" priority="319" operator="containsText" text="Non validé">
      <formula>NOT(ISERROR(SEARCH("Non validé",H19)))</formula>
    </cfRule>
    <cfRule type="endsWith" dxfId="753" priority="321" operator="endsWith" text="Validé">
      <formula>RIGHT(H19,LEN("Validé"))="Validé"</formula>
    </cfRule>
    <cfRule type="containsText" dxfId="752" priority="320" operator="containsText" text="réserve">
      <formula>NOT(ISERROR(SEARCH("réserve",H19)))</formula>
    </cfRule>
    <cfRule type="containsText" dxfId="751" priority="318" operator="containsText" text="Non contrôlé">
      <formula>NOT(ISERROR(SEARCH("Non contrôlé",H19)))</formula>
    </cfRule>
  </conditionalFormatting>
  <conditionalFormatting sqref="H26:H35">
    <cfRule type="endsWith" dxfId="750" priority="157" operator="endsWith" text="Validé">
      <formula>RIGHT(H26,LEN("Validé"))="Validé"</formula>
    </cfRule>
    <cfRule type="containsText" dxfId="749" priority="156" operator="containsText" text="réserve">
      <formula>NOT(ISERROR(SEARCH("réserve",H26)))</formula>
    </cfRule>
    <cfRule type="containsText" dxfId="748" priority="155" operator="containsText" text="Non validé">
      <formula>NOT(ISERROR(SEARCH("Non validé",H26)))</formula>
    </cfRule>
    <cfRule type="containsText" dxfId="747" priority="154" operator="containsText" text="Non contrôlé">
      <formula>NOT(ISERROR(SEARCH("Non contrôlé",H26)))</formula>
    </cfRule>
  </conditionalFormatting>
  <conditionalFormatting sqref="H37">
    <cfRule type="containsText" dxfId="746" priority="190" operator="containsText" text="Non contrôlé">
      <formula>NOT(ISERROR(SEARCH("Non contrôlé",H37)))</formula>
    </cfRule>
    <cfRule type="containsText" dxfId="745" priority="191" operator="containsText" text="Non validé">
      <formula>NOT(ISERROR(SEARCH("Non validé",H37)))</formula>
    </cfRule>
    <cfRule type="containsText" dxfId="744" priority="192" operator="containsText" text="réserve">
      <formula>NOT(ISERROR(SEARCH("réserve",H37)))</formula>
    </cfRule>
    <cfRule type="endsWith" dxfId="743" priority="193" operator="endsWith" text="Validé">
      <formula>RIGHT(H37,LEN("Validé"))="Validé"</formula>
    </cfRule>
  </conditionalFormatting>
  <conditionalFormatting sqref="I19">
    <cfRule type="cellIs" dxfId="742" priority="88" operator="greaterThanOrEqual">
      <formula>80</formula>
    </cfRule>
    <cfRule type="cellIs" dxfId="741" priority="89" operator="between">
      <formula>70</formula>
      <formula>79</formula>
    </cfRule>
    <cfRule type="cellIs" dxfId="740" priority="90" operator="lessThan">
      <formula>69</formula>
    </cfRule>
  </conditionalFormatting>
  <conditionalFormatting sqref="I37">
    <cfRule type="cellIs" dxfId="739" priority="5" operator="between">
      <formula>70</formula>
      <formula>79</formula>
    </cfRule>
    <cfRule type="cellIs" dxfId="738" priority="6" operator="lessThan">
      <formula>69</formula>
    </cfRule>
    <cfRule type="cellIs" dxfId="737" priority="4" operator="greaterThanOrEqual">
      <formula>80</formula>
    </cfRule>
  </conditionalFormatting>
  <conditionalFormatting sqref="M9:M17">
    <cfRule type="containsText" dxfId="736" priority="332" operator="containsText" text="réserve">
      <formula>NOT(ISERROR(SEARCH("réserve",M9)))</formula>
    </cfRule>
    <cfRule type="containsText" dxfId="735" priority="331" operator="containsText" text="Non validé">
      <formula>NOT(ISERROR(SEARCH("Non validé",M9)))</formula>
    </cfRule>
    <cfRule type="endsWith" dxfId="734" priority="333" operator="endsWith" text="Validé">
      <formula>RIGHT(M9,LEN("Validé"))="Validé"</formula>
    </cfRule>
    <cfRule type="containsText" dxfId="733" priority="330" operator="containsText" text="Non contrôlé">
      <formula>NOT(ISERROR(SEARCH("Non contrôlé",M9)))</formula>
    </cfRule>
  </conditionalFormatting>
  <conditionalFormatting sqref="M19:M20">
    <cfRule type="containsText" dxfId="732" priority="328" operator="containsText" text="réserve">
      <formula>NOT(ISERROR(SEARCH("réserve",M19)))</formula>
    </cfRule>
    <cfRule type="containsText" dxfId="731" priority="327" operator="containsText" text="Non validé">
      <formula>NOT(ISERROR(SEARCH("Non validé",M19)))</formula>
    </cfRule>
    <cfRule type="containsText" dxfId="730" priority="326" operator="containsText" text="Non contrôlé">
      <formula>NOT(ISERROR(SEARCH("Non contrôlé",M19)))</formula>
    </cfRule>
    <cfRule type="endsWith" dxfId="729" priority="329" operator="endsWith" text="Validé">
      <formula>RIGHT(M19,LEN("Validé"))="Validé"</formula>
    </cfRule>
  </conditionalFormatting>
  <conditionalFormatting sqref="M26:M34">
    <cfRule type="containsText" dxfId="728" priority="207" operator="containsText" text="Non validé">
      <formula>NOT(ISERROR(SEARCH("Non validé",M26)))</formula>
    </cfRule>
    <cfRule type="containsText" dxfId="727" priority="206" operator="containsText" text="Non contrôlé">
      <formula>NOT(ISERROR(SEARCH("Non contrôlé",M26)))</formula>
    </cfRule>
    <cfRule type="endsWith" dxfId="726" priority="209" operator="endsWith" text="Validé">
      <formula>RIGHT(M26,LEN("Validé"))="Validé"</formula>
    </cfRule>
    <cfRule type="containsText" dxfId="725" priority="208" operator="containsText" text="réserve">
      <formula>NOT(ISERROR(SEARCH("réserve",M26)))</formula>
    </cfRule>
  </conditionalFormatting>
  <conditionalFormatting sqref="M35">
    <cfRule type="endsWith" dxfId="724" priority="213" operator="endsWith" text="Validé">
      <formula>RIGHT(M35,LEN("Validé"))="Validé"</formula>
    </cfRule>
    <cfRule type="containsText" dxfId="723" priority="210" operator="containsText" text="Non contrôlé">
      <formula>NOT(ISERROR(SEARCH("Non contrôlé",M35)))</formula>
    </cfRule>
    <cfRule type="containsText" dxfId="722" priority="211" operator="containsText" text="Non validé">
      <formula>NOT(ISERROR(SEARCH("Non validé",M35)))</formula>
    </cfRule>
    <cfRule type="containsText" dxfId="721" priority="212" operator="containsText" text="réserve">
      <formula>NOT(ISERROR(SEARCH("réserve",M35)))</formula>
    </cfRule>
  </conditionalFormatting>
  <conditionalFormatting sqref="M37">
    <cfRule type="endsWith" dxfId="720" priority="205" operator="endsWith" text="Validé">
      <formula>RIGHT(M37,LEN("Validé"))="Validé"</formula>
    </cfRule>
    <cfRule type="containsText" dxfId="719" priority="204" operator="containsText" text="réserve">
      <formula>NOT(ISERROR(SEARCH("réserve",M37)))</formula>
    </cfRule>
    <cfRule type="containsText" dxfId="718" priority="203" operator="containsText" text="Non validé">
      <formula>NOT(ISERROR(SEARCH("Non validé",M37)))</formula>
    </cfRule>
    <cfRule type="containsText" dxfId="717" priority="202" operator="containsText" text="Non contrôlé">
      <formula>NOT(ISERROR(SEARCH("Non contrôlé",M37)))</formula>
    </cfRule>
  </conditionalFormatting>
  <conditionalFormatting sqref="N19">
    <cfRule type="cellIs" dxfId="716" priority="86" operator="between">
      <formula>70</formula>
      <formula>79</formula>
    </cfRule>
    <cfRule type="cellIs" dxfId="715" priority="87" operator="lessThan">
      <formula>69</formula>
    </cfRule>
    <cfRule type="cellIs" dxfId="714" priority="85" operator="greaterThanOrEqual">
      <formula>80</formula>
    </cfRule>
  </conditionalFormatting>
  <conditionalFormatting sqref="N37">
    <cfRule type="cellIs" dxfId="713" priority="9" operator="lessThan">
      <formula>69</formula>
    </cfRule>
    <cfRule type="cellIs" dxfId="712" priority="8" operator="between">
      <formula>70</formula>
      <formula>79</formula>
    </cfRule>
    <cfRule type="cellIs" dxfId="711" priority="7" operator="greaterThanOrEqual">
      <formula>80</formula>
    </cfRule>
  </conditionalFormatting>
  <conditionalFormatting sqref="R9:R17">
    <cfRule type="containsText" dxfId="710" priority="338" operator="containsText" text="Non contrôlé">
      <formula>NOT(ISERROR(SEARCH("Non contrôlé",R9)))</formula>
    </cfRule>
    <cfRule type="containsText" dxfId="709" priority="339" operator="containsText" text="Non validé">
      <formula>NOT(ISERROR(SEARCH("Non validé",R9)))</formula>
    </cfRule>
    <cfRule type="containsText" dxfId="708" priority="340" operator="containsText" text="réserve">
      <formula>NOT(ISERROR(SEARCH("réserve",R9)))</formula>
    </cfRule>
    <cfRule type="endsWith" dxfId="707" priority="341" operator="endsWith" text="Validé">
      <formula>RIGHT(R9,LEN("Validé"))="Validé"</formula>
    </cfRule>
  </conditionalFormatting>
  <conditionalFormatting sqref="R19">
    <cfRule type="endsWith" dxfId="706" priority="337" operator="endsWith" text="Validé">
      <formula>RIGHT(R19,LEN("Validé"))="Validé"</formula>
    </cfRule>
    <cfRule type="containsText" dxfId="705" priority="336" operator="containsText" text="réserve">
      <formula>NOT(ISERROR(SEARCH("réserve",R19)))</formula>
    </cfRule>
    <cfRule type="containsText" dxfId="704" priority="335" operator="containsText" text="Non validé">
      <formula>NOT(ISERROR(SEARCH("Non validé",R19)))</formula>
    </cfRule>
    <cfRule type="containsText" dxfId="703" priority="334" operator="containsText" text="Non contrôlé">
      <formula>NOT(ISERROR(SEARCH("Non contrôlé",R19)))</formula>
    </cfRule>
  </conditionalFormatting>
  <conditionalFormatting sqref="R26:R34">
    <cfRule type="containsText" dxfId="702" priority="218" operator="containsText" text="Non contrôlé">
      <formula>NOT(ISERROR(SEARCH("Non contrôlé",R26)))</formula>
    </cfRule>
    <cfRule type="containsText" dxfId="701" priority="219" operator="containsText" text="Non validé">
      <formula>NOT(ISERROR(SEARCH("Non validé",R26)))</formula>
    </cfRule>
    <cfRule type="endsWith" dxfId="700" priority="221" operator="endsWith" text="Validé">
      <formula>RIGHT(R26,LEN("Validé"))="Validé"</formula>
    </cfRule>
    <cfRule type="containsText" dxfId="699" priority="220" operator="containsText" text="réserve">
      <formula>NOT(ISERROR(SEARCH("réserve",R26)))</formula>
    </cfRule>
  </conditionalFormatting>
  <conditionalFormatting sqref="R35">
    <cfRule type="containsText" dxfId="698" priority="222" operator="containsText" text="Non contrôlé">
      <formula>NOT(ISERROR(SEARCH("Non contrôlé",R35)))</formula>
    </cfRule>
    <cfRule type="containsText" dxfId="697" priority="224" operator="containsText" text="réserve">
      <formula>NOT(ISERROR(SEARCH("réserve",R35)))</formula>
    </cfRule>
    <cfRule type="endsWith" dxfId="696" priority="225" operator="endsWith" text="Validé">
      <formula>RIGHT(R35,LEN("Validé"))="Validé"</formula>
    </cfRule>
    <cfRule type="containsText" dxfId="695" priority="223" operator="containsText" text="Non validé">
      <formula>NOT(ISERROR(SEARCH("Non validé",R35)))</formula>
    </cfRule>
  </conditionalFormatting>
  <conditionalFormatting sqref="R37">
    <cfRule type="endsWith" dxfId="694" priority="217" operator="endsWith" text="Validé">
      <formula>RIGHT(R37,LEN("Validé"))="Validé"</formula>
    </cfRule>
    <cfRule type="containsText" dxfId="693" priority="214" operator="containsText" text="Non contrôlé">
      <formula>NOT(ISERROR(SEARCH("Non contrôlé",R37)))</formula>
    </cfRule>
    <cfRule type="containsText" dxfId="692" priority="216" operator="containsText" text="réserve">
      <formula>NOT(ISERROR(SEARCH("réserve",R37)))</formula>
    </cfRule>
    <cfRule type="containsText" dxfId="691" priority="215" operator="containsText" text="Non validé">
      <formula>NOT(ISERROR(SEARCH("Non validé",R37)))</formula>
    </cfRule>
  </conditionalFormatting>
  <conditionalFormatting sqref="S19">
    <cfRule type="cellIs" dxfId="690" priority="84" operator="lessThan">
      <formula>69</formula>
    </cfRule>
    <cfRule type="cellIs" dxfId="689" priority="83" operator="between">
      <formula>70</formula>
      <formula>79</formula>
    </cfRule>
    <cfRule type="cellIs" dxfId="688" priority="82" operator="greaterThanOrEqual">
      <formula>80</formula>
    </cfRule>
  </conditionalFormatting>
  <conditionalFormatting sqref="S37">
    <cfRule type="cellIs" dxfId="687" priority="11" operator="between">
      <formula>70</formula>
      <formula>79</formula>
    </cfRule>
    <cfRule type="cellIs" dxfId="686" priority="12" operator="lessThan">
      <formula>69</formula>
    </cfRule>
    <cfRule type="cellIs" dxfId="685" priority="10" operator="greaterThanOrEqual">
      <formula>80</formula>
    </cfRule>
  </conditionalFormatting>
  <conditionalFormatting sqref="W9:W17">
    <cfRule type="endsWith" dxfId="684" priority="173" operator="endsWith" text="Validé">
      <formula>RIGHT(W9,LEN("Validé"))="Validé"</formula>
    </cfRule>
    <cfRule type="containsText" dxfId="683" priority="172" operator="containsText" text="réserve">
      <formula>NOT(ISERROR(SEARCH("réserve",W9)))</formula>
    </cfRule>
    <cfRule type="containsText" dxfId="682" priority="171" operator="containsText" text="Non validé">
      <formula>NOT(ISERROR(SEARCH("Non validé",W9)))</formula>
    </cfRule>
    <cfRule type="containsText" dxfId="681" priority="170" operator="containsText" text="Non contrôlé">
      <formula>NOT(ISERROR(SEARCH("Non contrôlé",W9)))</formula>
    </cfRule>
  </conditionalFormatting>
  <conditionalFormatting sqref="W19">
    <cfRule type="endsWith" dxfId="680" priority="345" operator="endsWith" text="Validé">
      <formula>RIGHT(W19,LEN("Validé"))="Validé"</formula>
    </cfRule>
    <cfRule type="containsText" dxfId="679" priority="344" operator="containsText" text="réserve">
      <formula>NOT(ISERROR(SEARCH("réserve",W19)))</formula>
    </cfRule>
    <cfRule type="containsText" dxfId="678" priority="343" operator="containsText" text="Non validé">
      <formula>NOT(ISERROR(SEARCH("Non validé",W19)))</formula>
    </cfRule>
    <cfRule type="containsText" dxfId="677" priority="342" operator="containsText" text="Non contrôlé">
      <formula>NOT(ISERROR(SEARCH("Non contrôlé",W19)))</formula>
    </cfRule>
  </conditionalFormatting>
  <conditionalFormatting sqref="W26:W34">
    <cfRule type="endsWith" dxfId="676" priority="233" operator="endsWith" text="Validé">
      <formula>RIGHT(W26,LEN("Validé"))="Validé"</formula>
    </cfRule>
    <cfRule type="containsText" dxfId="675" priority="231" operator="containsText" text="Non validé">
      <formula>NOT(ISERROR(SEARCH("Non validé",W26)))</formula>
    </cfRule>
    <cfRule type="containsText" dxfId="674" priority="232" operator="containsText" text="réserve">
      <formula>NOT(ISERROR(SEARCH("réserve",W26)))</formula>
    </cfRule>
    <cfRule type="containsText" dxfId="673" priority="230" operator="containsText" text="Non contrôlé">
      <formula>NOT(ISERROR(SEARCH("Non contrôlé",W26)))</formula>
    </cfRule>
  </conditionalFormatting>
  <conditionalFormatting sqref="W35">
    <cfRule type="endsWith" dxfId="672" priority="237" operator="endsWith" text="Validé">
      <formula>RIGHT(W35,LEN("Validé"))="Validé"</formula>
    </cfRule>
    <cfRule type="containsText" dxfId="671" priority="234" operator="containsText" text="Non contrôlé">
      <formula>NOT(ISERROR(SEARCH("Non contrôlé",W35)))</formula>
    </cfRule>
    <cfRule type="containsText" dxfId="670" priority="235" operator="containsText" text="Non validé">
      <formula>NOT(ISERROR(SEARCH("Non validé",W35)))</formula>
    </cfRule>
    <cfRule type="containsText" dxfId="669" priority="236" operator="containsText" text="réserve">
      <formula>NOT(ISERROR(SEARCH("réserve",W35)))</formula>
    </cfRule>
  </conditionalFormatting>
  <conditionalFormatting sqref="W37">
    <cfRule type="containsText" dxfId="668" priority="227" operator="containsText" text="Non validé">
      <formula>NOT(ISERROR(SEARCH("Non validé",W37)))</formula>
    </cfRule>
    <cfRule type="containsText" dxfId="667" priority="228" operator="containsText" text="réserve">
      <formula>NOT(ISERROR(SEARCH("réserve",W37)))</formula>
    </cfRule>
    <cfRule type="endsWith" dxfId="666" priority="229" operator="endsWith" text="Validé">
      <formula>RIGHT(W37,LEN("Validé"))="Validé"</formula>
    </cfRule>
    <cfRule type="containsText" dxfId="665" priority="226" operator="containsText" text="Non contrôlé">
      <formula>NOT(ISERROR(SEARCH("Non contrôlé",W37)))</formula>
    </cfRule>
  </conditionalFormatting>
  <conditionalFormatting sqref="X19">
    <cfRule type="cellIs" dxfId="664" priority="81" operator="lessThan">
      <formula>69</formula>
    </cfRule>
    <cfRule type="cellIs" dxfId="663" priority="80" operator="between">
      <formula>70</formula>
      <formula>79</formula>
    </cfRule>
    <cfRule type="cellIs" dxfId="662" priority="79" operator="greaterThanOrEqual">
      <formula>80</formula>
    </cfRule>
  </conditionalFormatting>
  <conditionalFormatting sqref="X37">
    <cfRule type="cellIs" dxfId="661" priority="15" operator="lessThan">
      <formula>69</formula>
    </cfRule>
    <cfRule type="cellIs" dxfId="660" priority="14" operator="between">
      <formula>70</formula>
      <formula>79</formula>
    </cfRule>
    <cfRule type="cellIs" dxfId="659" priority="13" operator="greaterThanOrEqual">
      <formula>80</formula>
    </cfRule>
  </conditionalFormatting>
  <conditionalFormatting sqref="AB9:AB17">
    <cfRule type="containsText" dxfId="658" priority="355" operator="containsText" text="Non validé">
      <formula>NOT(ISERROR(SEARCH("Non validé",AB9)))</formula>
    </cfRule>
    <cfRule type="containsText" dxfId="657" priority="354" operator="containsText" text="Non contrôlé">
      <formula>NOT(ISERROR(SEARCH("Non contrôlé",AB9)))</formula>
    </cfRule>
    <cfRule type="containsText" dxfId="656" priority="356" operator="containsText" text="réserve">
      <formula>NOT(ISERROR(SEARCH("réserve",AB9)))</formula>
    </cfRule>
    <cfRule type="endsWith" dxfId="655" priority="357" operator="endsWith" text="Validé">
      <formula>RIGHT(AB9,LEN("Validé"))="Validé"</formula>
    </cfRule>
  </conditionalFormatting>
  <conditionalFormatting sqref="AB19">
    <cfRule type="containsText" dxfId="654" priority="351" operator="containsText" text="Non validé">
      <formula>NOT(ISERROR(SEARCH("Non validé",AB19)))</formula>
    </cfRule>
    <cfRule type="containsText" dxfId="653" priority="352" operator="containsText" text="réserve">
      <formula>NOT(ISERROR(SEARCH("réserve",AB19)))</formula>
    </cfRule>
    <cfRule type="endsWith" dxfId="652" priority="353" operator="endsWith" text="Validé">
      <formula>RIGHT(AB19,LEN("Validé"))="Validé"</formula>
    </cfRule>
    <cfRule type="containsText" dxfId="651" priority="350" operator="containsText" text="Non contrôlé">
      <formula>NOT(ISERROR(SEARCH("Non contrôlé",AB19)))</formula>
    </cfRule>
  </conditionalFormatting>
  <conditionalFormatting sqref="AB26:AB34">
    <cfRule type="endsWith" dxfId="650" priority="245" operator="endsWith" text="Validé">
      <formula>RIGHT(AB26,LEN("Validé"))="Validé"</formula>
    </cfRule>
    <cfRule type="containsText" dxfId="649" priority="244" operator="containsText" text="réserve">
      <formula>NOT(ISERROR(SEARCH("réserve",AB26)))</formula>
    </cfRule>
    <cfRule type="containsText" dxfId="648" priority="243" operator="containsText" text="Non validé">
      <formula>NOT(ISERROR(SEARCH("Non validé",AB26)))</formula>
    </cfRule>
    <cfRule type="containsText" dxfId="647" priority="242" operator="containsText" text="Non contrôlé">
      <formula>NOT(ISERROR(SEARCH("Non contrôlé",AB26)))</formula>
    </cfRule>
  </conditionalFormatting>
  <conditionalFormatting sqref="AB35">
    <cfRule type="endsWith" dxfId="646" priority="249" operator="endsWith" text="Validé">
      <formula>RIGHT(AB35,LEN("Validé"))="Validé"</formula>
    </cfRule>
    <cfRule type="containsText" dxfId="645" priority="248" operator="containsText" text="réserve">
      <formula>NOT(ISERROR(SEARCH("réserve",AB35)))</formula>
    </cfRule>
    <cfRule type="containsText" dxfId="644" priority="247" operator="containsText" text="Non validé">
      <formula>NOT(ISERROR(SEARCH("Non validé",AB35)))</formula>
    </cfRule>
    <cfRule type="containsText" dxfId="643" priority="246" operator="containsText" text="Non contrôlé">
      <formula>NOT(ISERROR(SEARCH("Non contrôlé",AB35)))</formula>
    </cfRule>
  </conditionalFormatting>
  <conditionalFormatting sqref="AB37">
    <cfRule type="containsText" dxfId="642" priority="239" operator="containsText" text="Non validé">
      <formula>NOT(ISERROR(SEARCH("Non validé",AB37)))</formula>
    </cfRule>
    <cfRule type="containsText" dxfId="641" priority="238" operator="containsText" text="Non contrôlé">
      <formula>NOT(ISERROR(SEARCH("Non contrôlé",AB37)))</formula>
    </cfRule>
    <cfRule type="containsText" dxfId="640" priority="240" operator="containsText" text="réserve">
      <formula>NOT(ISERROR(SEARCH("réserve",AB37)))</formula>
    </cfRule>
    <cfRule type="endsWith" dxfId="639" priority="241" operator="endsWith" text="Validé">
      <formula>RIGHT(AB37,LEN("Validé"))="Validé"</formula>
    </cfRule>
  </conditionalFormatting>
  <conditionalFormatting sqref="AC19">
    <cfRule type="cellIs" dxfId="638" priority="76" operator="greaterThanOrEqual">
      <formula>80</formula>
    </cfRule>
    <cfRule type="cellIs" dxfId="637" priority="77" operator="between">
      <formula>70</formula>
      <formula>79</formula>
    </cfRule>
    <cfRule type="cellIs" dxfId="636" priority="78" operator="lessThan">
      <formula>69</formula>
    </cfRule>
  </conditionalFormatting>
  <conditionalFormatting sqref="AC37:AD37">
    <cfRule type="cellIs" dxfId="635" priority="18" operator="lessThan">
      <formula>69</formula>
    </cfRule>
    <cfRule type="cellIs" dxfId="634" priority="17" operator="between">
      <formula>70</formula>
      <formula>79</formula>
    </cfRule>
    <cfRule type="cellIs" dxfId="633" priority="16" operator="greaterThanOrEqual">
      <formula>80</formula>
    </cfRule>
  </conditionalFormatting>
  <conditionalFormatting sqref="AG9:AG17">
    <cfRule type="endsWith" dxfId="632" priority="365" operator="endsWith" text="Validé">
      <formula>RIGHT(AG9,LEN("Validé"))="Validé"</formula>
    </cfRule>
    <cfRule type="containsText" dxfId="631" priority="362" operator="containsText" text="Non contrôlé">
      <formula>NOT(ISERROR(SEARCH("Non contrôlé",AG9)))</formula>
    </cfRule>
    <cfRule type="containsText" dxfId="630" priority="363" operator="containsText" text="Non validé">
      <formula>NOT(ISERROR(SEARCH("Non validé",AG9)))</formula>
    </cfRule>
    <cfRule type="containsText" dxfId="629" priority="364" operator="containsText" text="réserve">
      <formula>NOT(ISERROR(SEARCH("réserve",AG9)))</formula>
    </cfRule>
  </conditionalFormatting>
  <conditionalFormatting sqref="AG19">
    <cfRule type="containsText" dxfId="628" priority="358" operator="containsText" text="Non contrôlé">
      <formula>NOT(ISERROR(SEARCH("Non contrôlé",AG19)))</formula>
    </cfRule>
    <cfRule type="containsText" dxfId="627" priority="359" operator="containsText" text="Non validé">
      <formula>NOT(ISERROR(SEARCH("Non validé",AG19)))</formula>
    </cfRule>
    <cfRule type="endsWith" dxfId="626" priority="361" operator="endsWith" text="Validé">
      <formula>RIGHT(AG19,LEN("Validé"))="Validé"</formula>
    </cfRule>
    <cfRule type="containsText" dxfId="625" priority="360" operator="containsText" text="réserve">
      <formula>NOT(ISERROR(SEARCH("réserve",AG19)))</formula>
    </cfRule>
  </conditionalFormatting>
  <conditionalFormatting sqref="AG26:AG34">
    <cfRule type="containsText" dxfId="624" priority="254" operator="containsText" text="Non contrôlé">
      <formula>NOT(ISERROR(SEARCH("Non contrôlé",AG26)))</formula>
    </cfRule>
    <cfRule type="containsText" dxfId="623" priority="255" operator="containsText" text="Non validé">
      <formula>NOT(ISERROR(SEARCH("Non validé",AG26)))</formula>
    </cfRule>
    <cfRule type="containsText" dxfId="622" priority="256" operator="containsText" text="réserve">
      <formula>NOT(ISERROR(SEARCH("réserve",AG26)))</formula>
    </cfRule>
    <cfRule type="endsWith" dxfId="621" priority="257" operator="endsWith" text="Validé">
      <formula>RIGHT(AG26,LEN("Validé"))="Validé"</formula>
    </cfRule>
  </conditionalFormatting>
  <conditionalFormatting sqref="AG35">
    <cfRule type="containsText" dxfId="620" priority="259" operator="containsText" text="Non validé">
      <formula>NOT(ISERROR(SEARCH("Non validé",AG35)))</formula>
    </cfRule>
    <cfRule type="containsText" dxfId="619" priority="260" operator="containsText" text="réserve">
      <formula>NOT(ISERROR(SEARCH("réserve",AG35)))</formula>
    </cfRule>
    <cfRule type="endsWith" dxfId="618" priority="261" operator="endsWith" text="Validé">
      <formula>RIGHT(AG35,LEN("Validé"))="Validé"</formula>
    </cfRule>
    <cfRule type="containsText" dxfId="617" priority="258" operator="containsText" text="Non contrôlé">
      <formula>NOT(ISERROR(SEARCH("Non contrôlé",AG35)))</formula>
    </cfRule>
  </conditionalFormatting>
  <conditionalFormatting sqref="AG37">
    <cfRule type="endsWith" dxfId="616" priority="253" operator="endsWith" text="Validé">
      <formula>RIGHT(AG37,LEN("Validé"))="Validé"</formula>
    </cfRule>
    <cfRule type="containsText" dxfId="615" priority="251" operator="containsText" text="Non validé">
      <formula>NOT(ISERROR(SEARCH("Non validé",AG37)))</formula>
    </cfRule>
    <cfRule type="containsText" dxfId="614" priority="250" operator="containsText" text="Non contrôlé">
      <formula>NOT(ISERROR(SEARCH("Non contrôlé",AG37)))</formula>
    </cfRule>
    <cfRule type="containsText" dxfId="613" priority="252" operator="containsText" text="réserve">
      <formula>NOT(ISERROR(SEARCH("réserve",AG37)))</formula>
    </cfRule>
  </conditionalFormatting>
  <conditionalFormatting sqref="AH19">
    <cfRule type="cellIs" dxfId="612" priority="75" operator="lessThan">
      <formula>69</formula>
    </cfRule>
    <cfRule type="cellIs" dxfId="611" priority="74" operator="between">
      <formula>70</formula>
      <formula>79</formula>
    </cfRule>
    <cfRule type="cellIs" dxfId="610" priority="73" operator="greaterThanOrEqual">
      <formula>80</formula>
    </cfRule>
  </conditionalFormatting>
  <conditionalFormatting sqref="AH37">
    <cfRule type="cellIs" dxfId="609" priority="24" operator="lessThan">
      <formula>69</formula>
    </cfRule>
    <cfRule type="cellIs" dxfId="608" priority="23" operator="between">
      <formula>70</formula>
      <formula>79</formula>
    </cfRule>
    <cfRule type="cellIs" dxfId="607" priority="22" operator="greaterThanOrEqual">
      <formula>80</formula>
    </cfRule>
  </conditionalFormatting>
  <conditionalFormatting sqref="AL9:AL17">
    <cfRule type="containsText" dxfId="606" priority="371" operator="containsText" text="Non validé">
      <formula>NOT(ISERROR(SEARCH("Non validé",AL9)))</formula>
    </cfRule>
    <cfRule type="containsText" dxfId="605" priority="370" operator="containsText" text="Non contrôlé">
      <formula>NOT(ISERROR(SEARCH("Non contrôlé",AL9)))</formula>
    </cfRule>
    <cfRule type="containsText" dxfId="604" priority="372" operator="containsText" text="réserve">
      <formula>NOT(ISERROR(SEARCH("réserve",AL9)))</formula>
    </cfRule>
    <cfRule type="endsWith" dxfId="603" priority="373" operator="endsWith" text="Validé">
      <formula>RIGHT(AL9,LEN("Validé"))="Validé"</formula>
    </cfRule>
  </conditionalFormatting>
  <conditionalFormatting sqref="AL19">
    <cfRule type="containsText" dxfId="602" priority="366" operator="containsText" text="Non contrôlé">
      <formula>NOT(ISERROR(SEARCH("Non contrôlé",AL19)))</formula>
    </cfRule>
    <cfRule type="endsWith" dxfId="601" priority="369" operator="endsWith" text="Validé">
      <formula>RIGHT(AL19,LEN("Validé"))="Validé"</formula>
    </cfRule>
    <cfRule type="containsText" dxfId="600" priority="368" operator="containsText" text="réserve">
      <formula>NOT(ISERROR(SEARCH("réserve",AL19)))</formula>
    </cfRule>
    <cfRule type="containsText" dxfId="599" priority="367" operator="containsText" text="Non validé">
      <formula>NOT(ISERROR(SEARCH("Non validé",AL19)))</formula>
    </cfRule>
  </conditionalFormatting>
  <conditionalFormatting sqref="AL26:AL34">
    <cfRule type="containsText" dxfId="598" priority="266" operator="containsText" text="Non contrôlé">
      <formula>NOT(ISERROR(SEARCH("Non contrôlé",AL26)))</formula>
    </cfRule>
    <cfRule type="containsText" dxfId="597" priority="267" operator="containsText" text="Non validé">
      <formula>NOT(ISERROR(SEARCH("Non validé",AL26)))</formula>
    </cfRule>
    <cfRule type="containsText" dxfId="596" priority="268" operator="containsText" text="réserve">
      <formula>NOT(ISERROR(SEARCH("réserve",AL26)))</formula>
    </cfRule>
    <cfRule type="endsWith" dxfId="595" priority="269" operator="endsWith" text="Validé">
      <formula>RIGHT(AL26,LEN("Validé"))="Validé"</formula>
    </cfRule>
  </conditionalFormatting>
  <conditionalFormatting sqref="AL35">
    <cfRule type="containsText" dxfId="594" priority="271" operator="containsText" text="Non validé">
      <formula>NOT(ISERROR(SEARCH("Non validé",AL35)))</formula>
    </cfRule>
    <cfRule type="containsText" dxfId="593" priority="270" operator="containsText" text="Non contrôlé">
      <formula>NOT(ISERROR(SEARCH("Non contrôlé",AL35)))</formula>
    </cfRule>
    <cfRule type="containsText" dxfId="592" priority="272" operator="containsText" text="réserve">
      <formula>NOT(ISERROR(SEARCH("réserve",AL35)))</formula>
    </cfRule>
    <cfRule type="endsWith" dxfId="591" priority="273" operator="endsWith" text="Validé">
      <formula>RIGHT(AL35,LEN("Validé"))="Validé"</formula>
    </cfRule>
  </conditionalFormatting>
  <conditionalFormatting sqref="AL37">
    <cfRule type="containsText" dxfId="590" priority="262" operator="containsText" text="Non contrôlé">
      <formula>NOT(ISERROR(SEARCH("Non contrôlé",AL37)))</formula>
    </cfRule>
    <cfRule type="containsText" dxfId="589" priority="263" operator="containsText" text="Non validé">
      <formula>NOT(ISERROR(SEARCH("Non validé",AL37)))</formula>
    </cfRule>
    <cfRule type="containsText" dxfId="588" priority="264" operator="containsText" text="réserve">
      <formula>NOT(ISERROR(SEARCH("réserve",AL37)))</formula>
    </cfRule>
    <cfRule type="endsWith" dxfId="587" priority="265" operator="endsWith" text="Validé">
      <formula>RIGHT(AL37,LEN("Validé"))="Validé"</formula>
    </cfRule>
  </conditionalFormatting>
  <conditionalFormatting sqref="AM19">
    <cfRule type="cellIs" dxfId="586" priority="70" operator="greaterThanOrEqual">
      <formula>80</formula>
    </cfRule>
    <cfRule type="cellIs" dxfId="585" priority="72" operator="lessThan">
      <formula>69</formula>
    </cfRule>
    <cfRule type="cellIs" dxfId="584" priority="71" operator="between">
      <formula>70</formula>
      <formula>79</formula>
    </cfRule>
  </conditionalFormatting>
  <conditionalFormatting sqref="AM37">
    <cfRule type="cellIs" dxfId="583" priority="27" operator="lessThan">
      <formula>69</formula>
    </cfRule>
    <cfRule type="cellIs" dxfId="582" priority="25" operator="greaterThanOrEqual">
      <formula>80</formula>
    </cfRule>
    <cfRule type="cellIs" dxfId="581" priority="26" operator="between">
      <formula>70</formula>
      <formula>79</formula>
    </cfRule>
  </conditionalFormatting>
  <conditionalFormatting sqref="AQ9:AQ17">
    <cfRule type="endsWith" dxfId="580" priority="381" operator="endsWith" text="Validé">
      <formula>RIGHT(AQ9,LEN("Validé"))="Validé"</formula>
    </cfRule>
    <cfRule type="containsText" dxfId="579" priority="380" operator="containsText" text="réserve">
      <formula>NOT(ISERROR(SEARCH("réserve",AQ9)))</formula>
    </cfRule>
    <cfRule type="containsText" dxfId="578" priority="378" operator="containsText" text="Non contrôlé">
      <formula>NOT(ISERROR(SEARCH("Non contrôlé",AQ9)))</formula>
    </cfRule>
    <cfRule type="containsText" dxfId="577" priority="379" operator="containsText" text="Non validé">
      <formula>NOT(ISERROR(SEARCH("Non validé",AQ9)))</formula>
    </cfRule>
  </conditionalFormatting>
  <conditionalFormatting sqref="AQ19">
    <cfRule type="containsText" dxfId="576" priority="374" operator="containsText" text="Non contrôlé">
      <formula>NOT(ISERROR(SEARCH("Non contrôlé",AQ19)))</formula>
    </cfRule>
    <cfRule type="containsText" dxfId="575" priority="376" operator="containsText" text="réserve">
      <formula>NOT(ISERROR(SEARCH("réserve",AQ19)))</formula>
    </cfRule>
    <cfRule type="endsWith" dxfId="574" priority="377" operator="endsWith" text="Validé">
      <formula>RIGHT(AQ19,LEN("Validé"))="Validé"</formula>
    </cfRule>
    <cfRule type="containsText" dxfId="573" priority="375" operator="containsText" text="Non validé">
      <formula>NOT(ISERROR(SEARCH("Non validé",AQ19)))</formula>
    </cfRule>
  </conditionalFormatting>
  <conditionalFormatting sqref="AQ26:AQ34">
    <cfRule type="containsText" dxfId="572" priority="279" operator="containsText" text="Non validé">
      <formula>NOT(ISERROR(SEARCH("Non validé",AQ26)))</formula>
    </cfRule>
    <cfRule type="containsText" dxfId="571" priority="278" operator="containsText" text="Non contrôlé">
      <formula>NOT(ISERROR(SEARCH("Non contrôlé",AQ26)))</formula>
    </cfRule>
    <cfRule type="containsText" dxfId="570" priority="280" operator="containsText" text="réserve">
      <formula>NOT(ISERROR(SEARCH("réserve",AQ26)))</formula>
    </cfRule>
    <cfRule type="endsWith" dxfId="569" priority="281" operator="endsWith" text="Validé">
      <formula>RIGHT(AQ26,LEN("Validé"))="Validé"</formula>
    </cfRule>
  </conditionalFormatting>
  <conditionalFormatting sqref="AQ35">
    <cfRule type="containsText" dxfId="568" priority="282" operator="containsText" text="Non contrôlé">
      <formula>NOT(ISERROR(SEARCH("Non contrôlé",AQ35)))</formula>
    </cfRule>
    <cfRule type="containsText" dxfId="567" priority="283" operator="containsText" text="Non validé">
      <formula>NOT(ISERROR(SEARCH("Non validé",AQ35)))</formula>
    </cfRule>
    <cfRule type="containsText" dxfId="566" priority="284" operator="containsText" text="réserve">
      <formula>NOT(ISERROR(SEARCH("réserve",AQ35)))</formula>
    </cfRule>
    <cfRule type="endsWith" dxfId="565" priority="285" operator="endsWith" text="Validé">
      <formula>RIGHT(AQ35,LEN("Validé"))="Validé"</formula>
    </cfRule>
  </conditionalFormatting>
  <conditionalFormatting sqref="AQ37">
    <cfRule type="endsWith" dxfId="564" priority="277" operator="endsWith" text="Validé">
      <formula>RIGHT(AQ37,LEN("Validé"))="Validé"</formula>
    </cfRule>
    <cfRule type="containsText" dxfId="563" priority="276" operator="containsText" text="réserve">
      <formula>NOT(ISERROR(SEARCH("réserve",AQ37)))</formula>
    </cfRule>
    <cfRule type="containsText" dxfId="562" priority="275" operator="containsText" text="Non validé">
      <formula>NOT(ISERROR(SEARCH("Non validé",AQ37)))</formula>
    </cfRule>
    <cfRule type="containsText" dxfId="561" priority="274" operator="containsText" text="Non contrôlé">
      <formula>NOT(ISERROR(SEARCH("Non contrôlé",AQ37)))</formula>
    </cfRule>
  </conditionalFormatting>
  <conditionalFormatting sqref="AR19">
    <cfRule type="cellIs" dxfId="560" priority="67" operator="greaterThanOrEqual">
      <formula>80</formula>
    </cfRule>
    <cfRule type="cellIs" dxfId="559" priority="68" operator="between">
      <formula>70</formula>
      <formula>79</formula>
    </cfRule>
    <cfRule type="cellIs" dxfId="558" priority="69" operator="lessThan">
      <formula>69</formula>
    </cfRule>
  </conditionalFormatting>
  <conditionalFormatting sqref="AR37:AS37">
    <cfRule type="cellIs" dxfId="557" priority="28" operator="greaterThanOrEqual">
      <formula>80</formula>
    </cfRule>
    <cfRule type="cellIs" dxfId="556" priority="29" operator="between">
      <formula>70</formula>
      <formula>79</formula>
    </cfRule>
    <cfRule type="cellIs" dxfId="555" priority="30" operator="lessThan">
      <formula>69</formula>
    </cfRule>
  </conditionalFormatting>
  <conditionalFormatting sqref="AV9:AV17">
    <cfRule type="containsText" dxfId="554" priority="386" operator="containsText" text="Non contrôlé">
      <formula>NOT(ISERROR(SEARCH("Non contrôlé",AV9)))</formula>
    </cfRule>
    <cfRule type="containsText" dxfId="553" priority="387" operator="containsText" text="Non validé">
      <formula>NOT(ISERROR(SEARCH("Non validé",AV9)))</formula>
    </cfRule>
    <cfRule type="containsText" dxfId="552" priority="388" operator="containsText" text="réserve">
      <formula>NOT(ISERROR(SEARCH("réserve",AV9)))</formula>
    </cfRule>
    <cfRule type="endsWith" dxfId="551" priority="389" operator="endsWith" text="Validé">
      <formula>RIGHT(AV9,LEN("Validé"))="Validé"</formula>
    </cfRule>
  </conditionalFormatting>
  <conditionalFormatting sqref="AV19">
    <cfRule type="containsText" dxfId="550" priority="382" operator="containsText" text="Non contrôlé">
      <formula>NOT(ISERROR(SEARCH("Non contrôlé",AV19)))</formula>
    </cfRule>
    <cfRule type="containsText" dxfId="549" priority="383" operator="containsText" text="Non validé">
      <formula>NOT(ISERROR(SEARCH("Non validé",AV19)))</formula>
    </cfRule>
    <cfRule type="containsText" dxfId="548" priority="384" operator="containsText" text="réserve">
      <formula>NOT(ISERROR(SEARCH("réserve",AV19)))</formula>
    </cfRule>
    <cfRule type="endsWith" dxfId="547" priority="385" operator="endsWith" text="Validé">
      <formula>RIGHT(AV19,LEN("Validé"))="Validé"</formula>
    </cfRule>
  </conditionalFormatting>
  <conditionalFormatting sqref="AV26:AV34">
    <cfRule type="containsText" dxfId="546" priority="103" operator="containsText" text="Non validé">
      <formula>NOT(ISERROR(SEARCH("Non validé",AV26)))</formula>
    </cfRule>
    <cfRule type="containsText" dxfId="545" priority="104" operator="containsText" text="réserve">
      <formula>NOT(ISERROR(SEARCH("réserve",AV26)))</formula>
    </cfRule>
    <cfRule type="endsWith" dxfId="544" priority="105" operator="endsWith" text="Validé">
      <formula>RIGHT(AV26,LEN("Validé"))="Validé"</formula>
    </cfRule>
    <cfRule type="containsText" dxfId="543" priority="102" operator="containsText" text="Non contrôlé">
      <formula>NOT(ISERROR(SEARCH("Non contrôlé",AV26)))</formula>
    </cfRule>
  </conditionalFormatting>
  <conditionalFormatting sqref="AV35">
    <cfRule type="containsText" dxfId="542" priority="112" operator="containsText" text="réserve">
      <formula>NOT(ISERROR(SEARCH("réserve",AV35)))</formula>
    </cfRule>
    <cfRule type="endsWith" dxfId="541" priority="113" operator="endsWith" text="Validé">
      <formula>RIGHT(AV35,LEN("Validé"))="Validé"</formula>
    </cfRule>
    <cfRule type="containsText" dxfId="540" priority="110" operator="containsText" text="Non contrôlé">
      <formula>NOT(ISERROR(SEARCH("Non contrôlé",AV35)))</formula>
    </cfRule>
    <cfRule type="containsText" dxfId="539" priority="111" operator="containsText" text="Non validé">
      <formula>NOT(ISERROR(SEARCH("Non validé",AV35)))</formula>
    </cfRule>
  </conditionalFormatting>
  <conditionalFormatting sqref="AV37">
    <cfRule type="endsWith" dxfId="538" priority="289" operator="endsWith" text="Validé">
      <formula>RIGHT(AV37,LEN("Validé"))="Validé"</formula>
    </cfRule>
    <cfRule type="containsText" dxfId="537" priority="288" operator="containsText" text="réserve">
      <formula>NOT(ISERROR(SEARCH("réserve",AV37)))</formula>
    </cfRule>
    <cfRule type="containsText" dxfId="536" priority="287" operator="containsText" text="Non validé">
      <formula>NOT(ISERROR(SEARCH("Non validé",AV37)))</formula>
    </cfRule>
    <cfRule type="containsText" dxfId="535" priority="286" operator="containsText" text="Non contrôlé">
      <formula>NOT(ISERROR(SEARCH("Non contrôlé",AV37)))</formula>
    </cfRule>
  </conditionalFormatting>
  <conditionalFormatting sqref="AW19">
    <cfRule type="cellIs" dxfId="534" priority="65" operator="between">
      <formula>70</formula>
      <formula>79</formula>
    </cfRule>
    <cfRule type="cellIs" dxfId="533" priority="66" operator="lessThan">
      <formula>69</formula>
    </cfRule>
    <cfRule type="cellIs" dxfId="532" priority="64" operator="greaterThanOrEqual">
      <formula>80</formula>
    </cfRule>
  </conditionalFormatting>
  <conditionalFormatting sqref="AW37:AX37">
    <cfRule type="cellIs" dxfId="531" priority="36" operator="lessThan">
      <formula>69</formula>
    </cfRule>
    <cfRule type="cellIs" dxfId="530" priority="35" operator="between">
      <formula>70</formula>
      <formula>79</formula>
    </cfRule>
    <cfRule type="cellIs" dxfId="529" priority="34" operator="greaterThanOrEqual">
      <formula>80</formula>
    </cfRule>
  </conditionalFormatting>
  <conditionalFormatting sqref="BA9:BA17">
    <cfRule type="containsText" dxfId="528" priority="147" operator="containsText" text="Non validé">
      <formula>NOT(ISERROR(SEARCH("Non validé",BA9)))</formula>
    </cfRule>
    <cfRule type="containsText" dxfId="527" priority="146" operator="containsText" text="Non contrôlé">
      <formula>NOT(ISERROR(SEARCH("Non contrôlé",BA9)))</formula>
    </cfRule>
    <cfRule type="endsWith" dxfId="526" priority="149" operator="endsWith" text="Validé">
      <formula>RIGHT(BA9,LEN("Validé"))="Validé"</formula>
    </cfRule>
    <cfRule type="containsText" dxfId="525" priority="148" operator="containsText" text="réserve">
      <formula>NOT(ISERROR(SEARCH("réserve",BA9)))</formula>
    </cfRule>
  </conditionalFormatting>
  <conditionalFormatting sqref="BA19">
    <cfRule type="containsText" dxfId="524" priority="392" operator="containsText" text="réserve">
      <formula>NOT(ISERROR(SEARCH("réserve",BA19)))</formula>
    </cfRule>
    <cfRule type="containsText" dxfId="523" priority="391" operator="containsText" text="Non validé">
      <formula>NOT(ISERROR(SEARCH("Non validé",BA19)))</formula>
    </cfRule>
    <cfRule type="containsText" dxfId="522" priority="390" operator="containsText" text="Non contrôlé">
      <formula>NOT(ISERROR(SEARCH("Non contrôlé",BA19)))</formula>
    </cfRule>
    <cfRule type="endsWith" dxfId="521" priority="393" operator="endsWith" text="Validé">
      <formula>RIGHT(BA19,LEN("Validé"))="Validé"</formula>
    </cfRule>
  </conditionalFormatting>
  <conditionalFormatting sqref="BA26:BA34">
    <cfRule type="containsText" dxfId="520" priority="140" operator="containsText" text="réserve">
      <formula>NOT(ISERROR(SEARCH("réserve",BA26)))</formula>
    </cfRule>
    <cfRule type="containsText" dxfId="519" priority="139" operator="containsText" text="Non validé">
      <formula>NOT(ISERROR(SEARCH("Non validé",BA26)))</formula>
    </cfRule>
    <cfRule type="endsWith" dxfId="518" priority="141" operator="endsWith" text="Validé">
      <formula>RIGHT(BA26,LEN("Validé"))="Validé"</formula>
    </cfRule>
    <cfRule type="containsText" dxfId="517" priority="138" operator="containsText" text="Non contrôlé">
      <formula>NOT(ISERROR(SEARCH("Non contrôlé",BA26)))</formula>
    </cfRule>
  </conditionalFormatting>
  <conditionalFormatting sqref="BA35">
    <cfRule type="containsText" dxfId="516" priority="143" operator="containsText" text="Non validé">
      <formula>NOT(ISERROR(SEARCH("Non validé",BA35)))</formula>
    </cfRule>
    <cfRule type="containsText" dxfId="515" priority="142" operator="containsText" text="Non contrôlé">
      <formula>NOT(ISERROR(SEARCH("Non contrôlé",BA35)))</formula>
    </cfRule>
    <cfRule type="endsWith" dxfId="514" priority="145" operator="endsWith" text="Validé">
      <formula>RIGHT(BA35,LEN("Validé"))="Validé"</formula>
    </cfRule>
    <cfRule type="containsText" dxfId="513" priority="144" operator="containsText" text="réserve">
      <formula>NOT(ISERROR(SEARCH("réserve",BA35)))</formula>
    </cfRule>
  </conditionalFormatting>
  <conditionalFormatting sqref="BA37">
    <cfRule type="containsText" dxfId="512" priority="299" operator="containsText" text="Non validé">
      <formula>NOT(ISERROR(SEARCH("Non validé",BA37)))</formula>
    </cfRule>
    <cfRule type="endsWith" dxfId="511" priority="301" operator="endsWith" text="Validé">
      <formula>RIGHT(BA37,LEN("Validé"))="Validé"</formula>
    </cfRule>
    <cfRule type="containsText" dxfId="510" priority="300" operator="containsText" text="réserve">
      <formula>NOT(ISERROR(SEARCH("réserve",BA37)))</formula>
    </cfRule>
    <cfRule type="containsText" dxfId="509" priority="298" operator="containsText" text="Non contrôlé">
      <formula>NOT(ISERROR(SEARCH("Non contrôlé",BA37)))</formula>
    </cfRule>
  </conditionalFormatting>
  <conditionalFormatting sqref="BB19:BC19">
    <cfRule type="cellIs" dxfId="508" priority="59" operator="between">
      <formula>70</formula>
      <formula>79</formula>
    </cfRule>
    <cfRule type="cellIs" dxfId="507" priority="58" operator="greaterThanOrEqual">
      <formula>80</formula>
    </cfRule>
    <cfRule type="cellIs" dxfId="506" priority="60" operator="lessThan">
      <formula>69</formula>
    </cfRule>
  </conditionalFormatting>
  <conditionalFormatting sqref="BB37:BC37">
    <cfRule type="cellIs" dxfId="505" priority="41" operator="between">
      <formula>70</formula>
      <formula>79</formula>
    </cfRule>
    <cfRule type="cellIs" dxfId="504" priority="40" operator="greaterThanOrEqual">
      <formula>80</formula>
    </cfRule>
    <cfRule type="cellIs" dxfId="503" priority="42" operator="lessThan">
      <formula>69</formula>
    </cfRule>
  </conditionalFormatting>
  <conditionalFormatting sqref="BF9:BF17">
    <cfRule type="containsText" dxfId="502" priority="543" operator="containsText" text="Non validé">
      <formula>NOT(ISERROR(SEARCH("Non validé",BF9)))</formula>
    </cfRule>
    <cfRule type="containsText" dxfId="501" priority="542" operator="containsText" text="Non contrôlé">
      <formula>NOT(ISERROR(SEARCH("Non contrôlé",BF9)))</formula>
    </cfRule>
    <cfRule type="containsText" dxfId="500" priority="544" operator="containsText" text="réserve">
      <formula>NOT(ISERROR(SEARCH("réserve",BF9)))</formula>
    </cfRule>
    <cfRule type="endsWith" dxfId="499" priority="545" operator="endsWith" text="Validé">
      <formula>RIGHT(BF9,LEN("Validé"))="Validé"</formula>
    </cfRule>
  </conditionalFormatting>
  <conditionalFormatting sqref="BF19">
    <cfRule type="containsText" dxfId="498" priority="538" operator="containsText" text="Non contrôlé">
      <formula>NOT(ISERROR(SEARCH("Non contrôlé",BF19)))</formula>
    </cfRule>
    <cfRule type="containsText" dxfId="497" priority="539" operator="containsText" text="Non validé">
      <formula>NOT(ISERROR(SEARCH("Non validé",BF19)))</formula>
    </cfRule>
    <cfRule type="containsText" dxfId="496" priority="540" operator="containsText" text="réserve">
      <formula>NOT(ISERROR(SEARCH("réserve",BF19)))</formula>
    </cfRule>
    <cfRule type="endsWith" dxfId="495" priority="541" operator="endsWith" text="Validé">
      <formula>RIGHT(BF19,LEN("Validé"))="Validé"</formula>
    </cfRule>
  </conditionalFormatting>
  <conditionalFormatting sqref="BF26:BF34">
    <cfRule type="endsWith" dxfId="494" priority="97" operator="endsWith" text="Validé">
      <formula>RIGHT(BF26,LEN("Validé"))="Validé"</formula>
    </cfRule>
    <cfRule type="containsText" dxfId="493" priority="96" operator="containsText" text="réserve">
      <formula>NOT(ISERROR(SEARCH("réserve",BF26)))</formula>
    </cfRule>
    <cfRule type="containsText" dxfId="492" priority="95" operator="containsText" text="Non validé">
      <formula>NOT(ISERROR(SEARCH("Non validé",BF26)))</formula>
    </cfRule>
    <cfRule type="containsText" dxfId="491" priority="94" operator="containsText" text="Non contrôlé">
      <formula>NOT(ISERROR(SEARCH("Non contrôlé",BF26)))</formula>
    </cfRule>
  </conditionalFormatting>
  <conditionalFormatting sqref="BF35">
    <cfRule type="endsWith" dxfId="490" priority="713" operator="endsWith" text="Validé">
      <formula>RIGHT(BF35,LEN("Validé"))="Validé"</formula>
    </cfRule>
    <cfRule type="containsText" dxfId="489" priority="710" operator="containsText" text="Non contrôlé">
      <formula>NOT(ISERROR(SEARCH("Non contrôlé",BF35)))</formula>
    </cfRule>
    <cfRule type="containsText" dxfId="488" priority="711" operator="containsText" text="Non validé">
      <formula>NOT(ISERROR(SEARCH("Non validé",BF35)))</formula>
    </cfRule>
    <cfRule type="containsText" dxfId="487" priority="712" operator="containsText" text="réserve">
      <formula>NOT(ISERROR(SEARCH("réserve",BF35)))</formula>
    </cfRule>
  </conditionalFormatting>
  <conditionalFormatting sqref="BF37">
    <cfRule type="containsText" dxfId="486" priority="443" operator="containsText" text="Non validé">
      <formula>NOT(ISERROR(SEARCH("Non validé",BF37)))</formula>
    </cfRule>
    <cfRule type="containsText" dxfId="485" priority="444" operator="containsText" text="réserve">
      <formula>NOT(ISERROR(SEARCH("réserve",BF37)))</formula>
    </cfRule>
    <cfRule type="endsWith" dxfId="484" priority="445" operator="endsWith" text="Validé">
      <formula>RIGHT(BF37,LEN("Validé"))="Validé"</formula>
    </cfRule>
    <cfRule type="containsText" dxfId="483" priority="442" operator="containsText" text="Non contrôlé">
      <formula>NOT(ISERROR(SEARCH("Non contrôlé",BF37)))</formula>
    </cfRule>
  </conditionalFormatting>
  <conditionalFormatting sqref="BG19:BH19">
    <cfRule type="cellIs" dxfId="482" priority="54" operator="lessThan">
      <formula>69</formula>
    </cfRule>
    <cfRule type="cellIs" dxfId="481" priority="53" operator="between">
      <formula>70</formula>
      <formula>79</formula>
    </cfRule>
    <cfRule type="cellIs" dxfId="480" priority="52" operator="greaterThanOrEqual">
      <formula>80</formula>
    </cfRule>
  </conditionalFormatting>
  <conditionalFormatting sqref="BG37:BH37">
    <cfRule type="cellIs" dxfId="479" priority="47" operator="between">
      <formula>70</formula>
      <formula>79</formula>
    </cfRule>
    <cfRule type="cellIs" dxfId="478" priority="48" operator="lessThan">
      <formula>69</formula>
    </cfRule>
    <cfRule type="cellIs" dxfId="477" priority="46" operator="greaterThanOrEqual">
      <formula>80</formula>
    </cfRule>
  </conditionalFormatting>
  <dataValidations count="2">
    <dataValidation type="list" allowBlank="1" showInputMessage="1" showErrorMessage="1" sqref="BA25:BA35 C25:C35 W8:W17 BF25:BF35 M25:M35 W25:W35 AB8:AB17 AG8:AG17 AL8:AL17 AQ8:AQ17 AV8:AV17 BF8:BF17 AB25:AB35 AG25:AG35 AL25:AL35 AQ25:AQ35 AV25:AV35 R25:R35 H8:H17 M8:M17 R8:R17 H25:H35 BA8:BA17 C8:C17" xr:uid="{00000000-0002-0000-0100-000000000000}">
      <formula1>INDIRECT(E8)</formula1>
    </dataValidation>
    <dataValidation type="list" allowBlank="1" showInputMessage="1" showErrorMessage="1" sqref="H20 M20 C20" xr:uid="{00000000-0002-0000-0100-000001000000}">
      <formula1>INDIRECT("LISTE_4")</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r:uid="{00000000-0002-0000-0100-000003000000}">
          <x14:formula1>
            <xm:f>PARAM!$B$4:$B$6</xm:f>
          </x14:formula1>
          <xm:sqref>K23:M23 A23:C23 F23:H23 P23:R23 Z23:AC23 AE23:AH23 AJ23:AM23 AO23:AR23 AT23:AW23 AY23:BB23 BD23:BG23 U23:W23 A22:BG22</xm:sqref>
        </x14:dataValidation>
        <x14:dataValidation type="list" allowBlank="1" showInputMessage="1" showErrorMessage="1" xr:uid="{00000000-0002-0000-0100-000004000000}">
          <x14:formula1>
            <xm:f>PARAM!$A$4:$A$15</xm:f>
          </x14:formula1>
          <xm:sqref>BD6 AY6 AT6 AO6 AJ6 AE6 Z6 U6 P6 K6 A6:C6 F6 AD5:BG5 Y5:Z5 A5:E5 J5:U5 F5:I5</xm:sqref>
        </x14:dataValidation>
        <x14:dataValidation type="list" allowBlank="1" showInputMessage="1" showErrorMessage="1" xr:uid="{1A859EC9-F727-4479-8F43-A317BDCEC98B}">
          <x14:formula1>
            <xm:f>PARAM!$D$21:$D$26</xm:f>
          </x14:formula1>
          <xm:sqref>BF37 H19 M19 R19 W19 AB19 AG19 AL19 AQ19 AV19 BA19 BF19 C37 H37 M37 R37 W37 AB37 AG37 AL37 AQ37 AV37 BA37 C19</xm:sqref>
        </x14:dataValidation>
        <x14:dataValidation type="list" allowBlank="1" showInputMessage="1" showErrorMessage="1" xr:uid="{348DE3A1-5917-4B63-9D7E-C60938168034}">
          <x14:formula1>
            <xm:f>PARAM!$I$4:$I$19</xm:f>
          </x14:formula1>
          <xm:sqref>C3:D3 H3:I3 M3:N3 R3:S3 W3:X3 AB3:AC3 AG3:AH3 AL3:AM3 AQ3:AR3 AV3:AW3 BA3:BB3 BF3:BG3</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0F5525-54EC-4FD6-9524-2C1BEBF9A772}">
  <sheetPr codeName="Feuil2">
    <tabColor rgb="FFFF0000"/>
    <pageSetUpPr fitToPage="1"/>
  </sheetPr>
  <dimension ref="A2:Z57"/>
  <sheetViews>
    <sheetView topLeftCell="A14" zoomScaleNormal="100" workbookViewId="0">
      <selection activeCell="U54" sqref="U54"/>
    </sheetView>
  </sheetViews>
  <sheetFormatPr baseColWidth="10" defaultColWidth="0" defaultRowHeight="12.75" customHeight="1" zeroHeight="1" outlineLevelRow="1" x14ac:dyDescent="0.4"/>
  <cols>
    <col min="1" max="1" width="2.1171875" style="120" customWidth="1"/>
    <col min="2" max="2" width="7.52734375" style="120" customWidth="1"/>
    <col min="3" max="3" width="6.3515625" style="120" customWidth="1"/>
    <col min="4" max="4" width="16.64453125" style="120" customWidth="1"/>
    <col min="5" max="5" width="10.41015625" style="120" customWidth="1"/>
    <col min="6" max="6" width="14.41015625" style="120" customWidth="1"/>
    <col min="7" max="7" width="10.64453125" style="120" customWidth="1"/>
    <col min="8" max="9" width="4.3515625" style="120" customWidth="1"/>
    <col min="10" max="10" width="4.87890625" style="120" customWidth="1"/>
    <col min="11" max="19" width="4.3515625" style="120" customWidth="1"/>
    <col min="20" max="20" width="5.87890625" style="120" customWidth="1"/>
    <col min="21" max="21" width="31.52734375" style="120" customWidth="1"/>
    <col min="22" max="22" width="13.1171875" style="120" customWidth="1"/>
    <col min="23" max="23" width="5.1171875" style="120" customWidth="1"/>
    <col min="24" max="24" width="1" style="120" customWidth="1"/>
    <col min="25" max="25" width="0.41015625" style="120" customWidth="1"/>
    <col min="26" max="26" width="13.64453125" style="120" hidden="1" customWidth="1"/>
    <col min="27" max="27" width="1.64453125" style="120" hidden="1" customWidth="1"/>
    <col min="28" max="16384" width="1.64453125" style="120" hidden="1"/>
  </cols>
  <sheetData>
    <row r="2" spans="1:26" s="121" customFormat="1" ht="77.25" customHeight="1" thickBot="1" x14ac:dyDescent="0.45">
      <c r="B2" s="560"/>
      <c r="C2" s="561"/>
      <c r="D2" s="376" t="s">
        <v>75</v>
      </c>
      <c r="E2" s="377"/>
      <c r="F2" s="377"/>
      <c r="G2" s="377"/>
      <c r="H2" s="377"/>
      <c r="I2" s="377"/>
      <c r="J2" s="377"/>
      <c r="K2" s="377"/>
      <c r="L2" s="377"/>
      <c r="M2" s="377"/>
      <c r="N2" s="377"/>
      <c r="O2" s="377"/>
      <c r="P2" s="377"/>
      <c r="Q2" s="377"/>
      <c r="R2" s="377"/>
      <c r="S2" s="377"/>
      <c r="T2" s="377"/>
      <c r="U2" s="377"/>
      <c r="V2" s="377"/>
      <c r="W2" s="378"/>
    </row>
    <row r="3" spans="1:26" s="121" customFormat="1" ht="35.25" customHeight="1" x14ac:dyDescent="0.4">
      <c r="B3" s="562" t="s">
        <v>76</v>
      </c>
      <c r="C3" s="563"/>
      <c r="D3" s="564"/>
      <c r="E3" s="381"/>
      <c r="F3" s="382"/>
      <c r="G3" s="382"/>
      <c r="H3" s="382"/>
      <c r="I3" s="382"/>
      <c r="J3" s="382"/>
      <c r="K3" s="382"/>
      <c r="L3" s="382"/>
      <c r="M3" s="382"/>
      <c r="N3" s="382"/>
      <c r="O3" s="382"/>
      <c r="P3" s="382"/>
      <c r="Q3" s="382"/>
      <c r="R3" s="382"/>
      <c r="S3" s="382"/>
      <c r="T3" s="382"/>
      <c r="U3" s="382"/>
      <c r="V3" s="565" t="s">
        <v>3</v>
      </c>
      <c r="W3" s="566"/>
    </row>
    <row r="4" spans="1:26" s="121" customFormat="1" ht="24.75" customHeight="1" x14ac:dyDescent="0.4">
      <c r="B4" s="567" t="s">
        <v>77</v>
      </c>
      <c r="C4" s="568"/>
      <c r="D4" s="569" t="e">
        <f>IF(#REF!="","",#REF!)</f>
        <v>#REF!</v>
      </c>
      <c r="E4" s="379"/>
      <c r="F4" s="380"/>
      <c r="G4" s="380"/>
      <c r="H4" s="570" t="s">
        <v>4</v>
      </c>
      <c r="I4" s="568"/>
      <c r="J4" s="568"/>
      <c r="K4" s="568"/>
      <c r="L4" s="568"/>
      <c r="M4" s="568"/>
      <c r="N4" s="568"/>
      <c r="O4" s="569"/>
      <c r="P4" s="385"/>
      <c r="Q4" s="386"/>
      <c r="R4" s="386"/>
      <c r="S4" s="386"/>
      <c r="T4" s="386"/>
      <c r="U4" s="387"/>
      <c r="V4" s="383"/>
      <c r="W4" s="384"/>
    </row>
    <row r="5" spans="1:26" s="121" customFormat="1" ht="24.75" customHeight="1" x14ac:dyDescent="0.4">
      <c r="B5" s="567" t="s">
        <v>5</v>
      </c>
      <c r="C5" s="568"/>
      <c r="D5" s="569" t="e">
        <f>IF(#REF!="","",#REF!)</f>
        <v>#REF!</v>
      </c>
      <c r="E5" s="402"/>
      <c r="F5" s="403"/>
      <c r="G5" s="403"/>
      <c r="H5" s="570" t="s">
        <v>6</v>
      </c>
      <c r="I5" s="568"/>
      <c r="J5" s="568"/>
      <c r="K5" s="568"/>
      <c r="L5" s="568"/>
      <c r="M5" s="568"/>
      <c r="N5" s="568"/>
      <c r="O5" s="569"/>
      <c r="P5" s="385"/>
      <c r="Q5" s="386"/>
      <c r="R5" s="386"/>
      <c r="S5" s="386"/>
      <c r="T5" s="386"/>
      <c r="U5" s="387"/>
      <c r="V5" s="388"/>
      <c r="W5" s="384"/>
    </row>
    <row r="6" spans="1:26" s="121" customFormat="1" ht="27.75" customHeight="1" x14ac:dyDescent="0.4">
      <c r="B6" s="571" t="s">
        <v>7</v>
      </c>
      <c r="C6" s="572"/>
      <c r="D6" s="573" t="e">
        <f>IF(#REF!="","",#REF!)</f>
        <v>#REF!</v>
      </c>
      <c r="E6" s="389"/>
      <c r="F6" s="390"/>
      <c r="G6" s="390"/>
      <c r="H6" s="574" t="s">
        <v>8</v>
      </c>
      <c r="I6" s="575"/>
      <c r="J6" s="575"/>
      <c r="K6" s="575"/>
      <c r="L6" s="575"/>
      <c r="M6" s="575"/>
      <c r="N6" s="575"/>
      <c r="O6" s="575"/>
      <c r="P6" s="391"/>
      <c r="Q6" s="392"/>
      <c r="R6" s="392"/>
      <c r="S6" s="392"/>
      <c r="T6" s="393"/>
      <c r="U6" s="122"/>
      <c r="V6" s="400"/>
      <c r="W6" s="401"/>
    </row>
    <row r="7" spans="1:26" s="121" customFormat="1" ht="17.25" customHeight="1" x14ac:dyDescent="0.4">
      <c r="B7" s="576"/>
      <c r="C7" s="576"/>
      <c r="D7" s="576"/>
      <c r="E7" s="577"/>
      <c r="F7" s="577"/>
      <c r="G7" s="577"/>
      <c r="H7" s="577"/>
      <c r="I7" s="577"/>
      <c r="J7" s="577"/>
      <c r="K7" s="577"/>
      <c r="L7" s="577"/>
      <c r="M7" s="577"/>
      <c r="N7" s="577"/>
      <c r="O7" s="577"/>
      <c r="P7" s="577"/>
      <c r="Q7" s="577"/>
      <c r="R7" s="577"/>
      <c r="S7" s="577"/>
      <c r="T7" s="577"/>
      <c r="U7" s="578"/>
      <c r="V7" s="577"/>
      <c r="W7" s="577"/>
    </row>
    <row r="8" spans="1:26" s="121" customFormat="1" ht="38.25" customHeight="1" thickBot="1" x14ac:dyDescent="0.45">
      <c r="B8" s="579" t="s">
        <v>9</v>
      </c>
      <c r="C8" s="579"/>
      <c r="D8" s="579"/>
      <c r="E8" s="579"/>
      <c r="F8" s="580"/>
      <c r="G8" s="580" t="s">
        <v>10</v>
      </c>
      <c r="H8" s="580"/>
      <c r="I8" s="580"/>
      <c r="J8" s="580"/>
      <c r="K8" s="580"/>
      <c r="L8" s="580"/>
      <c r="M8" s="580"/>
      <c r="N8" s="581" t="s">
        <v>11</v>
      </c>
      <c r="O8" s="577"/>
      <c r="P8" s="582"/>
      <c r="Q8" s="582"/>
      <c r="R8" s="580"/>
      <c r="S8" s="580"/>
      <c r="T8" s="580"/>
      <c r="U8" s="583" t="s">
        <v>12</v>
      </c>
      <c r="V8" s="584"/>
      <c r="W8" s="584"/>
    </row>
    <row r="9" spans="1:26" s="121" customFormat="1" ht="36.75" customHeight="1" x14ac:dyDescent="0.5">
      <c r="B9" s="585" t="s">
        <v>78</v>
      </c>
      <c r="C9" s="585"/>
      <c r="D9" s="586"/>
      <c r="E9" s="222" t="s">
        <v>13</v>
      </c>
      <c r="F9" s="587"/>
      <c r="G9" s="353" t="s">
        <v>14</v>
      </c>
      <c r="H9" s="353"/>
      <c r="I9" s="353"/>
      <c r="J9" s="353"/>
      <c r="K9" s="354"/>
      <c r="L9" s="355"/>
      <c r="M9" s="355"/>
      <c r="N9" s="355"/>
      <c r="O9" s="355"/>
      <c r="P9" s="355"/>
      <c r="Q9" s="356"/>
      <c r="R9" s="580"/>
      <c r="S9" s="580"/>
      <c r="T9" s="580"/>
      <c r="U9" s="394"/>
      <c r="V9" s="395"/>
      <c r="W9" s="396"/>
    </row>
    <row r="10" spans="1:26" ht="36.75" customHeight="1" x14ac:dyDescent="0.5">
      <c r="A10" s="577"/>
      <c r="B10" s="426" t="s">
        <v>23</v>
      </c>
      <c r="C10" s="427"/>
      <c r="D10" s="130"/>
      <c r="E10" s="228" t="e" cm="1">
        <f t="array" ref="E10">_xlfn.IFS(I34="","",$K$10="Validé",AVERAGE(I34:I35,J34),$K$10="Non validé",AVERAGE(I34:I35,J34)*0.9)</f>
        <v>#N/A</v>
      </c>
      <c r="F10" s="587"/>
      <c r="G10" s="353" t="s">
        <v>15</v>
      </c>
      <c r="H10" s="353"/>
      <c r="I10" s="353"/>
      <c r="J10" s="353"/>
      <c r="K10" s="397"/>
      <c r="L10" s="398"/>
      <c r="M10" s="398"/>
      <c r="N10" s="398"/>
      <c r="O10" s="398"/>
      <c r="P10" s="398"/>
      <c r="Q10" s="399"/>
      <c r="R10" s="577"/>
      <c r="S10" s="580"/>
      <c r="T10" s="577"/>
      <c r="U10" s="394"/>
      <c r="V10" s="395"/>
      <c r="W10" s="396"/>
      <c r="X10" s="577"/>
      <c r="Y10" s="577"/>
      <c r="Z10" s="577"/>
    </row>
    <row r="11" spans="1:26" ht="36.75" customHeight="1" x14ac:dyDescent="0.4">
      <c r="A11" s="577"/>
      <c r="B11" s="374" t="s">
        <v>24</v>
      </c>
      <c r="C11" s="375"/>
      <c r="D11" s="225"/>
      <c r="E11" s="227" t="str" cm="1">
        <f t="array" ref="E11">_xlfn.IFS(I36="","",$K$10="Validé",AVERAGE(I36:I37,J36),$K$10="Non validé",AVERAGE(I36:I37,J36)*0.9)</f>
        <v/>
      </c>
      <c r="F11" s="588"/>
      <c r="G11" s="232" t="s">
        <v>191</v>
      </c>
      <c r="H11" s="232"/>
      <c r="I11" s="232"/>
      <c r="J11" s="232"/>
      <c r="K11" s="232"/>
      <c r="L11" s="232"/>
      <c r="M11" s="232"/>
      <c r="N11" s="232"/>
      <c r="O11" s="232"/>
      <c r="P11" s="232"/>
      <c r="Q11" s="577"/>
      <c r="R11" s="577"/>
      <c r="S11" s="577"/>
      <c r="T11" s="577"/>
      <c r="U11" s="589"/>
      <c r="V11" s="589"/>
      <c r="W11" s="589"/>
      <c r="X11" s="577"/>
      <c r="Y11" s="577"/>
      <c r="Z11" s="577"/>
    </row>
    <row r="12" spans="1:26" ht="36.75" customHeight="1" x14ac:dyDescent="0.4">
      <c r="A12" s="577"/>
      <c r="B12" s="374" t="s">
        <v>25</v>
      </c>
      <c r="C12" s="375"/>
      <c r="D12" s="225"/>
      <c r="E12" s="227" t="e" cm="1">
        <f t="array" ref="E12">_xlfn.IFS(I38="","",$K$10="Validé",AVERAGE(I38:I39,J38),$K$10="Non validé",AVERAGE(I38:I39,J38)*0.9)</f>
        <v>#N/A</v>
      </c>
      <c r="F12" s="577"/>
      <c r="G12" s="580" t="s">
        <v>79</v>
      </c>
      <c r="H12" s="577"/>
      <c r="I12" s="577"/>
      <c r="J12" s="577"/>
      <c r="K12" s="577"/>
      <c r="L12" s="577"/>
      <c r="M12" s="577"/>
      <c r="N12" s="577"/>
      <c r="O12" s="577"/>
      <c r="P12" s="577"/>
      <c r="Q12" s="577"/>
      <c r="R12" s="577"/>
      <c r="S12" s="577"/>
      <c r="T12" s="580"/>
      <c r="U12" s="590" t="s">
        <v>62</v>
      </c>
      <c r="V12" s="589"/>
      <c r="W12" s="589"/>
      <c r="X12" s="577"/>
      <c r="Y12" s="577"/>
      <c r="Z12" s="577"/>
    </row>
    <row r="13" spans="1:26" ht="36.75" customHeight="1" x14ac:dyDescent="0.4">
      <c r="A13" s="577"/>
      <c r="B13" s="374" t="s">
        <v>33</v>
      </c>
      <c r="C13" s="375"/>
      <c r="D13" s="225"/>
      <c r="E13" s="227" t="str" cm="1">
        <f t="array" ref="E13">_xlfn.IFS(I40="","",$K$10="Validé",AVERAGE(I40:I41,J40),$K$10="Non validé",AVERAGE(I40:I41,J40)*0.9)</f>
        <v/>
      </c>
      <c r="F13" s="577"/>
      <c r="G13" s="353" t="s">
        <v>80</v>
      </c>
      <c r="H13" s="353"/>
      <c r="I13" s="353"/>
      <c r="J13" s="353"/>
      <c r="K13" s="425"/>
      <c r="L13" s="425"/>
      <c r="M13" s="425"/>
      <c r="N13" s="425"/>
      <c r="O13" s="425"/>
      <c r="P13" s="425"/>
      <c r="Q13" s="425"/>
      <c r="R13" s="577"/>
      <c r="S13" s="577"/>
      <c r="T13" s="577"/>
      <c r="U13" s="394"/>
      <c r="V13" s="395"/>
      <c r="W13" s="396"/>
      <c r="X13" s="577"/>
      <c r="Y13" s="577"/>
      <c r="Z13" s="577"/>
    </row>
    <row r="14" spans="1:26" s="121" customFormat="1" ht="36.75" customHeight="1" x14ac:dyDescent="0.4">
      <c r="B14" s="374" t="s">
        <v>34</v>
      </c>
      <c r="C14" s="375"/>
      <c r="D14" s="225"/>
      <c r="E14" s="227" t="str" cm="1">
        <f t="array" ref="E14">_xlfn.IFS(I42="","",$K$10="Validé",AVERAGE(I42:I43,J42),$K$10="Non validé",AVERAGE(I42:I43,J42)*0.9)</f>
        <v/>
      </c>
      <c r="F14" s="577"/>
      <c r="G14" s="353" t="s">
        <v>81</v>
      </c>
      <c r="H14" s="353"/>
      <c r="I14" s="353"/>
      <c r="J14" s="353"/>
      <c r="K14" s="425"/>
      <c r="L14" s="425"/>
      <c r="M14" s="425"/>
      <c r="N14" s="425"/>
      <c r="O14" s="425"/>
      <c r="P14" s="425"/>
      <c r="Q14" s="425"/>
      <c r="R14" s="577"/>
      <c r="S14" s="577"/>
      <c r="T14" s="577"/>
      <c r="U14" s="394"/>
      <c r="V14" s="395"/>
      <c r="W14" s="396"/>
    </row>
    <row r="15" spans="1:26" ht="36.75" customHeight="1" x14ac:dyDescent="0.4">
      <c r="A15" s="577"/>
      <c r="B15" s="374" t="s">
        <v>35</v>
      </c>
      <c r="C15" s="375"/>
      <c r="D15" s="225"/>
      <c r="E15" s="227" t="str" cm="1">
        <f t="array" ref="E15">_xlfn.IFS(I44="","",$K$10="Validé",AVERAGE(I44:I45,J44),$K$10="Non validé",AVERAGE(I44:I45,J44)*0.9)</f>
        <v/>
      </c>
      <c r="F15" s="577"/>
      <c r="G15" s="353" t="s">
        <v>82</v>
      </c>
      <c r="H15" s="353"/>
      <c r="I15" s="353"/>
      <c r="J15" s="353"/>
      <c r="K15" s="425"/>
      <c r="L15" s="425"/>
      <c r="M15" s="425"/>
      <c r="N15" s="425"/>
      <c r="O15" s="425"/>
      <c r="P15" s="425"/>
      <c r="Q15" s="425"/>
      <c r="R15" s="577"/>
      <c r="S15" s="577"/>
      <c r="T15" s="577"/>
      <c r="U15" s="394"/>
      <c r="V15" s="395"/>
      <c r="W15" s="396"/>
      <c r="X15" s="577"/>
      <c r="Y15" s="577"/>
      <c r="Z15" s="577"/>
    </row>
    <row r="16" spans="1:26" ht="36.75" customHeight="1" x14ac:dyDescent="0.4">
      <c r="A16" s="577"/>
      <c r="B16" s="374" t="s">
        <v>36</v>
      </c>
      <c r="C16" s="375"/>
      <c r="D16" s="225"/>
      <c r="E16" s="227" t="str" cm="1">
        <f t="array" ref="E16">_xlfn.IFS(I46="","",$K$10="Validé",AVERAGE(I46:I47,J46),$K$10="Non validé",AVERAGE(I46:I47,J46)*0.9)</f>
        <v/>
      </c>
      <c r="F16" s="577"/>
      <c r="G16" s="580" t="s">
        <v>17</v>
      </c>
      <c r="H16" s="577"/>
      <c r="I16" s="577"/>
      <c r="J16" s="577"/>
      <c r="K16" s="577"/>
      <c r="L16" s="577"/>
      <c r="M16" s="577"/>
      <c r="N16" s="577"/>
      <c r="O16" s="577"/>
      <c r="P16" s="577"/>
      <c r="Q16" s="577"/>
      <c r="R16" s="577"/>
      <c r="S16" s="577"/>
      <c r="T16" s="577"/>
      <c r="U16" s="577"/>
      <c r="V16" s="577"/>
      <c r="W16" s="577"/>
      <c r="X16" s="577"/>
      <c r="Y16" s="577"/>
      <c r="Z16" s="577"/>
    </row>
    <row r="17" spans="1:26" ht="36.75" customHeight="1" x14ac:dyDescent="0.4">
      <c r="A17" s="577"/>
      <c r="B17" s="374" t="s">
        <v>37</v>
      </c>
      <c r="C17" s="375"/>
      <c r="D17" s="225"/>
      <c r="E17" s="227" t="str" cm="1">
        <f t="array" ref="E17">_xlfn.IFS(I48="","",$K$10="Validé",AVERAGE(I48:I49,J48),$K$10="Non validé",AVERAGE(I48:I49,J48)*0.9)</f>
        <v/>
      </c>
      <c r="F17" s="577"/>
      <c r="G17" s="577"/>
      <c r="H17" s="123" t="s">
        <v>18</v>
      </c>
      <c r="I17" s="124" t="s">
        <v>19</v>
      </c>
      <c r="J17" s="125" t="s">
        <v>20</v>
      </c>
      <c r="K17" s="577"/>
      <c r="L17" s="577"/>
      <c r="M17" s="590" t="s">
        <v>62</v>
      </c>
      <c r="N17" s="577"/>
      <c r="O17" s="577"/>
      <c r="P17" s="577"/>
      <c r="Q17" s="577"/>
      <c r="R17" s="577"/>
      <c r="S17" s="577"/>
      <c r="T17" s="577"/>
      <c r="U17" s="577"/>
      <c r="V17" s="577"/>
      <c r="W17" s="577"/>
      <c r="X17" s="577"/>
      <c r="Y17" s="577"/>
      <c r="Z17" s="577"/>
    </row>
    <row r="18" spans="1:26" ht="36.75" customHeight="1" x14ac:dyDescent="0.4">
      <c r="A18" s="577"/>
      <c r="B18" s="374" t="s">
        <v>38</v>
      </c>
      <c r="C18" s="375"/>
      <c r="D18" s="225"/>
      <c r="E18" s="227" t="str" cm="1">
        <f t="array" ref="E18">_xlfn.IFS(I50="","",$K$10="Validé",AVERAGE(I50:I51,J50),$K$10="Non validé",AVERAGE(I50:I51,J50)*0.9)</f>
        <v/>
      </c>
      <c r="F18" s="577"/>
      <c r="G18" s="423" t="s">
        <v>21</v>
      </c>
      <c r="H18" s="419" t="str">
        <f>IF(AnalysesComparatives_SCL!P9="","",AnalysesComparatives_SCL!P9)</f>
        <v/>
      </c>
      <c r="I18" s="419" t="str">
        <f>IF(AnalysesComparatives_SCL!P10=0,"",AnalysesComparatives_SCL!P10)</f>
        <v/>
      </c>
      <c r="J18" s="421" t="str">
        <f>IF(AnalysesComparatives_SCL!P11=0,"",AnalysesComparatives_SCL!P11)</f>
        <v/>
      </c>
      <c r="K18" s="577"/>
      <c r="L18" s="577"/>
      <c r="M18" s="410">
        <f>AnalysesComparatives_SCL!J14</f>
        <v>0</v>
      </c>
      <c r="N18" s="411"/>
      <c r="O18" s="411"/>
      <c r="P18" s="411"/>
      <c r="Q18" s="411"/>
      <c r="R18" s="411"/>
      <c r="S18" s="411"/>
      <c r="T18" s="411"/>
      <c r="U18" s="411"/>
      <c r="V18" s="411"/>
      <c r="W18" s="412"/>
      <c r="X18" s="577"/>
      <c r="Y18" s="577"/>
      <c r="Z18" s="577"/>
    </row>
    <row r="19" spans="1:26" ht="36.75" customHeight="1" x14ac:dyDescent="0.4">
      <c r="A19" s="577"/>
      <c r="B19" s="374" t="s">
        <v>39</v>
      </c>
      <c r="C19" s="375"/>
      <c r="D19" s="225"/>
      <c r="E19" s="227" t="str" cm="1">
        <f t="array" ref="E19">_xlfn.IFS(I52="","",$K$10="Validé",AVERAGE(I52:I53,J52),$K$10="Non validé",AVERAGE(I52:I53,J52)*0.9)</f>
        <v/>
      </c>
      <c r="F19" s="577"/>
      <c r="G19" s="424"/>
      <c r="H19" s="420"/>
      <c r="I19" s="420"/>
      <c r="J19" s="422"/>
      <c r="K19" s="577"/>
      <c r="L19" s="577"/>
      <c r="M19" s="413"/>
      <c r="N19" s="414"/>
      <c r="O19" s="414"/>
      <c r="P19" s="414"/>
      <c r="Q19" s="414"/>
      <c r="R19" s="414"/>
      <c r="S19" s="414"/>
      <c r="T19" s="414"/>
      <c r="U19" s="414"/>
      <c r="V19" s="414"/>
      <c r="W19" s="415"/>
      <c r="X19" s="577"/>
      <c r="Y19" s="577"/>
      <c r="Z19" s="577"/>
    </row>
    <row r="20" spans="1:26" ht="36.75" customHeight="1" x14ac:dyDescent="0.4">
      <c r="A20" s="577"/>
      <c r="B20" s="374" t="s">
        <v>40</v>
      </c>
      <c r="C20" s="375"/>
      <c r="D20" s="225"/>
      <c r="E20" s="227" t="str" cm="1">
        <f t="array" ref="E20">_xlfn.IFS(I54="","",$K$10="Validé",AVERAGE(I54:I55,J54),$K$10="Non validé",AVERAGE(I54:I55,J54)*0.9)</f>
        <v/>
      </c>
      <c r="F20" s="577"/>
      <c r="G20" s="577"/>
      <c r="H20" s="577"/>
      <c r="I20" s="577"/>
      <c r="J20" s="577"/>
      <c r="K20" s="577"/>
      <c r="L20" s="577"/>
      <c r="M20" s="413"/>
      <c r="N20" s="414"/>
      <c r="O20" s="414"/>
      <c r="P20" s="414"/>
      <c r="Q20" s="414"/>
      <c r="R20" s="414"/>
      <c r="S20" s="414"/>
      <c r="T20" s="414"/>
      <c r="U20" s="414"/>
      <c r="V20" s="414"/>
      <c r="W20" s="415"/>
      <c r="X20" s="577"/>
      <c r="Y20" s="577"/>
      <c r="Z20" s="577"/>
    </row>
    <row r="21" spans="1:26" ht="36.75" customHeight="1" x14ac:dyDescent="0.4">
      <c r="A21" s="577"/>
      <c r="B21" s="428" t="s">
        <v>41</v>
      </c>
      <c r="C21" s="429"/>
      <c r="D21" s="131"/>
      <c r="E21" s="226" t="str" cm="1">
        <f t="array" ref="E21">_xlfn.IFS(I56="","",$K$10="Validé",AVERAGE(I56:I57,J56),$K$10="Non validé",AVERAGE(I56:I57,J56)*0.9)</f>
        <v/>
      </c>
      <c r="F21" s="577"/>
      <c r="G21" s="577"/>
      <c r="H21" s="577"/>
      <c r="I21" s="577"/>
      <c r="J21" s="577"/>
      <c r="K21" s="577"/>
      <c r="L21" s="577"/>
      <c r="M21" s="413"/>
      <c r="N21" s="414"/>
      <c r="O21" s="414"/>
      <c r="P21" s="414"/>
      <c r="Q21" s="414"/>
      <c r="R21" s="414"/>
      <c r="S21" s="414"/>
      <c r="T21" s="414"/>
      <c r="U21" s="414"/>
      <c r="V21" s="414"/>
      <c r="W21" s="415"/>
      <c r="X21" s="577"/>
      <c r="Y21" s="577"/>
      <c r="Z21" s="577"/>
    </row>
    <row r="22" spans="1:26" ht="24.75" customHeight="1" x14ac:dyDescent="0.4">
      <c r="A22" s="577"/>
      <c r="B22" s="577"/>
      <c r="C22" s="577"/>
      <c r="D22" s="577"/>
      <c r="E22" s="577"/>
      <c r="F22" s="577"/>
      <c r="G22" s="577"/>
      <c r="H22" s="577"/>
      <c r="I22" s="577"/>
      <c r="J22" s="577"/>
      <c r="K22" s="577"/>
      <c r="L22" s="577"/>
      <c r="M22" s="413"/>
      <c r="N22" s="414"/>
      <c r="O22" s="414"/>
      <c r="P22" s="414"/>
      <c r="Q22" s="414"/>
      <c r="R22" s="414"/>
      <c r="S22" s="414"/>
      <c r="T22" s="414"/>
      <c r="U22" s="414"/>
      <c r="V22" s="414"/>
      <c r="W22" s="415"/>
      <c r="X22" s="577"/>
      <c r="Y22" s="577"/>
      <c r="Z22" s="577"/>
    </row>
    <row r="23" spans="1:26" ht="24.75" customHeight="1" x14ac:dyDescent="0.4">
      <c r="A23" s="577"/>
      <c r="B23" s="577"/>
      <c r="C23" s="577"/>
      <c r="D23" s="577"/>
      <c r="E23" s="577"/>
      <c r="F23" s="577"/>
      <c r="G23" s="591"/>
      <c r="H23" s="591"/>
      <c r="I23" s="591"/>
      <c r="J23" s="591"/>
      <c r="K23" s="591"/>
      <c r="L23" s="591"/>
      <c r="M23" s="413"/>
      <c r="N23" s="414"/>
      <c r="O23" s="414"/>
      <c r="P23" s="414"/>
      <c r="Q23" s="414"/>
      <c r="R23" s="414"/>
      <c r="S23" s="414"/>
      <c r="T23" s="414"/>
      <c r="U23" s="414"/>
      <c r="V23" s="414"/>
      <c r="W23" s="415"/>
      <c r="X23" s="577"/>
      <c r="Y23" s="577"/>
      <c r="Z23" s="577"/>
    </row>
    <row r="24" spans="1:26" ht="24.75" customHeight="1" x14ac:dyDescent="0.4">
      <c r="A24" s="577"/>
      <c r="B24" s="577"/>
      <c r="C24" s="577"/>
      <c r="D24" s="577"/>
      <c r="E24" s="577"/>
      <c r="F24" s="577"/>
      <c r="G24" s="577"/>
      <c r="H24" s="577"/>
      <c r="I24" s="577"/>
      <c r="J24" s="577"/>
      <c r="K24" s="577"/>
      <c r="L24" s="577"/>
      <c r="M24" s="413"/>
      <c r="N24" s="414"/>
      <c r="O24" s="414"/>
      <c r="P24" s="414"/>
      <c r="Q24" s="414"/>
      <c r="R24" s="414"/>
      <c r="S24" s="414"/>
      <c r="T24" s="414"/>
      <c r="U24" s="414"/>
      <c r="V24" s="414"/>
      <c r="W24" s="415"/>
      <c r="X24" s="577"/>
      <c r="Y24" s="577"/>
      <c r="Z24" s="577"/>
    </row>
    <row r="25" spans="1:26" ht="24.75" customHeight="1" x14ac:dyDescent="0.4">
      <c r="A25" s="577"/>
      <c r="B25" s="577"/>
      <c r="C25" s="577"/>
      <c r="D25" s="577"/>
      <c r="E25" s="577"/>
      <c r="F25" s="577"/>
      <c r="G25" s="577"/>
      <c r="H25" s="577"/>
      <c r="I25" s="577"/>
      <c r="J25" s="577"/>
      <c r="K25" s="577"/>
      <c r="L25" s="577"/>
      <c r="M25" s="416"/>
      <c r="N25" s="417"/>
      <c r="O25" s="417"/>
      <c r="P25" s="417"/>
      <c r="Q25" s="417"/>
      <c r="R25" s="417"/>
      <c r="S25" s="417"/>
      <c r="T25" s="417"/>
      <c r="U25" s="417"/>
      <c r="V25" s="417"/>
      <c r="W25" s="418"/>
      <c r="X25" s="577"/>
      <c r="Y25" s="577"/>
      <c r="Z25" s="577"/>
    </row>
    <row r="26" spans="1:26" ht="22.5" customHeight="1" thickBot="1" x14ac:dyDescent="0.45">
      <c r="A26" s="577"/>
      <c r="B26" s="580"/>
      <c r="C26" s="580"/>
      <c r="D26" s="580"/>
      <c r="E26" s="580"/>
      <c r="F26" s="580"/>
      <c r="G26" s="580"/>
      <c r="H26" s="580"/>
      <c r="I26" s="580"/>
      <c r="J26" s="580"/>
      <c r="K26" s="580"/>
      <c r="L26" s="580"/>
      <c r="M26" s="580"/>
      <c r="N26" s="580"/>
      <c r="O26" s="580"/>
      <c r="P26" s="580"/>
      <c r="Q26" s="580"/>
      <c r="R26" s="580"/>
      <c r="S26" s="580"/>
      <c r="T26" s="580"/>
      <c r="U26" s="580"/>
      <c r="V26" s="580"/>
      <c r="W26" s="580"/>
      <c r="X26" s="577"/>
      <c r="Y26" s="577"/>
      <c r="Z26" s="577"/>
    </row>
    <row r="27" spans="1:26" s="121" customFormat="1" ht="19.5" customHeight="1" x14ac:dyDescent="0.4">
      <c r="B27" s="592" t="s">
        <v>83</v>
      </c>
      <c r="C27" s="593"/>
      <c r="D27" s="593"/>
      <c r="E27" s="593"/>
      <c r="F27" s="593"/>
      <c r="G27" s="593"/>
      <c r="H27" s="593"/>
      <c r="I27" s="593"/>
      <c r="J27" s="593"/>
      <c r="K27" s="593"/>
      <c r="L27" s="593"/>
      <c r="M27" s="593"/>
      <c r="N27" s="593"/>
      <c r="O27" s="593"/>
      <c r="P27" s="593"/>
      <c r="Q27" s="593"/>
      <c r="R27" s="593"/>
      <c r="S27" s="593"/>
      <c r="T27" s="593"/>
      <c r="U27" s="593"/>
      <c r="V27" s="593"/>
      <c r="W27" s="594"/>
      <c r="X27" s="577"/>
      <c r="Y27" s="577"/>
    </row>
    <row r="28" spans="1:26" s="121" customFormat="1" ht="19.5" customHeight="1" thickBot="1" x14ac:dyDescent="0.45">
      <c r="B28" s="595"/>
      <c r="C28" s="596"/>
      <c r="D28" s="596"/>
      <c r="E28" s="596"/>
      <c r="F28" s="596"/>
      <c r="G28" s="596"/>
      <c r="H28" s="596"/>
      <c r="I28" s="596"/>
      <c r="J28" s="596"/>
      <c r="K28" s="596"/>
      <c r="L28" s="596"/>
      <c r="M28" s="596"/>
      <c r="N28" s="596"/>
      <c r="O28" s="596"/>
      <c r="P28" s="596"/>
      <c r="Q28" s="596"/>
      <c r="R28" s="596"/>
      <c r="S28" s="596"/>
      <c r="T28" s="596"/>
      <c r="U28" s="596"/>
      <c r="V28" s="596"/>
      <c r="W28" s="597"/>
      <c r="X28" s="577"/>
      <c r="Y28" s="577"/>
    </row>
    <row r="29" spans="1:26" s="121" customFormat="1" ht="3" customHeight="1" x14ac:dyDescent="0.4">
      <c r="B29" s="598"/>
      <c r="C29" s="577"/>
      <c r="D29" s="577"/>
      <c r="E29" s="577"/>
      <c r="F29" s="577"/>
      <c r="G29" s="577"/>
      <c r="H29" s="577"/>
      <c r="I29" s="577"/>
      <c r="J29" s="577"/>
      <c r="K29" s="577"/>
      <c r="L29" s="577"/>
      <c r="M29" s="577"/>
      <c r="N29" s="577"/>
      <c r="O29" s="577"/>
      <c r="P29" s="577"/>
      <c r="Q29" s="577"/>
      <c r="R29" s="577"/>
      <c r="S29" s="577"/>
      <c r="T29" s="577"/>
      <c r="U29" s="577"/>
      <c r="V29" s="577"/>
      <c r="W29" s="577"/>
      <c r="X29" s="577"/>
      <c r="Y29" s="577"/>
    </row>
    <row r="30" spans="1:26" s="121" customFormat="1" ht="3" customHeight="1" x14ac:dyDescent="0.4">
      <c r="B30" s="598"/>
      <c r="C30" s="577"/>
      <c r="D30" s="577"/>
      <c r="E30" s="577"/>
      <c r="F30" s="577"/>
      <c r="G30" s="577"/>
      <c r="H30" s="577"/>
      <c r="I30" s="577"/>
      <c r="J30" s="577"/>
      <c r="K30" s="577"/>
      <c r="L30" s="577"/>
      <c r="M30" s="577"/>
      <c r="N30" s="577"/>
      <c r="O30" s="577"/>
      <c r="P30" s="577"/>
      <c r="Q30" s="577"/>
      <c r="R30" s="577"/>
      <c r="S30" s="577"/>
      <c r="T30" s="577"/>
      <c r="U30" s="577"/>
      <c r="V30" s="577"/>
      <c r="W30" s="577"/>
      <c r="X30" s="577"/>
      <c r="Y30" s="577"/>
    </row>
    <row r="31" spans="1:26" s="121" customFormat="1" ht="3" customHeight="1" thickBot="1" x14ac:dyDescent="0.45">
      <c r="B31" s="598"/>
      <c r="C31" s="577"/>
      <c r="D31" s="577"/>
      <c r="E31" s="577"/>
      <c r="F31" s="577"/>
      <c r="G31" s="577"/>
      <c r="H31" s="577"/>
      <c r="I31" s="577"/>
      <c r="J31" s="577"/>
      <c r="K31" s="577"/>
      <c r="L31" s="577"/>
      <c r="M31" s="577"/>
      <c r="N31" s="577"/>
      <c r="O31" s="577"/>
      <c r="P31" s="577"/>
      <c r="Q31" s="577"/>
      <c r="R31" s="577"/>
      <c r="S31" s="577"/>
      <c r="T31" s="577"/>
      <c r="U31" s="577"/>
      <c r="V31" s="577"/>
      <c r="W31" s="577"/>
      <c r="X31" s="577"/>
      <c r="Y31" s="577"/>
    </row>
    <row r="32" spans="1:26" ht="20.25" customHeight="1" thickBot="1" x14ac:dyDescent="0.45">
      <c r="A32" s="121"/>
      <c r="B32" s="357" t="s">
        <v>26</v>
      </c>
      <c r="C32" s="358"/>
      <c r="D32" s="358"/>
      <c r="E32" s="358"/>
      <c r="F32" s="358"/>
      <c r="G32" s="358"/>
      <c r="H32" s="359"/>
      <c r="I32" s="360" t="s">
        <v>13</v>
      </c>
      <c r="J32" s="599" t="s">
        <v>27</v>
      </c>
      <c r="K32" s="600" t="s">
        <v>28</v>
      </c>
      <c r="L32" s="601"/>
      <c r="M32" s="602"/>
      <c r="N32" s="577"/>
      <c r="O32" s="577"/>
      <c r="P32" s="577"/>
      <c r="Q32" s="577"/>
      <c r="R32" s="577"/>
      <c r="S32" s="577"/>
      <c r="T32" s="577"/>
      <c r="U32" s="577"/>
      <c r="V32" s="577"/>
      <c r="W32" s="577"/>
      <c r="X32" s="577"/>
      <c r="Y32" s="577"/>
      <c r="Z32" s="577"/>
    </row>
    <row r="33" spans="1:26" ht="29.25" customHeight="1" outlineLevel="1" thickBot="1" x14ac:dyDescent="0.45">
      <c r="A33" s="121"/>
      <c r="B33" s="362" t="s">
        <v>29</v>
      </c>
      <c r="C33" s="363"/>
      <c r="D33" s="126" t="s">
        <v>30</v>
      </c>
      <c r="E33" s="127"/>
      <c r="F33" s="126" t="s">
        <v>31</v>
      </c>
      <c r="G33" s="364" t="s">
        <v>11</v>
      </c>
      <c r="H33" s="365"/>
      <c r="I33" s="361"/>
      <c r="J33" s="603"/>
      <c r="K33" s="604"/>
      <c r="L33" s="605"/>
      <c r="M33" s="606"/>
      <c r="N33" s="577"/>
      <c r="O33" s="577"/>
      <c r="P33" s="577"/>
      <c r="Q33" s="577"/>
      <c r="R33" s="577"/>
      <c r="S33" s="577"/>
      <c r="T33" s="577"/>
      <c r="U33" s="577"/>
      <c r="V33" s="577"/>
      <c r="W33" s="577"/>
      <c r="X33" s="577"/>
      <c r="Y33" s="577"/>
      <c r="Z33" s="577"/>
    </row>
    <row r="34" spans="1:26" ht="28.5" customHeight="1" outlineLevel="1" x14ac:dyDescent="0.4">
      <c r="A34" s="121"/>
      <c r="B34" s="607" t="s">
        <v>23</v>
      </c>
      <c r="C34" s="366" t="str">
        <f>IF(SA_GRILLE_SCL!$C$3="","",SA_GRILLE_SCL!$C$3)</f>
        <v/>
      </c>
      <c r="D34" s="368" t="str">
        <f>IF(SA_GRILLE_SCL!$A$3="","",SA_GRILLE_SCL!$A$3)</f>
        <v/>
      </c>
      <c r="E34" s="115" t="s">
        <v>16</v>
      </c>
      <c r="F34" s="128" t="str">
        <f>IF(SA_GRILLE_SCL!$A$5="","",SA_GRILLE_SCL!$A$5)</f>
        <v>Caisson</v>
      </c>
      <c r="G34" s="370" t="str">
        <f>IF(SA_GRILLE_SCL!$C$19="","",SA_GRILLE_SCL!$C$19)</f>
        <v/>
      </c>
      <c r="H34" s="371"/>
      <c r="I34" s="116">
        <f>IF(SA_GRILLE_SCL!D19="","",SA_GRILLE_SCL!D19)</f>
        <v>0</v>
      </c>
      <c r="J34" s="608" t="str">
        <f>IF(AnalysesComparatives_SCL!F24="","",AnalysesComparatives_SCL!F24)</f>
        <v/>
      </c>
      <c r="K34" s="404" t="str">
        <f>IF(SA_GRILLE_SCL!B$19="","",SA_GRILLE_SCL!B$19)</f>
        <v/>
      </c>
      <c r="L34" s="405"/>
      <c r="M34" s="406"/>
      <c r="N34" s="577"/>
      <c r="O34" s="577"/>
      <c r="P34" s="577"/>
      <c r="Q34" s="577"/>
      <c r="R34" s="577"/>
      <c r="S34" s="577"/>
      <c r="T34" s="577"/>
      <c r="U34" s="577"/>
      <c r="V34" s="577"/>
      <c r="W34" s="577"/>
      <c r="X34" s="577"/>
      <c r="Y34" s="577"/>
      <c r="Z34" s="577"/>
    </row>
    <row r="35" spans="1:26" ht="28.5" customHeight="1" outlineLevel="1" thickBot="1" x14ac:dyDescent="0.45">
      <c r="A35" s="121"/>
      <c r="B35" s="609"/>
      <c r="C35" s="367"/>
      <c r="D35" s="369"/>
      <c r="E35" s="118" t="s">
        <v>32</v>
      </c>
      <c r="F35" s="129" t="str">
        <f>IF(SA_GRILLE_SCL!$A$22="","",SA_GRILLE_SCL!$A$22)</f>
        <v>Préleveur Automatique</v>
      </c>
      <c r="G35" s="372" t="str">
        <f>IF(SA_GRILLE_SCL!$C$37="","",SA_GRILLE_SCL!$C$37)</f>
        <v/>
      </c>
      <c r="H35" s="373"/>
      <c r="I35" s="119">
        <f>IF(SA_GRILLE_SCL!D37="","",SA_GRILLE_SCL!D37)</f>
        <v>0</v>
      </c>
      <c r="J35" s="610"/>
      <c r="K35" s="407" t="str">
        <f>IF(SA_GRILLE_SCL!B$37="","",SA_GRILLE_SCL!B$37)</f>
        <v/>
      </c>
      <c r="L35" s="408"/>
      <c r="M35" s="409"/>
      <c r="N35" s="577"/>
      <c r="O35" s="577"/>
      <c r="P35" s="577"/>
      <c r="Q35" s="577"/>
      <c r="R35" s="577"/>
      <c r="S35" s="577"/>
      <c r="T35" s="577"/>
      <c r="U35" s="577"/>
      <c r="V35" s="577"/>
      <c r="W35" s="577"/>
      <c r="X35" s="577"/>
      <c r="Y35" s="577"/>
      <c r="Z35" s="577"/>
    </row>
    <row r="36" spans="1:26" ht="28.5" customHeight="1" outlineLevel="1" thickBot="1" x14ac:dyDescent="0.65">
      <c r="A36" s="121"/>
      <c r="B36" s="607" t="s">
        <v>24</v>
      </c>
      <c r="C36" s="114" t="str">
        <f>IF(SA_GRILLE_SCL!$H$3="","",SA_GRILLE_SCL!$H$3)</f>
        <v/>
      </c>
      <c r="D36" s="368" t="str">
        <f>IF(SA_GRILLE_SCL!$F$3="","",SA_GRILLE_SCL!$F$3)</f>
        <v/>
      </c>
      <c r="E36" s="115" t="s">
        <v>16</v>
      </c>
      <c r="F36" s="128" t="str">
        <f>IF(SA_GRILLE_SCL!$F$5="","",SA_GRILLE_SCL!$F$5)</f>
        <v/>
      </c>
      <c r="G36" s="370" t="str">
        <f>IF(SA_GRILLE_SCL!$H$19="","",SA_GRILLE_SCL!$H$19)</f>
        <v/>
      </c>
      <c r="H36" s="371"/>
      <c r="I36" s="116" t="str">
        <f>IF(SA_GRILLE_SCL!I$19="","",SA_GRILLE_SCL!I$19)</f>
        <v/>
      </c>
      <c r="J36" s="611" t="str">
        <f>IF(AnalysesComparatives_SCL!F25="","",AnalysesComparatives_SCL!F25)</f>
        <v/>
      </c>
      <c r="K36" s="404" t="str">
        <f>IF(SA_GRILLE_SCL!G$19="","",SA_GRILLE_SCL!G$19)</f>
        <v/>
      </c>
      <c r="L36" s="405"/>
      <c r="M36" s="406"/>
      <c r="N36" s="577"/>
      <c r="O36" s="577"/>
      <c r="P36" s="577"/>
      <c r="Q36" s="577"/>
      <c r="R36" s="577"/>
      <c r="S36" s="577"/>
      <c r="T36" s="577"/>
      <c r="U36" s="577"/>
      <c r="V36" s="577"/>
      <c r="W36" s="577"/>
      <c r="X36" s="577"/>
      <c r="Y36" s="577"/>
      <c r="Z36" s="577"/>
    </row>
    <row r="37" spans="1:26" ht="28.5" customHeight="1" outlineLevel="1" thickBot="1" x14ac:dyDescent="0.65">
      <c r="A37" s="121"/>
      <c r="B37" s="609"/>
      <c r="C37" s="117" t="str">
        <f>C36</f>
        <v/>
      </c>
      <c r="D37" s="369"/>
      <c r="E37" s="118" t="s">
        <v>32</v>
      </c>
      <c r="F37" s="129" t="str">
        <f>IF(SA_GRILLE_SCL!$F$22="","",SA_GRILLE_SCL!$F$22)</f>
        <v/>
      </c>
      <c r="G37" s="372" t="str">
        <f>IF(SA_GRILLE_SCL!$H$37="","",SA_GRILLE_SCL!$H$37)</f>
        <v/>
      </c>
      <c r="H37" s="373"/>
      <c r="I37" s="119" t="str">
        <f>IF(SA_GRILLE_SCL!I$37="","",SA_GRILLE_SCL!I$37)</f>
        <v/>
      </c>
      <c r="J37" s="611"/>
      <c r="K37" s="407" t="str">
        <f>IF(SA_GRILLE_SCL!G$37="","",SA_GRILLE_SCL!G$37)</f>
        <v/>
      </c>
      <c r="L37" s="408"/>
      <c r="M37" s="409"/>
      <c r="N37" s="577"/>
      <c r="O37" s="577"/>
      <c r="P37" s="577"/>
      <c r="Q37" s="577"/>
      <c r="R37" s="577"/>
      <c r="S37" s="577"/>
      <c r="T37" s="577"/>
      <c r="U37" s="577"/>
      <c r="V37" s="577"/>
      <c r="W37" s="577"/>
      <c r="X37" s="577"/>
      <c r="Y37" s="577"/>
      <c r="Z37" s="577"/>
    </row>
    <row r="38" spans="1:26" ht="28.5" customHeight="1" outlineLevel="1" thickBot="1" x14ac:dyDescent="0.65">
      <c r="A38" s="121"/>
      <c r="B38" s="607" t="s">
        <v>25</v>
      </c>
      <c r="C38" s="114" t="str">
        <f>IF(SA_GRILLE_SCL!$M$3="","",SA_GRILLE_SCL!$M$3)</f>
        <v/>
      </c>
      <c r="D38" s="368" t="str">
        <f>IF(SA_GRILLE_SCL!$K$3="","",SA_GRILLE_SCL!$K$3)</f>
        <v/>
      </c>
      <c r="E38" s="115" t="s">
        <v>16</v>
      </c>
      <c r="F38" s="128" t="str">
        <f>IF(SA_GRILLE_SCL!$K$5="","",SA_GRILLE_SCL!$K$5)</f>
        <v/>
      </c>
      <c r="G38" s="370" t="str">
        <f>IF(SA_GRILLE_SCL!$M$19="","",SA_GRILLE_SCL!$M$19)</f>
        <v/>
      </c>
      <c r="H38" s="371"/>
      <c r="I38" s="231" t="s">
        <v>188</v>
      </c>
      <c r="J38" s="611" t="str">
        <f>IF(AnalysesComparatives_SCL!F26="","",AnalysesComparatives_SCL!F26)</f>
        <v/>
      </c>
      <c r="K38" s="404" t="str">
        <f>IF(SA_GRILLE_SCL!L$19="","",SA_GRILLE_SCL!L$19)</f>
        <v/>
      </c>
      <c r="L38" s="405"/>
      <c r="M38" s="406"/>
      <c r="N38" s="577"/>
      <c r="O38" s="577"/>
      <c r="P38" s="577"/>
      <c r="Q38" s="577"/>
      <c r="R38" s="577"/>
      <c r="S38" s="577"/>
      <c r="T38" s="577"/>
      <c r="U38" s="577"/>
      <c r="V38" s="577"/>
      <c r="W38" s="577"/>
      <c r="X38" s="577"/>
      <c r="Y38" s="577"/>
      <c r="Z38" s="577"/>
    </row>
    <row r="39" spans="1:26" ht="28.5" customHeight="1" outlineLevel="1" thickBot="1" x14ac:dyDescent="0.65">
      <c r="A39" s="121"/>
      <c r="B39" s="609"/>
      <c r="C39" s="117" t="str">
        <f>C38</f>
        <v/>
      </c>
      <c r="D39" s="369"/>
      <c r="E39" s="118" t="s">
        <v>32</v>
      </c>
      <c r="F39" s="129" t="str">
        <f>IF(SA_GRILLE_SCL!$K$22="","",SA_GRILLE_SCL!$K$22)</f>
        <v/>
      </c>
      <c r="G39" s="372" t="str">
        <f>IF(SA_GRILLE_SCL!$M$37="","",SA_GRILLE_SCL!$M$37)</f>
        <v/>
      </c>
      <c r="H39" s="373"/>
      <c r="I39" s="119" t="str">
        <f>IF(SA_GRILLE_SCL!N$37="","",SA_GRILLE_SCL!N$37)</f>
        <v/>
      </c>
      <c r="J39" s="611"/>
      <c r="K39" s="407" t="str">
        <f>IF(SA_GRILLE_SCL!L$37="","",SA_GRILLE_SCL!L$37)</f>
        <v/>
      </c>
      <c r="L39" s="408"/>
      <c r="M39" s="409"/>
      <c r="N39" s="577"/>
      <c r="O39" s="577"/>
      <c r="P39" s="577"/>
      <c r="Q39" s="577"/>
      <c r="R39" s="577"/>
      <c r="S39" s="577"/>
      <c r="T39" s="577"/>
      <c r="U39" s="577"/>
      <c r="V39" s="577"/>
      <c r="W39" s="577"/>
      <c r="X39" s="577"/>
      <c r="Y39" s="577"/>
      <c r="Z39" s="577"/>
    </row>
    <row r="40" spans="1:26" ht="28.5" customHeight="1" outlineLevel="1" thickBot="1" x14ac:dyDescent="0.65">
      <c r="A40" s="121"/>
      <c r="B40" s="607" t="s">
        <v>33</v>
      </c>
      <c r="C40" s="114" t="str">
        <f>IF(SA_GRILLE_SCL!$R$3="","",SA_GRILLE_SCL!$R$3)</f>
        <v/>
      </c>
      <c r="D40" s="368" t="str">
        <f>IF(SA_GRILLE_SCL!$P$3="","",SA_GRILLE_SCL!$P$3)</f>
        <v/>
      </c>
      <c r="E40" s="115" t="s">
        <v>16</v>
      </c>
      <c r="F40" s="128" t="str">
        <f>IF(SA_GRILLE_SCL!$P$5="","",SA_GRILLE_SCL!$P$5)</f>
        <v/>
      </c>
      <c r="G40" s="370" t="str">
        <f>IF(SA_GRILLE_SCL!$R$19="","",SA_GRILLE_SCL!$R$19)</f>
        <v/>
      </c>
      <c r="H40" s="371"/>
      <c r="I40" s="116" t="str">
        <f>IF(SA_GRILLE_SCL!S$19="","",SA_GRILLE_SCL!S$19)</f>
        <v/>
      </c>
      <c r="J40" s="611" t="str">
        <f>IF(AnalysesComparatives_SCL!F27="","",AnalysesComparatives_SCL!F27)</f>
        <v/>
      </c>
      <c r="K40" s="404" t="str">
        <f>IF(SA_GRILLE_SCL!Q$19="","",SA_GRILLE_SCL!Q$19)</f>
        <v/>
      </c>
      <c r="L40" s="405"/>
      <c r="M40" s="406"/>
      <c r="N40" s="577"/>
      <c r="O40" s="577"/>
      <c r="P40" s="577"/>
      <c r="Q40" s="577"/>
      <c r="R40" s="577"/>
      <c r="S40" s="577"/>
      <c r="T40" s="577"/>
      <c r="U40" s="577"/>
      <c r="V40" s="577"/>
      <c r="W40" s="577"/>
      <c r="X40" s="577"/>
      <c r="Y40" s="577"/>
      <c r="Z40" s="577"/>
    </row>
    <row r="41" spans="1:26" ht="28.5" customHeight="1" outlineLevel="1" thickBot="1" x14ac:dyDescent="0.65">
      <c r="A41" s="121"/>
      <c r="B41" s="609"/>
      <c r="C41" s="117" t="str">
        <f>C40</f>
        <v/>
      </c>
      <c r="D41" s="369"/>
      <c r="E41" s="118" t="s">
        <v>32</v>
      </c>
      <c r="F41" s="129" t="str">
        <f>IF(SA_GRILLE_SCL!$P$22="","",SA_GRILLE_SCL!$P$22)</f>
        <v/>
      </c>
      <c r="G41" s="372" t="str">
        <f>IF(SA_GRILLE_SCL!$R$37="","",SA_GRILLE_SCL!$R$37)</f>
        <v/>
      </c>
      <c r="H41" s="373"/>
      <c r="I41" s="119" t="str">
        <f>IF(SA_GRILLE_SCL!S$37="","",SA_GRILLE_SCL!S$37)</f>
        <v/>
      </c>
      <c r="J41" s="611"/>
      <c r="K41" s="407" t="str">
        <f>IF(SA_GRILLE_SCL!Q$37="","",SA_GRILLE_SCL!Q$37)</f>
        <v/>
      </c>
      <c r="L41" s="408"/>
      <c r="M41" s="409"/>
      <c r="N41" s="577"/>
      <c r="O41" s="577"/>
      <c r="P41" s="577"/>
      <c r="Q41" s="577"/>
      <c r="R41" s="577"/>
      <c r="S41" s="577"/>
      <c r="T41" s="577"/>
      <c r="U41" s="577"/>
      <c r="V41" s="577"/>
      <c r="W41" s="577"/>
      <c r="X41" s="577"/>
      <c r="Y41" s="577"/>
      <c r="Z41" s="577"/>
    </row>
    <row r="42" spans="1:26" ht="28.5" customHeight="1" outlineLevel="1" thickBot="1" x14ac:dyDescent="0.65">
      <c r="A42" s="121"/>
      <c r="B42" s="607" t="s">
        <v>34</v>
      </c>
      <c r="C42" s="114" t="str">
        <f>IF(SA_GRILLE_SCL!$W$3="","",SA_GRILLE_SCL!$W$3)</f>
        <v/>
      </c>
      <c r="D42" s="368" t="str">
        <f>IF(SA_GRILLE_SCL!$U$3="","",SA_GRILLE_SCL!$U$3)</f>
        <v/>
      </c>
      <c r="E42" s="115" t="s">
        <v>16</v>
      </c>
      <c r="F42" s="128" t="str">
        <f>IF(SA_GRILLE_SCL!$U$5="","",SA_GRILLE_SCL!$U$5)</f>
        <v/>
      </c>
      <c r="G42" s="370" t="str">
        <f>IF(SA_GRILLE_SCL!$W$19="","",SA_GRILLE_SCL!$W$19)</f>
        <v/>
      </c>
      <c r="H42" s="371"/>
      <c r="I42" s="116" t="str">
        <f>IF(SA_GRILLE_SCL!X$19="","",SA_GRILLE_SCL!X$19)</f>
        <v/>
      </c>
      <c r="J42" s="611" t="str">
        <f>IF(AnalysesComparatives_SCL!F28="","",AnalysesComparatives_SCL!F28)</f>
        <v/>
      </c>
      <c r="K42" s="404" t="str">
        <f>IF(SA_GRILLE_SCL!V$19="","",SA_GRILLE_SCL!V$19)</f>
        <v/>
      </c>
      <c r="L42" s="405"/>
      <c r="M42" s="406"/>
      <c r="N42" s="577"/>
      <c r="O42" s="577"/>
      <c r="P42" s="577"/>
      <c r="Q42" s="577"/>
      <c r="R42" s="577"/>
      <c r="S42" s="577"/>
      <c r="T42" s="577"/>
      <c r="U42" s="577"/>
      <c r="V42" s="577"/>
      <c r="W42" s="577"/>
      <c r="X42" s="577"/>
      <c r="Y42" s="577"/>
      <c r="Z42" s="577"/>
    </row>
    <row r="43" spans="1:26" ht="28.5" customHeight="1" outlineLevel="1" thickBot="1" x14ac:dyDescent="0.65">
      <c r="A43" s="121"/>
      <c r="B43" s="609"/>
      <c r="C43" s="117" t="str">
        <f>C42</f>
        <v/>
      </c>
      <c r="D43" s="369"/>
      <c r="E43" s="118" t="s">
        <v>32</v>
      </c>
      <c r="F43" s="129" t="str">
        <f>IF(SA_GRILLE_SCL!$U$22="","",SA_GRILLE_SCL!$U$22)</f>
        <v/>
      </c>
      <c r="G43" s="372" t="str">
        <f>IF(SA_GRILLE_SCL!$W$37="","",SA_GRILLE_SCL!$W$37)</f>
        <v/>
      </c>
      <c r="H43" s="373"/>
      <c r="I43" s="119" t="str">
        <f>IF(SA_GRILLE_SCL!X$37="","",SA_GRILLE_SCL!X$37)</f>
        <v/>
      </c>
      <c r="J43" s="611"/>
      <c r="K43" s="407" t="str">
        <f>IF(SA_GRILLE_SCL!V$37="","",SA_GRILLE_SCL!V$37)</f>
        <v/>
      </c>
      <c r="L43" s="408"/>
      <c r="M43" s="409"/>
      <c r="N43" s="577"/>
      <c r="O43" s="577"/>
      <c r="P43" s="577"/>
      <c r="Q43" s="577"/>
      <c r="R43" s="577"/>
      <c r="S43" s="577"/>
      <c r="T43" s="577"/>
      <c r="U43" s="577"/>
      <c r="V43" s="577"/>
      <c r="W43" s="577"/>
      <c r="X43" s="577"/>
      <c r="Y43" s="577"/>
      <c r="Z43" s="577"/>
    </row>
    <row r="44" spans="1:26" ht="28.5" customHeight="1" outlineLevel="1" thickBot="1" x14ac:dyDescent="0.65">
      <c r="A44" s="121"/>
      <c r="B44" s="607" t="s">
        <v>35</v>
      </c>
      <c r="C44" s="114" t="str">
        <f>IF(SA_GRILLE_SCL!$AB$3="","",SA_GRILLE_SCL!$AB$3)</f>
        <v/>
      </c>
      <c r="D44" s="368" t="str">
        <f>IF(SA_GRILLE_SCL!$Z$3="","",SA_GRILLE_SCL!$Z$3)</f>
        <v/>
      </c>
      <c r="E44" s="115" t="s">
        <v>16</v>
      </c>
      <c r="F44" s="128" t="str">
        <f>IF(SA_GRILLE_SCL!$Z$5="","",SA_GRILLE_SCL!$Z$5)</f>
        <v/>
      </c>
      <c r="G44" s="370" t="str">
        <f>IF(SA_GRILLE_SCL!$AB$19="","",SA_GRILLE_SCL!$AB$19)</f>
        <v/>
      </c>
      <c r="H44" s="371"/>
      <c r="I44" s="116" t="str">
        <f>IF(SA_GRILLE_SCL!AC$19="","",SA_GRILLE_SCL!AC$19)</f>
        <v/>
      </c>
      <c r="J44" s="611" t="str">
        <f>IF(AnalysesComparatives_SCL!F29="","",AnalysesComparatives_SCL!F29)</f>
        <v/>
      </c>
      <c r="K44" s="404" t="str">
        <f>IF(SA_GRILLE_SCL!AA$19="","",SA_GRILLE_SCL!AA$19)</f>
        <v/>
      </c>
      <c r="L44" s="405"/>
      <c r="M44" s="406"/>
      <c r="N44" s="577"/>
      <c r="O44" s="577"/>
      <c r="P44" s="577"/>
      <c r="Q44" s="577"/>
      <c r="R44" s="577"/>
      <c r="S44" s="577"/>
      <c r="T44" s="577"/>
      <c r="U44" s="577"/>
      <c r="V44" s="577"/>
      <c r="W44" s="577"/>
      <c r="X44" s="577"/>
      <c r="Y44" s="577"/>
      <c r="Z44" s="577"/>
    </row>
    <row r="45" spans="1:26" ht="28.5" customHeight="1" outlineLevel="1" thickBot="1" x14ac:dyDescent="0.65">
      <c r="A45" s="121"/>
      <c r="B45" s="609"/>
      <c r="C45" s="117" t="str">
        <f>C44</f>
        <v/>
      </c>
      <c r="D45" s="369"/>
      <c r="E45" s="118" t="s">
        <v>32</v>
      </c>
      <c r="F45" s="129" t="str">
        <f>IF(SA_GRILLE_SCL!$Z$22="","",SA_GRILLE_SCL!$Z$22)</f>
        <v/>
      </c>
      <c r="G45" s="372" t="str">
        <f>IF(SA_GRILLE_SCL!$AB$37="","",SA_GRILLE_SCL!$AB$37)</f>
        <v/>
      </c>
      <c r="H45" s="373"/>
      <c r="I45" s="119" t="str">
        <f>IF(SA_GRILLE_SCL!AC$37="","",SA_GRILLE_SCL!AC$37)</f>
        <v/>
      </c>
      <c r="J45" s="611"/>
      <c r="K45" s="407" t="str">
        <f>IF(SA_GRILLE_SCL!AA$37="","",SA_GRILLE_SCL!AA$37)</f>
        <v/>
      </c>
      <c r="L45" s="408"/>
      <c r="M45" s="409"/>
      <c r="N45" s="577"/>
      <c r="O45" s="577"/>
      <c r="P45" s="577"/>
      <c r="Q45" s="577"/>
      <c r="R45" s="577"/>
      <c r="S45" s="577"/>
      <c r="T45" s="577"/>
      <c r="U45" s="577"/>
      <c r="V45" s="577"/>
      <c r="W45" s="577"/>
      <c r="X45" s="577"/>
      <c r="Y45" s="577"/>
      <c r="Z45" s="577"/>
    </row>
    <row r="46" spans="1:26" ht="28.5" customHeight="1" outlineLevel="1" thickBot="1" x14ac:dyDescent="0.65">
      <c r="A46" s="121"/>
      <c r="B46" s="607" t="s">
        <v>36</v>
      </c>
      <c r="C46" s="114" t="str">
        <f>IF(SA_GRILLE_SCL!$AG$3="","",SA_GRILLE_SCL!$AG$3)</f>
        <v/>
      </c>
      <c r="D46" s="368" t="str">
        <f>IF(SA_GRILLE_SCL!$AE$3="","",SA_GRILLE_SCL!$AE$3)</f>
        <v/>
      </c>
      <c r="E46" s="115" t="s">
        <v>16</v>
      </c>
      <c r="F46" s="128" t="str">
        <f>IF(SA_GRILLE_SCL!$AE$5="","",SA_GRILLE_SCL!$AE$5)</f>
        <v/>
      </c>
      <c r="G46" s="370" t="str">
        <f>IF(SA_GRILLE_SCL!$AG$19="","",SA_GRILLE_SCL!$AG$19)</f>
        <v/>
      </c>
      <c r="H46" s="371"/>
      <c r="I46" s="116" t="str">
        <f>IF(SA_GRILLE_SCL!AH$19="","",SA_GRILLE_SCL!AH$19)</f>
        <v/>
      </c>
      <c r="J46" s="611" t="str">
        <f>IF(AnalysesComparatives_SCL!P24="","",AnalysesComparatives_SCL!P24)</f>
        <v/>
      </c>
      <c r="K46" s="404" t="str">
        <f>IF(SA_GRILLE_SCL!AF$19="","",SA_GRILLE_SCL!AF$19)</f>
        <v/>
      </c>
      <c r="L46" s="405"/>
      <c r="M46" s="406"/>
      <c r="N46" s="577"/>
      <c r="O46" s="577"/>
      <c r="P46" s="577"/>
      <c r="Q46" s="577"/>
      <c r="R46" s="577"/>
      <c r="S46" s="577"/>
      <c r="T46" s="577"/>
      <c r="U46" s="577"/>
      <c r="V46" s="577"/>
      <c r="W46" s="577"/>
      <c r="X46" s="577"/>
      <c r="Y46" s="577"/>
      <c r="Z46" s="577"/>
    </row>
    <row r="47" spans="1:26" ht="28.5" customHeight="1" outlineLevel="1" thickBot="1" x14ac:dyDescent="0.65">
      <c r="A47" s="121"/>
      <c r="B47" s="609"/>
      <c r="C47" s="117" t="str">
        <f>C46</f>
        <v/>
      </c>
      <c r="D47" s="369"/>
      <c r="E47" s="118" t="s">
        <v>32</v>
      </c>
      <c r="F47" s="129" t="str">
        <f>IF(SA_GRILLE_SCL!$AE$22="","",SA_GRILLE_SCL!$AE$22)</f>
        <v/>
      </c>
      <c r="G47" s="372" t="str">
        <f>IF(SA_GRILLE_SCL!$AG$37="","",SA_GRILLE_SCL!$AG$37)</f>
        <v/>
      </c>
      <c r="H47" s="373"/>
      <c r="I47" s="119" t="str">
        <f>IF(SA_GRILLE_SCL!AH$37="","",SA_GRILLE_SCL!AH$37)</f>
        <v/>
      </c>
      <c r="J47" s="611"/>
      <c r="K47" s="407" t="str">
        <f>IF(SA_GRILLE_SCL!AF$37="","",SA_GRILLE_SCL!AF$37)</f>
        <v/>
      </c>
      <c r="L47" s="408"/>
      <c r="M47" s="409"/>
      <c r="N47" s="577"/>
      <c r="O47" s="577"/>
      <c r="P47" s="577"/>
      <c r="Q47" s="577"/>
      <c r="R47" s="577"/>
      <c r="S47" s="577"/>
      <c r="T47" s="577"/>
      <c r="U47" s="577"/>
      <c r="V47" s="577"/>
      <c r="W47" s="577"/>
      <c r="X47" s="577"/>
      <c r="Y47" s="577"/>
      <c r="Z47" s="577"/>
    </row>
    <row r="48" spans="1:26" ht="28.5" customHeight="1" outlineLevel="1" thickBot="1" x14ac:dyDescent="0.65">
      <c r="A48" s="121"/>
      <c r="B48" s="607" t="s">
        <v>37</v>
      </c>
      <c r="C48" s="114" t="str">
        <f>IF(SA_GRILLE_SCL!$AL$3="","",SA_GRILLE_SCL!$AL$3)</f>
        <v/>
      </c>
      <c r="D48" s="368" t="str">
        <f>IF(SA_GRILLE_SCL!$AJ$3="","",SA_GRILLE_SCL!$AJ$3)</f>
        <v/>
      </c>
      <c r="E48" s="115" t="s">
        <v>16</v>
      </c>
      <c r="F48" s="128" t="str">
        <f>IF(SA_GRILLE_SCL!$AJ$5="","",SA_GRILLE_SCL!$AJ$5)</f>
        <v/>
      </c>
      <c r="G48" s="370" t="str">
        <f>IF(SA_GRILLE_SCL!$AL$19="","",SA_GRILLE_SCL!$AL$19)</f>
        <v/>
      </c>
      <c r="H48" s="371"/>
      <c r="I48" s="116" t="str">
        <f>IF(SA_GRILLE_SCL!AM$19="","",SA_GRILLE_SCL!AM$19)</f>
        <v/>
      </c>
      <c r="J48" s="611" t="str">
        <f>IF(AnalysesComparatives_SCL!P25="","",AnalysesComparatives_SCL!P25)</f>
        <v/>
      </c>
      <c r="K48" s="404" t="str">
        <f>IF(SA_GRILLE_SCL!AK$19="","",SA_GRILLE_SCL!AK$19)</f>
        <v/>
      </c>
      <c r="L48" s="405"/>
      <c r="M48" s="406"/>
      <c r="N48" s="577"/>
      <c r="O48" s="577"/>
      <c r="P48" s="577"/>
      <c r="Q48" s="577"/>
      <c r="R48" s="577"/>
      <c r="S48" s="577"/>
      <c r="T48" s="577"/>
      <c r="U48" s="577"/>
      <c r="V48" s="577"/>
      <c r="W48" s="577"/>
      <c r="X48" s="577"/>
      <c r="Y48" s="577"/>
      <c r="Z48" s="577"/>
    </row>
    <row r="49" spans="1:26" ht="28.5" customHeight="1" outlineLevel="1" thickBot="1" x14ac:dyDescent="0.65">
      <c r="A49" s="121"/>
      <c r="B49" s="609"/>
      <c r="C49" s="117" t="str">
        <f>C48</f>
        <v/>
      </c>
      <c r="D49" s="369"/>
      <c r="E49" s="118" t="s">
        <v>32</v>
      </c>
      <c r="F49" s="129" t="str">
        <f>IF(SA_GRILLE_SCL!$AJ$22="","",SA_GRILLE_SCL!$AJ$22)</f>
        <v/>
      </c>
      <c r="G49" s="372" t="str">
        <f>IF(SA_GRILLE_SCL!$AL$37="","",SA_GRILLE_SCL!$AL$37)</f>
        <v/>
      </c>
      <c r="H49" s="373"/>
      <c r="I49" s="119" t="str">
        <f>IF(SA_GRILLE_SCL!AM$37="","",SA_GRILLE_SCL!AM$37)</f>
        <v/>
      </c>
      <c r="J49" s="611"/>
      <c r="K49" s="407" t="str">
        <f>IF(SA_GRILLE_SCL!AK$37="","",SA_GRILLE_SCL!AK$37)</f>
        <v/>
      </c>
      <c r="L49" s="408"/>
      <c r="M49" s="409"/>
      <c r="N49" s="577"/>
      <c r="O49" s="577"/>
      <c r="P49" s="577"/>
      <c r="Q49" s="577"/>
      <c r="R49" s="577"/>
      <c r="S49" s="577"/>
      <c r="T49" s="577"/>
      <c r="U49" s="577"/>
      <c r="V49" s="577"/>
      <c r="W49" s="577"/>
      <c r="X49" s="577"/>
      <c r="Y49" s="577"/>
      <c r="Z49" s="577"/>
    </row>
    <row r="50" spans="1:26" ht="28.5" customHeight="1" outlineLevel="1" thickBot="1" x14ac:dyDescent="0.65">
      <c r="A50" s="121"/>
      <c r="B50" s="607" t="s">
        <v>38</v>
      </c>
      <c r="C50" s="114" t="str">
        <f>IF(SA_GRILLE_SCL!$AQ$3="","",SA_GRILLE_SCL!$AQ$3)</f>
        <v/>
      </c>
      <c r="D50" s="368" t="str">
        <f>IF(SA_GRILLE_SCL!$AO$3="","",SA_GRILLE_SCL!$AO$3)</f>
        <v/>
      </c>
      <c r="E50" s="115" t="s">
        <v>16</v>
      </c>
      <c r="F50" s="128" t="str">
        <f>IF(SA_GRILLE_SCL!$AO$5="","",SA_GRILLE_SCL!$AO$5)</f>
        <v/>
      </c>
      <c r="G50" s="370" t="str">
        <f>IF(SA_GRILLE_SCL!$AQ$19="","",SA_GRILLE_SCL!$AQ$19)</f>
        <v/>
      </c>
      <c r="H50" s="371"/>
      <c r="I50" s="116" t="str">
        <f>IF(SA_GRILLE_SCL!AR$19="","",SA_GRILLE_SCL!AR$19)</f>
        <v/>
      </c>
      <c r="J50" s="611" t="str">
        <f>IF(AnalysesComparatives_SCL!P26="","",AnalysesComparatives_SCL!P26)</f>
        <v/>
      </c>
      <c r="K50" s="404" t="str">
        <f>IF(SA_GRILLE_SCL!AP$19="","",SA_GRILLE_SCL!AP$19)</f>
        <v/>
      </c>
      <c r="L50" s="405"/>
      <c r="M50" s="406"/>
      <c r="N50" s="577"/>
      <c r="O50" s="577"/>
      <c r="P50" s="577"/>
      <c r="Q50" s="577"/>
      <c r="R50" s="577"/>
      <c r="S50" s="577"/>
      <c r="T50" s="577"/>
      <c r="U50" s="577"/>
      <c r="V50" s="577"/>
      <c r="W50" s="577"/>
      <c r="X50" s="577"/>
      <c r="Y50" s="577"/>
      <c r="Z50" s="577"/>
    </row>
    <row r="51" spans="1:26" ht="28.5" customHeight="1" outlineLevel="1" thickBot="1" x14ac:dyDescent="0.65">
      <c r="A51" s="121"/>
      <c r="B51" s="609"/>
      <c r="C51" s="117" t="str">
        <f>C50</f>
        <v/>
      </c>
      <c r="D51" s="369"/>
      <c r="E51" s="118" t="s">
        <v>32</v>
      </c>
      <c r="F51" s="129" t="str">
        <f>IF(SA_GRILLE_SCL!$AO$22="","",SA_GRILLE_SCL!$AO$22)</f>
        <v/>
      </c>
      <c r="G51" s="372" t="str">
        <f>IF(SA_GRILLE_SCL!$AQ$37="","",SA_GRILLE_SCL!$AQ$37)</f>
        <v/>
      </c>
      <c r="H51" s="373"/>
      <c r="I51" s="119" t="str">
        <f>IF(SA_GRILLE_SCL!AR$37="","",SA_GRILLE_SCL!AR$37)</f>
        <v/>
      </c>
      <c r="J51" s="611"/>
      <c r="K51" s="407" t="str">
        <f>IF(SA_GRILLE_SCL!AP$37="","",SA_GRILLE_SCL!AP$37)</f>
        <v/>
      </c>
      <c r="L51" s="408"/>
      <c r="M51" s="409"/>
      <c r="N51" s="577"/>
      <c r="O51" s="577"/>
      <c r="P51" s="577"/>
      <c r="Q51" s="577"/>
      <c r="R51" s="577"/>
      <c r="S51" s="577"/>
      <c r="T51" s="577"/>
      <c r="U51" s="577"/>
      <c r="V51" s="577"/>
      <c r="W51" s="577"/>
      <c r="X51" s="577"/>
      <c r="Y51" s="577"/>
      <c r="Z51" s="577"/>
    </row>
    <row r="52" spans="1:26" ht="28.5" customHeight="1" outlineLevel="1" thickBot="1" x14ac:dyDescent="0.65">
      <c r="A52" s="121"/>
      <c r="B52" s="607" t="s">
        <v>39</v>
      </c>
      <c r="C52" s="114" t="str">
        <f>IF(SA_GRILLE_SCL!$AV$3="","",SA_GRILLE_SCL!$AV$3)</f>
        <v/>
      </c>
      <c r="D52" s="368" t="str">
        <f>IF(SA_GRILLE_SCL!$AT$3="","",SA_GRILLE_SCL!$AT$3)</f>
        <v/>
      </c>
      <c r="E52" s="115" t="s">
        <v>16</v>
      </c>
      <c r="F52" s="128" t="str">
        <f>IF(SA_GRILLE_SCL!$AT$5="","",SA_GRILLE_SCL!$AT$5)</f>
        <v/>
      </c>
      <c r="G52" s="370" t="str">
        <f>IF(SA_GRILLE_SCL!$AV$19="","",SA_GRILLE_SCL!$AV$19)</f>
        <v/>
      </c>
      <c r="H52" s="371"/>
      <c r="I52" s="116" t="str">
        <f>IF(SA_GRILLE_SCL!AW$19="","",SA_GRILLE_SCL!AW$19)</f>
        <v/>
      </c>
      <c r="J52" s="611" t="str">
        <f>IF(AnalysesComparatives_SCL!P27="","",AnalysesComparatives_SCL!P27)</f>
        <v/>
      </c>
      <c r="K52" s="404" t="str">
        <f>IF(SA_GRILLE_SCL!AU$19="","",SA_GRILLE_SCL!AU$19)</f>
        <v/>
      </c>
      <c r="L52" s="405"/>
      <c r="M52" s="406"/>
      <c r="N52" s="577"/>
      <c r="O52" s="577"/>
      <c r="P52" s="577"/>
      <c r="Q52" s="577"/>
      <c r="R52" s="577"/>
      <c r="S52" s="577"/>
      <c r="T52" s="577"/>
      <c r="U52" s="577"/>
      <c r="V52" s="577"/>
      <c r="W52" s="577"/>
      <c r="X52" s="577"/>
      <c r="Y52" s="577"/>
      <c r="Z52" s="577"/>
    </row>
    <row r="53" spans="1:26" ht="28.5" customHeight="1" outlineLevel="1" thickBot="1" x14ac:dyDescent="0.65">
      <c r="A53" s="121"/>
      <c r="B53" s="609"/>
      <c r="C53" s="117" t="str">
        <f>C52</f>
        <v/>
      </c>
      <c r="D53" s="369"/>
      <c r="E53" s="118" t="s">
        <v>32</v>
      </c>
      <c r="F53" s="129" t="str">
        <f>IF(SA_GRILLE_SCL!$AT$22="","",SA_GRILLE_SCL!$AT$22)</f>
        <v/>
      </c>
      <c r="G53" s="372" t="str">
        <f>IF(SA_GRILLE_SCL!$AV$37="","",SA_GRILLE_SCL!$AV$37)</f>
        <v/>
      </c>
      <c r="H53" s="373"/>
      <c r="I53" s="119" t="str">
        <f>IF(SA_GRILLE_SCL!AW$37="","",SA_GRILLE_SCL!AW$37)</f>
        <v/>
      </c>
      <c r="J53" s="611"/>
      <c r="K53" s="407" t="str">
        <f>IF(SA_GRILLE_SCL!AU$37="","",SA_GRILLE_SCL!AU$37)</f>
        <v/>
      </c>
      <c r="L53" s="408"/>
      <c r="M53" s="409"/>
      <c r="N53" s="577"/>
      <c r="O53" s="577"/>
      <c r="P53" s="577"/>
      <c r="Q53" s="577"/>
      <c r="R53" s="577"/>
      <c r="S53" s="577"/>
      <c r="T53" s="577"/>
      <c r="U53" s="577"/>
      <c r="V53" s="577"/>
      <c r="W53" s="577"/>
      <c r="X53" s="577"/>
      <c r="Y53" s="577"/>
      <c r="Z53" s="577"/>
    </row>
    <row r="54" spans="1:26" ht="28.5" customHeight="1" outlineLevel="1" thickBot="1" x14ac:dyDescent="0.65">
      <c r="A54" s="121"/>
      <c r="B54" s="607" t="s">
        <v>40</v>
      </c>
      <c r="C54" s="114" t="str">
        <f>IF(SA_GRILLE_SCL!$BA$3="","",SA_GRILLE_SCL!$BA$3)</f>
        <v/>
      </c>
      <c r="D54" s="368" t="str">
        <f>IF(SA_GRILLE_SCL!$AY$3="","",SA_GRILLE_SCL!$AY$3)</f>
        <v/>
      </c>
      <c r="E54" s="115" t="s">
        <v>16</v>
      </c>
      <c r="F54" s="128" t="str">
        <f>IF(SA_GRILLE_SCL!$AY$5="","",SA_GRILLE_SCL!$AY$5)</f>
        <v/>
      </c>
      <c r="G54" s="370" t="str">
        <f>IF(SA_GRILLE_SCL!$BA$19="","",SA_GRILLE_SCL!$BA$19)</f>
        <v/>
      </c>
      <c r="H54" s="371"/>
      <c r="I54" s="116" t="str">
        <f>IF(SA_GRILLE_SCL!BB$19="","",SA_GRILLE_SCL!BB$19)</f>
        <v/>
      </c>
      <c r="J54" s="611" t="str">
        <f>IF(AnalysesComparatives_SCL!P28="","",AnalysesComparatives_SCL!P28)</f>
        <v/>
      </c>
      <c r="K54" s="404" t="str">
        <f>IF(SA_GRILLE_SCL!AZ$19="","",SA_GRILLE_SCL!AZ$19)</f>
        <v/>
      </c>
      <c r="L54" s="405"/>
      <c r="M54" s="406"/>
      <c r="N54" s="577"/>
      <c r="O54" s="577"/>
      <c r="P54" s="577"/>
      <c r="Q54" s="577"/>
      <c r="R54" s="577"/>
      <c r="S54" s="577"/>
      <c r="T54" s="577"/>
      <c r="U54" s="577"/>
      <c r="V54" s="577"/>
      <c r="W54" s="577"/>
      <c r="X54" s="577"/>
      <c r="Y54" s="577"/>
      <c r="Z54" s="577"/>
    </row>
    <row r="55" spans="1:26" ht="28.5" customHeight="1" outlineLevel="1" thickBot="1" x14ac:dyDescent="0.65">
      <c r="A55" s="121"/>
      <c r="B55" s="609"/>
      <c r="C55" s="117" t="str">
        <f>C54</f>
        <v/>
      </c>
      <c r="D55" s="369"/>
      <c r="E55" s="118" t="s">
        <v>32</v>
      </c>
      <c r="F55" s="129" t="str">
        <f>IF(SA_GRILLE_SCL!$AY$22="","",SA_GRILLE_SCL!$AY$22)</f>
        <v/>
      </c>
      <c r="G55" s="372" t="str">
        <f>IF(SA_GRILLE_SCL!$BA$37="","",SA_GRILLE_SCL!$BA$37)</f>
        <v/>
      </c>
      <c r="H55" s="373"/>
      <c r="I55" s="119" t="str">
        <f>IF(SA_GRILLE_SCL!BB$37="","",SA_GRILLE_SCL!BB$37)</f>
        <v/>
      </c>
      <c r="J55" s="611"/>
      <c r="K55" s="407" t="str">
        <f>IF(SA_GRILLE_SCL!AZ$37="","",SA_GRILLE_SCL!AZ$37)</f>
        <v/>
      </c>
      <c r="L55" s="408"/>
      <c r="M55" s="409"/>
      <c r="N55" s="577"/>
      <c r="O55" s="577"/>
      <c r="P55" s="577"/>
      <c r="Q55" s="577"/>
      <c r="R55" s="577"/>
      <c r="S55" s="577"/>
      <c r="T55" s="577"/>
      <c r="U55" s="577"/>
      <c r="V55" s="577"/>
      <c r="W55" s="577"/>
      <c r="X55" s="577"/>
      <c r="Y55" s="577"/>
      <c r="Z55" s="577"/>
    </row>
    <row r="56" spans="1:26" ht="28.5" customHeight="1" outlineLevel="1" x14ac:dyDescent="0.6">
      <c r="A56" s="121"/>
      <c r="B56" s="607" t="s">
        <v>41</v>
      </c>
      <c r="C56" s="114" t="str">
        <f>IF(SA_GRILLE_SCL!$BF$3="","",SA_GRILLE_SCL!$BF$3)</f>
        <v/>
      </c>
      <c r="D56" s="368" t="str">
        <f>IF(SA_GRILLE_SCL!$BC$3="","",SA_GRILLE_SCL!$BC$3)</f>
        <v/>
      </c>
      <c r="E56" s="115" t="s">
        <v>16</v>
      </c>
      <c r="F56" s="128" t="str">
        <f>IF(SA_GRILLE_SCL!$BD$5="","",SA_GRILLE_SCL!$BD$5)</f>
        <v/>
      </c>
      <c r="G56" s="370" t="str">
        <f>IF(SA_GRILLE_SCL!$BF$19="","",SA_GRILLE_SCL!$BF$19)</f>
        <v/>
      </c>
      <c r="H56" s="371"/>
      <c r="I56" s="116" t="str">
        <f>IF(SA_GRILLE_SCL!BG$19="","",SA_GRILLE_SCL!BG$19)</f>
        <v/>
      </c>
      <c r="J56" s="612" t="str">
        <f>IF(AnalysesComparatives_SCL!P29="","",AnalysesComparatives_SCL!P29)</f>
        <v/>
      </c>
      <c r="K56" s="404" t="str">
        <f>IF(SA_GRILLE_SCL!BE$19="","",SA_GRILLE_SCL!BE$19)</f>
        <v/>
      </c>
      <c r="L56" s="405"/>
      <c r="M56" s="406"/>
      <c r="N56" s="577"/>
      <c r="O56" s="577"/>
      <c r="P56" s="577"/>
      <c r="Q56" s="577"/>
      <c r="R56" s="577"/>
      <c r="S56" s="577"/>
      <c r="T56" s="577"/>
      <c r="U56" s="577"/>
      <c r="V56" s="577"/>
      <c r="W56" s="577"/>
      <c r="X56" s="577"/>
      <c r="Y56" s="577"/>
      <c r="Z56" s="577"/>
    </row>
    <row r="57" spans="1:26" ht="28.5" customHeight="1" outlineLevel="1" thickBot="1" x14ac:dyDescent="0.65">
      <c r="A57" s="121"/>
      <c r="B57" s="609"/>
      <c r="C57" s="117" t="str">
        <f>C56</f>
        <v/>
      </c>
      <c r="D57" s="369"/>
      <c r="E57" s="118" t="s">
        <v>32</v>
      </c>
      <c r="F57" s="129" t="str">
        <f>IF(SA_GRILLE_SCL!$BD$22="","",SA_GRILLE_SCL!$BD$22)</f>
        <v/>
      </c>
      <c r="G57" s="372" t="str">
        <f>IF(SA_GRILLE_SCL!$BF$37="","",SA_GRILLE_SCL!$BF$37)</f>
        <v/>
      </c>
      <c r="H57" s="373"/>
      <c r="I57" s="119" t="str">
        <f>IF(SA_GRILLE_SCL!BG$37="","",SA_GRILLE_SCL!BG$37)</f>
        <v/>
      </c>
      <c r="J57" s="610"/>
      <c r="K57" s="407" t="str">
        <f>IF(SA_GRILLE_STEU!BE$37="","",SA_GRILLE_STEU!BE$37)</f>
        <v/>
      </c>
      <c r="L57" s="408"/>
      <c r="M57" s="409"/>
      <c r="N57" s="577"/>
      <c r="O57" s="577"/>
      <c r="P57" s="577"/>
      <c r="Q57" s="577"/>
      <c r="R57" s="577"/>
      <c r="S57" s="577"/>
      <c r="T57" s="577"/>
      <c r="U57" s="577"/>
      <c r="V57" s="577"/>
      <c r="W57" s="577"/>
      <c r="X57" s="577"/>
      <c r="Y57" s="577"/>
      <c r="Z57" s="577"/>
    </row>
  </sheetData>
  <mergeCells count="146">
    <mergeCell ref="B44:B45"/>
    <mergeCell ref="D44:D45"/>
    <mergeCell ref="G44:H44"/>
    <mergeCell ref="K49:M49"/>
    <mergeCell ref="K32:M33"/>
    <mergeCell ref="K35:M35"/>
    <mergeCell ref="K34:M34"/>
    <mergeCell ref="K36:M36"/>
    <mergeCell ref="K37:M37"/>
    <mergeCell ref="K38:M38"/>
    <mergeCell ref="K39:M39"/>
    <mergeCell ref="K40:M40"/>
    <mergeCell ref="K41:M41"/>
    <mergeCell ref="B46:B47"/>
    <mergeCell ref="D46:D47"/>
    <mergeCell ref="G46:H46"/>
    <mergeCell ref="G47:H47"/>
    <mergeCell ref="B48:B49"/>
    <mergeCell ref="D48:D49"/>
    <mergeCell ref="G48:H48"/>
    <mergeCell ref="K42:M42"/>
    <mergeCell ref="K43:M43"/>
    <mergeCell ref="B40:B41"/>
    <mergeCell ref="D40:D41"/>
    <mergeCell ref="K54:M54"/>
    <mergeCell ref="K55:M55"/>
    <mergeCell ref="K56:M56"/>
    <mergeCell ref="K57:M57"/>
    <mergeCell ref="B10:C10"/>
    <mergeCell ref="B21:C21"/>
    <mergeCell ref="B56:B57"/>
    <mergeCell ref="D56:D57"/>
    <mergeCell ref="G56:H56"/>
    <mergeCell ref="G57:H57"/>
    <mergeCell ref="B54:B55"/>
    <mergeCell ref="D54:D55"/>
    <mergeCell ref="G54:H54"/>
    <mergeCell ref="G55:H55"/>
    <mergeCell ref="G51:H51"/>
    <mergeCell ref="B52:B53"/>
    <mergeCell ref="D52:D53"/>
    <mergeCell ref="G52:H52"/>
    <mergeCell ref="G53:H53"/>
    <mergeCell ref="B50:B51"/>
    <mergeCell ref="D50:D51"/>
    <mergeCell ref="K50:M50"/>
    <mergeCell ref="B18:C18"/>
    <mergeCell ref="D38:D39"/>
    <mergeCell ref="G13:J13"/>
    <mergeCell ref="K15:Q15"/>
    <mergeCell ref="K14:Q14"/>
    <mergeCell ref="K13:Q13"/>
    <mergeCell ref="U14:W14"/>
    <mergeCell ref="U15:W15"/>
    <mergeCell ref="K51:M51"/>
    <mergeCell ref="G49:H49"/>
    <mergeCell ref="G50:H50"/>
    <mergeCell ref="G38:H38"/>
    <mergeCell ref="G39:H39"/>
    <mergeCell ref="G40:H40"/>
    <mergeCell ref="G41:H41"/>
    <mergeCell ref="H18:H19"/>
    <mergeCell ref="G15:J15"/>
    <mergeCell ref="G14:J14"/>
    <mergeCell ref="K52:M52"/>
    <mergeCell ref="K53:M53"/>
    <mergeCell ref="K44:M44"/>
    <mergeCell ref="K45:M45"/>
    <mergeCell ref="K46:M46"/>
    <mergeCell ref="K47:M47"/>
    <mergeCell ref="K48:M48"/>
    <mergeCell ref="B16:C16"/>
    <mergeCell ref="B27:W28"/>
    <mergeCell ref="J32:J33"/>
    <mergeCell ref="J34:J35"/>
    <mergeCell ref="G45:H45"/>
    <mergeCell ref="B42:B43"/>
    <mergeCell ref="D42:D43"/>
    <mergeCell ref="G42:H42"/>
    <mergeCell ref="G43:H43"/>
    <mergeCell ref="B36:B37"/>
    <mergeCell ref="D36:D37"/>
    <mergeCell ref="G36:H36"/>
    <mergeCell ref="G37:H37"/>
    <mergeCell ref="M18:W25"/>
    <mergeCell ref="I18:I19"/>
    <mergeCell ref="J18:J19"/>
    <mergeCell ref="G18:G19"/>
    <mergeCell ref="B38:B39"/>
    <mergeCell ref="B19:C19"/>
    <mergeCell ref="V5:W5"/>
    <mergeCell ref="B15:C15"/>
    <mergeCell ref="B14:C14"/>
    <mergeCell ref="B13:C13"/>
    <mergeCell ref="B12:C12"/>
    <mergeCell ref="B11:C11"/>
    <mergeCell ref="B6:D6"/>
    <mergeCell ref="E6:G6"/>
    <mergeCell ref="B5:D5"/>
    <mergeCell ref="P5:U5"/>
    <mergeCell ref="B9:D9"/>
    <mergeCell ref="B8:E8"/>
    <mergeCell ref="P6:T6"/>
    <mergeCell ref="U9:W9"/>
    <mergeCell ref="U13:W13"/>
    <mergeCell ref="G10:J10"/>
    <mergeCell ref="K10:Q10"/>
    <mergeCell ref="V6:W6"/>
    <mergeCell ref="E5:G5"/>
    <mergeCell ref="H5:O5"/>
    <mergeCell ref="H6:O6"/>
    <mergeCell ref="U10:W10"/>
    <mergeCell ref="B2:C2"/>
    <mergeCell ref="D2:W2"/>
    <mergeCell ref="B3:D3"/>
    <mergeCell ref="B4:D4"/>
    <mergeCell ref="E4:G4"/>
    <mergeCell ref="H4:O4"/>
    <mergeCell ref="E3:U3"/>
    <mergeCell ref="V3:W3"/>
    <mergeCell ref="V4:W4"/>
    <mergeCell ref="P4:U4"/>
    <mergeCell ref="J54:J55"/>
    <mergeCell ref="J56:J57"/>
    <mergeCell ref="G9:J9"/>
    <mergeCell ref="K9:Q9"/>
    <mergeCell ref="J36:J37"/>
    <mergeCell ref="J38:J39"/>
    <mergeCell ref="J40:J41"/>
    <mergeCell ref="J42:J43"/>
    <mergeCell ref="J44:J45"/>
    <mergeCell ref="J46:J47"/>
    <mergeCell ref="J48:J49"/>
    <mergeCell ref="J50:J51"/>
    <mergeCell ref="J52:J53"/>
    <mergeCell ref="B32:H32"/>
    <mergeCell ref="I32:I33"/>
    <mergeCell ref="B33:C33"/>
    <mergeCell ref="G33:H33"/>
    <mergeCell ref="C34:C35"/>
    <mergeCell ref="B34:B35"/>
    <mergeCell ref="D34:D35"/>
    <mergeCell ref="G34:H34"/>
    <mergeCell ref="G35:H35"/>
    <mergeCell ref="B20:C20"/>
    <mergeCell ref="B17:C17"/>
  </mergeCells>
  <phoneticPr fontId="8" type="noConversion"/>
  <conditionalFormatting sqref="B10:B21">
    <cfRule type="beginsWith" dxfId="476" priority="47" operator="beginsWith" text="Validé">
      <formula>LEFT(B10,LEN("Validé"))="Validé"</formula>
    </cfRule>
    <cfRule type="containsText" dxfId="475" priority="48" operator="containsText" text="Non validé">
      <formula>NOT(ISERROR(SEARCH("Non validé",B10)))</formula>
    </cfRule>
  </conditionalFormatting>
  <conditionalFormatting sqref="D10:D21">
    <cfRule type="containsText" dxfId="474" priority="37" operator="containsText" text="contrôlé">
      <formula>NOT(ISERROR(SEARCH("contrôlé",D10)))</formula>
    </cfRule>
    <cfRule type="containsText" dxfId="473" priority="38" operator="containsText" text="Non validé">
      <formula>NOT(ISERROR(SEARCH("Non validé",D10)))</formula>
    </cfRule>
    <cfRule type="containsText" dxfId="472" priority="39" operator="containsText" text="réserve">
      <formula>NOT(ISERROR(SEARCH("réserve",D10)))</formula>
    </cfRule>
    <cfRule type="beginsWith" dxfId="471" priority="40" operator="beginsWith" text="Validé">
      <formula>LEFT(D10,LEN("Validé"))="Validé"</formula>
    </cfRule>
  </conditionalFormatting>
  <conditionalFormatting sqref="E10:E21">
    <cfRule type="cellIs" dxfId="470" priority="1" operator="greaterThan">
      <formula>80</formula>
    </cfRule>
    <cfRule type="cellIs" dxfId="469" priority="2" operator="greaterThanOrEqual">
      <formula>70</formula>
    </cfRule>
    <cfRule type="cellIs" dxfId="468" priority="3" operator="lessThan">
      <formula>70</formula>
    </cfRule>
    <cfRule type="expression" dxfId="467" priority="4">
      <formula>IF($I9="",1,0)</formula>
    </cfRule>
  </conditionalFormatting>
  <conditionalFormatting sqref="G9:G10">
    <cfRule type="beginsWith" dxfId="466" priority="41" operator="beginsWith" text="Validé">
      <formula>LEFT(G9,LEN("Validé"))="Validé"</formula>
    </cfRule>
    <cfRule type="containsText" dxfId="465" priority="42" operator="containsText" text="Non validé">
      <formula>NOT(ISERROR(SEARCH("Non validé",G9)))</formula>
    </cfRule>
  </conditionalFormatting>
  <conditionalFormatting sqref="G13:G15">
    <cfRule type="beginsWith" dxfId="464" priority="115" operator="beginsWith" text="Validé">
      <formula>LEFT(G13,LEN("Validé"))="Validé"</formula>
    </cfRule>
    <cfRule type="containsText" dxfId="463" priority="116" operator="containsText" text="Non validé">
      <formula>NOT(ISERROR(SEARCH("Non validé",G13)))</formula>
    </cfRule>
  </conditionalFormatting>
  <conditionalFormatting sqref="G34:H57">
    <cfRule type="containsText" dxfId="462" priority="92" operator="containsText" text="contrôlé">
      <formula>NOT(ISERROR(SEARCH("contrôlé",G34)))</formula>
    </cfRule>
    <cfRule type="containsText" dxfId="461" priority="93" operator="containsText" text="Non validé">
      <formula>NOT(ISERROR(SEARCH("Non validé",G34)))</formula>
    </cfRule>
    <cfRule type="containsText" dxfId="460" priority="94" operator="containsText" text="réserve">
      <formula>NOT(ISERROR(SEARCH("réserve",G34)))</formula>
    </cfRule>
    <cfRule type="beginsWith" dxfId="459" priority="95" operator="beginsWith" text="Validé">
      <formula>LEFT(G34,LEN("Validé"))="Validé"</formula>
    </cfRule>
  </conditionalFormatting>
  <conditionalFormatting sqref="H18:J18">
    <cfRule type="containsText" dxfId="458" priority="21" operator="containsText" text="contrôlé">
      <formula>NOT(ISERROR(SEARCH("contrôlé",H18)))</formula>
    </cfRule>
    <cfRule type="containsText" dxfId="457" priority="22" operator="containsText" text="Non validé">
      <formula>NOT(ISERROR(SEARCH("Non validé",H18)))</formula>
    </cfRule>
    <cfRule type="containsText" dxfId="456" priority="23" operator="containsText" text="réserve">
      <formula>NOT(ISERROR(SEARCH("réserve",H18)))</formula>
    </cfRule>
    <cfRule type="beginsWith" dxfId="455" priority="24" operator="beginsWith" text="Validé">
      <formula>LEFT(H18,LEN("Validé"))="Validé"</formula>
    </cfRule>
  </conditionalFormatting>
  <conditionalFormatting sqref="I34:I57">
    <cfRule type="expression" dxfId="454" priority="96">
      <formula>IF($I34="",1,0)</formula>
    </cfRule>
    <cfRule type="cellIs" dxfId="453" priority="97" operator="between">
      <formula>0</formula>
      <formula>60.1</formula>
    </cfRule>
  </conditionalFormatting>
  <conditionalFormatting sqref="K9">
    <cfRule type="expression" dxfId="452" priority="20">
      <formula>IF(#REF!="Industriel",1,0)</formula>
    </cfRule>
  </conditionalFormatting>
  <conditionalFormatting sqref="K10">
    <cfRule type="containsText" dxfId="451" priority="25" operator="containsText" text="contrôlé">
      <formula>NOT(ISERROR(SEARCH("contrôlé",K10)))</formula>
    </cfRule>
    <cfRule type="containsText" dxfId="450" priority="26" operator="containsText" text="Non validé">
      <formula>NOT(ISERROR(SEARCH("Non validé",K10)))</formula>
    </cfRule>
    <cfRule type="containsText" dxfId="449" priority="27" operator="containsText" text="réserve">
      <formula>NOT(ISERROR(SEARCH("réserve",K10)))</formula>
    </cfRule>
    <cfRule type="beginsWith" dxfId="448" priority="28" operator="beginsWith" text="Validé">
      <formula>LEFT(K10,LEN("Validé"))="Validé"</formula>
    </cfRule>
  </conditionalFormatting>
  <conditionalFormatting sqref="K9:Q9">
    <cfRule type="containsText" dxfId="447" priority="18" operator="containsText" text="Non">
      <formula>NOT(ISERROR(SEARCH("Non",K9)))</formula>
    </cfRule>
    <cfRule type="containsText" dxfId="446" priority="19" operator="containsText" text="Oui">
      <formula>NOT(ISERROR(SEARCH("Oui",K9)))</formula>
    </cfRule>
  </conditionalFormatting>
  <dataValidations count="3">
    <dataValidation errorStyle="information" allowBlank="1" showInputMessage="1" sqref="D42:D57 D36 D34 D38 D40 H18:J18" xr:uid="{013FEFAC-A461-4B5A-80FF-C21AE8AE4729}"/>
    <dataValidation type="list" allowBlank="1" showInputMessage="1" showErrorMessage="1" sqref="K10" xr:uid="{CD341C85-1D38-4ECB-B2D3-771E5ECC392E}">
      <formula1>LISTE_2</formula1>
    </dataValidation>
    <dataValidation allowBlank="1" showInputMessage="1" showErrorMessage="1" sqref="K9:Q9" xr:uid="{1129F6FC-D8FC-487D-A04B-B514C70FA302}"/>
  </dataValidations>
  <pageMargins left="0.23622047244094488" right="0.23622047244094488" top="0.19685039370078741" bottom="0.15748031496062992" header="0.31496062992125984" footer="0.31496062992125984"/>
  <pageSetup paperSize="9" scale="61" fitToHeight="0" orientation="portrait" r:id="rId1"/>
  <drawing r:id="rId2"/>
  <legacyDrawing r:id="rId3"/>
  <extLst>
    <ext xmlns:x14="http://schemas.microsoft.com/office/spreadsheetml/2009/9/main" uri="{CCE6A557-97BC-4b89-ADB6-D9C93CAAB3DF}">
      <x14:dataValidations xmlns:xm="http://schemas.microsoft.com/office/excel/2006/main" count="2">
        <x14:dataValidation type="list" allowBlank="1" showInputMessage="1" showErrorMessage="1" xr:uid="{7C0D23A1-DA5C-4980-8280-3FFC47D7844F}">
          <x14:formula1>
            <xm:f>PARAM!$H$4:$H$5</xm:f>
          </x14:formula1>
          <xm:sqref>U6</xm:sqref>
        </x14:dataValidation>
        <x14:dataValidation type="list" allowBlank="1" showInputMessage="1" showErrorMessage="1" xr:uid="{D65BD56E-B44E-4FF6-B66C-AA5744C558F4}">
          <x14:formula1>
            <xm:f>PARAM!$D$21:$D$26</xm:f>
          </x14:formula1>
          <xm:sqref>D10:D21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FCC8E3-B5FA-4EB8-8CAD-CD92C2C8521F}">
  <sheetPr codeName="Feuil5">
    <tabColor rgb="FF00B0AC"/>
  </sheetPr>
  <dimension ref="A1:LA37"/>
  <sheetViews>
    <sheetView showGridLines="0" zoomScaleNormal="100" workbookViewId="0">
      <pane ySplit="3" topLeftCell="A19" activePane="bottomLeft" state="frozenSplit"/>
      <selection pane="bottomLeft" activeCell="E8" sqref="E8"/>
    </sheetView>
  </sheetViews>
  <sheetFormatPr baseColWidth="10" defaultColWidth="11.41015625" defaultRowHeight="12.7" x14ac:dyDescent="0.4"/>
  <cols>
    <col min="1" max="1" width="2.64453125" style="183" customWidth="1"/>
    <col min="2" max="2" width="90.64453125" style="184" customWidth="1"/>
    <col min="3" max="3" width="13.41015625" style="121" customWidth="1"/>
    <col min="4" max="4" width="6.64453125" style="121" customWidth="1"/>
    <col min="5" max="5" width="6.3515625" style="121" customWidth="1"/>
    <col min="6" max="6" width="2.64453125" style="183" customWidth="1"/>
    <col min="7" max="7" width="90.64453125" style="121" customWidth="1"/>
    <col min="8" max="8" width="13.3515625" style="121" customWidth="1"/>
    <col min="9" max="9" width="6.64453125" style="121" customWidth="1"/>
    <col min="10" max="10" width="3.1171875" style="121" hidden="1" customWidth="1"/>
    <col min="11" max="11" width="2.64453125" style="183" customWidth="1"/>
    <col min="12" max="12" width="90.64453125" style="121" customWidth="1"/>
    <col min="13" max="13" width="13.3515625" style="121" customWidth="1"/>
    <col min="14" max="14" width="6.64453125" style="121" customWidth="1"/>
    <col min="15" max="15" width="4.87890625" style="121" hidden="1" customWidth="1"/>
    <col min="16" max="16" width="2.64453125" style="183" customWidth="1"/>
    <col min="17" max="17" width="90.64453125" style="121" customWidth="1"/>
    <col min="18" max="18" width="13.3515625" style="121" customWidth="1"/>
    <col min="19" max="19" width="6.64453125" style="121" customWidth="1"/>
    <col min="20" max="20" width="4.87890625" style="121" hidden="1" customWidth="1"/>
    <col min="21" max="21" width="2.64453125" style="121" customWidth="1"/>
    <col min="22" max="22" width="90.64453125" style="121" customWidth="1"/>
    <col min="23" max="23" width="13.3515625" style="121" customWidth="1"/>
    <col min="24" max="24" width="6.64453125" style="121" customWidth="1"/>
    <col min="25" max="25" width="4.87890625" style="121" hidden="1" customWidth="1"/>
    <col min="26" max="26" width="2.64453125" style="121" customWidth="1"/>
    <col min="27" max="27" width="90.64453125" style="121" customWidth="1"/>
    <col min="28" max="28" width="13.3515625" style="121" customWidth="1"/>
    <col min="29" max="29" width="6.64453125" style="121" customWidth="1"/>
    <col min="30" max="30" width="4.87890625" style="121" hidden="1" customWidth="1"/>
    <col min="31" max="31" width="2.64453125" style="121" customWidth="1"/>
    <col min="32" max="32" width="90.64453125" style="121" customWidth="1"/>
    <col min="33" max="33" width="13.3515625" style="121" customWidth="1"/>
    <col min="34" max="34" width="6.64453125" style="121" customWidth="1"/>
    <col min="35" max="35" width="4.87890625" style="121" hidden="1" customWidth="1"/>
    <col min="36" max="36" width="2.64453125" style="121" customWidth="1"/>
    <col min="37" max="37" width="90.64453125" style="121" customWidth="1"/>
    <col min="38" max="38" width="13.3515625" style="121" customWidth="1"/>
    <col min="39" max="39" width="6.64453125" style="121" customWidth="1"/>
    <col min="40" max="40" width="4.87890625" style="121" hidden="1" customWidth="1"/>
    <col min="41" max="41" width="2.64453125" style="121" customWidth="1"/>
    <col min="42" max="42" width="90.64453125" style="121" customWidth="1"/>
    <col min="43" max="43" width="13.3515625" style="121" customWidth="1"/>
    <col min="44" max="44" width="6.64453125" style="121" customWidth="1"/>
    <col min="45" max="45" width="4.87890625" style="121" hidden="1" customWidth="1"/>
    <col min="46" max="46" width="2.64453125" style="121" customWidth="1"/>
    <col min="47" max="47" width="90.64453125" style="121" customWidth="1"/>
    <col min="48" max="48" width="13.3515625" style="121" customWidth="1"/>
    <col min="49" max="49" width="6.64453125" style="121" customWidth="1"/>
    <col min="50" max="50" width="4.87890625" style="121" hidden="1" customWidth="1"/>
    <col min="51" max="51" width="2.64453125" style="121" customWidth="1"/>
    <col min="52" max="52" width="90.64453125" style="121" customWidth="1"/>
    <col min="53" max="53" width="13.3515625" style="121" customWidth="1"/>
    <col min="54" max="54" width="6.64453125" style="121" customWidth="1"/>
    <col min="55" max="55" width="4.87890625" style="121" hidden="1" customWidth="1"/>
    <col min="56" max="56" width="2.64453125" style="121" customWidth="1"/>
    <col min="57" max="57" width="90.64453125" style="121" customWidth="1"/>
    <col min="58" max="58" width="13.3515625" style="121" customWidth="1"/>
    <col min="59" max="59" width="6.64453125" style="121" customWidth="1"/>
    <col min="60" max="60" width="4.87890625" style="121" hidden="1" customWidth="1"/>
    <col min="61" max="313" width="11.41015625" style="159"/>
    <col min="314" max="16384" width="11.41015625" style="121"/>
  </cols>
  <sheetData>
    <row r="1" spans="1:60" s="132" customFormat="1" ht="16.5" customHeight="1" thickBot="1" x14ac:dyDescent="0.55000000000000004">
      <c r="A1" s="526" t="s">
        <v>23</v>
      </c>
      <c r="B1" s="527"/>
      <c r="C1" s="527"/>
      <c r="D1" s="528"/>
      <c r="F1" s="526" t="s">
        <v>24</v>
      </c>
      <c r="G1" s="527"/>
      <c r="H1" s="527"/>
      <c r="I1" s="528"/>
      <c r="K1" s="526" t="s">
        <v>25</v>
      </c>
      <c r="L1" s="527"/>
      <c r="M1" s="527"/>
      <c r="N1" s="528"/>
      <c r="P1" s="526" t="s">
        <v>33</v>
      </c>
      <c r="Q1" s="527"/>
      <c r="R1" s="527"/>
      <c r="S1" s="528"/>
      <c r="U1" s="526" t="s">
        <v>34</v>
      </c>
      <c r="V1" s="527"/>
      <c r="W1" s="527"/>
      <c r="X1" s="528"/>
      <c r="Z1" s="526" t="s">
        <v>35</v>
      </c>
      <c r="AA1" s="527"/>
      <c r="AB1" s="527"/>
      <c r="AC1" s="528"/>
      <c r="AE1" s="526" t="s">
        <v>36</v>
      </c>
      <c r="AF1" s="527"/>
      <c r="AG1" s="527"/>
      <c r="AH1" s="528"/>
      <c r="AJ1" s="526" t="s">
        <v>37</v>
      </c>
      <c r="AK1" s="527"/>
      <c r="AL1" s="527"/>
      <c r="AM1" s="528"/>
      <c r="AO1" s="526" t="s">
        <v>38</v>
      </c>
      <c r="AP1" s="527"/>
      <c r="AQ1" s="527"/>
      <c r="AR1" s="528"/>
      <c r="AT1" s="526" t="s">
        <v>39</v>
      </c>
      <c r="AU1" s="527"/>
      <c r="AV1" s="527"/>
      <c r="AW1" s="528"/>
      <c r="AY1" s="526" t="s">
        <v>40</v>
      </c>
      <c r="AZ1" s="527"/>
      <c r="BA1" s="527"/>
      <c r="BB1" s="528"/>
      <c r="BD1" s="526" t="s">
        <v>41</v>
      </c>
      <c r="BE1" s="527"/>
      <c r="BF1" s="529"/>
      <c r="BG1" s="530"/>
    </row>
    <row r="2" spans="1:60" ht="15" customHeight="1" thickBot="1" x14ac:dyDescent="0.45">
      <c r="A2" s="438" t="s">
        <v>42</v>
      </c>
      <c r="B2" s="439"/>
      <c r="C2" s="335" t="s">
        <v>43</v>
      </c>
      <c r="D2" s="336"/>
      <c r="F2" s="438" t="s">
        <v>42</v>
      </c>
      <c r="G2" s="439"/>
      <c r="H2" s="339" t="s">
        <v>43</v>
      </c>
      <c r="I2" s="340"/>
      <c r="K2" s="432" t="s">
        <v>42</v>
      </c>
      <c r="L2" s="437"/>
      <c r="M2" s="339" t="s">
        <v>43</v>
      </c>
      <c r="N2" s="340"/>
      <c r="P2" s="440" t="s">
        <v>42</v>
      </c>
      <c r="Q2" s="441"/>
      <c r="R2" s="339" t="s">
        <v>43</v>
      </c>
      <c r="S2" s="340"/>
      <c r="U2" s="432" t="s">
        <v>42</v>
      </c>
      <c r="V2" s="437"/>
      <c r="W2" s="339" t="s">
        <v>43</v>
      </c>
      <c r="X2" s="340"/>
      <c r="Z2" s="432" t="s">
        <v>42</v>
      </c>
      <c r="AA2" s="437"/>
      <c r="AB2" s="339" t="s">
        <v>43</v>
      </c>
      <c r="AC2" s="340"/>
      <c r="AE2" s="432" t="s">
        <v>42</v>
      </c>
      <c r="AF2" s="437"/>
      <c r="AG2" s="339" t="s">
        <v>43</v>
      </c>
      <c r="AH2" s="340"/>
      <c r="AJ2" s="432" t="s">
        <v>42</v>
      </c>
      <c r="AK2" s="437"/>
      <c r="AL2" s="339" t="s">
        <v>43</v>
      </c>
      <c r="AM2" s="340"/>
      <c r="AO2" s="432" t="s">
        <v>42</v>
      </c>
      <c r="AP2" s="437"/>
      <c r="AQ2" s="339" t="s">
        <v>43</v>
      </c>
      <c r="AR2" s="340"/>
      <c r="AT2" s="432" t="s">
        <v>42</v>
      </c>
      <c r="AU2" s="437"/>
      <c r="AV2" s="339" t="s">
        <v>43</v>
      </c>
      <c r="AW2" s="340"/>
      <c r="AY2" s="432" t="s">
        <v>42</v>
      </c>
      <c r="AZ2" s="437"/>
      <c r="BA2" s="339" t="s">
        <v>43</v>
      </c>
      <c r="BB2" s="340"/>
      <c r="BD2" s="432" t="s">
        <v>42</v>
      </c>
      <c r="BE2" s="433"/>
      <c r="BF2" s="344" t="s">
        <v>43</v>
      </c>
      <c r="BG2" s="345"/>
    </row>
    <row r="3" spans="1:60" s="209" customFormat="1" ht="20.350000000000001" thickBot="1" x14ac:dyDescent="0.45">
      <c r="A3" s="333"/>
      <c r="B3" s="334"/>
      <c r="C3" s="337"/>
      <c r="D3" s="338"/>
      <c r="E3" s="194"/>
      <c r="F3" s="333"/>
      <c r="G3" s="334"/>
      <c r="H3" s="337"/>
      <c r="I3" s="338"/>
      <c r="J3" s="194"/>
      <c r="K3" s="333"/>
      <c r="L3" s="334"/>
      <c r="M3" s="337"/>
      <c r="N3" s="338"/>
      <c r="O3" s="194"/>
      <c r="P3" s="331"/>
      <c r="Q3" s="332"/>
      <c r="R3" s="337"/>
      <c r="S3" s="338"/>
      <c r="T3" s="194"/>
      <c r="U3" s="331"/>
      <c r="V3" s="332"/>
      <c r="W3" s="337"/>
      <c r="X3" s="338"/>
      <c r="Y3" s="194"/>
      <c r="Z3" s="331"/>
      <c r="AA3" s="332"/>
      <c r="AB3" s="337"/>
      <c r="AC3" s="338"/>
      <c r="AD3" s="194"/>
      <c r="AE3" s="331"/>
      <c r="AF3" s="332"/>
      <c r="AG3" s="337"/>
      <c r="AH3" s="338"/>
      <c r="AI3" s="194"/>
      <c r="AJ3" s="331"/>
      <c r="AK3" s="332"/>
      <c r="AL3" s="337"/>
      <c r="AM3" s="338"/>
      <c r="AN3" s="194"/>
      <c r="AO3" s="331"/>
      <c r="AP3" s="332"/>
      <c r="AQ3" s="337"/>
      <c r="AR3" s="338"/>
      <c r="AS3" s="194"/>
      <c r="AT3" s="331"/>
      <c r="AU3" s="332"/>
      <c r="AV3" s="337"/>
      <c r="AW3" s="338"/>
      <c r="AX3" s="194"/>
      <c r="AY3" s="331"/>
      <c r="AZ3" s="332"/>
      <c r="BA3" s="337"/>
      <c r="BB3" s="338"/>
      <c r="BC3" s="194"/>
      <c r="BD3" s="331"/>
      <c r="BE3" s="332"/>
      <c r="BF3" s="337"/>
      <c r="BG3" s="338"/>
      <c r="BH3" s="194"/>
    </row>
    <row r="4" spans="1:60" s="201" customFormat="1" ht="15" customHeight="1" x14ac:dyDescent="0.4">
      <c r="A4" s="434" t="s">
        <v>187</v>
      </c>
      <c r="B4" s="435"/>
      <c r="C4" s="435"/>
      <c r="D4" s="436"/>
      <c r="F4" s="434" t="s">
        <v>187</v>
      </c>
      <c r="G4" s="435"/>
      <c r="H4" s="435"/>
      <c r="I4" s="436"/>
      <c r="K4" s="434" t="s">
        <v>187</v>
      </c>
      <c r="L4" s="435"/>
      <c r="M4" s="435"/>
      <c r="N4" s="436"/>
      <c r="P4" s="434" t="s">
        <v>187</v>
      </c>
      <c r="Q4" s="435"/>
      <c r="R4" s="435"/>
      <c r="S4" s="436"/>
      <c r="U4" s="434" t="s">
        <v>187</v>
      </c>
      <c r="V4" s="435"/>
      <c r="W4" s="435"/>
      <c r="X4" s="436"/>
      <c r="Z4" s="434" t="s">
        <v>187</v>
      </c>
      <c r="AA4" s="435"/>
      <c r="AB4" s="435"/>
      <c r="AC4" s="436"/>
      <c r="AE4" s="434" t="s">
        <v>187</v>
      </c>
      <c r="AF4" s="435"/>
      <c r="AG4" s="435"/>
      <c r="AH4" s="436"/>
      <c r="AJ4" s="434" t="s">
        <v>187</v>
      </c>
      <c r="AK4" s="435"/>
      <c r="AL4" s="435"/>
      <c r="AM4" s="436"/>
      <c r="AO4" s="434" t="s">
        <v>187</v>
      </c>
      <c r="AP4" s="435"/>
      <c r="AQ4" s="435"/>
      <c r="AR4" s="436"/>
      <c r="AT4" s="434" t="s">
        <v>187</v>
      </c>
      <c r="AU4" s="435"/>
      <c r="AV4" s="435"/>
      <c r="AW4" s="436"/>
      <c r="AY4" s="434" t="s">
        <v>187</v>
      </c>
      <c r="AZ4" s="435"/>
      <c r="BA4" s="435"/>
      <c r="BB4" s="436"/>
      <c r="BD4" s="434" t="s">
        <v>187</v>
      </c>
      <c r="BE4" s="435"/>
      <c r="BF4" s="435"/>
      <c r="BG4" s="436"/>
    </row>
    <row r="5" spans="1:60" s="195" customFormat="1" ht="18" customHeight="1" x14ac:dyDescent="0.55000000000000004">
      <c r="A5" s="341" t="s">
        <v>44</v>
      </c>
      <c r="B5" s="342"/>
      <c r="C5" s="342"/>
      <c r="D5" s="343"/>
      <c r="F5" s="341"/>
      <c r="G5" s="342"/>
      <c r="H5" s="342"/>
      <c r="I5" s="343"/>
      <c r="K5" s="341"/>
      <c r="L5" s="342"/>
      <c r="M5" s="342"/>
      <c r="N5" s="343"/>
      <c r="P5" s="341"/>
      <c r="Q5" s="342"/>
      <c r="R5" s="342"/>
      <c r="S5" s="343"/>
      <c r="U5" s="341"/>
      <c r="V5" s="342"/>
      <c r="W5" s="342"/>
      <c r="X5" s="343"/>
      <c r="Z5" s="341"/>
      <c r="AA5" s="342"/>
      <c r="AB5" s="342"/>
      <c r="AC5" s="343"/>
      <c r="AE5" s="341"/>
      <c r="AF5" s="342"/>
      <c r="AG5" s="342"/>
      <c r="AH5" s="343"/>
      <c r="AJ5" s="341"/>
      <c r="AK5" s="342"/>
      <c r="AL5" s="342"/>
      <c r="AM5" s="343"/>
      <c r="AO5" s="341"/>
      <c r="AP5" s="342"/>
      <c r="AQ5" s="342"/>
      <c r="AR5" s="343"/>
      <c r="AT5" s="341"/>
      <c r="AU5" s="342"/>
      <c r="AV5" s="342"/>
      <c r="AW5" s="343"/>
      <c r="AY5" s="341"/>
      <c r="AZ5" s="342"/>
      <c r="BA5" s="342"/>
      <c r="BB5" s="343"/>
      <c r="BD5" s="341"/>
      <c r="BE5" s="342"/>
      <c r="BF5" s="342"/>
      <c r="BG5" s="343"/>
    </row>
    <row r="6" spans="1:60" ht="1.5" customHeight="1" x14ac:dyDescent="0.4">
      <c r="A6" s="135"/>
      <c r="B6" s="136"/>
      <c r="C6" s="136"/>
      <c r="D6" s="137"/>
      <c r="F6" s="135"/>
      <c r="G6" s="136"/>
      <c r="H6" s="136"/>
      <c r="I6" s="138"/>
      <c r="K6" s="135"/>
      <c r="L6" s="136"/>
      <c r="M6" s="139"/>
      <c r="N6" s="138"/>
      <c r="P6" s="135"/>
      <c r="Q6" s="136"/>
      <c r="R6" s="136"/>
      <c r="S6" s="137"/>
      <c r="U6" s="135"/>
      <c r="V6" s="136"/>
      <c r="W6" s="136"/>
      <c r="X6" s="137"/>
      <c r="Z6" s="135"/>
      <c r="AA6" s="136"/>
      <c r="AB6" s="136"/>
      <c r="AC6" s="137"/>
      <c r="AE6" s="135"/>
      <c r="AF6" s="136"/>
      <c r="AG6" s="136"/>
      <c r="AH6" s="137"/>
      <c r="AJ6" s="135"/>
      <c r="AK6" s="136"/>
      <c r="AL6" s="136"/>
      <c r="AM6" s="137"/>
      <c r="AO6" s="135"/>
      <c r="AP6" s="136"/>
      <c r="AQ6" s="136"/>
      <c r="AR6" s="137"/>
      <c r="AT6" s="135"/>
      <c r="AU6" s="136"/>
      <c r="AV6" s="136"/>
      <c r="AW6" s="137"/>
      <c r="AY6" s="135"/>
      <c r="AZ6" s="136"/>
      <c r="BA6" s="136"/>
      <c r="BB6" s="137"/>
      <c r="BD6" s="135"/>
      <c r="BE6" s="136"/>
      <c r="BF6" s="136"/>
      <c r="BG6" s="140"/>
    </row>
    <row r="7" spans="1:60" ht="24" customHeight="1" x14ac:dyDescent="0.4">
      <c r="A7" s="541" t="s">
        <v>46</v>
      </c>
      <c r="B7" s="542"/>
      <c r="C7" s="202" t="s">
        <v>11</v>
      </c>
      <c r="D7" s="203" t="s">
        <v>47</v>
      </c>
      <c r="E7" s="141" t="s">
        <v>48</v>
      </c>
      <c r="F7" s="541" t="s">
        <v>46</v>
      </c>
      <c r="G7" s="542"/>
      <c r="H7" s="202" t="s">
        <v>11</v>
      </c>
      <c r="I7" s="204" t="s">
        <v>47</v>
      </c>
      <c r="J7" s="141" t="s">
        <v>48</v>
      </c>
      <c r="K7" s="541" t="s">
        <v>46</v>
      </c>
      <c r="L7" s="542"/>
      <c r="M7" s="202" t="s">
        <v>11</v>
      </c>
      <c r="N7" s="204" t="s">
        <v>47</v>
      </c>
      <c r="O7" s="141" t="s">
        <v>48</v>
      </c>
      <c r="P7" s="541" t="s">
        <v>46</v>
      </c>
      <c r="Q7" s="542"/>
      <c r="R7" s="202" t="s">
        <v>11</v>
      </c>
      <c r="S7" s="204" t="s">
        <v>47</v>
      </c>
      <c r="T7" s="141" t="s">
        <v>48</v>
      </c>
      <c r="U7" s="541" t="s">
        <v>46</v>
      </c>
      <c r="V7" s="542"/>
      <c r="W7" s="202" t="s">
        <v>11</v>
      </c>
      <c r="X7" s="204" t="s">
        <v>47</v>
      </c>
      <c r="Y7" s="141" t="s">
        <v>48</v>
      </c>
      <c r="Z7" s="541" t="s">
        <v>46</v>
      </c>
      <c r="AA7" s="542"/>
      <c r="AB7" s="202" t="s">
        <v>11</v>
      </c>
      <c r="AC7" s="204" t="s">
        <v>47</v>
      </c>
      <c r="AD7" s="141" t="s">
        <v>48</v>
      </c>
      <c r="AE7" s="541" t="s">
        <v>46</v>
      </c>
      <c r="AF7" s="542"/>
      <c r="AG7" s="202" t="s">
        <v>11</v>
      </c>
      <c r="AH7" s="204" t="s">
        <v>47</v>
      </c>
      <c r="AI7" s="141" t="s">
        <v>48</v>
      </c>
      <c r="AJ7" s="541" t="s">
        <v>46</v>
      </c>
      <c r="AK7" s="542"/>
      <c r="AL7" s="202" t="s">
        <v>11</v>
      </c>
      <c r="AM7" s="204" t="s">
        <v>47</v>
      </c>
      <c r="AN7" s="141" t="s">
        <v>48</v>
      </c>
      <c r="AO7" s="541" t="s">
        <v>46</v>
      </c>
      <c r="AP7" s="542"/>
      <c r="AQ7" s="202" t="s">
        <v>11</v>
      </c>
      <c r="AR7" s="204" t="s">
        <v>47</v>
      </c>
      <c r="AS7" s="141" t="s">
        <v>48</v>
      </c>
      <c r="AT7" s="541" t="s">
        <v>46</v>
      </c>
      <c r="AU7" s="542"/>
      <c r="AV7" s="202" t="s">
        <v>11</v>
      </c>
      <c r="AW7" s="204" t="s">
        <v>47</v>
      </c>
      <c r="AX7" s="141" t="s">
        <v>48</v>
      </c>
      <c r="AY7" s="541" t="s">
        <v>46</v>
      </c>
      <c r="AZ7" s="542"/>
      <c r="BA7" s="202" t="s">
        <v>11</v>
      </c>
      <c r="BB7" s="204" t="s">
        <v>47</v>
      </c>
      <c r="BC7" s="141" t="s">
        <v>48</v>
      </c>
      <c r="BD7" s="541" t="s">
        <v>46</v>
      </c>
      <c r="BE7" s="542"/>
      <c r="BF7" s="202" t="s">
        <v>11</v>
      </c>
      <c r="BG7" s="204" t="s">
        <v>47</v>
      </c>
      <c r="BH7" s="142" t="s">
        <v>48</v>
      </c>
    </row>
    <row r="8" spans="1:60" ht="20.100000000000001" customHeight="1" x14ac:dyDescent="0.4">
      <c r="A8" s="546">
        <v>0</v>
      </c>
      <c r="B8" s="20" t="str">
        <f>IFERROR(HLOOKUP(A$5,#REF!,SA_GRILLE_STEU!$A8+2,FALSE),"")</f>
        <v/>
      </c>
      <c r="C8" s="191"/>
      <c r="D8" s="223"/>
      <c r="E8" s="143" t="str">
        <f>IFERROR(HLOOKUP(A$5,#REF!,$A8+2,FALSE),"")</f>
        <v/>
      </c>
      <c r="F8" s="546">
        <v>0</v>
      </c>
      <c r="G8" s="19" t="str">
        <f>IFERROR(HLOOKUP(F$5,#REF!,SA_GRILLE_STEU!$A8+2,FALSE),"")</f>
        <v/>
      </c>
      <c r="H8" s="191"/>
      <c r="I8" s="144"/>
      <c r="J8" s="143" t="str">
        <f>IFERROR(HLOOKUP(F$5,#REF!,SA_GRILLE_STEU!$A8+2,FALSE),"")</f>
        <v/>
      </c>
      <c r="K8" s="546">
        <v>0</v>
      </c>
      <c r="L8" s="19" t="str">
        <f>IFERROR(HLOOKUP(K$5,#REF!,SA_GRILLE_STEU!$A8+2,FALSE),"")</f>
        <v/>
      </c>
      <c r="M8" s="191"/>
      <c r="N8" s="144"/>
      <c r="O8" s="143" t="str">
        <f>IFERROR(HLOOKUP(K$5,#REF!,SA_GRILLE_STEU!$A8+2,FALSE),"")</f>
        <v/>
      </c>
      <c r="P8" s="546">
        <v>0</v>
      </c>
      <c r="Q8" s="19" t="str">
        <f>IFERROR(HLOOKUP(P$5,#REF!,SA_GRILLE_STEU!$A8+2,FALSE),"")</f>
        <v/>
      </c>
      <c r="R8" s="191"/>
      <c r="S8" s="144"/>
      <c r="T8" s="143" t="str">
        <f>IFERROR(HLOOKUP(P$5,#REF!,SA_GRILLE_STEU!$A8+2,FALSE),"")</f>
        <v/>
      </c>
      <c r="U8" s="546">
        <v>0</v>
      </c>
      <c r="V8" s="19" t="str">
        <f>IFERROR(HLOOKUP(U$5,#REF!,SA_GRILLE_STEU!$A8+2,FALSE),"")</f>
        <v/>
      </c>
      <c r="W8" s="191"/>
      <c r="X8" s="144"/>
      <c r="Y8" s="143" t="str">
        <f>IFERROR(HLOOKUP(U$5,#REF!,SA_GRILLE_STEU!$A8+2,FALSE),"")</f>
        <v/>
      </c>
      <c r="Z8" s="546">
        <v>0</v>
      </c>
      <c r="AA8" s="19" t="str">
        <f>IFERROR(HLOOKUP(Z$5,#REF!,SA_GRILLE_STEU!$A8+2,FALSE),"")</f>
        <v/>
      </c>
      <c r="AB8" s="191"/>
      <c r="AC8" s="144"/>
      <c r="AD8" s="143" t="str">
        <f>IFERROR(HLOOKUP(Z$5,#REF!,SA_GRILLE_STEU!$A8+2,FALSE),"")</f>
        <v/>
      </c>
      <c r="AE8" s="546">
        <v>0</v>
      </c>
      <c r="AF8" s="19" t="str">
        <f>IFERROR(HLOOKUP(AE$5,#REF!,SA_GRILLE_STEU!$A8+2,FALSE),"")</f>
        <v/>
      </c>
      <c r="AG8" s="191"/>
      <c r="AH8" s="144"/>
      <c r="AI8" s="143" t="str">
        <f>IFERROR(HLOOKUP(AE$5,#REF!,SA_GRILLE_STEU!$A8+2,FALSE),"")</f>
        <v/>
      </c>
      <c r="AJ8" s="546">
        <v>0</v>
      </c>
      <c r="AK8" s="19" t="str">
        <f>IFERROR(HLOOKUP(AJ$5,#REF!,SA_GRILLE_STEU!$A8+2,FALSE),"")</f>
        <v/>
      </c>
      <c r="AL8" s="191"/>
      <c r="AM8" s="144"/>
      <c r="AN8" s="143" t="str">
        <f>IFERROR(HLOOKUP(AJ$5,#REF!,SA_GRILLE_STEU!$A8+2,FALSE),"")</f>
        <v/>
      </c>
      <c r="AO8" s="546">
        <v>0</v>
      </c>
      <c r="AP8" s="19" t="str">
        <f>IFERROR(HLOOKUP(AO$5,#REF!,SA_GRILLE_STEU!$A8+2,FALSE),"")</f>
        <v/>
      </c>
      <c r="AQ8" s="191"/>
      <c r="AR8" s="144"/>
      <c r="AS8" s="143" t="str">
        <f>IFERROR(HLOOKUP(AO$5,#REF!,SA_GRILLE_STEU!$A8+2,FALSE),"")</f>
        <v/>
      </c>
      <c r="AT8" s="546">
        <v>0</v>
      </c>
      <c r="AU8" s="19" t="str">
        <f>IFERROR(HLOOKUP(AT$5,#REF!,SA_GRILLE_STEU!$A8+2,FALSE),"")</f>
        <v/>
      </c>
      <c r="AV8" s="191"/>
      <c r="AW8" s="144"/>
      <c r="AX8" s="143" t="str">
        <f>IFERROR(HLOOKUP(AT$5,#REF!,SA_GRILLE_STEU!$A8+2,FALSE),"")</f>
        <v/>
      </c>
      <c r="AY8" s="546">
        <v>0</v>
      </c>
      <c r="AZ8" s="19" t="str">
        <f>IFERROR(HLOOKUP(AY$5,#REF!,SA_GRILLE_STEU!$A8+2,FALSE),"")</f>
        <v/>
      </c>
      <c r="BA8" s="191"/>
      <c r="BB8" s="144"/>
      <c r="BC8" s="143" t="str">
        <f>IFERROR(HLOOKUP(AY$5,#REF!,SA_GRILLE_STEU!$A8+2,FALSE),"")</f>
        <v/>
      </c>
      <c r="BD8" s="546">
        <v>0</v>
      </c>
      <c r="BE8" s="19" t="str">
        <f>IFERROR(HLOOKUP(BD$5,#REF!,SA_GRILLE_STEU!$A8+2,FALSE),"")</f>
        <v/>
      </c>
      <c r="BF8" s="191"/>
      <c r="BG8" s="145"/>
      <c r="BH8" s="146" t="str">
        <f>IFERROR(HLOOKUP(BD$5,#REF!,SA_GRILLE_STEU!$A8+2,FALSE),"")</f>
        <v/>
      </c>
    </row>
    <row r="9" spans="1:60" ht="30" customHeight="1" x14ac:dyDescent="0.4">
      <c r="A9" s="547">
        <v>1</v>
      </c>
      <c r="B9" s="20" t="str">
        <f>IFERROR(HLOOKUP(A$5,#REF!,SA_GRILLE_STEU!$A9+2,FALSE),"")</f>
        <v/>
      </c>
      <c r="C9" s="186"/>
      <c r="D9" s="224" t="str">
        <f>IFERROR(HLOOKUP(A$5,#REF!,SA_GRILLE_STEU!$A9+2,FALSE),"")</f>
        <v/>
      </c>
      <c r="E9" s="143" t="str">
        <f>IFERROR(HLOOKUP(A$5,#REF!,SA_GRILLE_STEU!$A9+2,FALSE),"")</f>
        <v/>
      </c>
      <c r="F9" s="547">
        <v>1</v>
      </c>
      <c r="G9" s="19" t="str">
        <f>IFERROR(HLOOKUP(F$5,#REF!,SA_GRILLE_STEU!$A9+2,FALSE),"")</f>
        <v/>
      </c>
      <c r="H9" s="186"/>
      <c r="I9" s="144" t="str">
        <f>IFERROR(HLOOKUP(F$5,#REF!,SA_GRILLE_STEU!$A9+2,FALSE),"")</f>
        <v/>
      </c>
      <c r="J9" s="143" t="str">
        <f>IFERROR(HLOOKUP(F$5,#REF!,SA_GRILLE_STEU!$A9+2,FALSE),"")</f>
        <v/>
      </c>
      <c r="K9" s="547">
        <v>1</v>
      </c>
      <c r="L9" s="19" t="str">
        <f>IFERROR(HLOOKUP(K$5,#REF!,SA_GRILLE_STEU!$A9+2,FALSE),"")</f>
        <v/>
      </c>
      <c r="M9" s="186"/>
      <c r="N9" s="144" t="str">
        <f>IFERROR(HLOOKUP(K$5,#REF!,SA_GRILLE_STEU!$A9+2,FALSE),"")</f>
        <v/>
      </c>
      <c r="O9" s="143" t="str">
        <f>IFERROR(HLOOKUP(K$5,#REF!,SA_GRILLE_STEU!$A9+2,FALSE),"")</f>
        <v/>
      </c>
      <c r="P9" s="547">
        <v>1</v>
      </c>
      <c r="Q9" s="19" t="str">
        <f>IFERROR(HLOOKUP(P$5,#REF!,SA_GRILLE_STEU!$A9+2,FALSE),"")</f>
        <v/>
      </c>
      <c r="R9" s="186"/>
      <c r="S9" s="144" t="str">
        <f>IFERROR(HLOOKUP(P$5,#REF!,SA_GRILLE_STEU!$A9+2,FALSE),"")</f>
        <v/>
      </c>
      <c r="T9" s="143" t="str">
        <f>IFERROR(HLOOKUP(P$5,#REF!,SA_GRILLE_STEU!$A9+2,FALSE),"")</f>
        <v/>
      </c>
      <c r="U9" s="547">
        <v>1</v>
      </c>
      <c r="V9" s="19" t="str">
        <f>IFERROR(HLOOKUP(U$5,#REF!,SA_GRILLE_STEU!$A9+2,FALSE),"")</f>
        <v/>
      </c>
      <c r="W9" s="186"/>
      <c r="X9" s="144" t="str">
        <f>IFERROR(HLOOKUP(U$5,#REF!,SA_GRILLE_STEU!$A9+2,FALSE),"")</f>
        <v/>
      </c>
      <c r="Y9" s="143" t="str">
        <f>IFERROR(HLOOKUP(U$5,#REF!,SA_GRILLE_STEU!$A9+2,FALSE),"")</f>
        <v/>
      </c>
      <c r="Z9" s="547">
        <v>1</v>
      </c>
      <c r="AA9" s="19" t="str">
        <f>IFERROR(HLOOKUP(Z$5,#REF!,SA_GRILLE_STEU!$A9+2,FALSE),"")</f>
        <v/>
      </c>
      <c r="AB9" s="186"/>
      <c r="AC9" s="144" t="str">
        <f>IFERROR(HLOOKUP(Z$5,#REF!,SA_GRILLE_STEU!$A9+2,FALSE),"")</f>
        <v/>
      </c>
      <c r="AD9" s="143" t="str">
        <f>IFERROR(HLOOKUP(Z$5,#REF!,SA_GRILLE_STEU!$A9+2,FALSE),"")</f>
        <v/>
      </c>
      <c r="AE9" s="547">
        <v>1</v>
      </c>
      <c r="AF9" s="19" t="str">
        <f>IFERROR(HLOOKUP(AE$5,#REF!,SA_GRILLE_STEU!$A9+2,FALSE),"")</f>
        <v/>
      </c>
      <c r="AG9" s="186"/>
      <c r="AH9" s="144" t="str">
        <f>IFERROR(HLOOKUP(AE$5,#REF!,SA_GRILLE_STEU!$A9+2,FALSE),"")</f>
        <v/>
      </c>
      <c r="AI9" s="143" t="str">
        <f>IFERROR(HLOOKUP(AE$5,#REF!,SA_GRILLE_STEU!$A9+2,FALSE),"")</f>
        <v/>
      </c>
      <c r="AJ9" s="547">
        <v>1</v>
      </c>
      <c r="AK9" s="19" t="str">
        <f>IFERROR(HLOOKUP(AJ$5,#REF!,SA_GRILLE_STEU!$A9+2,FALSE),"")</f>
        <v/>
      </c>
      <c r="AL9" s="186"/>
      <c r="AM9" s="144" t="str">
        <f>IFERROR(HLOOKUP(AJ$5,#REF!,SA_GRILLE_STEU!$A9+2,FALSE),"")</f>
        <v/>
      </c>
      <c r="AN9" s="143" t="str">
        <f>IFERROR(HLOOKUP(AJ$5,#REF!,SA_GRILLE_STEU!$A9+2,FALSE),"")</f>
        <v/>
      </c>
      <c r="AO9" s="547">
        <v>1</v>
      </c>
      <c r="AP9" s="19" t="str">
        <f>IFERROR(HLOOKUP(AO$5,#REF!,SA_GRILLE_STEU!$A9+2,FALSE),"")</f>
        <v/>
      </c>
      <c r="AQ9" s="186"/>
      <c r="AR9" s="144" t="str">
        <f>IFERROR(HLOOKUP(AO$5,#REF!,SA_GRILLE_STEU!$A9+2,FALSE),"")</f>
        <v/>
      </c>
      <c r="AS9" s="143" t="str">
        <f>IFERROR(HLOOKUP(AO$5,#REF!,SA_GRILLE_STEU!$A9+2,FALSE),"")</f>
        <v/>
      </c>
      <c r="AT9" s="547">
        <v>1</v>
      </c>
      <c r="AU9" s="19" t="str">
        <f>IFERROR(HLOOKUP(AT$5,#REF!,SA_GRILLE_STEU!$A9+2,FALSE),"")</f>
        <v/>
      </c>
      <c r="AV9" s="186"/>
      <c r="AW9" s="144" t="str">
        <f>IFERROR(HLOOKUP(AT$5,#REF!,SA_GRILLE_STEU!$A9+2,FALSE),"")</f>
        <v/>
      </c>
      <c r="AX9" s="143" t="str">
        <f>IFERROR(HLOOKUP(AT$5,#REF!,SA_GRILLE_STEU!$A9+2,FALSE),"")</f>
        <v/>
      </c>
      <c r="AY9" s="547">
        <v>1</v>
      </c>
      <c r="AZ9" s="19" t="str">
        <f>IFERROR(HLOOKUP(AY$5,#REF!,SA_GRILLE_STEU!$A9+2,FALSE),"")</f>
        <v/>
      </c>
      <c r="BA9" s="186"/>
      <c r="BB9" s="144" t="str">
        <f>IFERROR(HLOOKUP(AY$5,#REF!,SA_GRILLE_STEU!$A9+2,FALSE),"")</f>
        <v/>
      </c>
      <c r="BC9" s="143" t="str">
        <f>IFERROR(HLOOKUP(AY$5,#REF!,SA_GRILLE_STEU!$A9+2,FALSE),"")</f>
        <v/>
      </c>
      <c r="BD9" s="547">
        <v>1</v>
      </c>
      <c r="BE9" s="19" t="str">
        <f>IFERROR(HLOOKUP(BD$5,#REF!,SA_GRILLE_STEU!$A9+2,FALSE),"")</f>
        <v/>
      </c>
      <c r="BF9" s="186"/>
      <c r="BG9" s="147" t="str">
        <f>IFERROR(HLOOKUP(BD$5,#REF!,SA_GRILLE_STEU!$A9+2,FALSE),"")</f>
        <v/>
      </c>
      <c r="BH9" s="146" t="str">
        <f>IFERROR(HLOOKUP(BD$5,#REF!,SA_GRILLE_STEU!$A9+2,FALSE),"")</f>
        <v/>
      </c>
    </row>
    <row r="10" spans="1:60" ht="30.75" customHeight="1" x14ac:dyDescent="0.4">
      <c r="A10" s="547">
        <v>2</v>
      </c>
      <c r="B10" s="20" t="str">
        <f>IFERROR(HLOOKUP(A$5,#REF!,SA_GRILLE_STEU!$A10+2,FALSE),"")</f>
        <v/>
      </c>
      <c r="C10" s="186"/>
      <c r="D10" s="224" t="str">
        <f>IFERROR(HLOOKUP(A$5,#REF!,SA_GRILLE_STEU!$A10+2,FALSE),"")</f>
        <v/>
      </c>
      <c r="E10" s="143" t="str">
        <f>IFERROR(HLOOKUP(A$5,#REF!,SA_GRILLE_STEU!$A10+2,FALSE),"")</f>
        <v/>
      </c>
      <c r="F10" s="547">
        <v>2</v>
      </c>
      <c r="G10" s="19" t="str">
        <f>IFERROR(HLOOKUP(F$5,#REF!,SA_GRILLE_STEU!$A10+2,FALSE),"")</f>
        <v/>
      </c>
      <c r="H10" s="186"/>
      <c r="I10" s="144" t="str">
        <f>IFERROR(HLOOKUP(F$5,#REF!,SA_GRILLE_STEU!$A10+2,FALSE),"")</f>
        <v/>
      </c>
      <c r="J10" s="143" t="str">
        <f>IFERROR(HLOOKUP(F$5,#REF!,SA_GRILLE_STEU!$A10+2,FALSE),"")</f>
        <v/>
      </c>
      <c r="K10" s="547">
        <v>2</v>
      </c>
      <c r="L10" s="19" t="str">
        <f>IFERROR(HLOOKUP(K$5,#REF!,SA_GRILLE_STEU!$A10+2,FALSE),"")</f>
        <v/>
      </c>
      <c r="M10" s="186"/>
      <c r="N10" s="144" t="str">
        <f>IFERROR(HLOOKUP(K$5,#REF!,SA_GRILLE_STEU!$A10+2,FALSE),"")</f>
        <v/>
      </c>
      <c r="O10" s="143" t="str">
        <f>IFERROR(HLOOKUP(K$5,#REF!,SA_GRILLE_STEU!$A10+2,FALSE),"")</f>
        <v/>
      </c>
      <c r="P10" s="547">
        <v>2</v>
      </c>
      <c r="Q10" s="19" t="str">
        <f>IFERROR(HLOOKUP(P$5,#REF!,SA_GRILLE_STEU!$A10+2,FALSE),"")</f>
        <v/>
      </c>
      <c r="R10" s="186"/>
      <c r="S10" s="144" t="str">
        <f>IFERROR(HLOOKUP(P$5,#REF!,SA_GRILLE_STEU!$A10+2,FALSE),"")</f>
        <v/>
      </c>
      <c r="T10" s="143" t="str">
        <f>IFERROR(HLOOKUP(P$5,#REF!,SA_GRILLE_STEU!$A10+2,FALSE),"")</f>
        <v/>
      </c>
      <c r="U10" s="547">
        <v>2</v>
      </c>
      <c r="V10" s="19" t="str">
        <f>IFERROR(HLOOKUP(U$5,#REF!,SA_GRILLE_STEU!$A10+2,FALSE),"")</f>
        <v/>
      </c>
      <c r="W10" s="186"/>
      <c r="X10" s="144" t="str">
        <f>IFERROR(HLOOKUP(U$5,#REF!,SA_GRILLE_STEU!$A10+2,FALSE),"")</f>
        <v/>
      </c>
      <c r="Y10" s="143" t="str">
        <f>IFERROR(HLOOKUP(U$5,#REF!,SA_GRILLE_STEU!$A10+2,FALSE),"")</f>
        <v/>
      </c>
      <c r="Z10" s="547">
        <v>2</v>
      </c>
      <c r="AA10" s="19" t="str">
        <f>IFERROR(HLOOKUP(Z$5,#REF!,SA_GRILLE_STEU!$A10+2,FALSE),"")</f>
        <v/>
      </c>
      <c r="AB10" s="186"/>
      <c r="AC10" s="144" t="str">
        <f>IFERROR(HLOOKUP(Z$5,#REF!,SA_GRILLE_STEU!$A10+2,FALSE),"")</f>
        <v/>
      </c>
      <c r="AD10" s="143" t="str">
        <f>IFERROR(HLOOKUP(Z$5,#REF!,SA_GRILLE_STEU!$A10+2,FALSE),"")</f>
        <v/>
      </c>
      <c r="AE10" s="547">
        <v>2</v>
      </c>
      <c r="AF10" s="19" t="str">
        <f>IFERROR(HLOOKUP(AE$5,#REF!,SA_GRILLE_STEU!$A10+2,FALSE),"")</f>
        <v/>
      </c>
      <c r="AG10" s="186"/>
      <c r="AH10" s="144" t="str">
        <f>IFERROR(HLOOKUP(AE$5,#REF!,SA_GRILLE_STEU!$A10+2,FALSE),"")</f>
        <v/>
      </c>
      <c r="AI10" s="143" t="str">
        <f>IFERROR(HLOOKUP(AE$5,#REF!,SA_GRILLE_STEU!$A10+2,FALSE),"")</f>
        <v/>
      </c>
      <c r="AJ10" s="547">
        <v>2</v>
      </c>
      <c r="AK10" s="19" t="str">
        <f>IFERROR(HLOOKUP(AJ$5,#REF!,SA_GRILLE_STEU!$A10+2,FALSE),"")</f>
        <v/>
      </c>
      <c r="AL10" s="186"/>
      <c r="AM10" s="144" t="str">
        <f>IFERROR(HLOOKUP(AJ$5,#REF!,SA_GRILLE_STEU!$A10+2,FALSE),"")</f>
        <v/>
      </c>
      <c r="AN10" s="143" t="str">
        <f>IFERROR(HLOOKUP(AJ$5,#REF!,SA_GRILLE_STEU!$A10+2,FALSE),"")</f>
        <v/>
      </c>
      <c r="AO10" s="547">
        <v>2</v>
      </c>
      <c r="AP10" s="19" t="str">
        <f>IFERROR(HLOOKUP(AO$5,#REF!,SA_GRILLE_STEU!$A10+2,FALSE),"")</f>
        <v/>
      </c>
      <c r="AQ10" s="186"/>
      <c r="AR10" s="144" t="str">
        <f>IFERROR(HLOOKUP(AO$5,#REF!,SA_GRILLE_STEU!$A10+2,FALSE),"")</f>
        <v/>
      </c>
      <c r="AS10" s="143" t="str">
        <f>IFERROR(HLOOKUP(AO$5,#REF!,SA_GRILLE_STEU!$A10+2,FALSE),"")</f>
        <v/>
      </c>
      <c r="AT10" s="547">
        <v>2</v>
      </c>
      <c r="AU10" s="19" t="str">
        <f>IFERROR(HLOOKUP(AT$5,#REF!,SA_GRILLE_STEU!$A10+2,FALSE),"")</f>
        <v/>
      </c>
      <c r="AV10" s="186"/>
      <c r="AW10" s="144" t="str">
        <f>IFERROR(HLOOKUP(AT$5,#REF!,SA_GRILLE_STEU!$A10+2,FALSE),"")</f>
        <v/>
      </c>
      <c r="AX10" s="143" t="str">
        <f>IFERROR(HLOOKUP(AT$5,#REF!,SA_GRILLE_STEU!$A10+2,FALSE),"")</f>
        <v/>
      </c>
      <c r="AY10" s="547">
        <v>2</v>
      </c>
      <c r="AZ10" s="19" t="str">
        <f>IFERROR(HLOOKUP(AY$5,#REF!,SA_GRILLE_STEU!$A10+2,FALSE),"")</f>
        <v/>
      </c>
      <c r="BA10" s="186"/>
      <c r="BB10" s="144" t="str">
        <f>IFERROR(HLOOKUP(AY$5,#REF!,SA_GRILLE_STEU!$A10+2,FALSE),"")</f>
        <v/>
      </c>
      <c r="BC10" s="143" t="str">
        <f>IFERROR(HLOOKUP(AY$5,#REF!,SA_GRILLE_STEU!$A10+2,FALSE),"")</f>
        <v/>
      </c>
      <c r="BD10" s="547">
        <v>2</v>
      </c>
      <c r="BE10" s="19" t="str">
        <f>IFERROR(HLOOKUP(BD$5,#REF!,SA_GRILLE_STEU!$A10+2,FALSE),"")</f>
        <v/>
      </c>
      <c r="BF10" s="186"/>
      <c r="BG10" s="147" t="str">
        <f>IFERROR(HLOOKUP(BD$5,#REF!,SA_GRILLE_STEU!$A10+2,FALSE),"")</f>
        <v/>
      </c>
      <c r="BH10" s="146" t="str">
        <f>IFERROR(HLOOKUP(BD$5,#REF!,SA_GRILLE_STEU!$A10+2,FALSE),"")</f>
        <v/>
      </c>
    </row>
    <row r="11" spans="1:60" ht="58.5" customHeight="1" x14ac:dyDescent="0.4">
      <c r="A11" s="547">
        <v>3</v>
      </c>
      <c r="B11" s="20" t="str">
        <f>IFERROR(HLOOKUP(A$5,#REF!,SA_GRILLE_STEU!$A11+2,FALSE),"")</f>
        <v/>
      </c>
      <c r="C11" s="186"/>
      <c r="D11" s="224" t="str">
        <f>IFERROR(HLOOKUP(A$5,#REF!,SA_GRILLE_STEU!$A11+2,FALSE),"")</f>
        <v/>
      </c>
      <c r="E11" s="143" t="str">
        <f>IFERROR(HLOOKUP(A$5,#REF!,SA_GRILLE_STEU!$A11+2,FALSE),"")</f>
        <v/>
      </c>
      <c r="F11" s="547">
        <v>3</v>
      </c>
      <c r="G11" s="19" t="str">
        <f>IFERROR(HLOOKUP(F$5,#REF!,SA_GRILLE_STEU!$A11+2,FALSE),"")</f>
        <v/>
      </c>
      <c r="H11" s="186"/>
      <c r="I11" s="144" t="str">
        <f>IFERROR(HLOOKUP(F$5,#REF!,SA_GRILLE_STEU!$A11+2,FALSE),"")</f>
        <v/>
      </c>
      <c r="J11" s="143" t="str">
        <f>IFERROR(HLOOKUP(F$5,#REF!,SA_GRILLE_STEU!$A11+2,FALSE),"")</f>
        <v/>
      </c>
      <c r="K11" s="547">
        <v>3</v>
      </c>
      <c r="L11" s="19" t="str">
        <f>IFERROR(HLOOKUP(K$5,#REF!,SA_GRILLE_STEU!$A11+2,FALSE),"")</f>
        <v/>
      </c>
      <c r="M11" s="186"/>
      <c r="N11" s="144" t="str">
        <f>IFERROR(HLOOKUP(K$5,#REF!,SA_GRILLE_STEU!$A11+2,FALSE),"")</f>
        <v/>
      </c>
      <c r="O11" s="143" t="str">
        <f>IFERROR(HLOOKUP(K$5,#REF!,SA_GRILLE_STEU!$A11+2,FALSE),"")</f>
        <v/>
      </c>
      <c r="P11" s="547">
        <v>3</v>
      </c>
      <c r="Q11" s="19" t="str">
        <f>IFERROR(HLOOKUP(P$5,#REF!,SA_GRILLE_STEU!$A11+2,FALSE),"")</f>
        <v/>
      </c>
      <c r="R11" s="186"/>
      <c r="S11" s="144" t="str">
        <f>IFERROR(HLOOKUP(P$5,#REF!,SA_GRILLE_STEU!$A11+2,FALSE),"")</f>
        <v/>
      </c>
      <c r="T11" s="143" t="str">
        <f>IFERROR(HLOOKUP(P$5,#REF!,SA_GRILLE_STEU!$A11+2,FALSE),"")</f>
        <v/>
      </c>
      <c r="U11" s="547">
        <v>3</v>
      </c>
      <c r="V11" s="19" t="str">
        <f>IFERROR(HLOOKUP(U$5,#REF!,SA_GRILLE_STEU!$A11+2,FALSE),"")</f>
        <v/>
      </c>
      <c r="W11" s="186"/>
      <c r="X11" s="144" t="str">
        <f>IFERROR(HLOOKUP(U$5,#REF!,SA_GRILLE_STEU!$A11+2,FALSE),"")</f>
        <v/>
      </c>
      <c r="Y11" s="143" t="str">
        <f>IFERROR(HLOOKUP(U$5,#REF!,SA_GRILLE_STEU!$A11+2,FALSE),"")</f>
        <v/>
      </c>
      <c r="Z11" s="547">
        <v>3</v>
      </c>
      <c r="AA11" s="19" t="str">
        <f>IFERROR(HLOOKUP(Z$5,#REF!,SA_GRILLE_STEU!$A11+2,FALSE),"")</f>
        <v/>
      </c>
      <c r="AB11" s="186"/>
      <c r="AC11" s="144" t="str">
        <f>IFERROR(HLOOKUP(Z$5,#REF!,SA_GRILLE_STEU!$A11+2,FALSE),"")</f>
        <v/>
      </c>
      <c r="AD11" s="143" t="str">
        <f>IFERROR(HLOOKUP(Z$5,#REF!,SA_GRILLE_STEU!$A11+2,FALSE),"")</f>
        <v/>
      </c>
      <c r="AE11" s="547">
        <v>3</v>
      </c>
      <c r="AF11" s="19" t="str">
        <f>IFERROR(HLOOKUP(AE$5,#REF!,SA_GRILLE_STEU!$A11+2,FALSE),"")</f>
        <v/>
      </c>
      <c r="AG11" s="186"/>
      <c r="AH11" s="144" t="str">
        <f>IFERROR(HLOOKUP(AE$5,#REF!,SA_GRILLE_STEU!$A11+2,FALSE),"")</f>
        <v/>
      </c>
      <c r="AI11" s="143" t="str">
        <f>IFERROR(HLOOKUP(AE$5,#REF!,SA_GRILLE_STEU!$A11+2,FALSE),"")</f>
        <v/>
      </c>
      <c r="AJ11" s="547">
        <v>3</v>
      </c>
      <c r="AK11" s="19" t="str">
        <f>IFERROR(HLOOKUP(AJ$5,#REF!,SA_GRILLE_STEU!$A11+2,FALSE),"")</f>
        <v/>
      </c>
      <c r="AL11" s="186"/>
      <c r="AM11" s="144" t="str">
        <f>IFERROR(HLOOKUP(AJ$5,#REF!,SA_GRILLE_STEU!$A11+2,FALSE),"")</f>
        <v/>
      </c>
      <c r="AN11" s="143" t="str">
        <f>IFERROR(HLOOKUP(AJ$5,#REF!,SA_GRILLE_STEU!$A11+2,FALSE),"")</f>
        <v/>
      </c>
      <c r="AO11" s="547">
        <v>3</v>
      </c>
      <c r="AP11" s="19" t="str">
        <f>IFERROR(HLOOKUP(AO$5,#REF!,SA_GRILLE_STEU!$A11+2,FALSE),"")</f>
        <v/>
      </c>
      <c r="AQ11" s="186"/>
      <c r="AR11" s="144" t="str">
        <f>IFERROR(HLOOKUP(AO$5,#REF!,SA_GRILLE_STEU!$A11+2,FALSE),"")</f>
        <v/>
      </c>
      <c r="AS11" s="143" t="str">
        <f>IFERROR(HLOOKUP(AO$5,#REF!,SA_GRILLE_STEU!$A11+2,FALSE),"")</f>
        <v/>
      </c>
      <c r="AT11" s="547">
        <v>3</v>
      </c>
      <c r="AU11" s="19" t="str">
        <f>IFERROR(HLOOKUP(AT$5,#REF!,SA_GRILLE_STEU!$A11+2,FALSE),"")</f>
        <v/>
      </c>
      <c r="AV11" s="186"/>
      <c r="AW11" s="144" t="str">
        <f>IFERROR(HLOOKUP(AT$5,#REF!,SA_GRILLE_STEU!$A11+2,FALSE),"")</f>
        <v/>
      </c>
      <c r="AX11" s="143" t="str">
        <f>IFERROR(HLOOKUP(AT$5,#REF!,SA_GRILLE_STEU!$A11+2,FALSE),"")</f>
        <v/>
      </c>
      <c r="AY11" s="547">
        <v>3</v>
      </c>
      <c r="AZ11" s="19" t="str">
        <f>IFERROR(HLOOKUP(AY$5,#REF!,SA_GRILLE_STEU!$A11+2,FALSE),"")</f>
        <v/>
      </c>
      <c r="BA11" s="186"/>
      <c r="BB11" s="144" t="str">
        <f>IFERROR(HLOOKUP(AY$5,#REF!,SA_GRILLE_STEU!$A11+2,FALSE),"")</f>
        <v/>
      </c>
      <c r="BC11" s="143" t="str">
        <f>IFERROR(HLOOKUP(AY$5,#REF!,SA_GRILLE_STEU!$A11+2,FALSE),"")</f>
        <v/>
      </c>
      <c r="BD11" s="547">
        <v>3</v>
      </c>
      <c r="BE11" s="19" t="str">
        <f>IFERROR(HLOOKUP(BD$5,#REF!,SA_GRILLE_STEU!$A11+2,FALSE),"")</f>
        <v/>
      </c>
      <c r="BF11" s="186"/>
      <c r="BG11" s="147" t="str">
        <f>IFERROR(HLOOKUP(BD$5,#REF!,SA_GRILLE_STEU!$A11+2,FALSE),"")</f>
        <v/>
      </c>
      <c r="BH11" s="146" t="str">
        <f>IFERROR(HLOOKUP(BD$5,#REF!,SA_GRILLE_STEU!$A11+2,FALSE),"")</f>
        <v/>
      </c>
    </row>
    <row r="12" spans="1:60" ht="30" customHeight="1" x14ac:dyDescent="0.4">
      <c r="A12" s="547">
        <v>4</v>
      </c>
      <c r="B12" s="20" t="str">
        <f>IFERROR(HLOOKUP(A$5,#REF!,SA_GRILLE_STEU!$A12+2,FALSE),"")</f>
        <v/>
      </c>
      <c r="C12" s="186"/>
      <c r="D12" s="224" t="str">
        <f>IFERROR(HLOOKUP(A$5,#REF!,SA_GRILLE_STEU!$A12+2,FALSE),"")</f>
        <v/>
      </c>
      <c r="E12" s="143" t="str">
        <f>IFERROR(HLOOKUP(A$5,#REF!,SA_GRILLE_STEU!$A12+2,FALSE),"")</f>
        <v/>
      </c>
      <c r="F12" s="547">
        <v>4</v>
      </c>
      <c r="G12" s="19" t="str">
        <f>IFERROR(HLOOKUP(F$5,#REF!,SA_GRILLE_STEU!$A12+2,FALSE),"")</f>
        <v/>
      </c>
      <c r="H12" s="186"/>
      <c r="I12" s="144" t="str">
        <f>IFERROR(HLOOKUP(F$5,#REF!,SA_GRILLE_STEU!$A12+2,FALSE),"")</f>
        <v/>
      </c>
      <c r="J12" s="143" t="str">
        <f>IFERROR(HLOOKUP(F$5,#REF!,SA_GRILLE_STEU!$A12+2,FALSE),"")</f>
        <v/>
      </c>
      <c r="K12" s="547">
        <v>4</v>
      </c>
      <c r="L12" s="19" t="str">
        <f>IFERROR(HLOOKUP(K$5,#REF!,SA_GRILLE_STEU!$A12+2,FALSE),"")</f>
        <v/>
      </c>
      <c r="M12" s="186"/>
      <c r="N12" s="144" t="str">
        <f>IFERROR(HLOOKUP(K$5,#REF!,SA_GRILLE_STEU!$A12+2,FALSE),"")</f>
        <v/>
      </c>
      <c r="O12" s="143" t="str">
        <f>IFERROR(HLOOKUP(K$5,#REF!,SA_GRILLE_STEU!$A12+2,FALSE),"")</f>
        <v/>
      </c>
      <c r="P12" s="547">
        <v>4</v>
      </c>
      <c r="Q12" s="19" t="str">
        <f>IFERROR(HLOOKUP(P$5,#REF!,SA_GRILLE_STEU!$A12+2,FALSE),"")</f>
        <v/>
      </c>
      <c r="R12" s="186"/>
      <c r="S12" s="144" t="str">
        <f>IFERROR(HLOOKUP(P$5,#REF!,SA_GRILLE_STEU!$A12+2,FALSE),"")</f>
        <v/>
      </c>
      <c r="T12" s="143" t="str">
        <f>IFERROR(HLOOKUP(P$5,#REF!,SA_GRILLE_STEU!$A12+2,FALSE),"")</f>
        <v/>
      </c>
      <c r="U12" s="547">
        <v>4</v>
      </c>
      <c r="V12" s="19" t="str">
        <f>IFERROR(HLOOKUP(U$5,#REF!,SA_GRILLE_STEU!$A12+2,FALSE),"")</f>
        <v/>
      </c>
      <c r="W12" s="186"/>
      <c r="X12" s="144" t="str">
        <f>IFERROR(HLOOKUP(U$5,#REF!,SA_GRILLE_STEU!$A12+2,FALSE),"")</f>
        <v/>
      </c>
      <c r="Y12" s="143" t="str">
        <f>IFERROR(HLOOKUP(U$5,#REF!,SA_GRILLE_STEU!$A12+2,FALSE),"")</f>
        <v/>
      </c>
      <c r="Z12" s="547">
        <v>4</v>
      </c>
      <c r="AA12" s="19" t="str">
        <f>IFERROR(HLOOKUP(Z$5,#REF!,SA_GRILLE_STEU!$A12+2,FALSE),"")</f>
        <v/>
      </c>
      <c r="AB12" s="186"/>
      <c r="AC12" s="144" t="str">
        <f>IFERROR(HLOOKUP(Z$5,#REF!,SA_GRILLE_STEU!$A12+2,FALSE),"")</f>
        <v/>
      </c>
      <c r="AD12" s="143" t="str">
        <f>IFERROR(HLOOKUP(Z$5,#REF!,SA_GRILLE_STEU!$A12+2,FALSE),"")</f>
        <v/>
      </c>
      <c r="AE12" s="547">
        <v>4</v>
      </c>
      <c r="AF12" s="19" t="str">
        <f>IFERROR(HLOOKUP(AE$5,#REF!,SA_GRILLE_STEU!$A12+2,FALSE),"")</f>
        <v/>
      </c>
      <c r="AG12" s="186"/>
      <c r="AH12" s="144" t="str">
        <f>IFERROR(HLOOKUP(AE$5,#REF!,SA_GRILLE_STEU!$A12+2,FALSE),"")</f>
        <v/>
      </c>
      <c r="AI12" s="143" t="str">
        <f>IFERROR(HLOOKUP(AE$5,#REF!,SA_GRILLE_STEU!$A12+2,FALSE),"")</f>
        <v/>
      </c>
      <c r="AJ12" s="547">
        <v>4</v>
      </c>
      <c r="AK12" s="19" t="str">
        <f>IFERROR(HLOOKUP(AJ$5,#REF!,SA_GRILLE_STEU!$A12+2,FALSE),"")</f>
        <v/>
      </c>
      <c r="AL12" s="186"/>
      <c r="AM12" s="144" t="str">
        <f>IFERROR(HLOOKUP(AJ$5,#REF!,SA_GRILLE_STEU!$A12+2,FALSE),"")</f>
        <v/>
      </c>
      <c r="AN12" s="143" t="str">
        <f>IFERROR(HLOOKUP(AJ$5,#REF!,SA_GRILLE_STEU!$A12+2,FALSE),"")</f>
        <v/>
      </c>
      <c r="AO12" s="547">
        <v>4</v>
      </c>
      <c r="AP12" s="19" t="str">
        <f>IFERROR(HLOOKUP(AO$5,#REF!,SA_GRILLE_STEU!$A12+2,FALSE),"")</f>
        <v/>
      </c>
      <c r="AQ12" s="186"/>
      <c r="AR12" s="144" t="str">
        <f>IFERROR(HLOOKUP(AO$5,#REF!,SA_GRILLE_STEU!$A12+2,FALSE),"")</f>
        <v/>
      </c>
      <c r="AS12" s="143" t="str">
        <f>IFERROR(HLOOKUP(AO$5,#REF!,SA_GRILLE_STEU!$A12+2,FALSE),"")</f>
        <v/>
      </c>
      <c r="AT12" s="547">
        <v>4</v>
      </c>
      <c r="AU12" s="19" t="str">
        <f>IFERROR(HLOOKUP(AT$5,#REF!,SA_GRILLE_STEU!$A12+2,FALSE),"")</f>
        <v/>
      </c>
      <c r="AV12" s="186"/>
      <c r="AW12" s="144" t="str">
        <f>IFERROR(HLOOKUP(AT$5,#REF!,SA_GRILLE_STEU!$A12+2,FALSE),"")</f>
        <v/>
      </c>
      <c r="AX12" s="143" t="str">
        <f>IFERROR(HLOOKUP(AT$5,#REF!,SA_GRILLE_STEU!$A12+2,FALSE),"")</f>
        <v/>
      </c>
      <c r="AY12" s="547">
        <v>4</v>
      </c>
      <c r="AZ12" s="19" t="str">
        <f>IFERROR(HLOOKUP(AY$5,#REF!,SA_GRILLE_STEU!$A12+2,FALSE),"")</f>
        <v/>
      </c>
      <c r="BA12" s="186"/>
      <c r="BB12" s="144" t="str">
        <f>IFERROR(HLOOKUP(AY$5,#REF!,SA_GRILLE_STEU!$A12+2,FALSE),"")</f>
        <v/>
      </c>
      <c r="BC12" s="143" t="str">
        <f>IFERROR(HLOOKUP(AY$5,#REF!,SA_GRILLE_STEU!$A12+2,FALSE),"")</f>
        <v/>
      </c>
      <c r="BD12" s="547">
        <v>4</v>
      </c>
      <c r="BE12" s="19" t="str">
        <f>IFERROR(HLOOKUP(BD$5,#REF!,SA_GRILLE_STEU!$A12+2,FALSE),"")</f>
        <v/>
      </c>
      <c r="BF12" s="186"/>
      <c r="BG12" s="147" t="str">
        <f>IFERROR(HLOOKUP(BD$5,#REF!,SA_GRILLE_STEU!$A12+2,FALSE),"")</f>
        <v/>
      </c>
      <c r="BH12" s="146" t="str">
        <f>IFERROR(HLOOKUP(BD$5,#REF!,SA_GRILLE_STEU!$A12+2,FALSE),"")</f>
        <v/>
      </c>
    </row>
    <row r="13" spans="1:60" ht="80.25" customHeight="1" x14ac:dyDescent="0.4">
      <c r="A13" s="547">
        <v>5</v>
      </c>
      <c r="B13" s="20" t="str">
        <f>IFERROR(HLOOKUP(A$5,#REF!,SA_GRILLE_STEU!$A13+2,FALSE),"")</f>
        <v/>
      </c>
      <c r="C13" s="186"/>
      <c r="D13" s="224" t="str">
        <f>IFERROR(HLOOKUP(A$5,#REF!,SA_GRILLE_STEU!$A13+2,FALSE),"")</f>
        <v/>
      </c>
      <c r="E13" s="143" t="str">
        <f>IFERROR(HLOOKUP(A$5,#REF!,SA_GRILLE_STEU!$A13+2,FALSE),"")</f>
        <v/>
      </c>
      <c r="F13" s="547">
        <v>5</v>
      </c>
      <c r="G13" s="19" t="str">
        <f>IFERROR(HLOOKUP(F$5,#REF!,SA_GRILLE_STEU!$A13+2,FALSE),"")</f>
        <v/>
      </c>
      <c r="H13" s="186"/>
      <c r="I13" s="144" t="str">
        <f>IFERROR(HLOOKUP(F$5,#REF!,SA_GRILLE_STEU!$A13+2,FALSE),"")</f>
        <v/>
      </c>
      <c r="J13" s="143" t="str">
        <f>IFERROR(HLOOKUP(F$5,#REF!,SA_GRILLE_STEU!$A13+2,FALSE),"")</f>
        <v/>
      </c>
      <c r="K13" s="547">
        <v>5</v>
      </c>
      <c r="L13" s="19" t="str">
        <f>IFERROR(HLOOKUP(K$5,#REF!,SA_GRILLE_STEU!$A13+2,FALSE),"")</f>
        <v/>
      </c>
      <c r="M13" s="186"/>
      <c r="N13" s="144" t="str">
        <f>IFERROR(HLOOKUP(K$5,#REF!,SA_GRILLE_STEU!$A13+2,FALSE),"")</f>
        <v/>
      </c>
      <c r="O13" s="143" t="str">
        <f>IFERROR(HLOOKUP(K$5,#REF!,SA_GRILLE_STEU!$A13+2,FALSE),"")</f>
        <v/>
      </c>
      <c r="P13" s="547">
        <v>5</v>
      </c>
      <c r="Q13" s="19" t="str">
        <f>IFERROR(HLOOKUP(P$5,#REF!,SA_GRILLE_STEU!$A13+2,FALSE),"")</f>
        <v/>
      </c>
      <c r="R13" s="186"/>
      <c r="S13" s="144" t="str">
        <f>IFERROR(HLOOKUP(P$5,#REF!,SA_GRILLE_STEU!$A13+2,FALSE),"")</f>
        <v/>
      </c>
      <c r="T13" s="143" t="str">
        <f>IFERROR(HLOOKUP(P$5,#REF!,SA_GRILLE_STEU!$A13+2,FALSE),"")</f>
        <v/>
      </c>
      <c r="U13" s="547">
        <v>5</v>
      </c>
      <c r="V13" s="19" t="str">
        <f>IFERROR(HLOOKUP(U$5,#REF!,SA_GRILLE_STEU!$A13+2,FALSE),"")</f>
        <v/>
      </c>
      <c r="W13" s="186"/>
      <c r="X13" s="144" t="str">
        <f>IFERROR(HLOOKUP(U$5,#REF!,SA_GRILLE_STEU!$A13+2,FALSE),"")</f>
        <v/>
      </c>
      <c r="Y13" s="143" t="str">
        <f>IFERROR(HLOOKUP(U$5,#REF!,SA_GRILLE_STEU!$A13+2,FALSE),"")</f>
        <v/>
      </c>
      <c r="Z13" s="547">
        <v>5</v>
      </c>
      <c r="AA13" s="19" t="str">
        <f>IFERROR(HLOOKUP(Z$5,#REF!,SA_GRILLE_STEU!$A13+2,FALSE),"")</f>
        <v/>
      </c>
      <c r="AB13" s="186"/>
      <c r="AC13" s="144" t="str">
        <f>IFERROR(HLOOKUP(Z$5,#REF!,SA_GRILLE_STEU!$A13+2,FALSE),"")</f>
        <v/>
      </c>
      <c r="AD13" s="143" t="str">
        <f>IFERROR(HLOOKUP(Z$5,#REF!,SA_GRILLE_STEU!$A13+2,FALSE),"")</f>
        <v/>
      </c>
      <c r="AE13" s="547">
        <v>5</v>
      </c>
      <c r="AF13" s="19" t="str">
        <f>IFERROR(HLOOKUP(AE$5,#REF!,SA_GRILLE_STEU!$A13+2,FALSE),"")</f>
        <v/>
      </c>
      <c r="AG13" s="186"/>
      <c r="AH13" s="144" t="str">
        <f>IFERROR(HLOOKUP(AE$5,#REF!,SA_GRILLE_STEU!$A13+2,FALSE),"")</f>
        <v/>
      </c>
      <c r="AI13" s="143" t="str">
        <f>IFERROR(HLOOKUP(AE$5,#REF!,SA_GRILLE_STEU!$A13+2,FALSE),"")</f>
        <v/>
      </c>
      <c r="AJ13" s="547">
        <v>5</v>
      </c>
      <c r="AK13" s="19" t="str">
        <f>IFERROR(HLOOKUP(AJ$5,#REF!,SA_GRILLE_STEU!$A13+2,FALSE),"")</f>
        <v/>
      </c>
      <c r="AL13" s="186"/>
      <c r="AM13" s="144" t="str">
        <f>IFERROR(HLOOKUP(AJ$5,#REF!,SA_GRILLE_STEU!$A13+2,FALSE),"")</f>
        <v/>
      </c>
      <c r="AN13" s="143" t="str">
        <f>IFERROR(HLOOKUP(AJ$5,#REF!,SA_GRILLE_STEU!$A13+2,FALSE),"")</f>
        <v/>
      </c>
      <c r="AO13" s="547">
        <v>5</v>
      </c>
      <c r="AP13" s="19" t="str">
        <f>IFERROR(HLOOKUP(AO$5,#REF!,SA_GRILLE_STEU!$A13+2,FALSE),"")</f>
        <v/>
      </c>
      <c r="AQ13" s="186"/>
      <c r="AR13" s="144" t="str">
        <f>IFERROR(HLOOKUP(AO$5,#REF!,SA_GRILLE_STEU!$A13+2,FALSE),"")</f>
        <v/>
      </c>
      <c r="AS13" s="143" t="str">
        <f>IFERROR(HLOOKUP(AO$5,#REF!,SA_GRILLE_STEU!$A13+2,FALSE),"")</f>
        <v/>
      </c>
      <c r="AT13" s="547">
        <v>5</v>
      </c>
      <c r="AU13" s="19" t="str">
        <f>IFERROR(HLOOKUP(AT$5,#REF!,SA_GRILLE_STEU!$A13+2,FALSE),"")</f>
        <v/>
      </c>
      <c r="AV13" s="186"/>
      <c r="AW13" s="144" t="str">
        <f>IFERROR(HLOOKUP(AT$5,#REF!,SA_GRILLE_STEU!$A13+2,FALSE),"")</f>
        <v/>
      </c>
      <c r="AX13" s="143" t="str">
        <f>IFERROR(HLOOKUP(AT$5,#REF!,SA_GRILLE_STEU!$A13+2,FALSE),"")</f>
        <v/>
      </c>
      <c r="AY13" s="547">
        <v>5</v>
      </c>
      <c r="AZ13" s="19" t="str">
        <f>IFERROR(HLOOKUP(AY$5,#REF!,SA_GRILLE_STEU!$A13+2,FALSE),"")</f>
        <v/>
      </c>
      <c r="BA13" s="186"/>
      <c r="BB13" s="144" t="str">
        <f>IFERROR(HLOOKUP(AY$5,#REF!,SA_GRILLE_STEU!$A13+2,FALSE),"")</f>
        <v/>
      </c>
      <c r="BC13" s="143" t="str">
        <f>IFERROR(HLOOKUP(AY$5,#REF!,SA_GRILLE_STEU!$A13+2,FALSE),"")</f>
        <v/>
      </c>
      <c r="BD13" s="547">
        <v>5</v>
      </c>
      <c r="BE13" s="19" t="str">
        <f>IFERROR(HLOOKUP(BD$5,#REF!,SA_GRILLE_STEU!$A13+2,FALSE),"")</f>
        <v/>
      </c>
      <c r="BF13" s="186"/>
      <c r="BG13" s="147" t="str">
        <f>IFERROR(HLOOKUP(BD$5,#REF!,SA_GRILLE_STEU!$A13+2,FALSE),"")</f>
        <v/>
      </c>
      <c r="BH13" s="146" t="str">
        <f>IFERROR(HLOOKUP(BD$5,#REF!,SA_GRILLE_STEU!$A13+2,FALSE),"")</f>
        <v/>
      </c>
    </row>
    <row r="14" spans="1:60" ht="64.5" customHeight="1" x14ac:dyDescent="0.4">
      <c r="A14" s="547">
        <v>6</v>
      </c>
      <c r="B14" s="20" t="str">
        <f>IFERROR(HLOOKUP(A$5,#REF!,SA_GRILLE_STEU!$A14+2,FALSE),"")</f>
        <v/>
      </c>
      <c r="C14" s="186"/>
      <c r="D14" s="224" t="str">
        <f>IFERROR(HLOOKUP(A$5,#REF!,SA_GRILLE_STEU!$A14+2,FALSE),"")</f>
        <v/>
      </c>
      <c r="E14" s="143" t="str">
        <f>IFERROR(HLOOKUP(A$5,#REF!,SA_GRILLE_STEU!$A14+2,FALSE),"")</f>
        <v/>
      </c>
      <c r="F14" s="547">
        <v>6</v>
      </c>
      <c r="G14" s="19" t="str">
        <f>IFERROR(HLOOKUP(F$5,#REF!,SA_GRILLE_STEU!$A14+2,FALSE),"")</f>
        <v/>
      </c>
      <c r="H14" s="186"/>
      <c r="I14" s="144" t="str">
        <f>IFERROR(HLOOKUP(F$5,#REF!,SA_GRILLE_STEU!$A14+2,FALSE),"")</f>
        <v/>
      </c>
      <c r="J14" s="143" t="str">
        <f>IFERROR(HLOOKUP(F$5,#REF!,SA_GRILLE_STEU!$A14+2,FALSE),"")</f>
        <v/>
      </c>
      <c r="K14" s="547">
        <v>6</v>
      </c>
      <c r="L14" s="19" t="str">
        <f>IFERROR(HLOOKUP(K$5,#REF!,SA_GRILLE_STEU!$A14+2,FALSE),"")</f>
        <v/>
      </c>
      <c r="M14" s="186"/>
      <c r="N14" s="144" t="str">
        <f>IFERROR(HLOOKUP(K$5,#REF!,SA_GRILLE_STEU!$A14+2,FALSE),"")</f>
        <v/>
      </c>
      <c r="O14" s="143" t="str">
        <f>IFERROR(HLOOKUP(K$5,#REF!,SA_GRILLE_STEU!$A14+2,FALSE),"")</f>
        <v/>
      </c>
      <c r="P14" s="547">
        <v>6</v>
      </c>
      <c r="Q14" s="19" t="str">
        <f>IFERROR(HLOOKUP(P$5,#REF!,SA_GRILLE_STEU!$A14+2,FALSE),"")</f>
        <v/>
      </c>
      <c r="R14" s="186"/>
      <c r="S14" s="144" t="str">
        <f>IFERROR(HLOOKUP(P$5,#REF!,SA_GRILLE_STEU!$A14+2,FALSE),"")</f>
        <v/>
      </c>
      <c r="T14" s="143" t="str">
        <f>IFERROR(HLOOKUP(P$5,#REF!,SA_GRILLE_STEU!$A14+2,FALSE),"")</f>
        <v/>
      </c>
      <c r="U14" s="547">
        <v>6</v>
      </c>
      <c r="V14" s="19" t="str">
        <f>IFERROR(HLOOKUP(U$5,#REF!,SA_GRILLE_STEU!$A14+2,FALSE),"")</f>
        <v/>
      </c>
      <c r="W14" s="186"/>
      <c r="X14" s="144" t="str">
        <f>IFERROR(HLOOKUP(U$5,#REF!,SA_GRILLE_STEU!$A14+2,FALSE),"")</f>
        <v/>
      </c>
      <c r="Y14" s="143" t="str">
        <f>IFERROR(HLOOKUP(U$5,#REF!,SA_GRILLE_STEU!$A14+2,FALSE),"")</f>
        <v/>
      </c>
      <c r="Z14" s="547">
        <v>6</v>
      </c>
      <c r="AA14" s="19" t="str">
        <f>IFERROR(HLOOKUP(Z$5,#REF!,SA_GRILLE_STEU!$A14+2,FALSE),"")</f>
        <v/>
      </c>
      <c r="AB14" s="186"/>
      <c r="AC14" s="144" t="str">
        <f>IFERROR(HLOOKUP(Z$5,#REF!,SA_GRILLE_STEU!$A14+2,FALSE),"")</f>
        <v/>
      </c>
      <c r="AD14" s="143" t="str">
        <f>IFERROR(HLOOKUP(Z$5,#REF!,SA_GRILLE_STEU!$A14+2,FALSE),"")</f>
        <v/>
      </c>
      <c r="AE14" s="547">
        <v>6</v>
      </c>
      <c r="AF14" s="19" t="str">
        <f>IFERROR(HLOOKUP(AE$5,#REF!,SA_GRILLE_STEU!$A14+2,FALSE),"")</f>
        <v/>
      </c>
      <c r="AG14" s="186"/>
      <c r="AH14" s="144" t="str">
        <f>IFERROR(HLOOKUP(AE$5,#REF!,SA_GRILLE_STEU!$A14+2,FALSE),"")</f>
        <v/>
      </c>
      <c r="AI14" s="143" t="str">
        <f>IFERROR(HLOOKUP(AE$5,#REF!,SA_GRILLE_STEU!$A14+2,FALSE),"")</f>
        <v/>
      </c>
      <c r="AJ14" s="547">
        <v>6</v>
      </c>
      <c r="AK14" s="19" t="str">
        <f>IFERROR(HLOOKUP(AJ$5,#REF!,SA_GRILLE_STEU!$A14+2,FALSE),"")</f>
        <v/>
      </c>
      <c r="AL14" s="186"/>
      <c r="AM14" s="144" t="str">
        <f>IFERROR(HLOOKUP(AJ$5,#REF!,SA_GRILLE_STEU!$A14+2,FALSE),"")</f>
        <v/>
      </c>
      <c r="AN14" s="143" t="str">
        <f>IFERROR(HLOOKUP(AJ$5,#REF!,SA_GRILLE_STEU!$A14+2,FALSE),"")</f>
        <v/>
      </c>
      <c r="AO14" s="547">
        <v>6</v>
      </c>
      <c r="AP14" s="19" t="str">
        <f>IFERROR(HLOOKUP(AO$5,#REF!,SA_GRILLE_STEU!$A14+2,FALSE),"")</f>
        <v/>
      </c>
      <c r="AQ14" s="186"/>
      <c r="AR14" s="144" t="str">
        <f>IFERROR(HLOOKUP(AO$5,#REF!,SA_GRILLE_STEU!$A14+2,FALSE),"")</f>
        <v/>
      </c>
      <c r="AS14" s="143" t="str">
        <f>IFERROR(HLOOKUP(AO$5,#REF!,SA_GRILLE_STEU!$A14+2,FALSE),"")</f>
        <v/>
      </c>
      <c r="AT14" s="547">
        <v>6</v>
      </c>
      <c r="AU14" s="19" t="str">
        <f>IFERROR(HLOOKUP(AT$5,#REF!,SA_GRILLE_STEU!$A14+2,FALSE),"")</f>
        <v/>
      </c>
      <c r="AV14" s="186"/>
      <c r="AW14" s="144" t="str">
        <f>IFERROR(HLOOKUP(AT$5,#REF!,SA_GRILLE_STEU!$A14+2,FALSE),"")</f>
        <v/>
      </c>
      <c r="AX14" s="143" t="str">
        <f>IFERROR(HLOOKUP(AT$5,#REF!,SA_GRILLE_STEU!$A14+2,FALSE),"")</f>
        <v/>
      </c>
      <c r="AY14" s="547">
        <v>6</v>
      </c>
      <c r="AZ14" s="19" t="str">
        <f>IFERROR(HLOOKUP(AY$5,#REF!,SA_GRILLE_STEU!$A14+2,FALSE),"")</f>
        <v/>
      </c>
      <c r="BA14" s="186"/>
      <c r="BB14" s="144" t="str">
        <f>IFERROR(HLOOKUP(AY$5,#REF!,SA_GRILLE_STEU!$A14+2,FALSE),"")</f>
        <v/>
      </c>
      <c r="BC14" s="143" t="str">
        <f>IFERROR(HLOOKUP(AY$5,#REF!,SA_GRILLE_STEU!$A14+2,FALSE),"")</f>
        <v/>
      </c>
      <c r="BD14" s="547">
        <v>6</v>
      </c>
      <c r="BE14" s="19" t="str">
        <f>IFERROR(HLOOKUP(BD$5,#REF!,SA_GRILLE_STEU!$A14+2,FALSE),"")</f>
        <v/>
      </c>
      <c r="BF14" s="186"/>
      <c r="BG14" s="147" t="str">
        <f>IFERROR(HLOOKUP(BD$5,#REF!,SA_GRILLE_STEU!$A14+2,FALSE),"")</f>
        <v/>
      </c>
      <c r="BH14" s="146" t="str">
        <f>IFERROR(HLOOKUP(BD$5,#REF!,SA_GRILLE_STEU!$A14+2,FALSE),"")</f>
        <v/>
      </c>
    </row>
    <row r="15" spans="1:60" ht="45" customHeight="1" x14ac:dyDescent="0.4">
      <c r="A15" s="547">
        <v>7</v>
      </c>
      <c r="B15" s="20" t="str">
        <f>IFERROR(HLOOKUP(A$5,#REF!,SA_GRILLE_STEU!$A15+2,FALSE),"")</f>
        <v/>
      </c>
      <c r="C15" s="186"/>
      <c r="D15" s="224" t="str">
        <f>IFERROR(HLOOKUP(A$5,#REF!,SA_GRILLE_STEU!$A15+2,FALSE),"")</f>
        <v/>
      </c>
      <c r="E15" s="143" t="str">
        <f>IFERROR(HLOOKUP(A$5,#REF!,SA_GRILLE_STEU!$A15+2,FALSE),"")</f>
        <v/>
      </c>
      <c r="F15" s="547">
        <v>7</v>
      </c>
      <c r="G15" s="19" t="str">
        <f>IFERROR(HLOOKUP(F$5,#REF!,SA_GRILLE_STEU!$A15+2,FALSE),"")</f>
        <v/>
      </c>
      <c r="H15" s="186"/>
      <c r="I15" s="144" t="str">
        <f>IFERROR(HLOOKUP(F$5,#REF!,SA_GRILLE_STEU!$A15+2,FALSE),"")</f>
        <v/>
      </c>
      <c r="J15" s="143" t="str">
        <f>IFERROR(HLOOKUP(F$5,#REF!,SA_GRILLE_STEU!$A15+2,FALSE),"")</f>
        <v/>
      </c>
      <c r="K15" s="547">
        <v>7</v>
      </c>
      <c r="L15" s="19" t="str">
        <f>IFERROR(HLOOKUP(K$5,#REF!,SA_GRILLE_STEU!$A15+2,FALSE),"")</f>
        <v/>
      </c>
      <c r="M15" s="186"/>
      <c r="N15" s="144" t="str">
        <f>IFERROR(HLOOKUP(K$5,#REF!,SA_GRILLE_STEU!$A15+2,FALSE),"")</f>
        <v/>
      </c>
      <c r="O15" s="143" t="str">
        <f>IFERROR(HLOOKUP(K$5,#REF!,SA_GRILLE_STEU!$A15+2,FALSE),"")</f>
        <v/>
      </c>
      <c r="P15" s="547">
        <v>7</v>
      </c>
      <c r="Q15" s="19" t="str">
        <f>IFERROR(HLOOKUP(P$5,#REF!,SA_GRILLE_STEU!$A15+2,FALSE),"")</f>
        <v/>
      </c>
      <c r="R15" s="186"/>
      <c r="S15" s="144" t="str">
        <f>IFERROR(HLOOKUP(P$5,#REF!,SA_GRILLE_STEU!$A15+2,FALSE),"")</f>
        <v/>
      </c>
      <c r="T15" s="143" t="str">
        <f>IFERROR(HLOOKUP(P$5,#REF!,SA_GRILLE_STEU!$A15+2,FALSE),"")</f>
        <v/>
      </c>
      <c r="U15" s="547">
        <v>7</v>
      </c>
      <c r="V15" s="19" t="str">
        <f>IFERROR(HLOOKUP(U$5,#REF!,SA_GRILLE_STEU!$A15+2,FALSE),"")</f>
        <v/>
      </c>
      <c r="W15" s="186"/>
      <c r="X15" s="144" t="str">
        <f>IFERROR(HLOOKUP(U$5,#REF!,SA_GRILLE_STEU!$A15+2,FALSE),"")</f>
        <v/>
      </c>
      <c r="Y15" s="143" t="str">
        <f>IFERROR(HLOOKUP(U$5,#REF!,SA_GRILLE_STEU!$A15+2,FALSE),"")</f>
        <v/>
      </c>
      <c r="Z15" s="547">
        <v>7</v>
      </c>
      <c r="AA15" s="19" t="str">
        <f>IFERROR(HLOOKUP(Z$5,#REF!,SA_GRILLE_STEU!$A15+2,FALSE),"")</f>
        <v/>
      </c>
      <c r="AB15" s="186"/>
      <c r="AC15" s="144" t="str">
        <f>IFERROR(HLOOKUP(Z$5,#REF!,SA_GRILLE_STEU!$A15+2,FALSE),"")</f>
        <v/>
      </c>
      <c r="AD15" s="143" t="str">
        <f>IFERROR(HLOOKUP(Z$5,#REF!,SA_GRILLE_STEU!$A15+2,FALSE),"")</f>
        <v/>
      </c>
      <c r="AE15" s="547">
        <v>7</v>
      </c>
      <c r="AF15" s="19" t="str">
        <f>IFERROR(HLOOKUP(AE$5,#REF!,SA_GRILLE_STEU!$A15+2,FALSE),"")</f>
        <v/>
      </c>
      <c r="AG15" s="186"/>
      <c r="AH15" s="144" t="str">
        <f>IFERROR(HLOOKUP(AE$5,#REF!,SA_GRILLE_STEU!$A15+2,FALSE),"")</f>
        <v/>
      </c>
      <c r="AI15" s="143" t="str">
        <f>IFERROR(HLOOKUP(AE$5,#REF!,SA_GRILLE_STEU!$A15+2,FALSE),"")</f>
        <v/>
      </c>
      <c r="AJ15" s="547">
        <v>7</v>
      </c>
      <c r="AK15" s="19" t="str">
        <f>IFERROR(HLOOKUP(AJ$5,#REF!,SA_GRILLE_STEU!$A15+2,FALSE),"")</f>
        <v/>
      </c>
      <c r="AL15" s="186"/>
      <c r="AM15" s="144" t="str">
        <f>IFERROR(HLOOKUP(AJ$5,#REF!,SA_GRILLE_STEU!$A15+2,FALSE),"")</f>
        <v/>
      </c>
      <c r="AN15" s="143" t="str">
        <f>IFERROR(HLOOKUP(AJ$5,#REF!,SA_GRILLE_STEU!$A15+2,FALSE),"")</f>
        <v/>
      </c>
      <c r="AO15" s="547">
        <v>7</v>
      </c>
      <c r="AP15" s="19" t="str">
        <f>IFERROR(HLOOKUP(AO$5,#REF!,SA_GRILLE_STEU!$A15+2,FALSE),"")</f>
        <v/>
      </c>
      <c r="AQ15" s="186"/>
      <c r="AR15" s="144" t="str">
        <f>IFERROR(HLOOKUP(AO$5,#REF!,SA_GRILLE_STEU!$A15+2,FALSE),"")</f>
        <v/>
      </c>
      <c r="AS15" s="143" t="str">
        <f>IFERROR(HLOOKUP(AO$5,#REF!,SA_GRILLE_STEU!$A15+2,FALSE),"")</f>
        <v/>
      </c>
      <c r="AT15" s="547">
        <v>7</v>
      </c>
      <c r="AU15" s="19" t="str">
        <f>IFERROR(HLOOKUP(AT$5,#REF!,SA_GRILLE_STEU!$A15+2,FALSE),"")</f>
        <v/>
      </c>
      <c r="AV15" s="186"/>
      <c r="AW15" s="144" t="str">
        <f>IFERROR(HLOOKUP(AT$5,#REF!,SA_GRILLE_STEU!$A15+2,FALSE),"")</f>
        <v/>
      </c>
      <c r="AX15" s="143" t="str">
        <f>IFERROR(HLOOKUP(AT$5,#REF!,SA_GRILLE_STEU!$A15+2,FALSE),"")</f>
        <v/>
      </c>
      <c r="AY15" s="547">
        <v>7</v>
      </c>
      <c r="AZ15" s="19" t="str">
        <f>IFERROR(HLOOKUP(AY$5,#REF!,SA_GRILLE_STEU!$A15+2,FALSE),"")</f>
        <v/>
      </c>
      <c r="BA15" s="186"/>
      <c r="BB15" s="144" t="str">
        <f>IFERROR(HLOOKUP(AY$5,#REF!,SA_GRILLE_STEU!$A15+2,FALSE),"")</f>
        <v/>
      </c>
      <c r="BC15" s="143" t="str">
        <f>IFERROR(HLOOKUP(AY$5,#REF!,SA_GRILLE_STEU!$A15+2,FALSE),"")</f>
        <v/>
      </c>
      <c r="BD15" s="547">
        <v>7</v>
      </c>
      <c r="BE15" s="19" t="str">
        <f>IFERROR(HLOOKUP(BD$5,#REF!,SA_GRILLE_STEU!$A15+2,FALSE),"")</f>
        <v/>
      </c>
      <c r="BF15" s="186"/>
      <c r="BG15" s="147" t="str">
        <f>IFERROR(HLOOKUP(BD$5,#REF!,SA_GRILLE_STEU!$A15+2,FALSE),"")</f>
        <v/>
      </c>
      <c r="BH15" s="146" t="str">
        <f>IFERROR(HLOOKUP(BD$5,#REF!,SA_GRILLE_STEU!$A15+2,FALSE),"")</f>
        <v/>
      </c>
    </row>
    <row r="16" spans="1:60" ht="38.25" customHeight="1" x14ac:dyDescent="0.4">
      <c r="A16" s="547">
        <v>8</v>
      </c>
      <c r="B16" s="20" t="str">
        <f>IFERROR(HLOOKUP(A$5,#REF!,SA_GRILLE_STEU!$A16+2,FALSE),"")</f>
        <v/>
      </c>
      <c r="C16" s="186"/>
      <c r="D16" s="224" t="str">
        <f>IFERROR(HLOOKUP(A$5,#REF!,SA_GRILLE_STEU!$A16+2,FALSE),"")</f>
        <v/>
      </c>
      <c r="E16" s="143" t="str">
        <f>IFERROR(HLOOKUP(A$5,#REF!,SA_GRILLE_STEU!$A16+2,FALSE),"")</f>
        <v/>
      </c>
      <c r="F16" s="547">
        <v>8</v>
      </c>
      <c r="G16" s="19" t="str">
        <f>IFERROR(HLOOKUP(F$5,#REF!,SA_GRILLE_STEU!$A16+2,FALSE),"")</f>
        <v/>
      </c>
      <c r="H16" s="186"/>
      <c r="I16" s="144" t="str">
        <f>IFERROR(HLOOKUP(F$5,#REF!,SA_GRILLE_STEU!$A16+2,FALSE),"")</f>
        <v/>
      </c>
      <c r="J16" s="143" t="str">
        <f>IFERROR(HLOOKUP(F$5,#REF!,SA_GRILLE_STEU!$A16+2,FALSE),"")</f>
        <v/>
      </c>
      <c r="K16" s="547">
        <v>8</v>
      </c>
      <c r="L16" s="19" t="str">
        <f>IFERROR(HLOOKUP(K$5,#REF!,SA_GRILLE_STEU!$A16+2,FALSE),"")</f>
        <v/>
      </c>
      <c r="M16" s="186"/>
      <c r="N16" s="144" t="str">
        <f>IFERROR(HLOOKUP(K$5,#REF!,SA_GRILLE_STEU!$A16+2,FALSE),"")</f>
        <v/>
      </c>
      <c r="O16" s="143" t="str">
        <f>IFERROR(HLOOKUP(K$5,#REF!,SA_GRILLE_STEU!$A16+2,FALSE),"")</f>
        <v/>
      </c>
      <c r="P16" s="547">
        <v>8</v>
      </c>
      <c r="Q16" s="19" t="str">
        <f>IFERROR(HLOOKUP(P$5,#REF!,SA_GRILLE_STEU!$A16+2,FALSE),"")</f>
        <v/>
      </c>
      <c r="R16" s="186"/>
      <c r="S16" s="144" t="str">
        <f>IFERROR(HLOOKUP(P$5,#REF!,SA_GRILLE_STEU!$A16+2,FALSE),"")</f>
        <v/>
      </c>
      <c r="T16" s="143" t="str">
        <f>IFERROR(HLOOKUP(P$5,#REF!,SA_GRILLE_STEU!$A16+2,FALSE),"")</f>
        <v/>
      </c>
      <c r="U16" s="547">
        <v>8</v>
      </c>
      <c r="V16" s="19" t="str">
        <f>IFERROR(HLOOKUP(U$5,#REF!,SA_GRILLE_STEU!$A16+2,FALSE),"")</f>
        <v/>
      </c>
      <c r="W16" s="186"/>
      <c r="X16" s="144" t="str">
        <f>IFERROR(HLOOKUP(U$5,#REF!,SA_GRILLE_STEU!$A16+2,FALSE),"")</f>
        <v/>
      </c>
      <c r="Y16" s="143" t="str">
        <f>IFERROR(HLOOKUP(U$5,#REF!,SA_GRILLE_STEU!$A16+2,FALSE),"")</f>
        <v/>
      </c>
      <c r="Z16" s="547">
        <v>8</v>
      </c>
      <c r="AA16" s="19" t="str">
        <f>IFERROR(HLOOKUP(Z$5,#REF!,SA_GRILLE_STEU!$A16+2,FALSE),"")</f>
        <v/>
      </c>
      <c r="AB16" s="186"/>
      <c r="AC16" s="144" t="str">
        <f>IFERROR(HLOOKUP(Z$5,#REF!,SA_GRILLE_STEU!$A16+2,FALSE),"")</f>
        <v/>
      </c>
      <c r="AD16" s="143" t="str">
        <f>IFERROR(HLOOKUP(Z$5,#REF!,SA_GRILLE_STEU!$A16+2,FALSE),"")</f>
        <v/>
      </c>
      <c r="AE16" s="547">
        <v>8</v>
      </c>
      <c r="AF16" s="19" t="str">
        <f>IFERROR(HLOOKUP(AE$5,#REF!,SA_GRILLE_STEU!$A16+2,FALSE),"")</f>
        <v/>
      </c>
      <c r="AG16" s="186"/>
      <c r="AH16" s="144" t="str">
        <f>IFERROR(HLOOKUP(AE$5,#REF!,SA_GRILLE_STEU!$A16+2,FALSE),"")</f>
        <v/>
      </c>
      <c r="AI16" s="143" t="str">
        <f>IFERROR(HLOOKUP(AE$5,#REF!,SA_GRILLE_STEU!$A16+2,FALSE),"")</f>
        <v/>
      </c>
      <c r="AJ16" s="547">
        <v>8</v>
      </c>
      <c r="AK16" s="19" t="str">
        <f>IFERROR(HLOOKUP(AJ$5,#REF!,SA_GRILLE_STEU!$A16+2,FALSE),"")</f>
        <v/>
      </c>
      <c r="AL16" s="186"/>
      <c r="AM16" s="144" t="str">
        <f>IFERROR(HLOOKUP(AJ$5,#REF!,SA_GRILLE_STEU!$A16+2,FALSE),"")</f>
        <v/>
      </c>
      <c r="AN16" s="143" t="str">
        <f>IFERROR(HLOOKUP(AJ$5,#REF!,SA_GRILLE_STEU!$A16+2,FALSE),"")</f>
        <v/>
      </c>
      <c r="AO16" s="547">
        <v>8</v>
      </c>
      <c r="AP16" s="19" t="str">
        <f>IFERROR(HLOOKUP(AO$5,#REF!,SA_GRILLE_STEU!$A16+2,FALSE),"")</f>
        <v/>
      </c>
      <c r="AQ16" s="186"/>
      <c r="AR16" s="144" t="str">
        <f>IFERROR(HLOOKUP(AO$5,#REF!,SA_GRILLE_STEU!$A16+2,FALSE),"")</f>
        <v/>
      </c>
      <c r="AS16" s="143" t="str">
        <f>IFERROR(HLOOKUP(AO$5,#REF!,SA_GRILLE_STEU!$A16+2,FALSE),"")</f>
        <v/>
      </c>
      <c r="AT16" s="547">
        <v>8</v>
      </c>
      <c r="AU16" s="19" t="str">
        <f>IFERROR(HLOOKUP(AT$5,#REF!,SA_GRILLE_STEU!$A16+2,FALSE),"")</f>
        <v/>
      </c>
      <c r="AV16" s="186"/>
      <c r="AW16" s="144" t="str">
        <f>IFERROR(HLOOKUP(AT$5,#REF!,SA_GRILLE_STEU!$A16+2,FALSE),"")</f>
        <v/>
      </c>
      <c r="AX16" s="143" t="str">
        <f>IFERROR(HLOOKUP(AT$5,#REF!,SA_GRILLE_STEU!$A16+2,FALSE),"")</f>
        <v/>
      </c>
      <c r="AY16" s="547">
        <v>8</v>
      </c>
      <c r="AZ16" s="19" t="str">
        <f>IFERROR(HLOOKUP(AY$5,#REF!,SA_GRILLE_STEU!$A16+2,FALSE),"")</f>
        <v/>
      </c>
      <c r="BA16" s="186"/>
      <c r="BB16" s="144" t="str">
        <f>IFERROR(HLOOKUP(AY$5,#REF!,SA_GRILLE_STEU!$A16+2,FALSE),"")</f>
        <v/>
      </c>
      <c r="BC16" s="143" t="str">
        <f>IFERROR(HLOOKUP(AY$5,#REF!,SA_GRILLE_STEU!$A16+2,FALSE),"")</f>
        <v/>
      </c>
      <c r="BD16" s="547">
        <v>8</v>
      </c>
      <c r="BE16" s="19" t="str">
        <f>IFERROR(HLOOKUP(BD$5,#REF!,SA_GRILLE_STEU!$A16+2,FALSE),"")</f>
        <v/>
      </c>
      <c r="BF16" s="186"/>
      <c r="BG16" s="147" t="str">
        <f>IFERROR(HLOOKUP(BD$5,#REF!,SA_GRILLE_STEU!$A16+2,FALSE),"")</f>
        <v/>
      </c>
      <c r="BH16" s="146" t="str">
        <f>IFERROR(HLOOKUP(BD$5,#REF!,SA_GRILLE_STEU!$A16+2,FALSE),"")</f>
        <v/>
      </c>
    </row>
    <row r="17" spans="1:60" ht="20.100000000000001" customHeight="1" x14ac:dyDescent="0.4">
      <c r="A17" s="547">
        <v>9</v>
      </c>
      <c r="B17" s="20" t="str">
        <f>IFERROR(HLOOKUP(A$5,#REF!,SA_GRILLE_STEU!$A17+2,FALSE),"")</f>
        <v/>
      </c>
      <c r="C17" s="186"/>
      <c r="D17" s="224" t="str">
        <f>IFERROR(HLOOKUP(A$5,#REF!,SA_GRILLE_STEU!$A17+2,FALSE),"")</f>
        <v/>
      </c>
      <c r="E17" s="143" t="str">
        <f>IFERROR(HLOOKUP(A$5,#REF!,SA_GRILLE_STEU!$A17+2,FALSE),"")</f>
        <v/>
      </c>
      <c r="F17" s="547">
        <v>9</v>
      </c>
      <c r="G17" s="19" t="str">
        <f>IFERROR(HLOOKUP(F$5,#REF!,SA_GRILLE_STEU!$A17+2,FALSE),"")</f>
        <v/>
      </c>
      <c r="H17" s="186"/>
      <c r="I17" s="144" t="str">
        <f>IFERROR(HLOOKUP(F$5,#REF!,SA_GRILLE_STEU!$A17+2,FALSE),"")</f>
        <v/>
      </c>
      <c r="J17" s="143" t="str">
        <f>IFERROR(HLOOKUP(F$5,#REF!,SA_GRILLE_STEU!$A17+2,FALSE),"")</f>
        <v/>
      </c>
      <c r="K17" s="547">
        <v>9</v>
      </c>
      <c r="L17" s="19" t="str">
        <f>IFERROR(HLOOKUP(K$5,#REF!,SA_GRILLE_STEU!$A17+2,FALSE),"")</f>
        <v/>
      </c>
      <c r="M17" s="186"/>
      <c r="N17" s="144" t="str">
        <f>IFERROR(HLOOKUP(K$5,#REF!,SA_GRILLE_STEU!$A17+2,FALSE),"")</f>
        <v/>
      </c>
      <c r="O17" s="143" t="str">
        <f>IFERROR(HLOOKUP(K$5,#REF!,SA_GRILLE_STEU!$A17+2,FALSE),"")</f>
        <v/>
      </c>
      <c r="P17" s="547">
        <v>9</v>
      </c>
      <c r="Q17" s="19" t="str">
        <f>IFERROR(HLOOKUP(P$5,#REF!,SA_GRILLE_STEU!$A17+2,FALSE),"")</f>
        <v/>
      </c>
      <c r="R17" s="186"/>
      <c r="S17" s="144" t="str">
        <f>IFERROR(HLOOKUP(P$5,#REF!,SA_GRILLE_STEU!$A17+2,FALSE),"")</f>
        <v/>
      </c>
      <c r="T17" s="143" t="str">
        <f>IFERROR(HLOOKUP(P$5,#REF!,SA_GRILLE_STEU!$A17+2,FALSE),"")</f>
        <v/>
      </c>
      <c r="U17" s="547">
        <v>9</v>
      </c>
      <c r="V17" s="19" t="str">
        <f>IFERROR(HLOOKUP(U$5,#REF!,SA_GRILLE_STEU!$A17+2,FALSE),"")</f>
        <v/>
      </c>
      <c r="W17" s="186"/>
      <c r="X17" s="144" t="str">
        <f>IFERROR(HLOOKUP(U$5,#REF!,SA_GRILLE_STEU!$A17+2,FALSE),"")</f>
        <v/>
      </c>
      <c r="Y17" s="143" t="str">
        <f>IFERROR(HLOOKUP(U$5,#REF!,SA_GRILLE_STEU!$A17+2,FALSE),"")</f>
        <v/>
      </c>
      <c r="Z17" s="547">
        <v>9</v>
      </c>
      <c r="AA17" s="19" t="str">
        <f>IFERROR(HLOOKUP(Z$5,#REF!,SA_GRILLE_STEU!$A17+2,FALSE),"")</f>
        <v/>
      </c>
      <c r="AB17" s="186"/>
      <c r="AC17" s="144" t="str">
        <f>IFERROR(HLOOKUP(Z$5,#REF!,SA_GRILLE_STEU!$A17+2,FALSE),"")</f>
        <v/>
      </c>
      <c r="AD17" s="143" t="str">
        <f>IFERROR(HLOOKUP(Z$5,#REF!,SA_GRILLE_STEU!$A17+2,FALSE),"")</f>
        <v/>
      </c>
      <c r="AE17" s="547">
        <v>9</v>
      </c>
      <c r="AF17" s="19" t="str">
        <f>IFERROR(HLOOKUP(AE$5,#REF!,SA_GRILLE_STEU!$A17+2,FALSE),"")</f>
        <v/>
      </c>
      <c r="AG17" s="186"/>
      <c r="AH17" s="144" t="str">
        <f>IFERROR(HLOOKUP(AE$5,#REF!,SA_GRILLE_STEU!$A17+2,FALSE),"")</f>
        <v/>
      </c>
      <c r="AI17" s="143" t="str">
        <f>IFERROR(HLOOKUP(AE$5,#REF!,SA_GRILLE_STEU!$A17+2,FALSE),"")</f>
        <v/>
      </c>
      <c r="AJ17" s="547">
        <v>9</v>
      </c>
      <c r="AK17" s="19" t="str">
        <f>IFERROR(HLOOKUP(AJ$5,#REF!,SA_GRILLE_STEU!$A17+2,FALSE),"")</f>
        <v/>
      </c>
      <c r="AL17" s="186"/>
      <c r="AM17" s="144" t="str">
        <f>IFERROR(HLOOKUP(AJ$5,#REF!,SA_GRILLE_STEU!$A17+2,FALSE),"")</f>
        <v/>
      </c>
      <c r="AN17" s="143" t="str">
        <f>IFERROR(HLOOKUP(AJ$5,#REF!,SA_GRILLE_STEU!$A17+2,FALSE),"")</f>
        <v/>
      </c>
      <c r="AO17" s="547">
        <v>9</v>
      </c>
      <c r="AP17" s="19" t="str">
        <f>IFERROR(HLOOKUP(AO$5,#REF!,SA_GRILLE_STEU!$A17+2,FALSE),"")</f>
        <v/>
      </c>
      <c r="AQ17" s="186"/>
      <c r="AR17" s="144" t="str">
        <f>IFERROR(HLOOKUP(AO$5,#REF!,SA_GRILLE_STEU!$A17+2,FALSE),"")</f>
        <v/>
      </c>
      <c r="AS17" s="143" t="str">
        <f>IFERROR(HLOOKUP(AO$5,#REF!,SA_GRILLE_STEU!$A17+2,FALSE),"")</f>
        <v/>
      </c>
      <c r="AT17" s="547">
        <v>9</v>
      </c>
      <c r="AU17" s="19" t="str">
        <f>IFERROR(HLOOKUP(AT$5,#REF!,SA_GRILLE_STEU!$A17+2,FALSE),"")</f>
        <v/>
      </c>
      <c r="AV17" s="186"/>
      <c r="AW17" s="144" t="str">
        <f>IFERROR(HLOOKUP(AT$5,#REF!,SA_GRILLE_STEU!$A17+2,FALSE),"")</f>
        <v/>
      </c>
      <c r="AX17" s="143" t="str">
        <f>IFERROR(HLOOKUP(AT$5,#REF!,SA_GRILLE_STEU!$A17+2,FALSE),"")</f>
        <v/>
      </c>
      <c r="AY17" s="547">
        <v>9</v>
      </c>
      <c r="AZ17" s="19" t="str">
        <f>IFERROR(HLOOKUP(AY$5,#REF!,SA_GRILLE_STEU!$A17+2,FALSE),"")</f>
        <v/>
      </c>
      <c r="BA17" s="186"/>
      <c r="BB17" s="144" t="str">
        <f>IFERROR(HLOOKUP(AY$5,#REF!,SA_GRILLE_STEU!$A17+2,FALSE),"")</f>
        <v/>
      </c>
      <c r="BC17" s="143" t="str">
        <f>IFERROR(HLOOKUP(AY$5,#REF!,SA_GRILLE_STEU!$A17+2,FALSE),"")</f>
        <v/>
      </c>
      <c r="BD17" s="547">
        <v>9</v>
      </c>
      <c r="BE17" s="19" t="str">
        <f>IFERROR(HLOOKUP(BD$5,#REF!,SA_GRILLE_STEU!$A17+2,FALSE),"")</f>
        <v/>
      </c>
      <c r="BF17" s="186"/>
      <c r="BG17" s="147" t="str">
        <f>IFERROR(HLOOKUP(BD$5,#REF!,SA_GRILLE_STEU!$A17+2,FALSE),"")</f>
        <v/>
      </c>
      <c r="BH17" s="146" t="str">
        <f>IFERROR(HLOOKUP(BD$5,#REF!,SA_GRILLE_STEU!$A17+2,FALSE),"")</f>
        <v/>
      </c>
    </row>
    <row r="18" spans="1:60" s="208" customFormat="1" ht="38.25" customHeight="1" x14ac:dyDescent="0.4">
      <c r="A18" s="430" t="s">
        <v>49</v>
      </c>
      <c r="B18" s="431"/>
      <c r="C18" s="205" t="s">
        <v>50</v>
      </c>
      <c r="D18" s="206" t="s">
        <v>51</v>
      </c>
      <c r="E18" s="207"/>
      <c r="F18" s="430" t="s">
        <v>49</v>
      </c>
      <c r="G18" s="431"/>
      <c r="H18" s="205" t="s">
        <v>50</v>
      </c>
      <c r="I18" s="206" t="s">
        <v>51</v>
      </c>
      <c r="J18" s="207"/>
      <c r="K18" s="430" t="s">
        <v>49</v>
      </c>
      <c r="L18" s="431"/>
      <c r="M18" s="205" t="s">
        <v>50</v>
      </c>
      <c r="N18" s="206" t="s">
        <v>51</v>
      </c>
      <c r="O18" s="207"/>
      <c r="P18" s="430" t="s">
        <v>49</v>
      </c>
      <c r="Q18" s="431"/>
      <c r="R18" s="205" t="s">
        <v>50</v>
      </c>
      <c r="S18" s="206" t="s">
        <v>51</v>
      </c>
      <c r="T18" s="207"/>
      <c r="U18" s="430" t="s">
        <v>49</v>
      </c>
      <c r="V18" s="431"/>
      <c r="W18" s="205" t="s">
        <v>50</v>
      </c>
      <c r="X18" s="206" t="s">
        <v>51</v>
      </c>
      <c r="Y18" s="207"/>
      <c r="Z18" s="430" t="s">
        <v>49</v>
      </c>
      <c r="AA18" s="431"/>
      <c r="AB18" s="205" t="s">
        <v>50</v>
      </c>
      <c r="AC18" s="206" t="s">
        <v>51</v>
      </c>
      <c r="AD18" s="207"/>
      <c r="AE18" s="430" t="s">
        <v>49</v>
      </c>
      <c r="AF18" s="431"/>
      <c r="AG18" s="205" t="s">
        <v>50</v>
      </c>
      <c r="AH18" s="206" t="s">
        <v>51</v>
      </c>
      <c r="AI18" s="207"/>
      <c r="AJ18" s="430" t="s">
        <v>49</v>
      </c>
      <c r="AK18" s="431"/>
      <c r="AL18" s="205" t="s">
        <v>50</v>
      </c>
      <c r="AM18" s="206" t="s">
        <v>51</v>
      </c>
      <c r="AN18" s="207"/>
      <c r="AO18" s="430" t="s">
        <v>49</v>
      </c>
      <c r="AP18" s="431"/>
      <c r="AQ18" s="205" t="s">
        <v>50</v>
      </c>
      <c r="AR18" s="206" t="s">
        <v>51</v>
      </c>
      <c r="AS18" s="207"/>
      <c r="AT18" s="430" t="s">
        <v>49</v>
      </c>
      <c r="AU18" s="431"/>
      <c r="AV18" s="205" t="s">
        <v>50</v>
      </c>
      <c r="AW18" s="206" t="s">
        <v>51</v>
      </c>
      <c r="AX18" s="207"/>
      <c r="AY18" s="430" t="s">
        <v>49</v>
      </c>
      <c r="AZ18" s="431"/>
      <c r="BA18" s="205" t="s">
        <v>50</v>
      </c>
      <c r="BB18" s="206" t="s">
        <v>51</v>
      </c>
      <c r="BC18" s="207"/>
      <c r="BD18" s="430" t="s">
        <v>49</v>
      </c>
      <c r="BE18" s="431"/>
      <c r="BF18" s="205" t="s">
        <v>50</v>
      </c>
      <c r="BG18" s="206" t="s">
        <v>51</v>
      </c>
    </row>
    <row r="19" spans="1:60" s="153" customFormat="1" ht="60" customHeight="1" x14ac:dyDescent="0.4">
      <c r="A19" s="552"/>
      <c r="B19" s="199"/>
      <c r="C19" s="189"/>
      <c r="D19" s="151">
        <f>IF(OR(A5="",C19="Non contrôlé"),"",IF((SUMIF(C9:C17,"Validé",D9:D17)+SUMIF(C9:C17,"Validé avec réserve",D9:D17))&gt;100,100,SUMIF(C9:C17,"Validé",D9:D17)+SUMIF(C9:C17,"Validé avec réserve",D9:D17)))</f>
        <v>0</v>
      </c>
      <c r="E19" s="152"/>
      <c r="F19" s="553"/>
      <c r="G19" s="193"/>
      <c r="H19" s="189"/>
      <c r="I19" s="151" t="str">
        <f>IF(F5="","",IF((SUMIF(H9:H17,"Validé",I9:I17)+SUMIF(H9:H17,"Validé avec réserve",I9:I17))&gt;100,100,SUMIF(H9:H17,"Validé",I9:I17)+SUMIF(H9:H17,"Validé avec réserve",I9:I17)))</f>
        <v/>
      </c>
      <c r="J19" s="152"/>
      <c r="K19" s="553"/>
      <c r="L19" s="193"/>
      <c r="M19" s="189"/>
      <c r="N19" s="151" t="str">
        <f>IF(K5="","",IF((SUMIF(M9:M17,"Validé",N9:N17)+SUMIF(M9:M17,"Validé avec réserve",N9:N17))&gt;100,100,SUMIF(M9:M17,"Validé",N9:N17)+SUMIF(M9:M17,"Validé avec réserve",N9:N17)))</f>
        <v/>
      </c>
      <c r="O19" s="152"/>
      <c r="P19" s="554"/>
      <c r="Q19" s="193"/>
      <c r="R19" s="189"/>
      <c r="S19" s="151" t="str">
        <f>IF(P5="","",IF((SUMIF(R9:R17,"Validé",S9:S17)+SUMIF(R9:R17,"Validé avec réserve",S9:S17))&gt;100,100,SUMIF(R9:R17,"Validé",S9:S17)+SUMIF(R9:R17,"Validé avec réserve",S9:S17)))</f>
        <v/>
      </c>
      <c r="T19" s="152"/>
      <c r="U19" s="555"/>
      <c r="V19" s="193"/>
      <c r="W19" s="189"/>
      <c r="X19" s="151" t="str">
        <f>IF(U5="","",IF((SUMIF(W9:W17,"Validé",X9:X17)+SUMIF(W9:W17,"Validé avec réserve",X9:X17))&gt;100,100,SUMIF(W9:W17,"Validé",X9:X17)+SUMIF(W9:W17,"Validé avec réserve",X9:X17)))</f>
        <v/>
      </c>
      <c r="Y19" s="152"/>
      <c r="Z19" s="555"/>
      <c r="AA19" s="192"/>
      <c r="AB19" s="189"/>
      <c r="AC19" s="151" t="str">
        <f>IF(Z5="","",IF((SUMIF(AB9:AB17,"Validé",AC9:AC17)+SUMIF(AB9:AB17,"Validé avec réserve",AC9:AC17))&gt;100,100,SUMIF(AB9:AB17,"Validé",AC9:AC17)+SUMIF(AB9:AB17,"Validé avec réserve",AC9:AC17)))</f>
        <v/>
      </c>
      <c r="AD19" s="152"/>
      <c r="AE19" s="555"/>
      <c r="AF19" s="193"/>
      <c r="AG19" s="189"/>
      <c r="AH19" s="151" t="str">
        <f>IF(AE5="","",IF((SUMIF(AG9:AG17,"Validé",AH9:AH17)+SUMIF(AG9:AG17,"Validé avec réserve",AH9:AH17))&gt;100,100,SUMIF(AG9:AG17,"Validé",AH9:AH17)+SUMIF(AG9:AG17,"Validé avec réserve",AH9:AH17)))</f>
        <v/>
      </c>
      <c r="AI19" s="152"/>
      <c r="AJ19" s="555"/>
      <c r="AK19" s="193"/>
      <c r="AL19" s="189"/>
      <c r="AM19" s="151" t="str">
        <f>IF(AJ5="","",IF((SUMIF(AL9:AL17,"Validé",AM9:AM17)+SUMIF(AL9:AL17,"Validé avec réserve",AM9:AM17))&gt;100,100,SUMIF(AL9:AL17,"Validé",AM9:AM17)+SUMIF(AL9:AL17,"Validé avec réserve",AM9:AM17)))</f>
        <v/>
      </c>
      <c r="AN19" s="152"/>
      <c r="AO19" s="555"/>
      <c r="AP19" s="193"/>
      <c r="AQ19" s="189"/>
      <c r="AR19" s="151" t="str">
        <f>IF(AO5="","",IF((SUMIF(AQ9:AQ17,"Validé",AR9:AR17)+SUMIF(AQ9:AQ17,"Validé avec réserve",AR9:AR17))&gt;100,100,SUMIF(AQ9:AQ17,"Validé",AR9:AR17)+SUMIF(AQ9:AQ17,"Validé avec réserve",AR9:AR17)))</f>
        <v/>
      </c>
      <c r="AS19" s="152"/>
      <c r="AT19" s="555"/>
      <c r="AU19" s="193"/>
      <c r="AV19" s="189"/>
      <c r="AW19" s="151" t="str">
        <f>IF(AT5="","",IF((SUMIF(AV9:AV17,"Validé",AW9:AW17)+SUMIF(AV9:AV17,"Validé avec réserve",AW9:AW17))&gt;100,100,SUMIF(AV9:AV17,"Validé",AW9:AW17)+SUMIF(AV9:AV17,"Validé avec réserve",AW9:AW17)))</f>
        <v/>
      </c>
      <c r="AX19" s="152"/>
      <c r="AY19" s="555"/>
      <c r="AZ19" s="193"/>
      <c r="BA19" s="189"/>
      <c r="BB19" s="151" t="str">
        <f>IF(AY5="","",IF((SUMIF(BA9:BA17,"Validé",BB9:BB17)+SUMIF(BA9:BA17,"Validé avec réserve",BB9:BB17))&gt;100,100,SUMIF(BA9:BA17,"Validé",BB9:BB17)+SUMIF(BA9:BA17,"Validé avec réserve",BB9:BB17)))</f>
        <v/>
      </c>
      <c r="BC19" s="152"/>
      <c r="BD19" s="555"/>
      <c r="BE19" s="190"/>
      <c r="BF19" s="189"/>
      <c r="BG19" s="151" t="str">
        <f>IF(BD5="","",IF((SUMIF(BF9:BF17,"Validé",BG9:BG17)+SUMIF(BF9:BF17,"Validé avec réserve",BG9:BG17))&gt;100,100,SUMIF(BF9:BF17,"Validé",BG9:BG17)+SUMIF(BF9:BF17,"Validé avec réserve",BG9:BG17)))</f>
        <v/>
      </c>
      <c r="BH19" s="152"/>
    </row>
    <row r="20" spans="1:60" s="160" customFormat="1" ht="15" customHeight="1" thickBot="1" x14ac:dyDescent="0.45">
      <c r="A20" s="154"/>
      <c r="B20" s="155"/>
      <c r="C20" s="156"/>
      <c r="D20" s="157"/>
      <c r="E20" s="158"/>
      <c r="F20" s="154"/>
      <c r="G20" s="155"/>
      <c r="H20" s="156"/>
      <c r="I20" s="157"/>
      <c r="J20" s="158"/>
      <c r="K20" s="154"/>
      <c r="L20" s="155"/>
      <c r="M20" s="156"/>
      <c r="N20" s="157"/>
      <c r="O20" s="158"/>
      <c r="P20" s="154"/>
      <c r="Q20" s="155"/>
      <c r="R20" s="155"/>
      <c r="S20" s="157"/>
      <c r="T20" s="155"/>
      <c r="U20" s="155"/>
      <c r="V20" s="155"/>
      <c r="W20" s="155"/>
      <c r="X20" s="157"/>
      <c r="Y20" s="155"/>
      <c r="Z20" s="155"/>
      <c r="AA20" s="155"/>
      <c r="AB20" s="155"/>
      <c r="AC20" s="157"/>
      <c r="AD20" s="155"/>
      <c r="AE20" s="155"/>
      <c r="AF20" s="155"/>
      <c r="AG20" s="155"/>
      <c r="AH20" s="157"/>
      <c r="AI20" s="155"/>
      <c r="AJ20" s="155"/>
      <c r="AK20" s="155"/>
      <c r="AL20" s="155"/>
      <c r="AM20" s="157"/>
      <c r="AN20" s="155"/>
      <c r="AO20" s="155"/>
      <c r="AP20" s="155"/>
      <c r="AQ20" s="155"/>
      <c r="AR20" s="157"/>
      <c r="AS20" s="155"/>
      <c r="AT20" s="155"/>
      <c r="AU20" s="155"/>
      <c r="AV20" s="155"/>
      <c r="AW20" s="157"/>
      <c r="AX20" s="155"/>
      <c r="AY20" s="155"/>
      <c r="AZ20" s="155"/>
      <c r="BA20" s="155"/>
      <c r="BB20" s="157"/>
      <c r="BC20" s="155"/>
      <c r="BD20" s="155"/>
      <c r="BE20" s="155"/>
      <c r="BF20" s="155"/>
      <c r="BG20" s="155"/>
      <c r="BH20" s="159"/>
    </row>
    <row r="21" spans="1:60" ht="12" customHeight="1" thickBot="1" x14ac:dyDescent="0.45">
      <c r="A21" s="346" t="s">
        <v>187</v>
      </c>
      <c r="B21" s="347"/>
      <c r="C21" s="347"/>
      <c r="D21" s="348"/>
      <c r="E21" s="161"/>
      <c r="F21" s="346" t="s">
        <v>187</v>
      </c>
      <c r="G21" s="347"/>
      <c r="H21" s="347"/>
      <c r="I21" s="348"/>
      <c r="J21" s="161"/>
      <c r="K21" s="346" t="s">
        <v>187</v>
      </c>
      <c r="L21" s="347"/>
      <c r="M21" s="347"/>
      <c r="N21" s="348"/>
      <c r="O21" s="161"/>
      <c r="P21" s="346" t="s">
        <v>187</v>
      </c>
      <c r="Q21" s="347"/>
      <c r="R21" s="347"/>
      <c r="S21" s="348"/>
      <c r="T21" s="161"/>
      <c r="U21" s="346" t="s">
        <v>187</v>
      </c>
      <c r="V21" s="347"/>
      <c r="W21" s="347"/>
      <c r="X21" s="348"/>
      <c r="Y21" s="161"/>
      <c r="Z21" s="346" t="s">
        <v>187</v>
      </c>
      <c r="AA21" s="347"/>
      <c r="AB21" s="347"/>
      <c r="AC21" s="348"/>
      <c r="AD21" s="161"/>
      <c r="AE21" s="346" t="s">
        <v>187</v>
      </c>
      <c r="AF21" s="347"/>
      <c r="AG21" s="347"/>
      <c r="AH21" s="348"/>
      <c r="AI21" s="161"/>
      <c r="AJ21" s="346" t="s">
        <v>187</v>
      </c>
      <c r="AK21" s="347"/>
      <c r="AL21" s="347"/>
      <c r="AM21" s="348"/>
      <c r="AN21" s="161"/>
      <c r="AO21" s="346" t="s">
        <v>187</v>
      </c>
      <c r="AP21" s="347"/>
      <c r="AQ21" s="347"/>
      <c r="AR21" s="348"/>
      <c r="AS21" s="161"/>
      <c r="AT21" s="346" t="s">
        <v>187</v>
      </c>
      <c r="AU21" s="347"/>
      <c r="AV21" s="347"/>
      <c r="AW21" s="348"/>
      <c r="AX21" s="161"/>
      <c r="AY21" s="346" t="s">
        <v>187</v>
      </c>
      <c r="AZ21" s="347"/>
      <c r="BA21" s="347"/>
      <c r="BB21" s="348"/>
      <c r="BC21" s="161"/>
      <c r="BD21" s="346" t="s">
        <v>187</v>
      </c>
      <c r="BE21" s="347"/>
      <c r="BF21" s="347"/>
      <c r="BG21" s="348"/>
    </row>
    <row r="22" spans="1:60" s="195" customFormat="1" ht="18" customHeight="1" x14ac:dyDescent="0.55000000000000004">
      <c r="A22" s="341" t="s">
        <v>128</v>
      </c>
      <c r="B22" s="342"/>
      <c r="C22" s="342"/>
      <c r="D22" s="343"/>
      <c r="F22" s="341"/>
      <c r="G22" s="342"/>
      <c r="H22" s="342"/>
      <c r="I22" s="343"/>
      <c r="K22" s="341"/>
      <c r="L22" s="342"/>
      <c r="M22" s="342"/>
      <c r="N22" s="343"/>
      <c r="P22" s="341"/>
      <c r="Q22" s="342"/>
      <c r="R22" s="342"/>
      <c r="S22" s="343"/>
      <c r="U22" s="341"/>
      <c r="V22" s="342"/>
      <c r="W22" s="342"/>
      <c r="X22" s="343"/>
      <c r="Z22" s="341"/>
      <c r="AA22" s="342"/>
      <c r="AB22" s="342"/>
      <c r="AC22" s="343"/>
      <c r="AE22" s="341"/>
      <c r="AF22" s="342"/>
      <c r="AG22" s="342"/>
      <c r="AH22" s="343"/>
      <c r="AJ22" s="341"/>
      <c r="AK22" s="342"/>
      <c r="AL22" s="342"/>
      <c r="AM22" s="343"/>
      <c r="AO22" s="341"/>
      <c r="AP22" s="342"/>
      <c r="AQ22" s="342"/>
      <c r="AR22" s="343"/>
      <c r="AT22" s="341"/>
      <c r="AU22" s="342"/>
      <c r="AV22" s="342"/>
      <c r="AW22" s="343"/>
      <c r="AY22" s="341"/>
      <c r="AZ22" s="342"/>
      <c r="BA22" s="342"/>
      <c r="BB22" s="343"/>
      <c r="BD22" s="341"/>
      <c r="BE22" s="342"/>
      <c r="BF22" s="342"/>
      <c r="BG22" s="343"/>
    </row>
    <row r="23" spans="1:60" ht="1.5" customHeight="1" x14ac:dyDescent="0.4">
      <c r="A23" s="135"/>
      <c r="B23" s="136"/>
      <c r="C23" s="136"/>
      <c r="D23" s="137"/>
      <c r="F23" s="135"/>
      <c r="G23" s="136"/>
      <c r="H23" s="139"/>
      <c r="I23" s="138"/>
      <c r="K23" s="135"/>
      <c r="L23" s="136"/>
      <c r="M23" s="139"/>
      <c r="N23" s="138"/>
      <c r="P23" s="135"/>
      <c r="Q23" s="136"/>
      <c r="R23" s="139"/>
      <c r="S23" s="138"/>
      <c r="U23" s="135"/>
      <c r="V23" s="136"/>
      <c r="W23" s="136"/>
      <c r="X23" s="137"/>
      <c r="Z23" s="135"/>
      <c r="AA23" s="136"/>
      <c r="AB23" s="136"/>
      <c r="AC23" s="137"/>
      <c r="AE23" s="135"/>
      <c r="AF23" s="136"/>
      <c r="AG23" s="162"/>
      <c r="AH23" s="138"/>
      <c r="AJ23" s="135"/>
      <c r="AK23" s="136"/>
      <c r="AL23" s="136"/>
      <c r="AM23" s="137"/>
      <c r="AO23" s="135"/>
      <c r="AP23" s="136"/>
      <c r="AQ23" s="136"/>
      <c r="AR23" s="137"/>
      <c r="AT23" s="135"/>
      <c r="AU23" s="136"/>
      <c r="AV23" s="136"/>
      <c r="AW23" s="137"/>
      <c r="AY23" s="135"/>
      <c r="AZ23" s="136"/>
      <c r="BA23" s="136"/>
      <c r="BB23" s="137"/>
      <c r="BD23" s="135"/>
      <c r="BE23" s="136"/>
      <c r="BF23" s="136"/>
      <c r="BG23" s="140"/>
    </row>
    <row r="24" spans="1:60" ht="24" customHeight="1" x14ac:dyDescent="0.4">
      <c r="A24" s="541" t="s">
        <v>52</v>
      </c>
      <c r="B24" s="542"/>
      <c r="C24" s="163" t="s">
        <v>11</v>
      </c>
      <c r="D24" s="164" t="s">
        <v>47</v>
      </c>
      <c r="E24" s="141" t="s">
        <v>48</v>
      </c>
      <c r="F24" s="541" t="s">
        <v>52</v>
      </c>
      <c r="G24" s="542"/>
      <c r="H24" s="163" t="s">
        <v>11</v>
      </c>
      <c r="I24" s="164" t="s">
        <v>47</v>
      </c>
      <c r="J24" s="141" t="s">
        <v>48</v>
      </c>
      <c r="K24" s="349" t="s">
        <v>52</v>
      </c>
      <c r="L24" s="350"/>
      <c r="M24" s="163" t="s">
        <v>11</v>
      </c>
      <c r="N24" s="164" t="s">
        <v>47</v>
      </c>
      <c r="O24" s="141" t="s">
        <v>48</v>
      </c>
      <c r="P24" s="349" t="s">
        <v>52</v>
      </c>
      <c r="Q24" s="350"/>
      <c r="R24" s="163" t="s">
        <v>11</v>
      </c>
      <c r="S24" s="164" t="s">
        <v>47</v>
      </c>
      <c r="T24" s="141" t="s">
        <v>48</v>
      </c>
      <c r="U24" s="349" t="s">
        <v>52</v>
      </c>
      <c r="V24" s="350"/>
      <c r="W24" s="165" t="s">
        <v>11</v>
      </c>
      <c r="X24" s="166" t="s">
        <v>47</v>
      </c>
      <c r="Y24" s="141" t="s">
        <v>48</v>
      </c>
      <c r="Z24" s="541" t="s">
        <v>52</v>
      </c>
      <c r="AA24" s="542"/>
      <c r="AB24" s="163" t="s">
        <v>11</v>
      </c>
      <c r="AC24" s="164" t="s">
        <v>47</v>
      </c>
      <c r="AD24" s="141" t="s">
        <v>48</v>
      </c>
      <c r="AE24" s="541" t="s">
        <v>52</v>
      </c>
      <c r="AF24" s="542"/>
      <c r="AG24" s="163" t="s">
        <v>11</v>
      </c>
      <c r="AH24" s="164" t="s">
        <v>47</v>
      </c>
      <c r="AI24" s="141" t="s">
        <v>48</v>
      </c>
      <c r="AJ24" s="541" t="s">
        <v>52</v>
      </c>
      <c r="AK24" s="542"/>
      <c r="AL24" s="163" t="s">
        <v>11</v>
      </c>
      <c r="AM24" s="164" t="s">
        <v>47</v>
      </c>
      <c r="AN24" s="141" t="s">
        <v>48</v>
      </c>
      <c r="AO24" s="541" t="s">
        <v>52</v>
      </c>
      <c r="AP24" s="542"/>
      <c r="AQ24" s="163" t="s">
        <v>11</v>
      </c>
      <c r="AR24" s="164" t="s">
        <v>47</v>
      </c>
      <c r="AS24" s="141" t="s">
        <v>48</v>
      </c>
      <c r="AT24" s="541" t="s">
        <v>52</v>
      </c>
      <c r="AU24" s="542"/>
      <c r="AV24" s="163" t="s">
        <v>11</v>
      </c>
      <c r="AW24" s="164" t="s">
        <v>47</v>
      </c>
      <c r="AX24" s="141" t="s">
        <v>48</v>
      </c>
      <c r="AY24" s="541" t="s">
        <v>52</v>
      </c>
      <c r="AZ24" s="542"/>
      <c r="BA24" s="163" t="s">
        <v>11</v>
      </c>
      <c r="BB24" s="164" t="s">
        <v>47</v>
      </c>
      <c r="BC24" s="141" t="s">
        <v>48</v>
      </c>
      <c r="BD24" s="541" t="s">
        <v>52</v>
      </c>
      <c r="BE24" s="542"/>
      <c r="BF24" s="163" t="s">
        <v>11</v>
      </c>
      <c r="BG24" s="164" t="s">
        <v>47</v>
      </c>
      <c r="BH24" s="142" t="s">
        <v>48</v>
      </c>
    </row>
    <row r="25" spans="1:60" s="172" customFormat="1" ht="20.100000000000001" customHeight="1" x14ac:dyDescent="0.4">
      <c r="A25" s="556">
        <v>0</v>
      </c>
      <c r="B25" s="38" t="str">
        <f>IFERROR(HLOOKUP(A$22,#REF!,SA_GRILLE_STEU!$A25+2,FALSE),"")</f>
        <v/>
      </c>
      <c r="C25" s="185"/>
      <c r="D25" s="167"/>
      <c r="E25" s="146" t="str">
        <f>IFERROR(HLOOKUP(A$22,#REF!,SA_GRILLE_STEU!$A25+2,FALSE),"")</f>
        <v/>
      </c>
      <c r="F25" s="556">
        <v>0</v>
      </c>
      <c r="G25" s="21" t="str">
        <f>IFERROR(HLOOKUP(F$22,#REF!,SA_GRILLE_STEU!$A25+2,FALSE),"")</f>
        <v/>
      </c>
      <c r="H25" s="185"/>
      <c r="I25" s="168"/>
      <c r="J25" s="146" t="str">
        <f>IFERROR(HLOOKUP(F$22,#REF!,SA_GRILLE_STEU!$A25+2,FALSE),"")</f>
        <v/>
      </c>
      <c r="K25" s="169">
        <v>0</v>
      </c>
      <c r="L25" s="38" t="str">
        <f>IFERROR(HLOOKUP(K$22,#REF!,SA_GRILLE_STEU!$A25+2,FALSE),"")</f>
        <v/>
      </c>
      <c r="M25" s="185"/>
      <c r="N25" s="168"/>
      <c r="O25" s="146" t="str">
        <f>IFERROR(HLOOKUP(K$22,#REF!,SA_GRILLE_STEU!$A25+2,FALSE),"")</f>
        <v/>
      </c>
      <c r="P25" s="169">
        <v>0</v>
      </c>
      <c r="Q25" s="38" t="str">
        <f>IFERROR(HLOOKUP(P$22,#REF!,SA_GRILLE_STEU!$A25+2,FALSE),"")</f>
        <v/>
      </c>
      <c r="R25" s="185"/>
      <c r="S25" s="168"/>
      <c r="T25" s="146" t="str">
        <f>IFERROR(HLOOKUP(P$22,#REF!,SA_GRILLE_STEU!$A25+2,FALSE),"")</f>
        <v/>
      </c>
      <c r="U25" s="169">
        <v>0</v>
      </c>
      <c r="V25" s="21" t="str">
        <f>IFERROR(HLOOKUP(U$22,#REF!,SA_GRILLE_STEU!$A25+2,FALSE),"")</f>
        <v/>
      </c>
      <c r="W25" s="185"/>
      <c r="X25" s="168"/>
      <c r="Y25" s="146" t="str">
        <f>IFERROR(HLOOKUP(U$22,#REF!,SA_GRILLE_STEU!$A25+2,FALSE),"")</f>
        <v/>
      </c>
      <c r="Z25" s="556">
        <v>0</v>
      </c>
      <c r="AA25" s="21" t="str">
        <f>IFERROR(HLOOKUP(Z$22,#REF!,SA_GRILLE_STEU!$A25+2,FALSE),"")</f>
        <v/>
      </c>
      <c r="AB25" s="185"/>
      <c r="AC25" s="168"/>
      <c r="AD25" s="146" t="str">
        <f>IFERROR(HLOOKUP(Z$22,#REF!,SA_GRILLE_STEU!$A25+2,FALSE),"")</f>
        <v/>
      </c>
      <c r="AE25" s="556">
        <v>0</v>
      </c>
      <c r="AF25" s="21" t="str">
        <f>IFERROR(HLOOKUP(AE$22,#REF!,SA_GRILLE_STEU!$A25+2,FALSE),"")</f>
        <v/>
      </c>
      <c r="AG25" s="185"/>
      <c r="AH25" s="168"/>
      <c r="AI25" s="146" t="str">
        <f>IFERROR(HLOOKUP(AE$22,#REF!,SA_GRILLE_STEU!$A25+2,FALSE),"")</f>
        <v/>
      </c>
      <c r="AJ25" s="556">
        <v>0</v>
      </c>
      <c r="AK25" s="111" t="str">
        <f>IFERROR(HLOOKUP(AJ$22,#REF!,SA_GRILLE_STEU!$A25+2,FALSE),"")</f>
        <v/>
      </c>
      <c r="AL25" s="196"/>
      <c r="AM25" s="170"/>
      <c r="AN25" s="146" t="str">
        <f>IFERROR(HLOOKUP(AJ$22,#REF!,SA_GRILLE_STEU!$A25+2,FALSE),"")</f>
        <v/>
      </c>
      <c r="AO25" s="556">
        <v>0</v>
      </c>
      <c r="AP25" s="21" t="str">
        <f>IFERROR(HLOOKUP(AO$22,#REF!,SA_GRILLE_STEU!$A25+2,FALSE),"")</f>
        <v/>
      </c>
      <c r="AQ25" s="185"/>
      <c r="AR25" s="170"/>
      <c r="AS25" s="146" t="str">
        <f>IFERROR(HLOOKUP(AO$22,#REF!,SA_GRILLE_STEU!$A25+2,FALSE),"")</f>
        <v/>
      </c>
      <c r="AT25" s="556">
        <v>0</v>
      </c>
      <c r="AU25" s="21" t="str">
        <f>IFERROR(HLOOKUP(AT$22,#REF!,SA_GRILLE_STEU!$A25+2,FALSE),"")</f>
        <v/>
      </c>
      <c r="AV25" s="185"/>
      <c r="AW25" s="170"/>
      <c r="AX25" s="146" t="str">
        <f>IFERROR(HLOOKUP(AT$22,#REF!,SA_GRILLE_STEU!$A25+2,FALSE),"")</f>
        <v/>
      </c>
      <c r="AY25" s="556">
        <v>0</v>
      </c>
      <c r="AZ25" s="111" t="str">
        <f>IFERROR(HLOOKUP(AY$22,#REF!,SA_GRILLE_STEU!$A25+2,FALSE),"")</f>
        <v/>
      </c>
      <c r="BA25" s="185"/>
      <c r="BB25" s="170"/>
      <c r="BC25" s="146" t="str">
        <f>IFERROR(HLOOKUP(AY$22,#REF!,SA_GRILLE_STEU!$A25+2,FALSE),"")</f>
        <v/>
      </c>
      <c r="BD25" s="556">
        <v>0</v>
      </c>
      <c r="BE25" s="21" t="str">
        <f>IFERROR(HLOOKUP(BD$22,#REF!,SA_GRILLE_STEU!$A25+2,FALSE),"")</f>
        <v/>
      </c>
      <c r="BF25" s="185"/>
      <c r="BG25" s="171"/>
      <c r="BH25" s="146" t="str">
        <f>IFERROR(HLOOKUP(BD$22,#REF!,SA_GRILLE_STEU!$A25+2,FALSE),"")</f>
        <v/>
      </c>
    </row>
    <row r="26" spans="1:60" s="172" customFormat="1" ht="30" customHeight="1" x14ac:dyDescent="0.4">
      <c r="A26" s="557">
        <v>1</v>
      </c>
      <c r="B26" s="5" t="str">
        <f>IFERROR(HLOOKUP(A$22,#REF!,SA_GRILLE_STEU!$A26+2,FALSE),"")</f>
        <v/>
      </c>
      <c r="C26" s="186"/>
      <c r="D26" s="144" t="str">
        <f>IFERROR(HLOOKUP(A$22,#REF!,SA_GRILLE_STEU!$A26+2,FALSE),"")</f>
        <v/>
      </c>
      <c r="E26" s="146" t="str">
        <f>IFERROR(HLOOKUP(A$22,#REF!,SA_GRILLE_STEU!$A26+2,FALSE),"")</f>
        <v/>
      </c>
      <c r="F26" s="557">
        <v>1</v>
      </c>
      <c r="G26" s="20" t="str">
        <f>IFERROR(HLOOKUP(F$22,#REF!,SA_GRILLE_STEU!$A26+2,FALSE),"")</f>
        <v/>
      </c>
      <c r="H26" s="186"/>
      <c r="I26" s="144" t="str">
        <f>IFERROR(HLOOKUP(F$22,#REF!,SA_GRILLE_STEU!$A26+2,FALSE),"")</f>
        <v/>
      </c>
      <c r="J26" s="146" t="str">
        <f>IFERROR(HLOOKUP(F$22,#REF!,SA_GRILLE_STEU!$A26+2,FALSE),"")</f>
        <v/>
      </c>
      <c r="K26" s="173">
        <v>1</v>
      </c>
      <c r="L26" s="5" t="str">
        <f>IFERROR(HLOOKUP(K$22,#REF!,SA_GRILLE_STEU!$A26+2,FALSE),"")</f>
        <v/>
      </c>
      <c r="M26" s="186"/>
      <c r="N26" s="144" t="str">
        <f>IFERROR(HLOOKUP(K$22,#REF!,SA_GRILLE_STEU!$A26+2,FALSE),"")</f>
        <v/>
      </c>
      <c r="O26" s="146" t="str">
        <f>IFERROR(HLOOKUP(K$22,#REF!,SA_GRILLE_STEU!$A26+2,FALSE),"")</f>
        <v/>
      </c>
      <c r="P26" s="173">
        <v>1</v>
      </c>
      <c r="Q26" s="5" t="str">
        <f>IFERROR(HLOOKUP(P$22,#REF!,SA_GRILLE_STEU!$A26+2,FALSE),"")</f>
        <v/>
      </c>
      <c r="R26" s="186"/>
      <c r="S26" s="144" t="str">
        <f>IFERROR(HLOOKUP(P$22,#REF!,SA_GRILLE_STEU!$A26+2,FALSE),"")</f>
        <v/>
      </c>
      <c r="T26" s="146" t="str">
        <f>IFERROR(HLOOKUP(P$22,#REF!,SA_GRILLE_STEU!$A26+2,FALSE),"")</f>
        <v/>
      </c>
      <c r="U26" s="173">
        <v>1</v>
      </c>
      <c r="V26" s="20" t="str">
        <f>IFERROR(HLOOKUP(U$22,#REF!,SA_GRILLE_STEU!$A26+2,FALSE),"")</f>
        <v/>
      </c>
      <c r="W26" s="186"/>
      <c r="X26" s="144" t="str">
        <f>IFERROR(HLOOKUP(U$22,#REF!,SA_GRILLE_STEU!$A26+2,FALSE),"")</f>
        <v/>
      </c>
      <c r="Y26" s="146" t="str">
        <f>IFERROR(HLOOKUP(U$22,#REF!,SA_GRILLE_STEU!$A26+2,FALSE),"")</f>
        <v/>
      </c>
      <c r="Z26" s="557">
        <v>1</v>
      </c>
      <c r="AA26" s="20" t="str">
        <f>IFERROR(HLOOKUP(Z$22,#REF!,SA_GRILLE_STEU!$A26+2,FALSE),"")</f>
        <v/>
      </c>
      <c r="AB26" s="186"/>
      <c r="AC26" s="144" t="str">
        <f>IFERROR(HLOOKUP(Z$22,#REF!,SA_GRILLE_STEU!$A26+2,FALSE),"")</f>
        <v/>
      </c>
      <c r="AD26" s="146" t="str">
        <f>IFERROR(HLOOKUP(Z$22,#REF!,SA_GRILLE_STEU!$A26+2,FALSE),"")</f>
        <v/>
      </c>
      <c r="AE26" s="557">
        <v>1</v>
      </c>
      <c r="AF26" s="20" t="str">
        <f>IFERROR(HLOOKUP(AE$22,#REF!,SA_GRILLE_STEU!$A26+2,FALSE),"")</f>
        <v/>
      </c>
      <c r="AG26" s="186"/>
      <c r="AH26" s="144" t="str">
        <f>IFERROR(HLOOKUP(AE$22,#REF!,SA_GRILLE_STEU!$A26+2,FALSE),"")</f>
        <v/>
      </c>
      <c r="AI26" s="146" t="str">
        <f>IFERROR(HLOOKUP(AE$22,#REF!,SA_GRILLE_STEU!$A26+2,FALSE),"")</f>
        <v/>
      </c>
      <c r="AJ26" s="557">
        <v>1</v>
      </c>
      <c r="AK26" s="112" t="str">
        <f>IFERROR(HLOOKUP(AJ$22,#REF!,SA_GRILLE_STEU!$A26+2,FALSE),"")</f>
        <v/>
      </c>
      <c r="AL26" s="197"/>
      <c r="AM26" s="144" t="str">
        <f>IFERROR(HLOOKUP(AJ$22,#REF!,SA_GRILLE_STEU!$A26+2,FALSE),"")</f>
        <v/>
      </c>
      <c r="AN26" s="146" t="str">
        <f>IFERROR(HLOOKUP(AJ$22,#REF!,SA_GRILLE_STEU!$A26+2,FALSE),"")</f>
        <v/>
      </c>
      <c r="AO26" s="557">
        <v>1</v>
      </c>
      <c r="AP26" s="20" t="str">
        <f>IFERROR(HLOOKUP(AO$22,#REF!,SA_GRILLE_STEU!$A26+2,FALSE),"")</f>
        <v/>
      </c>
      <c r="AQ26" s="186"/>
      <c r="AR26" s="144" t="str">
        <f>IFERROR(HLOOKUP(AO$22,#REF!,SA_GRILLE_STEU!$A26+2,FALSE),"")</f>
        <v/>
      </c>
      <c r="AS26" s="146" t="str">
        <f>IFERROR(HLOOKUP(AO$22,#REF!,SA_GRILLE_STEU!$A26+2,FALSE),"")</f>
        <v/>
      </c>
      <c r="AT26" s="557">
        <v>1</v>
      </c>
      <c r="AU26" s="20" t="str">
        <f>IFERROR(HLOOKUP(AT$22,#REF!,SA_GRILLE_STEU!$A26+2,FALSE),"")</f>
        <v/>
      </c>
      <c r="AV26" s="186"/>
      <c r="AW26" s="144" t="str">
        <f>IFERROR(HLOOKUP(AT$22,#REF!,SA_GRILLE_STEU!$A26+2,FALSE),"")</f>
        <v/>
      </c>
      <c r="AX26" s="146" t="str">
        <f>IFERROR(HLOOKUP(AT$22,#REF!,SA_GRILLE_STEU!$A26+2,FALSE),"")</f>
        <v/>
      </c>
      <c r="AY26" s="557">
        <v>1</v>
      </c>
      <c r="AZ26" s="112" t="str">
        <f>IFERROR(HLOOKUP(AY$22,#REF!,SA_GRILLE_STEU!$A26+2,FALSE),"")</f>
        <v/>
      </c>
      <c r="BA26" s="186"/>
      <c r="BB26" s="144" t="str">
        <f>IFERROR(HLOOKUP(AY$22,#REF!,SA_GRILLE_STEU!$A26+2,FALSE),"")</f>
        <v/>
      </c>
      <c r="BC26" s="146" t="str">
        <f>IFERROR(HLOOKUP(AY$22,#REF!,SA_GRILLE_STEU!$A26+2,FALSE),"")</f>
        <v/>
      </c>
      <c r="BD26" s="557">
        <v>1</v>
      </c>
      <c r="BE26" s="20" t="str">
        <f>IFERROR(HLOOKUP(BD$22,#REF!,SA_GRILLE_STEU!$A26+2,FALSE),"")</f>
        <v/>
      </c>
      <c r="BF26" s="186"/>
      <c r="BG26" s="147" t="str">
        <f>IFERROR(HLOOKUP(BD$22,#REF!,SA_GRILLE_STEU!$A26+2,FALSE),"")</f>
        <v/>
      </c>
      <c r="BH26" s="146" t="str">
        <f>IFERROR(HLOOKUP(BD$22,#REF!,SA_GRILLE_STEU!$A26+2,FALSE),"")</f>
        <v/>
      </c>
    </row>
    <row r="27" spans="1:60" s="172" customFormat="1" ht="20.100000000000001" customHeight="1" x14ac:dyDescent="0.4">
      <c r="A27" s="557">
        <v>2</v>
      </c>
      <c r="B27" s="5" t="str">
        <f>IFERROR(HLOOKUP(A$22,#REF!,SA_GRILLE_STEU!$A27+2,FALSE),"")</f>
        <v/>
      </c>
      <c r="C27" s="186"/>
      <c r="D27" s="144" t="str">
        <f>IFERROR(HLOOKUP(A$22,#REF!,SA_GRILLE_STEU!$A27+2,FALSE),"")</f>
        <v/>
      </c>
      <c r="E27" s="146" t="str">
        <f>IFERROR(HLOOKUP(A$22,#REF!,SA_GRILLE_STEU!$A27+2,FALSE),"")</f>
        <v/>
      </c>
      <c r="F27" s="557">
        <v>2</v>
      </c>
      <c r="G27" s="20" t="str">
        <f>IFERROR(HLOOKUP(F$22,#REF!,SA_GRILLE_STEU!$A27+2,FALSE),"")</f>
        <v/>
      </c>
      <c r="H27" s="186"/>
      <c r="I27" s="144" t="str">
        <f>IFERROR(HLOOKUP(F$22,#REF!,SA_GRILLE_STEU!$A27+2,FALSE),"")</f>
        <v/>
      </c>
      <c r="J27" s="146" t="str">
        <f>IFERROR(HLOOKUP(F$22,#REF!,SA_GRILLE_STEU!$A27+2,FALSE),"")</f>
        <v/>
      </c>
      <c r="K27" s="173">
        <v>2</v>
      </c>
      <c r="L27" s="5" t="str">
        <f>IFERROR(HLOOKUP(K$22,#REF!,SA_GRILLE_STEU!$A27+2,FALSE),"")</f>
        <v/>
      </c>
      <c r="M27" s="186"/>
      <c r="N27" s="144" t="str">
        <f>IFERROR(HLOOKUP(K$22,#REF!,SA_GRILLE_STEU!$A27+2,FALSE),"")</f>
        <v/>
      </c>
      <c r="O27" s="146" t="str">
        <f>IFERROR(HLOOKUP(K$22,#REF!,SA_GRILLE_STEU!$A27+2,FALSE),"")</f>
        <v/>
      </c>
      <c r="P27" s="173">
        <v>2</v>
      </c>
      <c r="Q27" s="5" t="str">
        <f>IFERROR(HLOOKUP(P$22,#REF!,SA_GRILLE_STEU!$A27+2,FALSE),"")</f>
        <v/>
      </c>
      <c r="R27" s="186"/>
      <c r="S27" s="144" t="str">
        <f>IFERROR(HLOOKUP(P$22,#REF!,SA_GRILLE_STEU!$A27+2,FALSE),"")</f>
        <v/>
      </c>
      <c r="T27" s="146" t="str">
        <f>IFERROR(HLOOKUP(P$22,#REF!,SA_GRILLE_STEU!$A27+2,FALSE),"")</f>
        <v/>
      </c>
      <c r="U27" s="173">
        <v>2</v>
      </c>
      <c r="V27" s="20" t="str">
        <f>IFERROR(HLOOKUP(U$22,#REF!,SA_GRILLE_STEU!$A27+2,FALSE),"")</f>
        <v/>
      </c>
      <c r="W27" s="186"/>
      <c r="X27" s="144" t="str">
        <f>IFERROR(HLOOKUP(U$22,#REF!,SA_GRILLE_STEU!$A27+2,FALSE),"")</f>
        <v/>
      </c>
      <c r="Y27" s="146" t="str">
        <f>IFERROR(HLOOKUP(U$22,#REF!,SA_GRILLE_STEU!$A27+2,FALSE),"")</f>
        <v/>
      </c>
      <c r="Z27" s="557">
        <v>2</v>
      </c>
      <c r="AA27" s="20" t="str">
        <f>IFERROR(HLOOKUP(Z$22,#REF!,SA_GRILLE_STEU!$A27+2,FALSE),"")</f>
        <v/>
      </c>
      <c r="AB27" s="186"/>
      <c r="AC27" s="144" t="str">
        <f>IFERROR(HLOOKUP(Z$22,#REF!,SA_GRILLE_STEU!$A27+2,FALSE),"")</f>
        <v/>
      </c>
      <c r="AD27" s="146" t="str">
        <f>IFERROR(HLOOKUP(Z$22,#REF!,SA_GRILLE_STEU!$A27+2,FALSE),"")</f>
        <v/>
      </c>
      <c r="AE27" s="557">
        <v>2</v>
      </c>
      <c r="AF27" s="20" t="str">
        <f>IFERROR(HLOOKUP(AE$22,#REF!,SA_GRILLE_STEU!$A27+2,FALSE),"")</f>
        <v/>
      </c>
      <c r="AG27" s="186"/>
      <c r="AH27" s="144" t="str">
        <f>IFERROR(HLOOKUP(AE$22,#REF!,SA_GRILLE_STEU!$A27+2,FALSE),"")</f>
        <v/>
      </c>
      <c r="AI27" s="146" t="str">
        <f>IFERROR(HLOOKUP(AE$22,#REF!,SA_GRILLE_STEU!$A27+2,FALSE),"")</f>
        <v/>
      </c>
      <c r="AJ27" s="557">
        <v>2</v>
      </c>
      <c r="AK27" s="112" t="str">
        <f>IFERROR(HLOOKUP(AJ$22,#REF!,SA_GRILLE_STEU!$A27+2,FALSE),"")</f>
        <v/>
      </c>
      <c r="AL27" s="197"/>
      <c r="AM27" s="144" t="str">
        <f>IFERROR(HLOOKUP(AJ$22,#REF!,SA_GRILLE_STEU!$A27+2,FALSE),"")</f>
        <v/>
      </c>
      <c r="AN27" s="146" t="str">
        <f>IFERROR(HLOOKUP(AJ$22,#REF!,SA_GRILLE_STEU!$A27+2,FALSE),"")</f>
        <v/>
      </c>
      <c r="AO27" s="557">
        <v>2</v>
      </c>
      <c r="AP27" s="20" t="str">
        <f>IFERROR(HLOOKUP(AO$22,#REF!,SA_GRILLE_STEU!$A27+2,FALSE),"")</f>
        <v/>
      </c>
      <c r="AQ27" s="186"/>
      <c r="AR27" s="144" t="str">
        <f>IFERROR(HLOOKUP(AO$22,#REF!,SA_GRILLE_STEU!$A27+2,FALSE),"")</f>
        <v/>
      </c>
      <c r="AS27" s="146" t="str">
        <f>IFERROR(HLOOKUP(AO$22,#REF!,SA_GRILLE_STEU!$A27+2,FALSE),"")</f>
        <v/>
      </c>
      <c r="AT27" s="557">
        <v>2</v>
      </c>
      <c r="AU27" s="20" t="str">
        <f>IFERROR(HLOOKUP(AT$22,#REF!,SA_GRILLE_STEU!$A27+2,FALSE),"")</f>
        <v/>
      </c>
      <c r="AV27" s="186"/>
      <c r="AW27" s="144" t="str">
        <f>IFERROR(HLOOKUP(AT$22,#REF!,SA_GRILLE_STEU!$A27+2,FALSE),"")</f>
        <v/>
      </c>
      <c r="AX27" s="146" t="str">
        <f>IFERROR(HLOOKUP(AT$22,#REF!,SA_GRILLE_STEU!$A27+2,FALSE),"")</f>
        <v/>
      </c>
      <c r="AY27" s="557">
        <v>2</v>
      </c>
      <c r="AZ27" s="112" t="str">
        <f>IFERROR(HLOOKUP(AY$22,#REF!,SA_GRILLE_STEU!$A27+2,FALSE),"")</f>
        <v/>
      </c>
      <c r="BA27" s="186"/>
      <c r="BB27" s="144" t="str">
        <f>IFERROR(HLOOKUP(AY$22,#REF!,SA_GRILLE_STEU!$A27+2,FALSE),"")</f>
        <v/>
      </c>
      <c r="BC27" s="146" t="str">
        <f>IFERROR(HLOOKUP(AY$22,#REF!,SA_GRILLE_STEU!$A27+2,FALSE),"")</f>
        <v/>
      </c>
      <c r="BD27" s="557">
        <v>2</v>
      </c>
      <c r="BE27" s="20" t="str">
        <f>IFERROR(HLOOKUP(BD$22,#REF!,SA_GRILLE_STEU!$A27+2,FALSE),"")</f>
        <v/>
      </c>
      <c r="BF27" s="186"/>
      <c r="BG27" s="147" t="str">
        <f>IFERROR(HLOOKUP(BD$22,#REF!,SA_GRILLE_STEU!$A27+2,FALSE),"")</f>
        <v/>
      </c>
      <c r="BH27" s="146" t="str">
        <f>IFERROR(HLOOKUP(BD$22,#REF!,SA_GRILLE_STEU!$A27+2,FALSE),"")</f>
        <v/>
      </c>
    </row>
    <row r="28" spans="1:60" s="172" customFormat="1" ht="30" customHeight="1" x14ac:dyDescent="0.4">
      <c r="A28" s="557">
        <v>3</v>
      </c>
      <c r="B28" s="5" t="str">
        <f>IFERROR(HLOOKUP(A$22,#REF!,SA_GRILLE_STEU!$A28+2,FALSE),"")</f>
        <v/>
      </c>
      <c r="C28" s="186"/>
      <c r="D28" s="144" t="str">
        <f>IFERROR(HLOOKUP(A$22,#REF!,SA_GRILLE_STEU!$A28+2,FALSE),"")</f>
        <v/>
      </c>
      <c r="E28" s="146" t="str">
        <f>IFERROR(HLOOKUP(A$22,#REF!,SA_GRILLE_STEU!$A28+2,FALSE),"")</f>
        <v/>
      </c>
      <c r="F28" s="557">
        <v>3</v>
      </c>
      <c r="G28" s="20" t="str">
        <f>IFERROR(HLOOKUP(F$22,#REF!,SA_GRILLE_STEU!$A28+2,FALSE),"")</f>
        <v/>
      </c>
      <c r="H28" s="186"/>
      <c r="I28" s="144" t="str">
        <f>IFERROR(HLOOKUP(F$22,#REF!,SA_GRILLE_STEU!$A28+2,FALSE),"")</f>
        <v/>
      </c>
      <c r="J28" s="146" t="str">
        <f>IFERROR(HLOOKUP(F$22,#REF!,SA_GRILLE_STEU!$A28+2,FALSE),"")</f>
        <v/>
      </c>
      <c r="K28" s="173">
        <v>3</v>
      </c>
      <c r="L28" s="5" t="str">
        <f>IFERROR(HLOOKUP(K$22,#REF!,SA_GRILLE_STEU!$A28+2,FALSE),"")</f>
        <v/>
      </c>
      <c r="M28" s="186"/>
      <c r="N28" s="144" t="str">
        <f>IFERROR(HLOOKUP(K$22,#REF!,SA_GRILLE_STEU!$A28+2,FALSE),"")</f>
        <v/>
      </c>
      <c r="O28" s="146" t="str">
        <f>IFERROR(HLOOKUP(K$22,#REF!,SA_GRILLE_STEU!$A28+2,FALSE),"")</f>
        <v/>
      </c>
      <c r="P28" s="173">
        <v>3</v>
      </c>
      <c r="Q28" s="5" t="str">
        <f>IFERROR(HLOOKUP(P$22,#REF!,SA_GRILLE_STEU!$A28+2,FALSE),"")</f>
        <v/>
      </c>
      <c r="R28" s="186"/>
      <c r="S28" s="144" t="str">
        <f>IFERROR(HLOOKUP(P$22,#REF!,SA_GRILLE_STEU!$A28+2,FALSE),"")</f>
        <v/>
      </c>
      <c r="T28" s="146" t="str">
        <f>IFERROR(HLOOKUP(P$22,#REF!,SA_GRILLE_STEU!$A28+2,FALSE),"")</f>
        <v/>
      </c>
      <c r="U28" s="173">
        <v>3</v>
      </c>
      <c r="V28" s="20" t="str">
        <f>IFERROR(HLOOKUP(U$22,#REF!,SA_GRILLE_STEU!$A28+2,FALSE),"")</f>
        <v/>
      </c>
      <c r="W28" s="186"/>
      <c r="X28" s="144" t="str">
        <f>IFERROR(HLOOKUP(U$22,#REF!,SA_GRILLE_STEU!$A28+2,FALSE),"")</f>
        <v/>
      </c>
      <c r="Y28" s="146" t="str">
        <f>IFERROR(HLOOKUP(U$22,#REF!,SA_GRILLE_STEU!$A28+2,FALSE),"")</f>
        <v/>
      </c>
      <c r="Z28" s="557">
        <v>3</v>
      </c>
      <c r="AA28" s="20" t="str">
        <f>IFERROR(HLOOKUP(Z$22,#REF!,SA_GRILLE_STEU!$A28+2,FALSE),"")</f>
        <v/>
      </c>
      <c r="AB28" s="186"/>
      <c r="AC28" s="144" t="str">
        <f>IFERROR(HLOOKUP(Z$22,#REF!,SA_GRILLE_STEU!$A28+2,FALSE),"")</f>
        <v/>
      </c>
      <c r="AD28" s="146" t="str">
        <f>IFERROR(HLOOKUP(Z$22,#REF!,SA_GRILLE_STEU!$A28+2,FALSE),"")</f>
        <v/>
      </c>
      <c r="AE28" s="557">
        <v>3</v>
      </c>
      <c r="AF28" s="20" t="str">
        <f>IFERROR(HLOOKUP(AE$22,#REF!,SA_GRILLE_STEU!$A28+2,FALSE),"")</f>
        <v/>
      </c>
      <c r="AG28" s="186"/>
      <c r="AH28" s="144" t="str">
        <f>IFERROR(HLOOKUP(AE$22,#REF!,SA_GRILLE_STEU!$A28+2,FALSE),"")</f>
        <v/>
      </c>
      <c r="AI28" s="146" t="str">
        <f>IFERROR(HLOOKUP(AE$22,#REF!,SA_GRILLE_STEU!$A28+2,FALSE),"")</f>
        <v/>
      </c>
      <c r="AJ28" s="557">
        <v>3</v>
      </c>
      <c r="AK28" s="112" t="str">
        <f>IFERROR(HLOOKUP(AJ$22,#REF!,SA_GRILLE_STEU!$A28+2,FALSE),"")</f>
        <v/>
      </c>
      <c r="AL28" s="197"/>
      <c r="AM28" s="144" t="str">
        <f>IFERROR(HLOOKUP(AJ$22,#REF!,SA_GRILLE_STEU!$A28+2,FALSE),"")</f>
        <v/>
      </c>
      <c r="AN28" s="146" t="str">
        <f>IFERROR(HLOOKUP(AJ$22,#REF!,SA_GRILLE_STEU!$A28+2,FALSE),"")</f>
        <v/>
      </c>
      <c r="AO28" s="557">
        <v>3</v>
      </c>
      <c r="AP28" s="20" t="str">
        <f>IFERROR(HLOOKUP(AO$22,#REF!,SA_GRILLE_STEU!$A28+2,FALSE),"")</f>
        <v/>
      </c>
      <c r="AQ28" s="186"/>
      <c r="AR28" s="144" t="str">
        <f>IFERROR(HLOOKUP(AO$22,#REF!,SA_GRILLE_STEU!$A28+2,FALSE),"")</f>
        <v/>
      </c>
      <c r="AS28" s="146" t="str">
        <f>IFERROR(HLOOKUP(AO$22,#REF!,SA_GRILLE_STEU!$A28+2,FALSE),"")</f>
        <v/>
      </c>
      <c r="AT28" s="557">
        <v>3</v>
      </c>
      <c r="AU28" s="20" t="str">
        <f>IFERROR(HLOOKUP(AT$22,#REF!,SA_GRILLE_STEU!$A28+2,FALSE),"")</f>
        <v/>
      </c>
      <c r="AV28" s="186"/>
      <c r="AW28" s="144" t="str">
        <f>IFERROR(HLOOKUP(AT$22,#REF!,SA_GRILLE_STEU!$A28+2,FALSE),"")</f>
        <v/>
      </c>
      <c r="AX28" s="146" t="str">
        <f>IFERROR(HLOOKUP(AT$22,#REF!,SA_GRILLE_STEU!$A28+2,FALSE),"")</f>
        <v/>
      </c>
      <c r="AY28" s="557">
        <v>3</v>
      </c>
      <c r="AZ28" s="112" t="str">
        <f>IFERROR(HLOOKUP(AY$22,#REF!,SA_GRILLE_STEU!$A28+2,FALSE),"")</f>
        <v/>
      </c>
      <c r="BA28" s="186"/>
      <c r="BB28" s="144" t="str">
        <f>IFERROR(HLOOKUP(AY$22,#REF!,SA_GRILLE_STEU!$A28+2,FALSE),"")</f>
        <v/>
      </c>
      <c r="BC28" s="146" t="str">
        <f>IFERROR(HLOOKUP(AY$22,#REF!,SA_GRILLE_STEU!$A28+2,FALSE),"")</f>
        <v/>
      </c>
      <c r="BD28" s="557">
        <v>3</v>
      </c>
      <c r="BE28" s="20" t="str">
        <f>IFERROR(HLOOKUP(BD$22,#REF!,SA_GRILLE_STEU!$A28+2,FALSE),"")</f>
        <v/>
      </c>
      <c r="BF28" s="186"/>
      <c r="BG28" s="147" t="str">
        <f>IFERROR(HLOOKUP(BD$22,#REF!,SA_GRILLE_STEU!$A28+2,FALSE),"")</f>
        <v/>
      </c>
      <c r="BH28" s="146" t="str">
        <f>IFERROR(HLOOKUP(BD$22,#REF!,SA_GRILLE_STEU!$A28+2,FALSE),"")</f>
        <v/>
      </c>
    </row>
    <row r="29" spans="1:60" s="172" customFormat="1" ht="20.100000000000001" customHeight="1" x14ac:dyDescent="0.4">
      <c r="A29" s="557">
        <v>4</v>
      </c>
      <c r="B29" s="5" t="str">
        <f>IFERROR(HLOOKUP(A$22,#REF!,SA_GRILLE_STEU!$A29+2,FALSE),"")</f>
        <v/>
      </c>
      <c r="C29" s="186"/>
      <c r="D29" s="144" t="str">
        <f>IFERROR(HLOOKUP(A$22,#REF!,SA_GRILLE_STEU!$A29+2,FALSE),"")</f>
        <v/>
      </c>
      <c r="E29" s="146" t="str">
        <f>IFERROR(HLOOKUP(A$22,#REF!,SA_GRILLE_STEU!$A29+2,FALSE),"")</f>
        <v/>
      </c>
      <c r="F29" s="557">
        <v>4</v>
      </c>
      <c r="G29" s="20" t="str">
        <f>IFERROR(HLOOKUP(F$22,#REF!,SA_GRILLE_STEU!$A29+2,FALSE),"")</f>
        <v/>
      </c>
      <c r="H29" s="186"/>
      <c r="I29" s="144" t="str">
        <f>IFERROR(HLOOKUP(F$22,#REF!,SA_GRILLE_STEU!$A29+2,FALSE),"")</f>
        <v/>
      </c>
      <c r="J29" s="146" t="str">
        <f>IFERROR(HLOOKUP(F$22,#REF!,SA_GRILLE_STEU!$A29+2,FALSE),"")</f>
        <v/>
      </c>
      <c r="K29" s="173">
        <v>4</v>
      </c>
      <c r="L29" s="5" t="str">
        <f>IFERROR(HLOOKUP(K$22,#REF!,SA_GRILLE_STEU!$A29+2,FALSE),"")</f>
        <v/>
      </c>
      <c r="M29" s="186"/>
      <c r="N29" s="144" t="str">
        <f>IFERROR(HLOOKUP(K$22,#REF!,SA_GRILLE_STEU!$A29+2,FALSE),"")</f>
        <v/>
      </c>
      <c r="O29" s="146" t="str">
        <f>IFERROR(HLOOKUP(K$22,#REF!,SA_GRILLE_STEU!$A29+2,FALSE),"")</f>
        <v/>
      </c>
      <c r="P29" s="173">
        <v>4</v>
      </c>
      <c r="Q29" s="5" t="str">
        <f>IFERROR(HLOOKUP(P$22,#REF!,SA_GRILLE_STEU!$A29+2,FALSE),"")</f>
        <v/>
      </c>
      <c r="R29" s="186"/>
      <c r="S29" s="144" t="str">
        <f>IFERROR(HLOOKUP(P$22,#REF!,SA_GRILLE_STEU!$A29+2,FALSE),"")</f>
        <v/>
      </c>
      <c r="T29" s="146" t="str">
        <f>IFERROR(HLOOKUP(P$22,#REF!,SA_GRILLE_STEU!$A29+2,FALSE),"")</f>
        <v/>
      </c>
      <c r="U29" s="173">
        <v>4</v>
      </c>
      <c r="V29" s="20" t="str">
        <f>IFERROR(HLOOKUP(U$22,#REF!,SA_GRILLE_STEU!$A29+2,FALSE),"")</f>
        <v/>
      </c>
      <c r="W29" s="186"/>
      <c r="X29" s="144" t="str">
        <f>IFERROR(HLOOKUP(U$22,#REF!,SA_GRILLE_STEU!$A29+2,FALSE),"")</f>
        <v/>
      </c>
      <c r="Y29" s="146" t="str">
        <f>IFERROR(HLOOKUP(U$22,#REF!,SA_GRILLE_STEU!$A29+2,FALSE),"")</f>
        <v/>
      </c>
      <c r="Z29" s="557">
        <v>4</v>
      </c>
      <c r="AA29" s="20" t="str">
        <f>IFERROR(HLOOKUP(Z$22,#REF!,SA_GRILLE_STEU!$A29+2,FALSE),"")</f>
        <v/>
      </c>
      <c r="AB29" s="186"/>
      <c r="AC29" s="144" t="str">
        <f>IFERROR(HLOOKUP(Z$22,#REF!,SA_GRILLE_STEU!$A29+2,FALSE),"")</f>
        <v/>
      </c>
      <c r="AD29" s="146" t="str">
        <f>IFERROR(HLOOKUP(Z$22,#REF!,SA_GRILLE_STEU!$A29+2,FALSE),"")</f>
        <v/>
      </c>
      <c r="AE29" s="557">
        <v>4</v>
      </c>
      <c r="AF29" s="20" t="str">
        <f>IFERROR(HLOOKUP(AE$22,#REF!,SA_GRILLE_STEU!$A29+2,FALSE),"")</f>
        <v/>
      </c>
      <c r="AG29" s="186"/>
      <c r="AH29" s="144" t="str">
        <f>IFERROR(HLOOKUP(AE$22,#REF!,SA_GRILLE_STEU!$A29+2,FALSE),"")</f>
        <v/>
      </c>
      <c r="AI29" s="146" t="str">
        <f>IFERROR(HLOOKUP(AE$22,#REF!,SA_GRILLE_STEU!$A29+2,FALSE),"")</f>
        <v/>
      </c>
      <c r="AJ29" s="557">
        <v>4</v>
      </c>
      <c r="AK29" s="112" t="str">
        <f>IFERROR(HLOOKUP(AJ$22,#REF!,SA_GRILLE_STEU!$A29+2,FALSE),"")</f>
        <v/>
      </c>
      <c r="AL29" s="197"/>
      <c r="AM29" s="144" t="str">
        <f>IFERROR(HLOOKUP(AJ$22,#REF!,SA_GRILLE_STEU!$A29+2,FALSE),"")</f>
        <v/>
      </c>
      <c r="AN29" s="146" t="str">
        <f>IFERROR(HLOOKUP(AJ$22,#REF!,SA_GRILLE_STEU!$A29+2,FALSE),"")</f>
        <v/>
      </c>
      <c r="AO29" s="557">
        <v>4</v>
      </c>
      <c r="AP29" s="20" t="str">
        <f>IFERROR(HLOOKUP(AO$22,#REF!,SA_GRILLE_STEU!$A29+2,FALSE),"")</f>
        <v/>
      </c>
      <c r="AQ29" s="186"/>
      <c r="AR29" s="144" t="str">
        <f>IFERROR(HLOOKUP(AO$22,#REF!,SA_GRILLE_STEU!$A29+2,FALSE),"")</f>
        <v/>
      </c>
      <c r="AS29" s="146" t="str">
        <f>IFERROR(HLOOKUP(AO$22,#REF!,SA_GRILLE_STEU!$A29+2,FALSE),"")</f>
        <v/>
      </c>
      <c r="AT29" s="557">
        <v>4</v>
      </c>
      <c r="AU29" s="20" t="str">
        <f>IFERROR(HLOOKUP(AT$22,#REF!,SA_GRILLE_STEU!$A29+2,FALSE),"")</f>
        <v/>
      </c>
      <c r="AV29" s="186"/>
      <c r="AW29" s="144" t="str">
        <f>IFERROR(HLOOKUP(AT$22,#REF!,SA_GRILLE_STEU!$A29+2,FALSE),"")</f>
        <v/>
      </c>
      <c r="AX29" s="146" t="str">
        <f>IFERROR(HLOOKUP(AT$22,#REF!,SA_GRILLE_STEU!$A29+2,FALSE),"")</f>
        <v/>
      </c>
      <c r="AY29" s="557">
        <v>4</v>
      </c>
      <c r="AZ29" s="112" t="str">
        <f>IFERROR(HLOOKUP(AY$22,#REF!,SA_GRILLE_STEU!$A29+2,FALSE),"")</f>
        <v/>
      </c>
      <c r="BA29" s="186"/>
      <c r="BB29" s="144" t="str">
        <f>IFERROR(HLOOKUP(AY$22,#REF!,SA_GRILLE_STEU!$A29+2,FALSE),"")</f>
        <v/>
      </c>
      <c r="BC29" s="146" t="str">
        <f>IFERROR(HLOOKUP(AY$22,#REF!,SA_GRILLE_STEU!$A29+2,FALSE),"")</f>
        <v/>
      </c>
      <c r="BD29" s="557">
        <v>4</v>
      </c>
      <c r="BE29" s="20" t="str">
        <f>IFERROR(HLOOKUP(BD$22,#REF!,SA_GRILLE_STEU!$A29+2,FALSE),"")</f>
        <v/>
      </c>
      <c r="BF29" s="186"/>
      <c r="BG29" s="147" t="str">
        <f>IFERROR(HLOOKUP(BD$22,#REF!,SA_GRILLE_STEU!$A29+2,FALSE),"")</f>
        <v/>
      </c>
      <c r="BH29" s="146" t="str">
        <f>IFERROR(HLOOKUP(BD$22,#REF!,SA_GRILLE_STEU!$A29+2,FALSE),"")</f>
        <v/>
      </c>
    </row>
    <row r="30" spans="1:60" s="172" customFormat="1" ht="20.100000000000001" customHeight="1" x14ac:dyDescent="0.4">
      <c r="A30" s="557">
        <v>5</v>
      </c>
      <c r="B30" s="5" t="str">
        <f>IFERROR(HLOOKUP(A$22,#REF!,SA_GRILLE_STEU!$A30+2,FALSE),"")</f>
        <v/>
      </c>
      <c r="C30" s="186"/>
      <c r="D30" s="144" t="str">
        <f>IFERROR(HLOOKUP(A$22,#REF!,SA_GRILLE_STEU!$A30+2,FALSE),"")</f>
        <v/>
      </c>
      <c r="E30" s="146" t="str">
        <f>IFERROR(HLOOKUP(A$22,#REF!,SA_GRILLE_STEU!$A30+2,FALSE),"")</f>
        <v/>
      </c>
      <c r="F30" s="557">
        <v>5</v>
      </c>
      <c r="G30" s="20" t="str">
        <f>IFERROR(HLOOKUP(F$22,#REF!,SA_GRILLE_STEU!$A30+2,FALSE),"")</f>
        <v/>
      </c>
      <c r="H30" s="186"/>
      <c r="I30" s="144" t="str">
        <f>IFERROR(HLOOKUP(F$22,#REF!,SA_GRILLE_STEU!$A30+2,FALSE),"")</f>
        <v/>
      </c>
      <c r="J30" s="146" t="str">
        <f>IFERROR(HLOOKUP(F$22,#REF!,SA_GRILLE_STEU!$A30+2,FALSE),"")</f>
        <v/>
      </c>
      <c r="K30" s="173">
        <v>5</v>
      </c>
      <c r="L30" s="5" t="str">
        <f>IFERROR(HLOOKUP(K$22,#REF!,SA_GRILLE_STEU!$A30+2,FALSE),"")</f>
        <v/>
      </c>
      <c r="M30" s="186"/>
      <c r="N30" s="144" t="str">
        <f>IFERROR(HLOOKUP(K$22,#REF!,SA_GRILLE_STEU!$A30+2,FALSE),"")</f>
        <v/>
      </c>
      <c r="O30" s="146" t="str">
        <f>IFERROR(HLOOKUP(K$22,#REF!,SA_GRILLE_STEU!$A30+2,FALSE),"")</f>
        <v/>
      </c>
      <c r="P30" s="173">
        <v>5</v>
      </c>
      <c r="Q30" s="5" t="str">
        <f>IFERROR(HLOOKUP(P$22,#REF!,SA_GRILLE_STEU!$A30+2,FALSE),"")</f>
        <v/>
      </c>
      <c r="R30" s="186"/>
      <c r="S30" s="144" t="str">
        <f>IFERROR(HLOOKUP(P$22,#REF!,SA_GRILLE_STEU!$A30+2,FALSE),"")</f>
        <v/>
      </c>
      <c r="T30" s="146" t="str">
        <f>IFERROR(HLOOKUP(P$22,#REF!,SA_GRILLE_STEU!$A30+2,FALSE),"")</f>
        <v/>
      </c>
      <c r="U30" s="173">
        <v>5</v>
      </c>
      <c r="V30" s="20" t="str">
        <f>IFERROR(HLOOKUP(U$22,#REF!,SA_GRILLE_STEU!$A30+2,FALSE),"")</f>
        <v/>
      </c>
      <c r="W30" s="186"/>
      <c r="X30" s="144" t="str">
        <f>IFERROR(HLOOKUP(U$22,#REF!,SA_GRILLE_STEU!$A30+2,FALSE),"")</f>
        <v/>
      </c>
      <c r="Y30" s="146" t="str">
        <f>IFERROR(HLOOKUP(U$22,#REF!,SA_GRILLE_STEU!$A30+2,FALSE),"")</f>
        <v/>
      </c>
      <c r="Z30" s="557">
        <v>5</v>
      </c>
      <c r="AA30" s="20" t="str">
        <f>IFERROR(HLOOKUP(Z$22,#REF!,SA_GRILLE_STEU!$A30+2,FALSE),"")</f>
        <v/>
      </c>
      <c r="AB30" s="186"/>
      <c r="AC30" s="144" t="str">
        <f>IFERROR(HLOOKUP(Z$22,#REF!,SA_GRILLE_STEU!$A30+2,FALSE),"")</f>
        <v/>
      </c>
      <c r="AD30" s="146" t="str">
        <f>IFERROR(HLOOKUP(Z$22,#REF!,SA_GRILLE_STEU!$A30+2,FALSE),"")</f>
        <v/>
      </c>
      <c r="AE30" s="557">
        <v>5</v>
      </c>
      <c r="AF30" s="20" t="str">
        <f>IFERROR(HLOOKUP(AE$22,#REF!,SA_GRILLE_STEU!$A30+2,FALSE),"")</f>
        <v/>
      </c>
      <c r="AG30" s="186"/>
      <c r="AH30" s="144" t="str">
        <f>IFERROR(HLOOKUP(AE$22,#REF!,SA_GRILLE_STEU!$A30+2,FALSE),"")</f>
        <v/>
      </c>
      <c r="AI30" s="146" t="str">
        <f>IFERROR(HLOOKUP(AE$22,#REF!,SA_GRILLE_STEU!$A30+2,FALSE),"")</f>
        <v/>
      </c>
      <c r="AJ30" s="557">
        <v>5</v>
      </c>
      <c r="AK30" s="112" t="str">
        <f>IFERROR(HLOOKUP(AJ$22,#REF!,SA_GRILLE_STEU!$A30+2,FALSE),"")</f>
        <v/>
      </c>
      <c r="AL30" s="197"/>
      <c r="AM30" s="144" t="str">
        <f>IFERROR(HLOOKUP(AJ$22,#REF!,SA_GRILLE_STEU!$A30+2,FALSE),"")</f>
        <v/>
      </c>
      <c r="AN30" s="146" t="str">
        <f>IFERROR(HLOOKUP(AJ$22,#REF!,SA_GRILLE_STEU!$A30+2,FALSE),"")</f>
        <v/>
      </c>
      <c r="AO30" s="557">
        <v>5</v>
      </c>
      <c r="AP30" s="20" t="str">
        <f>IFERROR(HLOOKUP(AO$22,#REF!,SA_GRILLE_STEU!$A30+2,FALSE),"")</f>
        <v/>
      </c>
      <c r="AQ30" s="186"/>
      <c r="AR30" s="144" t="str">
        <f>IFERROR(HLOOKUP(AO$22,#REF!,SA_GRILLE_STEU!$A30+2,FALSE),"")</f>
        <v/>
      </c>
      <c r="AS30" s="146" t="str">
        <f>IFERROR(HLOOKUP(AO$22,#REF!,SA_GRILLE_STEU!$A30+2,FALSE),"")</f>
        <v/>
      </c>
      <c r="AT30" s="557">
        <v>5</v>
      </c>
      <c r="AU30" s="20" t="str">
        <f>IFERROR(HLOOKUP(AT$22,#REF!,SA_GRILLE_STEU!$A30+2,FALSE),"")</f>
        <v/>
      </c>
      <c r="AV30" s="186"/>
      <c r="AW30" s="144" t="str">
        <f>IFERROR(HLOOKUP(AT$22,#REF!,SA_GRILLE_STEU!$A30+2,FALSE),"")</f>
        <v/>
      </c>
      <c r="AX30" s="146" t="str">
        <f>IFERROR(HLOOKUP(AT$22,#REF!,SA_GRILLE_STEU!$A30+2,FALSE),"")</f>
        <v/>
      </c>
      <c r="AY30" s="557">
        <v>5</v>
      </c>
      <c r="AZ30" s="112" t="str">
        <f>IFERROR(HLOOKUP(AY$22,#REF!,SA_GRILLE_STEU!$A30+2,FALSE),"")</f>
        <v/>
      </c>
      <c r="BA30" s="186"/>
      <c r="BB30" s="144" t="str">
        <f>IFERROR(HLOOKUP(AY$22,#REF!,SA_GRILLE_STEU!$A30+2,FALSE),"")</f>
        <v/>
      </c>
      <c r="BC30" s="146" t="str">
        <f>IFERROR(HLOOKUP(AY$22,#REF!,SA_GRILLE_STEU!$A30+2,FALSE),"")</f>
        <v/>
      </c>
      <c r="BD30" s="557">
        <v>5</v>
      </c>
      <c r="BE30" s="20" t="str">
        <f>IFERROR(HLOOKUP(BD$22,#REF!,SA_GRILLE_STEU!$A30+2,FALSE),"")</f>
        <v/>
      </c>
      <c r="BF30" s="186"/>
      <c r="BG30" s="147" t="str">
        <f>IFERROR(HLOOKUP(BD$22,#REF!,SA_GRILLE_STEU!$A30+2,FALSE),"")</f>
        <v/>
      </c>
      <c r="BH30" s="146" t="str">
        <f>IFERROR(HLOOKUP(BD$22,#REF!,SA_GRILLE_STEU!$A30+2,FALSE),"")</f>
        <v/>
      </c>
    </row>
    <row r="31" spans="1:60" s="172" customFormat="1" ht="36" customHeight="1" x14ac:dyDescent="0.4">
      <c r="A31" s="557">
        <v>6</v>
      </c>
      <c r="B31" s="5" t="str">
        <f>IFERROR(HLOOKUP(A$22,#REF!,SA_GRILLE_STEU!$A31+2,FALSE),"")</f>
        <v/>
      </c>
      <c r="C31" s="186"/>
      <c r="D31" s="144" t="str">
        <f>IFERROR(HLOOKUP(A$22,#REF!,SA_GRILLE_STEU!$A31+2,FALSE),"")</f>
        <v/>
      </c>
      <c r="E31" s="146" t="str">
        <f>IFERROR(HLOOKUP(A$22,#REF!,SA_GRILLE_STEU!$A31+2,FALSE),"")</f>
        <v/>
      </c>
      <c r="F31" s="557">
        <v>6</v>
      </c>
      <c r="G31" s="20" t="str">
        <f>IFERROR(HLOOKUP(F$22,#REF!,SA_GRILLE_STEU!$A31+2,FALSE),"")</f>
        <v/>
      </c>
      <c r="H31" s="186"/>
      <c r="I31" s="144" t="str">
        <f>IFERROR(HLOOKUP(F$22,#REF!,SA_GRILLE_STEU!$A31+2,FALSE),"")</f>
        <v/>
      </c>
      <c r="J31" s="146" t="str">
        <f>IFERROR(HLOOKUP(F$22,#REF!,SA_GRILLE_STEU!$A31+2,FALSE),"")</f>
        <v/>
      </c>
      <c r="K31" s="173">
        <v>6</v>
      </c>
      <c r="L31" s="5" t="str">
        <f>IFERROR(HLOOKUP(K$22,#REF!,SA_GRILLE_STEU!$A31+2,FALSE),"")</f>
        <v/>
      </c>
      <c r="M31" s="186"/>
      <c r="N31" s="144" t="str">
        <f>IFERROR(HLOOKUP(K$22,#REF!,SA_GRILLE_STEU!$A31+2,FALSE),"")</f>
        <v/>
      </c>
      <c r="O31" s="146" t="str">
        <f>IFERROR(HLOOKUP(K$22,#REF!,SA_GRILLE_STEU!$A31+2,FALSE),"")</f>
        <v/>
      </c>
      <c r="P31" s="173">
        <v>6</v>
      </c>
      <c r="Q31" s="5" t="str">
        <f>IFERROR(HLOOKUP(P$22,#REF!,SA_GRILLE_STEU!$A31+2,FALSE),"")</f>
        <v/>
      </c>
      <c r="R31" s="186"/>
      <c r="S31" s="144" t="str">
        <f>IFERROR(HLOOKUP(P$22,#REF!,SA_GRILLE_STEU!$A31+2,FALSE),"")</f>
        <v/>
      </c>
      <c r="T31" s="146" t="str">
        <f>IFERROR(HLOOKUP(P$22,#REF!,SA_GRILLE_STEU!$A31+2,FALSE),"")</f>
        <v/>
      </c>
      <c r="U31" s="173">
        <v>6</v>
      </c>
      <c r="V31" s="20" t="str">
        <f>IFERROR(HLOOKUP(U$22,#REF!,SA_GRILLE_STEU!$A31+2,FALSE),"")</f>
        <v/>
      </c>
      <c r="W31" s="186"/>
      <c r="X31" s="144" t="str">
        <f>IFERROR(HLOOKUP(U$22,#REF!,SA_GRILLE_STEU!$A31+2,FALSE),"")</f>
        <v/>
      </c>
      <c r="Y31" s="146" t="str">
        <f>IFERROR(HLOOKUP(U$22,#REF!,SA_GRILLE_STEU!$A31+2,FALSE),"")</f>
        <v/>
      </c>
      <c r="Z31" s="557">
        <v>6</v>
      </c>
      <c r="AA31" s="20" t="str">
        <f>IFERROR(HLOOKUP(Z$22,#REF!,SA_GRILLE_STEU!$A31+2,FALSE),"")</f>
        <v/>
      </c>
      <c r="AB31" s="186"/>
      <c r="AC31" s="144" t="str">
        <f>IFERROR(HLOOKUP(Z$22,#REF!,SA_GRILLE_STEU!$A31+2,FALSE),"")</f>
        <v/>
      </c>
      <c r="AD31" s="146" t="str">
        <f>IFERROR(HLOOKUP(Z$22,#REF!,SA_GRILLE_STEU!$A31+2,FALSE),"")</f>
        <v/>
      </c>
      <c r="AE31" s="557">
        <v>6</v>
      </c>
      <c r="AF31" s="20" t="str">
        <f>IFERROR(HLOOKUP(AE$22,#REF!,SA_GRILLE_STEU!$A31+2,FALSE),"")</f>
        <v/>
      </c>
      <c r="AG31" s="186"/>
      <c r="AH31" s="144" t="str">
        <f>IFERROR(HLOOKUP(AE$22,#REF!,SA_GRILLE_STEU!$A31+2,FALSE),"")</f>
        <v/>
      </c>
      <c r="AI31" s="146" t="str">
        <f>IFERROR(HLOOKUP(AE$22,#REF!,SA_GRILLE_STEU!$A31+2,FALSE),"")</f>
        <v/>
      </c>
      <c r="AJ31" s="557">
        <v>6</v>
      </c>
      <c r="AK31" s="112" t="str">
        <f>IFERROR(HLOOKUP(AJ$22,#REF!,SA_GRILLE_STEU!$A31+2,FALSE),"")</f>
        <v/>
      </c>
      <c r="AL31" s="197"/>
      <c r="AM31" s="144" t="str">
        <f>IFERROR(HLOOKUP(AJ$22,#REF!,SA_GRILLE_STEU!$A31+2,FALSE),"")</f>
        <v/>
      </c>
      <c r="AN31" s="146" t="str">
        <f>IFERROR(HLOOKUP(AJ$22,#REF!,SA_GRILLE_STEU!$A31+2,FALSE),"")</f>
        <v/>
      </c>
      <c r="AO31" s="557">
        <v>6</v>
      </c>
      <c r="AP31" s="20" t="str">
        <f>IFERROR(HLOOKUP(AO$22,#REF!,SA_GRILLE_STEU!$A31+2,FALSE),"")</f>
        <v/>
      </c>
      <c r="AQ31" s="186"/>
      <c r="AR31" s="144" t="str">
        <f>IFERROR(HLOOKUP(AO$22,#REF!,SA_GRILLE_STEU!$A31+2,FALSE),"")</f>
        <v/>
      </c>
      <c r="AS31" s="146" t="str">
        <f>IFERROR(HLOOKUP(AO$22,#REF!,SA_GRILLE_STEU!$A31+2,FALSE),"")</f>
        <v/>
      </c>
      <c r="AT31" s="557">
        <v>6</v>
      </c>
      <c r="AU31" s="20" t="str">
        <f>IFERROR(HLOOKUP(AT$22,#REF!,SA_GRILLE_STEU!$A31+2,FALSE),"")</f>
        <v/>
      </c>
      <c r="AV31" s="186"/>
      <c r="AW31" s="144" t="str">
        <f>IFERROR(HLOOKUP(AT$22,#REF!,SA_GRILLE_STEU!$A31+2,FALSE),"")</f>
        <v/>
      </c>
      <c r="AX31" s="146" t="str">
        <f>IFERROR(HLOOKUP(AT$22,#REF!,SA_GRILLE_STEU!$A31+2,FALSE),"")</f>
        <v/>
      </c>
      <c r="AY31" s="557">
        <v>6</v>
      </c>
      <c r="AZ31" s="112" t="str">
        <f>IFERROR(HLOOKUP(AY$22,#REF!,SA_GRILLE_STEU!$A31+2,FALSE),"")</f>
        <v/>
      </c>
      <c r="BA31" s="186"/>
      <c r="BB31" s="144" t="str">
        <f>IFERROR(HLOOKUP(AY$22,#REF!,SA_GRILLE_STEU!$A31+2,FALSE),"")</f>
        <v/>
      </c>
      <c r="BC31" s="146" t="str">
        <f>IFERROR(HLOOKUP(AY$22,#REF!,SA_GRILLE_STEU!$A31+2,FALSE),"")</f>
        <v/>
      </c>
      <c r="BD31" s="557">
        <v>6</v>
      </c>
      <c r="BE31" s="20" t="str">
        <f>IFERROR(HLOOKUP(BD$22,#REF!,SA_GRILLE_STEU!$A31+2,FALSE),"")</f>
        <v/>
      </c>
      <c r="BF31" s="186"/>
      <c r="BG31" s="147" t="str">
        <f>IFERROR(HLOOKUP(BD$22,#REF!,SA_GRILLE_STEU!$A31+2,FALSE),"")</f>
        <v/>
      </c>
      <c r="BH31" s="146" t="str">
        <f>IFERROR(HLOOKUP(BD$22,#REF!,SA_GRILLE_STEU!$A31+2,FALSE),"")</f>
        <v/>
      </c>
    </row>
    <row r="32" spans="1:60" s="172" customFormat="1" ht="20.100000000000001" customHeight="1" x14ac:dyDescent="0.4">
      <c r="A32" s="557">
        <v>7</v>
      </c>
      <c r="B32" s="5" t="str">
        <f>IFERROR(HLOOKUP(A$22,#REF!,SA_GRILLE_STEU!$A32+2,FALSE),"")</f>
        <v/>
      </c>
      <c r="C32" s="186"/>
      <c r="D32" s="144" t="str">
        <f>IFERROR(HLOOKUP(A$22,#REF!,SA_GRILLE_STEU!$A32+2,FALSE),"")</f>
        <v/>
      </c>
      <c r="E32" s="146" t="str">
        <f>IFERROR(HLOOKUP(A$22,#REF!,SA_GRILLE_STEU!$A32+2,FALSE),"")</f>
        <v/>
      </c>
      <c r="F32" s="557">
        <v>7</v>
      </c>
      <c r="G32" s="20" t="str">
        <f>IFERROR(HLOOKUP(F$22,#REF!,SA_GRILLE_STEU!$A32+2,FALSE),"")</f>
        <v/>
      </c>
      <c r="H32" s="186"/>
      <c r="I32" s="144" t="str">
        <f>IFERROR(HLOOKUP(F$22,#REF!,SA_GRILLE_STEU!$A32+2,FALSE),"")</f>
        <v/>
      </c>
      <c r="J32" s="146" t="str">
        <f>IFERROR(HLOOKUP(F$22,#REF!,SA_GRILLE_STEU!$A32+2,FALSE),"")</f>
        <v/>
      </c>
      <c r="K32" s="173">
        <v>7</v>
      </c>
      <c r="L32" s="5" t="str">
        <f>IFERROR(HLOOKUP(K$22,#REF!,SA_GRILLE_STEU!$A32+2,FALSE),"")</f>
        <v/>
      </c>
      <c r="M32" s="186"/>
      <c r="N32" s="144" t="str">
        <f>IFERROR(HLOOKUP(K$22,#REF!,SA_GRILLE_STEU!$A32+2,FALSE),"")</f>
        <v/>
      </c>
      <c r="O32" s="146" t="str">
        <f>IFERROR(HLOOKUP(K$22,#REF!,SA_GRILLE_STEU!$A32+2,FALSE),"")</f>
        <v/>
      </c>
      <c r="P32" s="173">
        <v>7</v>
      </c>
      <c r="Q32" s="5" t="str">
        <f>IFERROR(HLOOKUP(P$22,#REF!,SA_GRILLE_STEU!$A32+2,FALSE),"")</f>
        <v/>
      </c>
      <c r="R32" s="186"/>
      <c r="S32" s="144" t="str">
        <f>IFERROR(HLOOKUP(P$22,#REF!,SA_GRILLE_STEU!$A32+2,FALSE),"")</f>
        <v/>
      </c>
      <c r="T32" s="146" t="str">
        <f>IFERROR(HLOOKUP(P$22,#REF!,SA_GRILLE_STEU!$A32+2,FALSE),"")</f>
        <v/>
      </c>
      <c r="U32" s="173">
        <v>7</v>
      </c>
      <c r="V32" s="20" t="str">
        <f>IFERROR(HLOOKUP(U$22,#REF!,SA_GRILLE_STEU!$A32+2,FALSE),"")</f>
        <v/>
      </c>
      <c r="W32" s="186"/>
      <c r="X32" s="144" t="str">
        <f>IFERROR(HLOOKUP(U$22,#REF!,SA_GRILLE_STEU!$A32+2,FALSE),"")</f>
        <v/>
      </c>
      <c r="Y32" s="146" t="str">
        <f>IFERROR(HLOOKUP(U$22,#REF!,SA_GRILLE_STEU!$A32+2,FALSE),"")</f>
        <v/>
      </c>
      <c r="Z32" s="557">
        <v>7</v>
      </c>
      <c r="AA32" s="20" t="str">
        <f>IFERROR(HLOOKUP(Z$22,#REF!,SA_GRILLE_STEU!$A32+2,FALSE),"")</f>
        <v/>
      </c>
      <c r="AB32" s="186"/>
      <c r="AC32" s="144" t="str">
        <f>IFERROR(HLOOKUP(Z$22,#REF!,SA_GRILLE_STEU!$A32+2,FALSE),"")</f>
        <v/>
      </c>
      <c r="AD32" s="146" t="str">
        <f>IFERROR(HLOOKUP(Z$22,#REF!,SA_GRILLE_STEU!$A32+2,FALSE),"")</f>
        <v/>
      </c>
      <c r="AE32" s="557">
        <v>7</v>
      </c>
      <c r="AF32" s="20" t="str">
        <f>IFERROR(HLOOKUP(AE$22,#REF!,SA_GRILLE_STEU!$A32+2,FALSE),"")</f>
        <v/>
      </c>
      <c r="AG32" s="186"/>
      <c r="AH32" s="144" t="str">
        <f>IFERROR(HLOOKUP(AE$22,#REF!,SA_GRILLE_STEU!$A32+2,FALSE),"")</f>
        <v/>
      </c>
      <c r="AI32" s="146" t="str">
        <f>IFERROR(HLOOKUP(AE$22,#REF!,SA_GRILLE_STEU!$A32+2,FALSE),"")</f>
        <v/>
      </c>
      <c r="AJ32" s="557">
        <v>7</v>
      </c>
      <c r="AK32" s="112" t="str">
        <f>IFERROR(HLOOKUP(AJ$22,#REF!,SA_GRILLE_STEU!$A32+2,FALSE),"")</f>
        <v/>
      </c>
      <c r="AL32" s="197"/>
      <c r="AM32" s="144" t="str">
        <f>IFERROR(HLOOKUP(AJ$22,#REF!,SA_GRILLE_STEU!$A32+2,FALSE),"")</f>
        <v/>
      </c>
      <c r="AN32" s="146" t="str">
        <f>IFERROR(HLOOKUP(AJ$22,#REF!,SA_GRILLE_STEU!$A32+2,FALSE),"")</f>
        <v/>
      </c>
      <c r="AO32" s="557">
        <v>7</v>
      </c>
      <c r="AP32" s="20" t="str">
        <f>IFERROR(HLOOKUP(AO$22,#REF!,SA_GRILLE_STEU!$A32+2,FALSE),"")</f>
        <v/>
      </c>
      <c r="AQ32" s="186"/>
      <c r="AR32" s="144" t="str">
        <f>IFERROR(HLOOKUP(AO$22,#REF!,SA_GRILLE_STEU!$A32+2,FALSE),"")</f>
        <v/>
      </c>
      <c r="AS32" s="146" t="str">
        <f>IFERROR(HLOOKUP(AO$22,#REF!,SA_GRILLE_STEU!$A32+2,FALSE),"")</f>
        <v/>
      </c>
      <c r="AT32" s="557">
        <v>7</v>
      </c>
      <c r="AU32" s="20" t="str">
        <f>IFERROR(HLOOKUP(AT$22,#REF!,SA_GRILLE_STEU!$A32+2,FALSE),"")</f>
        <v/>
      </c>
      <c r="AV32" s="186"/>
      <c r="AW32" s="144" t="str">
        <f>IFERROR(HLOOKUP(AT$22,#REF!,SA_GRILLE_STEU!$A32+2,FALSE),"")</f>
        <v/>
      </c>
      <c r="AX32" s="146" t="str">
        <f>IFERROR(HLOOKUP(AT$22,#REF!,SA_GRILLE_STEU!$A32+2,FALSE),"")</f>
        <v/>
      </c>
      <c r="AY32" s="557">
        <v>7</v>
      </c>
      <c r="AZ32" s="112" t="str">
        <f>IFERROR(HLOOKUP(AY$22,#REF!,SA_GRILLE_STEU!$A32+2,FALSE),"")</f>
        <v/>
      </c>
      <c r="BA32" s="186"/>
      <c r="BB32" s="144" t="str">
        <f>IFERROR(HLOOKUP(AY$22,#REF!,SA_GRILLE_STEU!$A32+2,FALSE),"")</f>
        <v/>
      </c>
      <c r="BC32" s="146" t="str">
        <f>IFERROR(HLOOKUP(AY$22,#REF!,SA_GRILLE_STEU!$A32+2,FALSE),"")</f>
        <v/>
      </c>
      <c r="BD32" s="557">
        <v>7</v>
      </c>
      <c r="BE32" s="20" t="str">
        <f>IFERROR(HLOOKUP(BD$22,#REF!,SA_GRILLE_STEU!$A32+2,FALSE),"")</f>
        <v/>
      </c>
      <c r="BF32" s="186"/>
      <c r="BG32" s="147" t="str">
        <f>IFERROR(HLOOKUP(BD$22,#REF!,SA_GRILLE_STEU!$A32+2,FALSE),"")</f>
        <v/>
      </c>
      <c r="BH32" s="146" t="str">
        <f>IFERROR(HLOOKUP(BD$22,#REF!,SA_GRILLE_STEU!$A32+2,FALSE),"")</f>
        <v/>
      </c>
    </row>
    <row r="33" spans="1:60" s="172" customFormat="1" ht="20.100000000000001" customHeight="1" x14ac:dyDescent="0.4">
      <c r="A33" s="557">
        <v>8</v>
      </c>
      <c r="B33" s="5" t="str">
        <f>IFERROR(HLOOKUP(A$22,#REF!,SA_GRILLE_STEU!$A33+2,FALSE),"")</f>
        <v/>
      </c>
      <c r="C33" s="186"/>
      <c r="D33" s="144" t="str">
        <f>IFERROR(HLOOKUP(A$22,#REF!,SA_GRILLE_STEU!$A33+2,FALSE),"")</f>
        <v/>
      </c>
      <c r="E33" s="146" t="str">
        <f>IFERROR(HLOOKUP(A$22,#REF!,SA_GRILLE_STEU!$A33+2,FALSE),"")</f>
        <v/>
      </c>
      <c r="F33" s="557">
        <v>8</v>
      </c>
      <c r="G33" s="20" t="str">
        <f>IFERROR(HLOOKUP(F$22,#REF!,SA_GRILLE_STEU!$A33+2,FALSE),"")</f>
        <v/>
      </c>
      <c r="H33" s="186"/>
      <c r="I33" s="144" t="str">
        <f>IFERROR(HLOOKUP(F$22,#REF!,SA_GRILLE_STEU!$A33+2,FALSE),"")</f>
        <v/>
      </c>
      <c r="J33" s="146" t="str">
        <f>IFERROR(HLOOKUP(F$22,#REF!,SA_GRILLE_STEU!$A33+2,FALSE),"")</f>
        <v/>
      </c>
      <c r="K33" s="173">
        <v>8</v>
      </c>
      <c r="L33" s="5" t="str">
        <f>IFERROR(HLOOKUP(K$22,#REF!,SA_GRILLE_STEU!$A33+2,FALSE),"")</f>
        <v/>
      </c>
      <c r="M33" s="186"/>
      <c r="N33" s="144" t="str">
        <f>IFERROR(HLOOKUP(K$22,#REF!,SA_GRILLE_STEU!$A33+2,FALSE),"")</f>
        <v/>
      </c>
      <c r="O33" s="146" t="str">
        <f>IFERROR(HLOOKUP(K$22,#REF!,SA_GRILLE_STEU!$A33+2,FALSE),"")</f>
        <v/>
      </c>
      <c r="P33" s="173">
        <v>8</v>
      </c>
      <c r="Q33" s="5" t="str">
        <f>IFERROR(HLOOKUP(P$22,#REF!,SA_GRILLE_STEU!$A33+2,FALSE),"")</f>
        <v/>
      </c>
      <c r="R33" s="186"/>
      <c r="S33" s="144" t="str">
        <f>IFERROR(HLOOKUP(P$22,#REF!,SA_GRILLE_STEU!$A33+2,FALSE),"")</f>
        <v/>
      </c>
      <c r="T33" s="146" t="str">
        <f>IFERROR(HLOOKUP(P$22,#REF!,SA_GRILLE_STEU!$A33+2,FALSE),"")</f>
        <v/>
      </c>
      <c r="U33" s="173">
        <v>8</v>
      </c>
      <c r="V33" s="20" t="str">
        <f>IFERROR(HLOOKUP(U$22,#REF!,SA_GRILLE_STEU!$A33+2,FALSE),"")</f>
        <v/>
      </c>
      <c r="W33" s="186"/>
      <c r="X33" s="144" t="str">
        <f>IFERROR(HLOOKUP(U$22,#REF!,SA_GRILLE_STEU!$A33+2,FALSE),"")</f>
        <v/>
      </c>
      <c r="Y33" s="146" t="str">
        <f>IFERROR(HLOOKUP(U$22,#REF!,SA_GRILLE_STEU!$A33+2,FALSE),"")</f>
        <v/>
      </c>
      <c r="Z33" s="557">
        <v>8</v>
      </c>
      <c r="AA33" s="20" t="str">
        <f>IFERROR(HLOOKUP(Z$22,#REF!,SA_GRILLE_STEU!$A33+2,FALSE),"")</f>
        <v/>
      </c>
      <c r="AB33" s="186"/>
      <c r="AC33" s="144" t="str">
        <f>IFERROR(HLOOKUP(Z$22,#REF!,SA_GRILLE_STEU!$A33+2,FALSE),"")</f>
        <v/>
      </c>
      <c r="AD33" s="146" t="str">
        <f>IFERROR(HLOOKUP(Z$22,#REF!,SA_GRILLE_STEU!$A33+2,FALSE),"")</f>
        <v/>
      </c>
      <c r="AE33" s="557">
        <v>8</v>
      </c>
      <c r="AF33" s="20" t="str">
        <f>IFERROR(HLOOKUP(AE$22,#REF!,SA_GRILLE_STEU!$A33+2,FALSE),"")</f>
        <v/>
      </c>
      <c r="AG33" s="186"/>
      <c r="AH33" s="144" t="str">
        <f>IFERROR(HLOOKUP(AE$22,#REF!,SA_GRILLE_STEU!$A33+2,FALSE),"")</f>
        <v/>
      </c>
      <c r="AI33" s="146" t="str">
        <f>IFERROR(HLOOKUP(AE$22,#REF!,SA_GRILLE_STEU!$A33+2,FALSE),"")</f>
        <v/>
      </c>
      <c r="AJ33" s="557">
        <v>8</v>
      </c>
      <c r="AK33" s="112" t="str">
        <f>IFERROR(HLOOKUP(AJ$22,#REF!,SA_GRILLE_STEU!$A33+2,FALSE),"")</f>
        <v/>
      </c>
      <c r="AL33" s="197"/>
      <c r="AM33" s="144" t="str">
        <f>IFERROR(HLOOKUP(AJ$22,#REF!,SA_GRILLE_STEU!$A33+2,FALSE),"")</f>
        <v/>
      </c>
      <c r="AN33" s="146" t="str">
        <f>IFERROR(HLOOKUP(AJ$22,#REF!,SA_GRILLE_STEU!$A33+2,FALSE),"")</f>
        <v/>
      </c>
      <c r="AO33" s="557">
        <v>8</v>
      </c>
      <c r="AP33" s="20" t="str">
        <f>IFERROR(HLOOKUP(AO$22,#REF!,SA_GRILLE_STEU!$A33+2,FALSE),"")</f>
        <v/>
      </c>
      <c r="AQ33" s="186"/>
      <c r="AR33" s="144" t="str">
        <f>IFERROR(HLOOKUP(AO$22,#REF!,SA_GRILLE_STEU!$A33+2,FALSE),"")</f>
        <v/>
      </c>
      <c r="AS33" s="146" t="str">
        <f>IFERROR(HLOOKUP(AO$22,#REF!,SA_GRILLE_STEU!$A33+2,FALSE),"")</f>
        <v/>
      </c>
      <c r="AT33" s="557">
        <v>8</v>
      </c>
      <c r="AU33" s="20" t="str">
        <f>IFERROR(HLOOKUP(AT$22,#REF!,SA_GRILLE_STEU!$A33+2,FALSE),"")</f>
        <v/>
      </c>
      <c r="AV33" s="186"/>
      <c r="AW33" s="144" t="str">
        <f>IFERROR(HLOOKUP(AT$22,#REF!,SA_GRILLE_STEU!$A33+2,FALSE),"")</f>
        <v/>
      </c>
      <c r="AX33" s="146" t="str">
        <f>IFERROR(HLOOKUP(AT$22,#REF!,SA_GRILLE_STEU!$A33+2,FALSE),"")</f>
        <v/>
      </c>
      <c r="AY33" s="557">
        <v>8</v>
      </c>
      <c r="AZ33" s="112" t="str">
        <f>IFERROR(HLOOKUP(AY$22,#REF!,SA_GRILLE_STEU!$A33+2,FALSE),"")</f>
        <v/>
      </c>
      <c r="BA33" s="186"/>
      <c r="BB33" s="144" t="str">
        <f>IFERROR(HLOOKUP(AY$22,#REF!,SA_GRILLE_STEU!$A33+2,FALSE),"")</f>
        <v/>
      </c>
      <c r="BC33" s="146" t="str">
        <f>IFERROR(HLOOKUP(AY$22,#REF!,SA_GRILLE_STEU!$A33+2,FALSE),"")</f>
        <v/>
      </c>
      <c r="BD33" s="557">
        <v>8</v>
      </c>
      <c r="BE33" s="20" t="str">
        <f>IFERROR(HLOOKUP(BD$22,#REF!,SA_GRILLE_STEU!$A33+2,FALSE),"")</f>
        <v/>
      </c>
      <c r="BF33" s="186"/>
      <c r="BG33" s="147" t="str">
        <f>IFERROR(HLOOKUP(BD$22,#REF!,SA_GRILLE_STEU!$A33+2,FALSE),"")</f>
        <v/>
      </c>
      <c r="BH33" s="146" t="str">
        <f>IFERROR(HLOOKUP(BD$22,#REF!,SA_GRILLE_STEU!$A33+2,FALSE),"")</f>
        <v/>
      </c>
    </row>
    <row r="34" spans="1:60" s="172" customFormat="1" ht="20.100000000000001" customHeight="1" x14ac:dyDescent="0.4">
      <c r="A34" s="557">
        <v>9</v>
      </c>
      <c r="B34" s="5" t="str">
        <f>IFERROR(HLOOKUP(A$22,#REF!,SA_GRILLE_STEU!$A34+2,FALSE),"")</f>
        <v/>
      </c>
      <c r="C34" s="186"/>
      <c r="D34" s="144" t="str">
        <f>IFERROR(HLOOKUP(A$22,#REF!,SA_GRILLE_STEU!$A34+2,FALSE),"")</f>
        <v/>
      </c>
      <c r="E34" s="146" t="str">
        <f>IFERROR(HLOOKUP(A$22,#REF!,SA_GRILLE_STEU!$A34+2,FALSE),"")</f>
        <v/>
      </c>
      <c r="F34" s="557">
        <v>9</v>
      </c>
      <c r="G34" s="20" t="str">
        <f>IFERROR(HLOOKUP(F$22,#REF!,SA_GRILLE_STEU!$A34+2,FALSE),"")</f>
        <v/>
      </c>
      <c r="H34" s="186"/>
      <c r="I34" s="144" t="str">
        <f>IFERROR(HLOOKUP(F$22,#REF!,SA_GRILLE_STEU!$A34+2,FALSE),"")</f>
        <v/>
      </c>
      <c r="J34" s="146" t="str">
        <f>IFERROR(HLOOKUP(F$22,#REF!,SA_GRILLE_STEU!$A34+2,FALSE),"")</f>
        <v/>
      </c>
      <c r="K34" s="173">
        <v>9</v>
      </c>
      <c r="L34" s="5" t="str">
        <f>IFERROR(HLOOKUP(K$22,#REF!,SA_GRILLE_STEU!$A34+2,FALSE),"")</f>
        <v/>
      </c>
      <c r="M34" s="186"/>
      <c r="N34" s="144" t="str">
        <f>IFERROR(HLOOKUP(K$22,#REF!,SA_GRILLE_STEU!$A34+2,FALSE),"")</f>
        <v/>
      </c>
      <c r="O34" s="146" t="str">
        <f>IFERROR(HLOOKUP(K$22,#REF!,SA_GRILLE_STEU!$A34+2,FALSE),"")</f>
        <v/>
      </c>
      <c r="P34" s="173">
        <v>9</v>
      </c>
      <c r="Q34" s="5" t="str">
        <f>IFERROR(HLOOKUP(P$22,#REF!,SA_GRILLE_STEU!$A34+2,FALSE),"")</f>
        <v/>
      </c>
      <c r="R34" s="186"/>
      <c r="S34" s="144" t="str">
        <f>IFERROR(HLOOKUP(P$22,#REF!,SA_GRILLE_STEU!$A34+2,FALSE),"")</f>
        <v/>
      </c>
      <c r="T34" s="146" t="str">
        <f>IFERROR(HLOOKUP(P$22,#REF!,SA_GRILLE_STEU!$A34+2,FALSE),"")</f>
        <v/>
      </c>
      <c r="U34" s="173">
        <v>9</v>
      </c>
      <c r="V34" s="20" t="str">
        <f>IFERROR(HLOOKUP(U$22,#REF!,SA_GRILLE_STEU!$A34+2,FALSE),"")</f>
        <v/>
      </c>
      <c r="W34" s="186"/>
      <c r="X34" s="144" t="str">
        <f>IFERROR(HLOOKUP(U$22,#REF!,SA_GRILLE_STEU!$A34+2,FALSE),"")</f>
        <v/>
      </c>
      <c r="Y34" s="146" t="str">
        <f>IFERROR(HLOOKUP(U$22,#REF!,SA_GRILLE_STEU!$A34+2,FALSE),"")</f>
        <v/>
      </c>
      <c r="Z34" s="557">
        <v>9</v>
      </c>
      <c r="AA34" s="20" t="str">
        <f>IFERROR(HLOOKUP(Z$22,#REF!,SA_GRILLE_STEU!$A34+2,FALSE),"")</f>
        <v/>
      </c>
      <c r="AB34" s="186"/>
      <c r="AC34" s="144" t="str">
        <f>IFERROR(HLOOKUP(Z$22,#REF!,SA_GRILLE_STEU!$A34+2,FALSE),"")</f>
        <v/>
      </c>
      <c r="AD34" s="146" t="str">
        <f>IFERROR(HLOOKUP(Z$22,#REF!,SA_GRILLE_STEU!$A34+2,FALSE),"")</f>
        <v/>
      </c>
      <c r="AE34" s="557">
        <v>9</v>
      </c>
      <c r="AF34" s="20" t="str">
        <f>IFERROR(HLOOKUP(AE$22,#REF!,SA_GRILLE_STEU!$A34+2,FALSE),"")</f>
        <v/>
      </c>
      <c r="AG34" s="186"/>
      <c r="AH34" s="144" t="str">
        <f>IFERROR(HLOOKUP(AE$22,#REF!,SA_GRILLE_STEU!$A34+2,FALSE),"")</f>
        <v/>
      </c>
      <c r="AI34" s="146" t="str">
        <f>IFERROR(HLOOKUP(AE$22,#REF!,SA_GRILLE_STEU!$A34+2,FALSE),"")</f>
        <v/>
      </c>
      <c r="AJ34" s="557">
        <v>9</v>
      </c>
      <c r="AK34" s="112" t="str">
        <f>IFERROR(HLOOKUP(AJ$22,#REF!,SA_GRILLE_STEU!$A34+2,FALSE),"")</f>
        <v/>
      </c>
      <c r="AL34" s="197"/>
      <c r="AM34" s="144" t="str">
        <f>IFERROR(HLOOKUP(AJ$22,#REF!,SA_GRILLE_STEU!$A34+2,FALSE),"")</f>
        <v/>
      </c>
      <c r="AN34" s="146" t="str">
        <f>IFERROR(HLOOKUP(AJ$22,#REF!,SA_GRILLE_STEU!$A34+2,FALSE),"")</f>
        <v/>
      </c>
      <c r="AO34" s="557">
        <v>9</v>
      </c>
      <c r="AP34" s="20" t="str">
        <f>IFERROR(HLOOKUP(AO$22,#REF!,SA_GRILLE_STEU!$A34+2,FALSE),"")</f>
        <v/>
      </c>
      <c r="AQ34" s="186"/>
      <c r="AR34" s="144" t="str">
        <f>IFERROR(HLOOKUP(AO$22,#REF!,SA_GRILLE_STEU!$A34+2,FALSE),"")</f>
        <v/>
      </c>
      <c r="AS34" s="146" t="str">
        <f>IFERROR(HLOOKUP(AO$22,#REF!,SA_GRILLE_STEU!$A34+2,FALSE),"")</f>
        <v/>
      </c>
      <c r="AT34" s="557">
        <v>9</v>
      </c>
      <c r="AU34" s="20" t="str">
        <f>IFERROR(HLOOKUP(AT$22,#REF!,SA_GRILLE_STEU!$A34+2,FALSE),"")</f>
        <v/>
      </c>
      <c r="AV34" s="186"/>
      <c r="AW34" s="144" t="str">
        <f>IFERROR(HLOOKUP(AT$22,#REF!,SA_GRILLE_STEU!$A34+2,FALSE),"")</f>
        <v/>
      </c>
      <c r="AX34" s="146" t="str">
        <f>IFERROR(HLOOKUP(AT$22,#REF!,SA_GRILLE_STEU!$A34+2,FALSE),"")</f>
        <v/>
      </c>
      <c r="AY34" s="557">
        <v>9</v>
      </c>
      <c r="AZ34" s="112" t="str">
        <f>IFERROR(HLOOKUP(AY$22,#REF!,SA_GRILLE_STEU!$A34+2,FALSE),"")</f>
        <v/>
      </c>
      <c r="BA34" s="186"/>
      <c r="BB34" s="144" t="str">
        <f>IFERROR(HLOOKUP(AY$22,#REF!,SA_GRILLE_STEU!$A34+2,FALSE),"")</f>
        <v/>
      </c>
      <c r="BC34" s="146" t="str">
        <f>IFERROR(HLOOKUP(AY$22,#REF!,SA_GRILLE_STEU!$A34+2,FALSE),"")</f>
        <v/>
      </c>
      <c r="BD34" s="557">
        <v>9</v>
      </c>
      <c r="BE34" s="20" t="str">
        <f>IFERROR(HLOOKUP(BD$22,#REF!,SA_GRILLE_STEU!$A34+2,FALSE),"")</f>
        <v/>
      </c>
      <c r="BF34" s="186"/>
      <c r="BG34" s="147" t="str">
        <f>IFERROR(HLOOKUP(BD$22,#REF!,SA_GRILLE_STEU!$A34+2,FALSE),"")</f>
        <v/>
      </c>
      <c r="BH34" s="146" t="str">
        <f>IFERROR(HLOOKUP(BD$22,#REF!,SA_GRILLE_STEU!$A34+2,FALSE),"")</f>
        <v/>
      </c>
    </row>
    <row r="35" spans="1:60" s="172" customFormat="1" ht="16.5" customHeight="1" x14ac:dyDescent="0.4">
      <c r="A35" s="558"/>
      <c r="B35" s="36"/>
      <c r="C35" s="186"/>
      <c r="D35" s="174"/>
      <c r="E35" s="146"/>
      <c r="F35" s="558"/>
      <c r="G35" s="36"/>
      <c r="H35" s="186"/>
      <c r="I35" s="174"/>
      <c r="J35" s="146"/>
      <c r="K35" s="175"/>
      <c r="L35" s="36"/>
      <c r="M35" s="187"/>
      <c r="N35" s="174"/>
      <c r="O35" s="146"/>
      <c r="P35" s="175"/>
      <c r="Q35" s="36"/>
      <c r="R35" s="187"/>
      <c r="S35" s="174"/>
      <c r="T35" s="146"/>
      <c r="U35" s="176"/>
      <c r="V35" s="36"/>
      <c r="W35" s="187"/>
      <c r="X35" s="174"/>
      <c r="Y35" s="146"/>
      <c r="Z35" s="559"/>
      <c r="AA35" s="36"/>
      <c r="AB35" s="187"/>
      <c r="AC35" s="174"/>
      <c r="AD35" s="146"/>
      <c r="AE35" s="559"/>
      <c r="AF35" s="36"/>
      <c r="AG35" s="187"/>
      <c r="AH35" s="174"/>
      <c r="AI35" s="146"/>
      <c r="AJ35" s="559"/>
      <c r="AK35" s="113"/>
      <c r="AL35" s="198"/>
      <c r="AM35" s="174"/>
      <c r="AN35" s="146"/>
      <c r="AO35" s="559"/>
      <c r="AP35" s="36"/>
      <c r="AQ35" s="187"/>
      <c r="AR35" s="174"/>
      <c r="AS35" s="146"/>
      <c r="AT35" s="559"/>
      <c r="AU35" s="36"/>
      <c r="AV35" s="187"/>
      <c r="AW35" s="174"/>
      <c r="AX35" s="146"/>
      <c r="AY35" s="559"/>
      <c r="AZ35" s="113"/>
      <c r="BA35" s="187"/>
      <c r="BB35" s="174"/>
      <c r="BC35" s="146"/>
      <c r="BD35" s="559"/>
      <c r="BE35" s="36"/>
      <c r="BF35" s="187"/>
      <c r="BG35" s="177"/>
      <c r="BH35" s="146"/>
    </row>
    <row r="36" spans="1:60" ht="35.25" customHeight="1" x14ac:dyDescent="0.4">
      <c r="A36" s="351" t="s">
        <v>49</v>
      </c>
      <c r="B36" s="352"/>
      <c r="C36" s="163" t="s">
        <v>50</v>
      </c>
      <c r="D36" s="164" t="s">
        <v>51</v>
      </c>
      <c r="E36" s="178"/>
      <c r="F36" s="351" t="s">
        <v>49</v>
      </c>
      <c r="G36" s="352"/>
      <c r="H36" s="163" t="s">
        <v>50</v>
      </c>
      <c r="I36" s="164" t="s">
        <v>51</v>
      </c>
      <c r="J36" s="178"/>
      <c r="K36" s="351" t="s">
        <v>49</v>
      </c>
      <c r="L36" s="352"/>
      <c r="M36" s="163" t="s">
        <v>50</v>
      </c>
      <c r="N36" s="164" t="s">
        <v>51</v>
      </c>
      <c r="O36" s="178"/>
      <c r="P36" s="351" t="s">
        <v>49</v>
      </c>
      <c r="Q36" s="352"/>
      <c r="R36" s="163" t="s">
        <v>50</v>
      </c>
      <c r="S36" s="164" t="s">
        <v>51</v>
      </c>
      <c r="T36" s="143"/>
      <c r="U36" s="351" t="s">
        <v>49</v>
      </c>
      <c r="V36" s="352"/>
      <c r="W36" s="163" t="s">
        <v>50</v>
      </c>
      <c r="X36" s="164" t="s">
        <v>51</v>
      </c>
      <c r="Y36" s="143"/>
      <c r="Z36" s="351" t="s">
        <v>49</v>
      </c>
      <c r="AA36" s="352"/>
      <c r="AB36" s="163" t="s">
        <v>50</v>
      </c>
      <c r="AC36" s="164" t="s">
        <v>51</v>
      </c>
      <c r="AD36" s="143"/>
      <c r="AE36" s="351" t="s">
        <v>49</v>
      </c>
      <c r="AF36" s="352"/>
      <c r="AG36" s="163" t="s">
        <v>50</v>
      </c>
      <c r="AH36" s="164" t="s">
        <v>51</v>
      </c>
      <c r="AI36" s="143"/>
      <c r="AJ36" s="351" t="s">
        <v>49</v>
      </c>
      <c r="AK36" s="352"/>
      <c r="AL36" s="163" t="s">
        <v>50</v>
      </c>
      <c r="AM36" s="164" t="s">
        <v>51</v>
      </c>
      <c r="AN36" s="143"/>
      <c r="AO36" s="351" t="s">
        <v>49</v>
      </c>
      <c r="AP36" s="352"/>
      <c r="AQ36" s="163" t="s">
        <v>50</v>
      </c>
      <c r="AR36" s="164" t="s">
        <v>51</v>
      </c>
      <c r="AS36" s="143"/>
      <c r="AT36" s="351" t="s">
        <v>49</v>
      </c>
      <c r="AU36" s="352"/>
      <c r="AV36" s="163" t="s">
        <v>50</v>
      </c>
      <c r="AW36" s="164" t="s">
        <v>51</v>
      </c>
      <c r="AX36" s="143"/>
      <c r="AY36" s="351" t="s">
        <v>49</v>
      </c>
      <c r="AZ36" s="352"/>
      <c r="BA36" s="163" t="s">
        <v>50</v>
      </c>
      <c r="BB36" s="164" t="s">
        <v>51</v>
      </c>
      <c r="BC36" s="143"/>
      <c r="BD36" s="351" t="s">
        <v>49</v>
      </c>
      <c r="BE36" s="352"/>
      <c r="BF36" s="163" t="s">
        <v>50</v>
      </c>
      <c r="BG36" s="164" t="s">
        <v>51</v>
      </c>
      <c r="BH36" s="146"/>
    </row>
    <row r="37" spans="1:60" s="153" customFormat="1" ht="60" customHeight="1" x14ac:dyDescent="0.4">
      <c r="A37" s="553"/>
      <c r="B37" s="200"/>
      <c r="C37" s="189"/>
      <c r="D37" s="151">
        <f>IF(A22="","",IF(A22="Préleveur A3",PARAM!#REF!,IF((SUMIF(C26:C34,"Validé",D26:D34)+SUMIF(C26:C34,"Validé avec réserve",D26:D34))&gt;100,100,SUMIF(C26:C34,"Validé",D26:D34)+SUMIF(C26:C34,"Validé avec réserve",D26:D34))))</f>
        <v>0</v>
      </c>
      <c r="E37" s="179"/>
      <c r="F37" s="553"/>
      <c r="G37" s="192"/>
      <c r="H37" s="189"/>
      <c r="I37" s="151" t="str">
        <f>IF(F22="","",IF(F22="Préleveur A3",PARAM!#REF!,IF((SUMIF(H26:H34,"Validé",I26:I34)+SUMIF(H26:H34,"Validé avec réserve",I26:I34))&gt;100,100,SUMIF(H26:H34,"Validé",I26:I34)+SUMIF(H26:H34,"Validé avec réserve",I26:I34))))</f>
        <v/>
      </c>
      <c r="J37" s="179"/>
      <c r="K37" s="553"/>
      <c r="L37" s="192"/>
      <c r="M37" s="189"/>
      <c r="N37" s="151" t="str">
        <f>IF(K22="","",IF(K22="Préleveur A3",PARAM!#REF!,IF((SUMIF(M26:M34,"Validé",N26:N34)+SUMIF(M26:M34,"Validé avec réserve",N26:N34))&gt;100,100,SUMIF(M26:M34,"Validé",N26:N34)+SUMIF(M26:M34,"Validé avec réserve",N26:N34))))</f>
        <v/>
      </c>
      <c r="O37" s="179"/>
      <c r="P37" s="180"/>
      <c r="Q37" s="192"/>
      <c r="R37" s="189"/>
      <c r="S37" s="151" t="str">
        <f>IF(P22="","",IF(P22="Préleveur A3",PARAM!#REF!,IF((SUMIF(R26:R34,"Validé",S26:S34)+SUMIF(R26:R34,"Validé avec réserve",S26:S34))&gt;100,100,SUMIF(R26:R34,"Validé",S26:S34)+SUMIF(R26:R34,"Validé avec réserve",S26:S34))))</f>
        <v/>
      </c>
      <c r="T37" s="179"/>
      <c r="U37" s="181"/>
      <c r="V37" s="192"/>
      <c r="W37" s="189"/>
      <c r="X37" s="151" t="str">
        <f>IF(U22="","",IF(U22="Préleveur A3",PARAM!#REF!,IF((SUMIF(W26:W34,"Validé",X26:X34)+SUMIF(W26:W34,"Validé avec réserve",X26:X34))&gt;100,100,SUMIF(W26:W34,"Validé",X26:X34)+SUMIF(W26:W34,"Validé avec réserve",X26:X34))))</f>
        <v/>
      </c>
      <c r="Y37" s="179"/>
      <c r="Z37" s="555"/>
      <c r="AA37" s="192"/>
      <c r="AB37" s="189"/>
      <c r="AC37" s="151" t="str">
        <f>IF(Z22="","",IF(Z22="Préleveur A3",PARAM!#REF!,IF((SUMIF(AB26:AB34,"Validé",AC26:AC34)+SUMIF(AB26:AB34,"Validé avec réserve",AC26:AC34))&gt;100,100,SUMIF(AB26:AB34,"Validé",AC26:AC34)+SUMIF(AB26:AB34,"Validé avec réserve",AC26:AC34))))</f>
        <v/>
      </c>
      <c r="AD37" s="179"/>
      <c r="AE37" s="555"/>
      <c r="AF37" s="192"/>
      <c r="AG37" s="189"/>
      <c r="AH37" s="151" t="str">
        <f>IF(AE22="","",IF(AE22="Préleveur A3",PARAM!#REF!,IF((SUMIF(AG26:AG34,"Validé",AH26:AH34)+SUMIF(AG26:AG34,"Validé avec réserve",AH26:AH34))&gt;100,100,SUMIF(AG26:AG34,"Validé",AH26:AH34)+SUMIF(AG26:AG34,"Validé avec réserve",AH26:AH34))))</f>
        <v/>
      </c>
      <c r="AI37" s="179"/>
      <c r="AJ37" s="555"/>
      <c r="AK37" s="192"/>
      <c r="AL37" s="189"/>
      <c r="AM37" s="151" t="str">
        <f>IF(AJ22="","",IF(AJ22="Préleveur A3",PARAM!#REF!,IF((SUMIF(AL26:AL34,"Validé",AM26:AM34)+SUMIF(AL26:AL34,"Validé avec réserve",AM26:AM34))&gt;100,100,SUMIF(AL26:AL34,"Validé",AM26:AM34)+SUMIF(AL26:AL34,"Validé avec réserve",AM26:AM34))))</f>
        <v/>
      </c>
      <c r="AN37" s="179"/>
      <c r="AO37" s="555"/>
      <c r="AP37" s="192"/>
      <c r="AQ37" s="189"/>
      <c r="AR37" s="151" t="str">
        <f>IF(AO22="","",IF(AO22="Préleveur A3",PARAM!#REF!,IF((SUMIF(AQ26:AQ34,"Validé",AR26:AR34)+SUMIF(AQ26:AQ34,"Validé avec réserve",AR26:AR34))&gt;100,100,SUMIF(AQ26:AQ34,"Validé",AR26:AR34)+SUMIF(AQ26:AQ34,"Validé avec réserve",AR26:AR34))))</f>
        <v/>
      </c>
      <c r="AS37" s="179"/>
      <c r="AT37" s="555"/>
      <c r="AU37" s="192"/>
      <c r="AV37" s="189"/>
      <c r="AW37" s="151" t="str">
        <f>IF(AT22="","",IF(AT22="Préleveur A3",PARAM!#REF!,IF((SUMIF(AV26:AV34,"Validé",AW26:AW34)+SUMIF(AV26:AV34,"Validé avec réserve",AW26:AW34))&gt;100,100,SUMIF(AV26:AV34,"Validé",AW26:AW34)+SUMIF(AV26:AV34,"Validé avec réserve",AW26:AW34))))</f>
        <v/>
      </c>
      <c r="AX37" s="179"/>
      <c r="AY37" s="555"/>
      <c r="AZ37" s="192"/>
      <c r="BA37" s="189"/>
      <c r="BB37" s="151" t="str">
        <f>IF(AY22="","",IF(AY22="Préleveur A3",PARAM!#REF!,IF((SUMIF(BA26:BA34,"Validé",BB26:BB34)+SUMIF(BA26:BA34,"Validé avec réserve",BB26:BB34))&gt;100,100,SUMIF(BA26:BA34,"Validé",BB26:BB34)+SUMIF(BA26:BA34,"Validé avec réserve",BB26:BB34))))</f>
        <v/>
      </c>
      <c r="BC37" s="179"/>
      <c r="BD37" s="555"/>
      <c r="BE37" s="188"/>
      <c r="BF37" s="189"/>
      <c r="BG37" s="151" t="str">
        <f>IF(BD22="","",IF(BD22="Préleveur A3",PARAM!#REF!,IF((SUMIF(BF26:BF34,"Validé",BG26:BG34)+SUMIF(BF26:BF34,"Validé avec réserve",BG26:BG34))&gt;100,100,SUMIF(BF26:BF34,"Validé",BG26:BG34)+SUMIF(BF26:BF34,"Validé avec réserve",BG26:BG34))))</f>
        <v/>
      </c>
      <c r="BH37" s="182"/>
    </row>
  </sheetData>
  <mergeCells count="156">
    <mergeCell ref="AY5:BB5"/>
    <mergeCell ref="AO4:AR4"/>
    <mergeCell ref="AQ3:AR3"/>
    <mergeCell ref="AQ2:AR2"/>
    <mergeCell ref="AO1:AR1"/>
    <mergeCell ref="AT22:AW22"/>
    <mergeCell ref="AT21:AW21"/>
    <mergeCell ref="AT5:AW5"/>
    <mergeCell ref="AT4:AW4"/>
    <mergeCell ref="AV3:AW3"/>
    <mergeCell ref="AV2:AW2"/>
    <mergeCell ref="AT1:AW1"/>
    <mergeCell ref="AT2:AU2"/>
    <mergeCell ref="AY4:BB4"/>
    <mergeCell ref="U5:X5"/>
    <mergeCell ref="U4:X4"/>
    <mergeCell ref="W3:X3"/>
    <mergeCell ref="W2:X2"/>
    <mergeCell ref="U21:X21"/>
    <mergeCell ref="U22:X22"/>
    <mergeCell ref="BA3:BB3"/>
    <mergeCell ref="BA2:BB2"/>
    <mergeCell ref="Z22:AC22"/>
    <mergeCell ref="Z21:AC21"/>
    <mergeCell ref="Z5:AC5"/>
    <mergeCell ref="Z4:AC4"/>
    <mergeCell ref="AB3:AC3"/>
    <mergeCell ref="AB2:AC2"/>
    <mergeCell ref="AJ5:AM5"/>
    <mergeCell ref="AJ4:AM4"/>
    <mergeCell ref="AL3:AM3"/>
    <mergeCell ref="AL2:AM2"/>
    <mergeCell ref="AE5:AH5"/>
    <mergeCell ref="AG3:AH3"/>
    <mergeCell ref="AO22:AR22"/>
    <mergeCell ref="AO21:AR21"/>
    <mergeCell ref="AO5:AR5"/>
    <mergeCell ref="U3:V3"/>
    <mergeCell ref="BD36:BE36"/>
    <mergeCell ref="AE4:AH4"/>
    <mergeCell ref="A36:B36"/>
    <mergeCell ref="AY18:AZ18"/>
    <mergeCell ref="AT18:AU18"/>
    <mergeCell ref="AO18:AP18"/>
    <mergeCell ref="Z18:AA18"/>
    <mergeCell ref="U18:V18"/>
    <mergeCell ref="P18:Q18"/>
    <mergeCell ref="K18:L18"/>
    <mergeCell ref="A18:B18"/>
    <mergeCell ref="F18:G18"/>
    <mergeCell ref="AE18:AF18"/>
    <mergeCell ref="AJ18:AK18"/>
    <mergeCell ref="F22:I22"/>
    <mergeCell ref="AJ21:AM21"/>
    <mergeCell ref="AJ22:AM22"/>
    <mergeCell ref="AE22:AH22"/>
    <mergeCell ref="AE21:AH21"/>
    <mergeCell ref="F21:I21"/>
    <mergeCell ref="P22:S22"/>
    <mergeCell ref="K22:N22"/>
    <mergeCell ref="K21:N21"/>
    <mergeCell ref="P21:S21"/>
    <mergeCell ref="AY36:AZ36"/>
    <mergeCell ref="F36:G36"/>
    <mergeCell ref="K36:L36"/>
    <mergeCell ref="P36:Q36"/>
    <mergeCell ref="AT36:AU36"/>
    <mergeCell ref="U36:V36"/>
    <mergeCell ref="Z36:AA36"/>
    <mergeCell ref="AE36:AF36"/>
    <mergeCell ref="AJ36:AK36"/>
    <mergeCell ref="AO36:AP36"/>
    <mergeCell ref="Z3:AA3"/>
    <mergeCell ref="AE3:AF3"/>
    <mergeCell ref="AJ3:AK3"/>
    <mergeCell ref="AO3:AP3"/>
    <mergeCell ref="AT3:AU3"/>
    <mergeCell ref="AY3:AZ3"/>
    <mergeCell ref="C3:D3"/>
    <mergeCell ref="H3:I3"/>
    <mergeCell ref="M3:N3"/>
    <mergeCell ref="R3:S3"/>
    <mergeCell ref="A5:D5"/>
    <mergeCell ref="F5:I5"/>
    <mergeCell ref="K5:N5"/>
    <mergeCell ref="P5:S5"/>
    <mergeCell ref="A4:D4"/>
    <mergeCell ref="F4:I4"/>
    <mergeCell ref="K4:N4"/>
    <mergeCell ref="P4:S4"/>
    <mergeCell ref="A3:B3"/>
    <mergeCell ref="F3:G3"/>
    <mergeCell ref="K3:L3"/>
    <mergeCell ref="P3:Q3"/>
    <mergeCell ref="Z2:AA2"/>
    <mergeCell ref="AE2:AF2"/>
    <mergeCell ref="AJ2:AK2"/>
    <mergeCell ref="AO2:AP2"/>
    <mergeCell ref="AG2:AH2"/>
    <mergeCell ref="AE1:AH1"/>
    <mergeCell ref="AY1:BB1"/>
    <mergeCell ref="Z1:AC1"/>
    <mergeCell ref="AJ1:AM1"/>
    <mergeCell ref="A1:D1"/>
    <mergeCell ref="F1:I1"/>
    <mergeCell ref="K1:N1"/>
    <mergeCell ref="P1:S1"/>
    <mergeCell ref="U1:X1"/>
    <mergeCell ref="A2:B2"/>
    <mergeCell ref="F2:G2"/>
    <mergeCell ref="K2:L2"/>
    <mergeCell ref="P2:Q2"/>
    <mergeCell ref="U2:V2"/>
    <mergeCell ref="BD1:BG1"/>
    <mergeCell ref="BD2:BE2"/>
    <mergeCell ref="BF2:BG2"/>
    <mergeCell ref="BD3:BE3"/>
    <mergeCell ref="BF3:BG3"/>
    <mergeCell ref="BD4:BG4"/>
    <mergeCell ref="BD5:BG5"/>
    <mergeCell ref="A7:B7"/>
    <mergeCell ref="F7:G7"/>
    <mergeCell ref="K7:L7"/>
    <mergeCell ref="P7:Q7"/>
    <mergeCell ref="U7:V7"/>
    <mergeCell ref="Z7:AA7"/>
    <mergeCell ref="AE7:AF7"/>
    <mergeCell ref="AJ7:AK7"/>
    <mergeCell ref="AO7:AP7"/>
    <mergeCell ref="AT7:AU7"/>
    <mergeCell ref="AY7:AZ7"/>
    <mergeCell ref="BD7:BE7"/>
    <mergeCell ref="AY2:AZ2"/>
    <mergeCell ref="C2:D2"/>
    <mergeCell ref="H2:I2"/>
    <mergeCell ref="M2:N2"/>
    <mergeCell ref="R2:S2"/>
    <mergeCell ref="BD18:BE18"/>
    <mergeCell ref="BD21:BG21"/>
    <mergeCell ref="BD22:BG22"/>
    <mergeCell ref="A24:B24"/>
    <mergeCell ref="F24:G24"/>
    <mergeCell ref="K24:L24"/>
    <mergeCell ref="P24:Q24"/>
    <mergeCell ref="U24:V24"/>
    <mergeCell ref="Z24:AA24"/>
    <mergeCell ref="AE24:AF24"/>
    <mergeCell ref="AJ24:AK24"/>
    <mergeCell ref="AO24:AP24"/>
    <mergeCell ref="AT24:AU24"/>
    <mergeCell ref="AY24:AZ24"/>
    <mergeCell ref="BD24:BE24"/>
    <mergeCell ref="A21:D21"/>
    <mergeCell ref="A22:D22"/>
    <mergeCell ref="AY22:BB22"/>
    <mergeCell ref="AY21:BB21"/>
  </mergeCells>
  <conditionalFormatting sqref="C9:C17">
    <cfRule type="containsText" dxfId="445" priority="114" operator="containsText" text="Non validé">
      <formula>NOT(ISERROR(SEARCH("Non validé",C9)))</formula>
    </cfRule>
    <cfRule type="containsText" dxfId="444" priority="113" operator="containsText" text="Non contrôlé">
      <formula>NOT(ISERROR(SEARCH("Non contrôlé",C9)))</formula>
    </cfRule>
    <cfRule type="containsText" dxfId="443" priority="115" operator="containsText" text="réserve">
      <formula>NOT(ISERROR(SEARCH("réserve",C9)))</formula>
    </cfRule>
    <cfRule type="endsWith" dxfId="442" priority="116" operator="endsWith" text="Validé">
      <formula>RIGHT(C9,LEN("Validé"))="Validé"</formula>
    </cfRule>
  </conditionalFormatting>
  <conditionalFormatting sqref="C19:C20">
    <cfRule type="endsWith" dxfId="441" priority="112" operator="endsWith" text="Validé">
      <formula>RIGHT(C19,LEN("Validé"))="Validé"</formula>
    </cfRule>
    <cfRule type="containsText" dxfId="440" priority="111" operator="containsText" text="réserve">
      <formula>NOT(ISERROR(SEARCH("réserve",C19)))</formula>
    </cfRule>
    <cfRule type="containsText" dxfId="439" priority="109" operator="containsText" text="Non contrôlé">
      <formula>NOT(ISERROR(SEARCH("Non contrôlé",C19)))</formula>
    </cfRule>
    <cfRule type="containsText" dxfId="438" priority="110" operator="containsText" text="Non validé">
      <formula>NOT(ISERROR(SEARCH("Non validé",C19)))</formula>
    </cfRule>
  </conditionalFormatting>
  <conditionalFormatting sqref="C26:C35">
    <cfRule type="containsText" dxfId="437" priority="129" operator="containsText" text="Non contrôlé">
      <formula>NOT(ISERROR(SEARCH("Non contrôlé",C26)))</formula>
    </cfRule>
    <cfRule type="containsText" dxfId="436" priority="130" operator="containsText" text="Non validé">
      <formula>NOT(ISERROR(SEARCH("Non validé",C26)))</formula>
    </cfRule>
    <cfRule type="endsWith" dxfId="435" priority="132" operator="endsWith" text="Validé">
      <formula>RIGHT(C26,LEN("Validé"))="Validé"</formula>
    </cfRule>
    <cfRule type="containsText" dxfId="434" priority="131" operator="containsText" text="réserve">
      <formula>NOT(ISERROR(SEARCH("réserve",C26)))</formula>
    </cfRule>
  </conditionalFormatting>
  <conditionalFormatting sqref="C37">
    <cfRule type="containsText" dxfId="433" priority="125" operator="containsText" text="Non contrôlé">
      <formula>NOT(ISERROR(SEARCH("Non contrôlé",C37)))</formula>
    </cfRule>
    <cfRule type="containsText" dxfId="432" priority="126" operator="containsText" text="Non validé">
      <formula>NOT(ISERROR(SEARCH("Non validé",C37)))</formula>
    </cfRule>
    <cfRule type="containsText" dxfId="431" priority="127" operator="containsText" text="réserve">
      <formula>NOT(ISERROR(SEARCH("réserve",C37)))</formula>
    </cfRule>
    <cfRule type="endsWith" dxfId="430" priority="128" operator="endsWith" text="Validé">
      <formula>RIGHT(C37,LEN("Validé"))="Validé"</formula>
    </cfRule>
  </conditionalFormatting>
  <conditionalFormatting sqref="D19">
    <cfRule type="cellIs" dxfId="429" priority="72" operator="lessThan">
      <formula>69</formula>
    </cfRule>
    <cfRule type="cellIs" dxfId="428" priority="70" operator="greaterThanOrEqual">
      <formula>80</formula>
    </cfRule>
    <cfRule type="cellIs" dxfId="427" priority="71" operator="between">
      <formula>70</formula>
      <formula>79</formula>
    </cfRule>
  </conditionalFormatting>
  <conditionalFormatting sqref="D37">
    <cfRule type="cellIs" dxfId="426" priority="56" operator="between">
      <formula>70</formula>
      <formula>79</formula>
    </cfRule>
    <cfRule type="cellIs" dxfId="425" priority="57" operator="lessThan">
      <formula>69</formula>
    </cfRule>
    <cfRule type="cellIs" dxfId="424" priority="55" operator="greaterThanOrEqual">
      <formula>80</formula>
    </cfRule>
  </conditionalFormatting>
  <conditionalFormatting sqref="H9:H17">
    <cfRule type="containsText" dxfId="423" priority="79" operator="containsText" text="réserve">
      <formula>NOT(ISERROR(SEARCH("réserve",H9)))</formula>
    </cfRule>
    <cfRule type="endsWith" dxfId="422" priority="80" operator="endsWith" text="Validé">
      <formula>RIGHT(H9,LEN("Validé"))="Validé"</formula>
    </cfRule>
    <cfRule type="containsText" dxfId="421" priority="77" operator="containsText" text="Non contrôlé">
      <formula>NOT(ISERROR(SEARCH("Non contrôlé",H9)))</formula>
    </cfRule>
    <cfRule type="containsText" dxfId="420" priority="78" operator="containsText" text="Non validé">
      <formula>NOT(ISERROR(SEARCH("Non validé",H9)))</formula>
    </cfRule>
  </conditionalFormatting>
  <conditionalFormatting sqref="H19:H20">
    <cfRule type="containsText" dxfId="419" priority="233" operator="containsText" text="Non contrôlé">
      <formula>NOT(ISERROR(SEARCH("Non contrôlé",H19)))</formula>
    </cfRule>
    <cfRule type="endsWith" dxfId="418" priority="236" operator="endsWith" text="Validé">
      <formula>RIGHT(H19,LEN("Validé"))="Validé"</formula>
    </cfRule>
    <cfRule type="containsText" dxfId="417" priority="235" operator="containsText" text="réserve">
      <formula>NOT(ISERROR(SEARCH("réserve",H19)))</formula>
    </cfRule>
    <cfRule type="containsText" dxfId="416" priority="234" operator="containsText" text="Non validé">
      <formula>NOT(ISERROR(SEARCH("Non validé",H19)))</formula>
    </cfRule>
  </conditionalFormatting>
  <conditionalFormatting sqref="H26:H35">
    <cfRule type="containsText" dxfId="415" priority="106" operator="containsText" text="Non validé">
      <formula>NOT(ISERROR(SEARCH("Non validé",H26)))</formula>
    </cfRule>
    <cfRule type="containsText" dxfId="414" priority="105" operator="containsText" text="Non contrôlé">
      <formula>NOT(ISERROR(SEARCH("Non contrôlé",H26)))</formula>
    </cfRule>
    <cfRule type="endsWith" dxfId="413" priority="108" operator="endsWith" text="Validé">
      <formula>RIGHT(H26,LEN("Validé"))="Validé"</formula>
    </cfRule>
    <cfRule type="containsText" dxfId="412" priority="107" operator="containsText" text="réserve">
      <formula>NOT(ISERROR(SEARCH("réserve",H26)))</formula>
    </cfRule>
  </conditionalFormatting>
  <conditionalFormatting sqref="H37">
    <cfRule type="containsText" dxfId="411" priority="133" operator="containsText" text="Non contrôlé">
      <formula>NOT(ISERROR(SEARCH("Non contrôlé",H37)))</formula>
    </cfRule>
    <cfRule type="endsWith" dxfId="410" priority="136" operator="endsWith" text="Validé">
      <formula>RIGHT(H37,LEN("Validé"))="Validé"</formula>
    </cfRule>
    <cfRule type="containsText" dxfId="409" priority="135" operator="containsText" text="réserve">
      <formula>NOT(ISERROR(SEARCH("réserve",H37)))</formula>
    </cfRule>
    <cfRule type="containsText" dxfId="408" priority="134" operator="containsText" text="Non validé">
      <formula>NOT(ISERROR(SEARCH("Non validé",H37)))</formula>
    </cfRule>
  </conditionalFormatting>
  <conditionalFormatting sqref="I19">
    <cfRule type="cellIs" dxfId="407" priority="67" operator="greaterThanOrEqual">
      <formula>80</formula>
    </cfRule>
    <cfRule type="cellIs" dxfId="406" priority="68" operator="between">
      <formula>70</formula>
      <formula>79</formula>
    </cfRule>
    <cfRule type="cellIs" dxfId="405" priority="69" operator="lessThan">
      <formula>69</formula>
    </cfRule>
  </conditionalFormatting>
  <conditionalFormatting sqref="I37">
    <cfRule type="cellIs" dxfId="404" priority="52" operator="greaterThanOrEqual">
      <formula>80</formula>
    </cfRule>
    <cfRule type="cellIs" dxfId="403" priority="53" operator="between">
      <formula>70</formula>
      <formula>79</formula>
    </cfRule>
    <cfRule type="cellIs" dxfId="402" priority="54" operator="lessThan">
      <formula>69</formula>
    </cfRule>
  </conditionalFormatting>
  <conditionalFormatting sqref="M9:M17">
    <cfRule type="endsWith" dxfId="401" priority="248" operator="endsWith" text="Validé">
      <formula>RIGHT(M9,LEN("Validé"))="Validé"</formula>
    </cfRule>
    <cfRule type="containsText" dxfId="400" priority="247" operator="containsText" text="réserve">
      <formula>NOT(ISERROR(SEARCH("réserve",M9)))</formula>
    </cfRule>
    <cfRule type="containsText" dxfId="399" priority="245" operator="containsText" text="Non contrôlé">
      <formula>NOT(ISERROR(SEARCH("Non contrôlé",M9)))</formula>
    </cfRule>
    <cfRule type="containsText" dxfId="398" priority="246" operator="containsText" text="Non validé">
      <formula>NOT(ISERROR(SEARCH("Non validé",M9)))</formula>
    </cfRule>
  </conditionalFormatting>
  <conditionalFormatting sqref="M19:M20">
    <cfRule type="containsText" dxfId="397" priority="241" operator="containsText" text="Non contrôlé">
      <formula>NOT(ISERROR(SEARCH("Non contrôlé",M19)))</formula>
    </cfRule>
    <cfRule type="containsText" dxfId="396" priority="242" operator="containsText" text="Non validé">
      <formula>NOT(ISERROR(SEARCH("Non validé",M19)))</formula>
    </cfRule>
    <cfRule type="containsText" dxfId="395" priority="243" operator="containsText" text="réserve">
      <formula>NOT(ISERROR(SEARCH("réserve",M19)))</formula>
    </cfRule>
    <cfRule type="endsWith" dxfId="394" priority="244" operator="endsWith" text="Validé">
      <formula>RIGHT(M19,LEN("Validé"))="Validé"</formula>
    </cfRule>
  </conditionalFormatting>
  <conditionalFormatting sqref="M26:M34">
    <cfRule type="endsWith" dxfId="393" priority="144" operator="endsWith" text="Validé">
      <formula>RIGHT(M26,LEN("Validé"))="Validé"</formula>
    </cfRule>
    <cfRule type="containsText" dxfId="392" priority="143" operator="containsText" text="réserve">
      <formula>NOT(ISERROR(SEARCH("réserve",M26)))</formula>
    </cfRule>
    <cfRule type="containsText" dxfId="391" priority="141" operator="containsText" text="Non contrôlé">
      <formula>NOT(ISERROR(SEARCH("Non contrôlé",M26)))</formula>
    </cfRule>
    <cfRule type="containsText" dxfId="390" priority="142" operator="containsText" text="Non validé">
      <formula>NOT(ISERROR(SEARCH("Non validé",M26)))</formula>
    </cfRule>
  </conditionalFormatting>
  <conditionalFormatting sqref="M35">
    <cfRule type="containsText" dxfId="389" priority="146" operator="containsText" text="Non validé">
      <formula>NOT(ISERROR(SEARCH("Non validé",M35)))</formula>
    </cfRule>
    <cfRule type="containsText" dxfId="388" priority="145" operator="containsText" text="Non contrôlé">
      <formula>NOT(ISERROR(SEARCH("Non contrôlé",M35)))</formula>
    </cfRule>
    <cfRule type="endsWith" dxfId="387" priority="148" operator="endsWith" text="Validé">
      <formula>RIGHT(M35,LEN("Validé"))="Validé"</formula>
    </cfRule>
    <cfRule type="containsText" dxfId="386" priority="147" operator="containsText" text="réserve">
      <formula>NOT(ISERROR(SEARCH("réserve",M35)))</formula>
    </cfRule>
  </conditionalFormatting>
  <conditionalFormatting sqref="M37">
    <cfRule type="containsText" dxfId="385" priority="137" operator="containsText" text="Non contrôlé">
      <formula>NOT(ISERROR(SEARCH("Non contrôlé",M37)))</formula>
    </cfRule>
    <cfRule type="containsText" dxfId="384" priority="138" operator="containsText" text="Non validé">
      <formula>NOT(ISERROR(SEARCH("Non validé",M37)))</formula>
    </cfRule>
    <cfRule type="containsText" dxfId="383" priority="139" operator="containsText" text="réserve">
      <formula>NOT(ISERROR(SEARCH("réserve",M37)))</formula>
    </cfRule>
    <cfRule type="endsWith" dxfId="382" priority="140" operator="endsWith" text="Validé">
      <formula>RIGHT(M37,LEN("Validé"))="Validé"</formula>
    </cfRule>
  </conditionalFormatting>
  <conditionalFormatting sqref="N19">
    <cfRule type="cellIs" dxfId="381" priority="65" operator="between">
      <formula>70</formula>
      <formula>79</formula>
    </cfRule>
    <cfRule type="cellIs" dxfId="380" priority="66" operator="lessThan">
      <formula>69</formula>
    </cfRule>
    <cfRule type="cellIs" dxfId="379" priority="64" operator="greaterThanOrEqual">
      <formula>80</formula>
    </cfRule>
  </conditionalFormatting>
  <conditionalFormatting sqref="N37">
    <cfRule type="cellIs" dxfId="378" priority="51" operator="lessThan">
      <formula>69</formula>
    </cfRule>
    <cfRule type="cellIs" dxfId="377" priority="50" operator="between">
      <formula>70</formula>
      <formula>79</formula>
    </cfRule>
    <cfRule type="cellIs" dxfId="376" priority="49" operator="greaterThanOrEqual">
      <formula>80</formula>
    </cfRule>
  </conditionalFormatting>
  <conditionalFormatting sqref="R9:R17">
    <cfRule type="endsWith" dxfId="375" priority="256" operator="endsWith" text="Validé">
      <formula>RIGHT(R9,LEN("Validé"))="Validé"</formula>
    </cfRule>
    <cfRule type="containsText" dxfId="374" priority="255" operator="containsText" text="réserve">
      <formula>NOT(ISERROR(SEARCH("réserve",R9)))</formula>
    </cfRule>
    <cfRule type="containsText" dxfId="373" priority="254" operator="containsText" text="Non validé">
      <formula>NOT(ISERROR(SEARCH("Non validé",R9)))</formula>
    </cfRule>
    <cfRule type="containsText" dxfId="372" priority="253" operator="containsText" text="Non contrôlé">
      <formula>NOT(ISERROR(SEARCH("Non contrôlé",R9)))</formula>
    </cfRule>
  </conditionalFormatting>
  <conditionalFormatting sqref="R19">
    <cfRule type="containsText" dxfId="371" priority="251" operator="containsText" text="réserve">
      <formula>NOT(ISERROR(SEARCH("réserve",R19)))</formula>
    </cfRule>
    <cfRule type="endsWith" dxfId="370" priority="252" operator="endsWith" text="Validé">
      <formula>RIGHT(R19,LEN("Validé"))="Validé"</formula>
    </cfRule>
    <cfRule type="containsText" dxfId="369" priority="250" operator="containsText" text="Non validé">
      <formula>NOT(ISERROR(SEARCH("Non validé",R19)))</formula>
    </cfRule>
    <cfRule type="containsText" dxfId="368" priority="249" operator="containsText" text="Non contrôlé">
      <formula>NOT(ISERROR(SEARCH("Non contrôlé",R19)))</formula>
    </cfRule>
  </conditionalFormatting>
  <conditionalFormatting sqref="R26:R34">
    <cfRule type="containsText" dxfId="367" priority="155" operator="containsText" text="réserve">
      <formula>NOT(ISERROR(SEARCH("réserve",R26)))</formula>
    </cfRule>
    <cfRule type="containsText" dxfId="366" priority="154" operator="containsText" text="Non validé">
      <formula>NOT(ISERROR(SEARCH("Non validé",R26)))</formula>
    </cfRule>
    <cfRule type="endsWith" dxfId="365" priority="156" operator="endsWith" text="Validé">
      <formula>RIGHT(R26,LEN("Validé"))="Validé"</formula>
    </cfRule>
    <cfRule type="containsText" dxfId="364" priority="153" operator="containsText" text="Non contrôlé">
      <formula>NOT(ISERROR(SEARCH("Non contrôlé",R26)))</formula>
    </cfRule>
  </conditionalFormatting>
  <conditionalFormatting sqref="R35">
    <cfRule type="containsText" dxfId="363" priority="158" operator="containsText" text="Non validé">
      <formula>NOT(ISERROR(SEARCH("Non validé",R35)))</formula>
    </cfRule>
    <cfRule type="containsText" dxfId="362" priority="157" operator="containsText" text="Non contrôlé">
      <formula>NOT(ISERROR(SEARCH("Non contrôlé",R35)))</formula>
    </cfRule>
    <cfRule type="containsText" dxfId="361" priority="159" operator="containsText" text="réserve">
      <formula>NOT(ISERROR(SEARCH("réserve",R35)))</formula>
    </cfRule>
    <cfRule type="endsWith" dxfId="360" priority="160" operator="endsWith" text="Validé">
      <formula>RIGHT(R35,LEN("Validé"))="Validé"</formula>
    </cfRule>
  </conditionalFormatting>
  <conditionalFormatting sqref="R37">
    <cfRule type="endsWith" dxfId="359" priority="152" operator="endsWith" text="Validé">
      <formula>RIGHT(R37,LEN("Validé"))="Validé"</formula>
    </cfRule>
    <cfRule type="containsText" dxfId="358" priority="151" operator="containsText" text="réserve">
      <formula>NOT(ISERROR(SEARCH("réserve",R37)))</formula>
    </cfRule>
    <cfRule type="containsText" dxfId="357" priority="150" operator="containsText" text="Non validé">
      <formula>NOT(ISERROR(SEARCH("Non validé",R37)))</formula>
    </cfRule>
    <cfRule type="containsText" dxfId="356" priority="149" operator="containsText" text="Non contrôlé">
      <formula>NOT(ISERROR(SEARCH("Non contrôlé",R37)))</formula>
    </cfRule>
  </conditionalFormatting>
  <conditionalFormatting sqref="S19">
    <cfRule type="cellIs" dxfId="355" priority="62" operator="between">
      <formula>70</formula>
      <formula>79</formula>
    </cfRule>
    <cfRule type="cellIs" dxfId="354" priority="63" operator="lessThan">
      <formula>69</formula>
    </cfRule>
    <cfRule type="cellIs" dxfId="353" priority="61" operator="greaterThanOrEqual">
      <formula>80</formula>
    </cfRule>
  </conditionalFormatting>
  <conditionalFormatting sqref="S37">
    <cfRule type="cellIs" dxfId="352" priority="48" operator="lessThan">
      <formula>69</formula>
    </cfRule>
    <cfRule type="cellIs" dxfId="351" priority="46" operator="greaterThanOrEqual">
      <formula>80</formula>
    </cfRule>
    <cfRule type="cellIs" dxfId="350" priority="47" operator="between">
      <formula>70</formula>
      <formula>79</formula>
    </cfRule>
  </conditionalFormatting>
  <conditionalFormatting sqref="W9:W17">
    <cfRule type="containsText" dxfId="349" priority="117" operator="containsText" text="Non contrôlé">
      <formula>NOT(ISERROR(SEARCH("Non contrôlé",W9)))</formula>
    </cfRule>
    <cfRule type="containsText" dxfId="348" priority="118" operator="containsText" text="Non validé">
      <formula>NOT(ISERROR(SEARCH("Non validé",W9)))</formula>
    </cfRule>
    <cfRule type="containsText" dxfId="347" priority="119" operator="containsText" text="réserve">
      <formula>NOT(ISERROR(SEARCH("réserve",W9)))</formula>
    </cfRule>
    <cfRule type="endsWith" dxfId="346" priority="120" operator="endsWith" text="Validé">
      <formula>RIGHT(W9,LEN("Validé"))="Validé"</formula>
    </cfRule>
  </conditionalFormatting>
  <conditionalFormatting sqref="W19">
    <cfRule type="containsText" dxfId="345" priority="257" operator="containsText" text="Non contrôlé">
      <formula>NOT(ISERROR(SEARCH("Non contrôlé",W19)))</formula>
    </cfRule>
    <cfRule type="containsText" dxfId="344" priority="258" operator="containsText" text="Non validé">
      <formula>NOT(ISERROR(SEARCH("Non validé",W19)))</formula>
    </cfRule>
    <cfRule type="containsText" dxfId="343" priority="259" operator="containsText" text="réserve">
      <formula>NOT(ISERROR(SEARCH("réserve",W19)))</formula>
    </cfRule>
    <cfRule type="endsWith" dxfId="342" priority="260" operator="endsWith" text="Validé">
      <formula>RIGHT(W19,LEN("Validé"))="Validé"</formula>
    </cfRule>
  </conditionalFormatting>
  <conditionalFormatting sqref="W26:W34">
    <cfRule type="containsText" dxfId="341" priority="166" operator="containsText" text="Non validé">
      <formula>NOT(ISERROR(SEARCH("Non validé",W26)))</formula>
    </cfRule>
    <cfRule type="endsWith" dxfId="340" priority="168" operator="endsWith" text="Validé">
      <formula>RIGHT(W26,LEN("Validé"))="Validé"</formula>
    </cfRule>
    <cfRule type="containsText" dxfId="339" priority="167" operator="containsText" text="réserve">
      <formula>NOT(ISERROR(SEARCH("réserve",W26)))</formula>
    </cfRule>
    <cfRule type="containsText" dxfId="338" priority="165" operator="containsText" text="Non contrôlé">
      <formula>NOT(ISERROR(SEARCH("Non contrôlé",W26)))</formula>
    </cfRule>
  </conditionalFormatting>
  <conditionalFormatting sqref="W35">
    <cfRule type="containsText" dxfId="337" priority="170" operator="containsText" text="Non validé">
      <formula>NOT(ISERROR(SEARCH("Non validé",W35)))</formula>
    </cfRule>
    <cfRule type="containsText" dxfId="336" priority="169" operator="containsText" text="Non contrôlé">
      <formula>NOT(ISERROR(SEARCH("Non contrôlé",W35)))</formula>
    </cfRule>
    <cfRule type="endsWith" dxfId="335" priority="172" operator="endsWith" text="Validé">
      <formula>RIGHT(W35,LEN("Validé"))="Validé"</formula>
    </cfRule>
    <cfRule type="containsText" dxfId="334" priority="171" operator="containsText" text="réserve">
      <formula>NOT(ISERROR(SEARCH("réserve",W35)))</formula>
    </cfRule>
  </conditionalFormatting>
  <conditionalFormatting sqref="W37">
    <cfRule type="containsText" dxfId="333" priority="161" operator="containsText" text="Non contrôlé">
      <formula>NOT(ISERROR(SEARCH("Non contrôlé",W37)))</formula>
    </cfRule>
    <cfRule type="containsText" dxfId="332" priority="162" operator="containsText" text="Non validé">
      <formula>NOT(ISERROR(SEARCH("Non validé",W37)))</formula>
    </cfRule>
    <cfRule type="endsWith" dxfId="331" priority="164" operator="endsWith" text="Validé">
      <formula>RIGHT(W37,LEN("Validé"))="Validé"</formula>
    </cfRule>
    <cfRule type="containsText" dxfId="330" priority="163" operator="containsText" text="réserve">
      <formula>NOT(ISERROR(SEARCH("réserve",W37)))</formula>
    </cfRule>
  </conditionalFormatting>
  <conditionalFormatting sqref="X19">
    <cfRule type="cellIs" dxfId="329" priority="60" operator="lessThan">
      <formula>69</formula>
    </cfRule>
    <cfRule type="cellIs" dxfId="328" priority="58" operator="greaterThanOrEqual">
      <formula>80</formula>
    </cfRule>
    <cfRule type="cellIs" dxfId="327" priority="59" operator="between">
      <formula>70</formula>
      <formula>79</formula>
    </cfRule>
  </conditionalFormatting>
  <conditionalFormatting sqref="X37">
    <cfRule type="cellIs" dxfId="326" priority="45" operator="lessThan">
      <formula>69</formula>
    </cfRule>
    <cfRule type="cellIs" dxfId="325" priority="44" operator="between">
      <formula>70</formula>
      <formula>79</formula>
    </cfRule>
    <cfRule type="cellIs" dxfId="324" priority="43" operator="greaterThanOrEqual">
      <formula>80</formula>
    </cfRule>
  </conditionalFormatting>
  <conditionalFormatting sqref="AB9:AB17">
    <cfRule type="containsText" dxfId="323" priority="269" operator="containsText" text="Non contrôlé">
      <formula>NOT(ISERROR(SEARCH("Non contrôlé",AB9)))</formula>
    </cfRule>
    <cfRule type="containsText" dxfId="322" priority="270" operator="containsText" text="Non validé">
      <formula>NOT(ISERROR(SEARCH("Non validé",AB9)))</formula>
    </cfRule>
    <cfRule type="containsText" dxfId="321" priority="271" operator="containsText" text="réserve">
      <formula>NOT(ISERROR(SEARCH("réserve",AB9)))</formula>
    </cfRule>
    <cfRule type="endsWith" dxfId="320" priority="272" operator="endsWith" text="Validé">
      <formula>RIGHT(AB9,LEN("Validé"))="Validé"</formula>
    </cfRule>
  </conditionalFormatting>
  <conditionalFormatting sqref="AB19">
    <cfRule type="endsWith" dxfId="319" priority="268" operator="endsWith" text="Validé">
      <formula>RIGHT(AB19,LEN("Validé"))="Validé"</formula>
    </cfRule>
    <cfRule type="containsText" dxfId="318" priority="265" operator="containsText" text="Non contrôlé">
      <formula>NOT(ISERROR(SEARCH("Non contrôlé",AB19)))</formula>
    </cfRule>
    <cfRule type="containsText" dxfId="317" priority="266" operator="containsText" text="Non validé">
      <formula>NOT(ISERROR(SEARCH("Non validé",AB19)))</formula>
    </cfRule>
    <cfRule type="containsText" dxfId="316" priority="267" operator="containsText" text="réserve">
      <formula>NOT(ISERROR(SEARCH("réserve",AB19)))</formula>
    </cfRule>
  </conditionalFormatting>
  <conditionalFormatting sqref="AB26:AB34">
    <cfRule type="containsText" dxfId="315" priority="178" operator="containsText" text="Non validé">
      <formula>NOT(ISERROR(SEARCH("Non validé",AB26)))</formula>
    </cfRule>
    <cfRule type="containsText" dxfId="314" priority="177" operator="containsText" text="Non contrôlé">
      <formula>NOT(ISERROR(SEARCH("Non contrôlé",AB26)))</formula>
    </cfRule>
    <cfRule type="containsText" dxfId="313" priority="179" operator="containsText" text="réserve">
      <formula>NOT(ISERROR(SEARCH("réserve",AB26)))</formula>
    </cfRule>
    <cfRule type="endsWith" dxfId="312" priority="180" operator="endsWith" text="Validé">
      <formula>RIGHT(AB26,LEN("Validé"))="Validé"</formula>
    </cfRule>
  </conditionalFormatting>
  <conditionalFormatting sqref="AB35">
    <cfRule type="endsWith" dxfId="311" priority="184" operator="endsWith" text="Validé">
      <formula>RIGHT(AB35,LEN("Validé"))="Validé"</formula>
    </cfRule>
    <cfRule type="containsText" dxfId="310" priority="181" operator="containsText" text="Non contrôlé">
      <formula>NOT(ISERROR(SEARCH("Non contrôlé",AB35)))</formula>
    </cfRule>
    <cfRule type="containsText" dxfId="309" priority="182" operator="containsText" text="Non validé">
      <formula>NOT(ISERROR(SEARCH("Non validé",AB35)))</formula>
    </cfRule>
    <cfRule type="containsText" dxfId="308" priority="183" operator="containsText" text="réserve">
      <formula>NOT(ISERROR(SEARCH("réserve",AB35)))</formula>
    </cfRule>
  </conditionalFormatting>
  <conditionalFormatting sqref="AB37">
    <cfRule type="containsText" dxfId="307" priority="174" operator="containsText" text="Non validé">
      <formula>NOT(ISERROR(SEARCH("Non validé",AB37)))</formula>
    </cfRule>
    <cfRule type="containsText" dxfId="306" priority="175" operator="containsText" text="réserve">
      <formula>NOT(ISERROR(SEARCH("réserve",AB37)))</formula>
    </cfRule>
    <cfRule type="endsWith" dxfId="305" priority="176" operator="endsWith" text="Validé">
      <formula>RIGHT(AB37,LEN("Validé"))="Validé"</formula>
    </cfRule>
    <cfRule type="containsText" dxfId="304" priority="173" operator="containsText" text="Non contrôlé">
      <formula>NOT(ISERROR(SEARCH("Non contrôlé",AB37)))</formula>
    </cfRule>
  </conditionalFormatting>
  <conditionalFormatting sqref="AC19">
    <cfRule type="cellIs" dxfId="303" priority="40" operator="greaterThanOrEqual">
      <formula>80</formula>
    </cfRule>
    <cfRule type="cellIs" dxfId="302" priority="41" operator="between">
      <formula>70</formula>
      <formula>79</formula>
    </cfRule>
    <cfRule type="cellIs" dxfId="301" priority="42" operator="lessThan">
      <formula>69</formula>
    </cfRule>
  </conditionalFormatting>
  <conditionalFormatting sqref="AC37">
    <cfRule type="cellIs" dxfId="300" priority="33" operator="lessThan">
      <formula>69</formula>
    </cfRule>
    <cfRule type="cellIs" dxfId="299" priority="32" operator="between">
      <formula>70</formula>
      <formula>79</formula>
    </cfRule>
    <cfRule type="cellIs" dxfId="298" priority="31" operator="greaterThanOrEqual">
      <formula>80</formula>
    </cfRule>
  </conditionalFormatting>
  <conditionalFormatting sqref="AG9:AG17">
    <cfRule type="containsText" dxfId="297" priority="277" operator="containsText" text="Non contrôlé">
      <formula>NOT(ISERROR(SEARCH("Non contrôlé",AG9)))</formula>
    </cfRule>
    <cfRule type="containsText" dxfId="296" priority="278" operator="containsText" text="Non validé">
      <formula>NOT(ISERROR(SEARCH("Non validé",AG9)))</formula>
    </cfRule>
    <cfRule type="containsText" dxfId="295" priority="279" operator="containsText" text="réserve">
      <formula>NOT(ISERROR(SEARCH("réserve",AG9)))</formula>
    </cfRule>
    <cfRule type="endsWith" dxfId="294" priority="280" operator="endsWith" text="Validé">
      <formula>RIGHT(AG9,LEN("Validé"))="Validé"</formula>
    </cfRule>
  </conditionalFormatting>
  <conditionalFormatting sqref="AG19">
    <cfRule type="containsText" dxfId="293" priority="273" operator="containsText" text="Non contrôlé">
      <formula>NOT(ISERROR(SEARCH("Non contrôlé",AG19)))</formula>
    </cfRule>
    <cfRule type="containsText" dxfId="292" priority="274" operator="containsText" text="Non validé">
      <formula>NOT(ISERROR(SEARCH("Non validé",AG19)))</formula>
    </cfRule>
    <cfRule type="containsText" dxfId="291" priority="275" operator="containsText" text="réserve">
      <formula>NOT(ISERROR(SEARCH("réserve",AG19)))</formula>
    </cfRule>
    <cfRule type="endsWith" dxfId="290" priority="276" operator="endsWith" text="Validé">
      <formula>RIGHT(AG19,LEN("Validé"))="Validé"</formula>
    </cfRule>
  </conditionalFormatting>
  <conditionalFormatting sqref="AG26:AG34">
    <cfRule type="containsText" dxfId="289" priority="189" operator="containsText" text="Non contrôlé">
      <formula>NOT(ISERROR(SEARCH("Non contrôlé",AG26)))</formula>
    </cfRule>
    <cfRule type="endsWith" dxfId="288" priority="192" operator="endsWith" text="Validé">
      <formula>RIGHT(AG26,LEN("Validé"))="Validé"</formula>
    </cfRule>
    <cfRule type="containsText" dxfId="287" priority="191" operator="containsText" text="réserve">
      <formula>NOT(ISERROR(SEARCH("réserve",AG26)))</formula>
    </cfRule>
    <cfRule type="containsText" dxfId="286" priority="190" operator="containsText" text="Non validé">
      <formula>NOT(ISERROR(SEARCH("Non validé",AG26)))</formula>
    </cfRule>
  </conditionalFormatting>
  <conditionalFormatting sqref="AG35">
    <cfRule type="endsWith" dxfId="285" priority="196" operator="endsWith" text="Validé">
      <formula>RIGHT(AG35,LEN("Validé"))="Validé"</formula>
    </cfRule>
    <cfRule type="containsText" dxfId="284" priority="195" operator="containsText" text="réserve">
      <formula>NOT(ISERROR(SEARCH("réserve",AG35)))</formula>
    </cfRule>
    <cfRule type="containsText" dxfId="283" priority="193" operator="containsText" text="Non contrôlé">
      <formula>NOT(ISERROR(SEARCH("Non contrôlé",AG35)))</formula>
    </cfRule>
    <cfRule type="containsText" dxfId="282" priority="194" operator="containsText" text="Non validé">
      <formula>NOT(ISERROR(SEARCH("Non validé",AG35)))</formula>
    </cfRule>
  </conditionalFormatting>
  <conditionalFormatting sqref="AG37">
    <cfRule type="containsText" dxfId="281" priority="187" operator="containsText" text="réserve">
      <formula>NOT(ISERROR(SEARCH("réserve",AG37)))</formula>
    </cfRule>
    <cfRule type="endsWith" dxfId="280" priority="188" operator="endsWith" text="Validé">
      <formula>RIGHT(AG37,LEN("Validé"))="Validé"</formula>
    </cfRule>
    <cfRule type="containsText" dxfId="279" priority="186" operator="containsText" text="Non validé">
      <formula>NOT(ISERROR(SEARCH("Non validé",AG37)))</formula>
    </cfRule>
    <cfRule type="containsText" dxfId="278" priority="185" operator="containsText" text="Non contrôlé">
      <formula>NOT(ISERROR(SEARCH("Non contrôlé",AG37)))</formula>
    </cfRule>
  </conditionalFormatting>
  <conditionalFormatting sqref="AH19">
    <cfRule type="cellIs" dxfId="277" priority="37" operator="greaterThanOrEqual">
      <formula>80</formula>
    </cfRule>
    <cfRule type="cellIs" dxfId="276" priority="38" operator="between">
      <formula>70</formula>
      <formula>79</formula>
    </cfRule>
    <cfRule type="cellIs" dxfId="275" priority="39" operator="lessThan">
      <formula>69</formula>
    </cfRule>
  </conditionalFormatting>
  <conditionalFormatting sqref="AH37">
    <cfRule type="cellIs" dxfId="274" priority="30" operator="lessThan">
      <formula>69</formula>
    </cfRule>
    <cfRule type="cellIs" dxfId="273" priority="29" operator="between">
      <formula>70</formula>
      <formula>79</formula>
    </cfRule>
    <cfRule type="cellIs" dxfId="272" priority="28" operator="greaterThanOrEqual">
      <formula>80</formula>
    </cfRule>
  </conditionalFormatting>
  <conditionalFormatting sqref="AL9:AL17">
    <cfRule type="endsWith" dxfId="271" priority="288" operator="endsWith" text="Validé">
      <formula>RIGHT(AL9,LEN("Validé"))="Validé"</formula>
    </cfRule>
    <cfRule type="containsText" dxfId="270" priority="287" operator="containsText" text="réserve">
      <formula>NOT(ISERROR(SEARCH("réserve",AL9)))</formula>
    </cfRule>
    <cfRule type="containsText" dxfId="269" priority="285" operator="containsText" text="Non contrôlé">
      <formula>NOT(ISERROR(SEARCH("Non contrôlé",AL9)))</formula>
    </cfRule>
    <cfRule type="containsText" dxfId="268" priority="286" operator="containsText" text="Non validé">
      <formula>NOT(ISERROR(SEARCH("Non validé",AL9)))</formula>
    </cfRule>
  </conditionalFormatting>
  <conditionalFormatting sqref="AL19">
    <cfRule type="endsWith" dxfId="267" priority="284" operator="endsWith" text="Validé">
      <formula>RIGHT(AL19,LEN("Validé"))="Validé"</formula>
    </cfRule>
    <cfRule type="containsText" dxfId="266" priority="281" operator="containsText" text="Non contrôlé">
      <formula>NOT(ISERROR(SEARCH("Non contrôlé",AL19)))</formula>
    </cfRule>
    <cfRule type="containsText" dxfId="265" priority="282" operator="containsText" text="Non validé">
      <formula>NOT(ISERROR(SEARCH("Non validé",AL19)))</formula>
    </cfRule>
    <cfRule type="containsText" dxfId="264" priority="283" operator="containsText" text="réserve">
      <formula>NOT(ISERROR(SEARCH("réserve",AL19)))</formula>
    </cfRule>
  </conditionalFormatting>
  <conditionalFormatting sqref="AL26:AL34">
    <cfRule type="containsText" dxfId="263" priority="202" operator="containsText" text="Non validé">
      <formula>NOT(ISERROR(SEARCH("Non validé",AL26)))</formula>
    </cfRule>
    <cfRule type="endsWith" dxfId="262" priority="204" operator="endsWith" text="Validé">
      <formula>RIGHT(AL26,LEN("Validé"))="Validé"</formula>
    </cfRule>
    <cfRule type="containsText" dxfId="261" priority="203" operator="containsText" text="réserve">
      <formula>NOT(ISERROR(SEARCH("réserve",AL26)))</formula>
    </cfRule>
    <cfRule type="containsText" dxfId="260" priority="201" operator="containsText" text="Non contrôlé">
      <formula>NOT(ISERROR(SEARCH("Non contrôlé",AL26)))</formula>
    </cfRule>
  </conditionalFormatting>
  <conditionalFormatting sqref="AL35">
    <cfRule type="containsText" dxfId="259" priority="205" operator="containsText" text="Non contrôlé">
      <formula>NOT(ISERROR(SEARCH("Non contrôlé",AL35)))</formula>
    </cfRule>
    <cfRule type="containsText" dxfId="258" priority="206" operator="containsText" text="Non validé">
      <formula>NOT(ISERROR(SEARCH("Non validé",AL35)))</formula>
    </cfRule>
    <cfRule type="endsWith" dxfId="257" priority="208" operator="endsWith" text="Validé">
      <formula>RIGHT(AL35,LEN("Validé"))="Validé"</formula>
    </cfRule>
    <cfRule type="containsText" dxfId="256" priority="207" operator="containsText" text="réserve">
      <formula>NOT(ISERROR(SEARCH("réserve",AL35)))</formula>
    </cfRule>
  </conditionalFormatting>
  <conditionalFormatting sqref="AL37">
    <cfRule type="containsText" dxfId="255" priority="199" operator="containsText" text="réserve">
      <formula>NOT(ISERROR(SEARCH("réserve",AL37)))</formula>
    </cfRule>
    <cfRule type="containsText" dxfId="254" priority="197" operator="containsText" text="Non contrôlé">
      <formula>NOT(ISERROR(SEARCH("Non contrôlé",AL37)))</formula>
    </cfRule>
    <cfRule type="endsWith" dxfId="253" priority="200" operator="endsWith" text="Validé">
      <formula>RIGHT(AL37,LEN("Validé"))="Validé"</formula>
    </cfRule>
    <cfRule type="containsText" dxfId="252" priority="198" operator="containsText" text="Non validé">
      <formula>NOT(ISERROR(SEARCH("Non validé",AL37)))</formula>
    </cfRule>
  </conditionalFormatting>
  <conditionalFormatting sqref="AM19">
    <cfRule type="cellIs" dxfId="251" priority="36" operator="lessThan">
      <formula>69</formula>
    </cfRule>
    <cfRule type="cellIs" dxfId="250" priority="35" operator="between">
      <formula>70</formula>
      <formula>79</formula>
    </cfRule>
    <cfRule type="cellIs" dxfId="249" priority="34" operator="greaterThanOrEqual">
      <formula>80</formula>
    </cfRule>
  </conditionalFormatting>
  <conditionalFormatting sqref="AM37">
    <cfRule type="cellIs" dxfId="248" priority="25" operator="greaterThanOrEqual">
      <formula>80</formula>
    </cfRule>
    <cfRule type="cellIs" dxfId="247" priority="26" operator="between">
      <formula>70</formula>
      <formula>79</formula>
    </cfRule>
    <cfRule type="cellIs" dxfId="246" priority="27" operator="lessThan">
      <formula>69</formula>
    </cfRule>
  </conditionalFormatting>
  <conditionalFormatting sqref="AQ9:AQ17">
    <cfRule type="endsWith" dxfId="245" priority="296" operator="endsWith" text="Validé">
      <formula>RIGHT(AQ9,LEN("Validé"))="Validé"</formula>
    </cfRule>
    <cfRule type="containsText" dxfId="244" priority="295" operator="containsText" text="réserve">
      <formula>NOT(ISERROR(SEARCH("réserve",AQ9)))</formula>
    </cfRule>
    <cfRule type="containsText" dxfId="243" priority="294" operator="containsText" text="Non validé">
      <formula>NOT(ISERROR(SEARCH("Non validé",AQ9)))</formula>
    </cfRule>
    <cfRule type="containsText" dxfId="242" priority="293" operator="containsText" text="Non contrôlé">
      <formula>NOT(ISERROR(SEARCH("Non contrôlé",AQ9)))</formula>
    </cfRule>
  </conditionalFormatting>
  <conditionalFormatting sqref="AQ19">
    <cfRule type="endsWith" dxfId="241" priority="292" operator="endsWith" text="Validé">
      <formula>RIGHT(AQ19,LEN("Validé"))="Validé"</formula>
    </cfRule>
    <cfRule type="containsText" dxfId="240" priority="290" operator="containsText" text="Non validé">
      <formula>NOT(ISERROR(SEARCH("Non validé",AQ19)))</formula>
    </cfRule>
    <cfRule type="containsText" dxfId="239" priority="289" operator="containsText" text="Non contrôlé">
      <formula>NOT(ISERROR(SEARCH("Non contrôlé",AQ19)))</formula>
    </cfRule>
    <cfRule type="containsText" dxfId="238" priority="291" operator="containsText" text="réserve">
      <formula>NOT(ISERROR(SEARCH("réserve",AQ19)))</formula>
    </cfRule>
  </conditionalFormatting>
  <conditionalFormatting sqref="AQ26:AQ34">
    <cfRule type="containsText" dxfId="237" priority="213" operator="containsText" text="Non contrôlé">
      <formula>NOT(ISERROR(SEARCH("Non contrôlé",AQ26)))</formula>
    </cfRule>
    <cfRule type="endsWith" dxfId="236" priority="216" operator="endsWith" text="Validé">
      <formula>RIGHT(AQ26,LEN("Validé"))="Validé"</formula>
    </cfRule>
    <cfRule type="containsText" dxfId="235" priority="214" operator="containsText" text="Non validé">
      <formula>NOT(ISERROR(SEARCH("Non validé",AQ26)))</formula>
    </cfRule>
    <cfRule type="containsText" dxfId="234" priority="215" operator="containsText" text="réserve">
      <formula>NOT(ISERROR(SEARCH("réserve",AQ26)))</formula>
    </cfRule>
  </conditionalFormatting>
  <conditionalFormatting sqref="AQ35">
    <cfRule type="endsWith" dxfId="233" priority="220" operator="endsWith" text="Validé">
      <formula>RIGHT(AQ35,LEN("Validé"))="Validé"</formula>
    </cfRule>
    <cfRule type="containsText" dxfId="232" priority="219" operator="containsText" text="réserve">
      <formula>NOT(ISERROR(SEARCH("réserve",AQ35)))</formula>
    </cfRule>
    <cfRule type="containsText" dxfId="231" priority="218" operator="containsText" text="Non validé">
      <formula>NOT(ISERROR(SEARCH("Non validé",AQ35)))</formula>
    </cfRule>
    <cfRule type="containsText" dxfId="230" priority="217" operator="containsText" text="Non contrôlé">
      <formula>NOT(ISERROR(SEARCH("Non contrôlé",AQ35)))</formula>
    </cfRule>
  </conditionalFormatting>
  <conditionalFormatting sqref="AQ37">
    <cfRule type="endsWith" dxfId="229" priority="212" operator="endsWith" text="Validé">
      <formula>RIGHT(AQ37,LEN("Validé"))="Validé"</formula>
    </cfRule>
    <cfRule type="containsText" dxfId="228" priority="209" operator="containsText" text="Non contrôlé">
      <formula>NOT(ISERROR(SEARCH("Non contrôlé",AQ37)))</formula>
    </cfRule>
    <cfRule type="containsText" dxfId="227" priority="210" operator="containsText" text="Non validé">
      <formula>NOT(ISERROR(SEARCH("Non validé",AQ37)))</formula>
    </cfRule>
    <cfRule type="containsText" dxfId="226" priority="211" operator="containsText" text="réserve">
      <formula>NOT(ISERROR(SEARCH("réserve",AQ37)))</formula>
    </cfRule>
  </conditionalFormatting>
  <conditionalFormatting sqref="AR19">
    <cfRule type="cellIs" dxfId="225" priority="21" operator="lessThan">
      <formula>69</formula>
    </cfRule>
    <cfRule type="cellIs" dxfId="224" priority="20" operator="between">
      <formula>70</formula>
      <formula>79</formula>
    </cfRule>
    <cfRule type="cellIs" dxfId="223" priority="19" operator="greaterThanOrEqual">
      <formula>80</formula>
    </cfRule>
  </conditionalFormatting>
  <conditionalFormatting sqref="AR37">
    <cfRule type="cellIs" dxfId="222" priority="23" operator="between">
      <formula>70</formula>
      <formula>79</formula>
    </cfRule>
    <cfRule type="cellIs" dxfId="221" priority="24" operator="lessThan">
      <formula>69</formula>
    </cfRule>
    <cfRule type="cellIs" dxfId="220" priority="22" operator="greaterThanOrEqual">
      <formula>80</formula>
    </cfRule>
  </conditionalFormatting>
  <conditionalFormatting sqref="AV9:AV17">
    <cfRule type="containsText" dxfId="219" priority="303" operator="containsText" text="réserve">
      <formula>NOT(ISERROR(SEARCH("réserve",AV9)))</formula>
    </cfRule>
    <cfRule type="containsText" dxfId="218" priority="301" operator="containsText" text="Non contrôlé">
      <formula>NOT(ISERROR(SEARCH("Non contrôlé",AV9)))</formula>
    </cfRule>
    <cfRule type="containsText" dxfId="217" priority="302" operator="containsText" text="Non validé">
      <formula>NOT(ISERROR(SEARCH("Non validé",AV9)))</formula>
    </cfRule>
    <cfRule type="endsWith" dxfId="216" priority="304" operator="endsWith" text="Validé">
      <formula>RIGHT(AV9,LEN("Validé"))="Validé"</formula>
    </cfRule>
  </conditionalFormatting>
  <conditionalFormatting sqref="AV19">
    <cfRule type="containsText" dxfId="215" priority="297" operator="containsText" text="Non contrôlé">
      <formula>NOT(ISERROR(SEARCH("Non contrôlé",AV19)))</formula>
    </cfRule>
    <cfRule type="containsText" dxfId="214" priority="298" operator="containsText" text="Non validé">
      <formula>NOT(ISERROR(SEARCH("Non validé",AV19)))</formula>
    </cfRule>
    <cfRule type="containsText" dxfId="213" priority="299" operator="containsText" text="réserve">
      <formula>NOT(ISERROR(SEARCH("réserve",AV19)))</formula>
    </cfRule>
    <cfRule type="endsWith" dxfId="212" priority="300" operator="endsWith" text="Validé">
      <formula>RIGHT(AV19,LEN("Validé"))="Validé"</formula>
    </cfRule>
  </conditionalFormatting>
  <conditionalFormatting sqref="AV26:AV34">
    <cfRule type="containsText" dxfId="211" priority="85" operator="containsText" text="Non contrôlé">
      <formula>NOT(ISERROR(SEARCH("Non contrôlé",AV26)))</formula>
    </cfRule>
    <cfRule type="containsText" dxfId="210" priority="86" operator="containsText" text="Non validé">
      <formula>NOT(ISERROR(SEARCH("Non validé",AV26)))</formula>
    </cfRule>
    <cfRule type="containsText" dxfId="209" priority="87" operator="containsText" text="réserve">
      <formula>NOT(ISERROR(SEARCH("réserve",AV26)))</formula>
    </cfRule>
    <cfRule type="endsWith" dxfId="208" priority="88" operator="endsWith" text="Validé">
      <formula>RIGHT(AV26,LEN("Validé"))="Validé"</formula>
    </cfRule>
  </conditionalFormatting>
  <conditionalFormatting sqref="AV35">
    <cfRule type="endsWith" dxfId="207" priority="92" operator="endsWith" text="Validé">
      <formula>RIGHT(AV35,LEN("Validé"))="Validé"</formula>
    </cfRule>
    <cfRule type="containsText" dxfId="206" priority="91" operator="containsText" text="réserve">
      <formula>NOT(ISERROR(SEARCH("réserve",AV35)))</formula>
    </cfRule>
    <cfRule type="containsText" dxfId="205" priority="90" operator="containsText" text="Non validé">
      <formula>NOT(ISERROR(SEARCH("Non validé",AV35)))</formula>
    </cfRule>
    <cfRule type="containsText" dxfId="204" priority="89" operator="containsText" text="Non contrôlé">
      <formula>NOT(ISERROR(SEARCH("Non contrôlé",AV35)))</formula>
    </cfRule>
  </conditionalFormatting>
  <conditionalFormatting sqref="AV37">
    <cfRule type="containsText" dxfId="203" priority="223" operator="containsText" text="réserve">
      <formula>NOT(ISERROR(SEARCH("réserve",AV37)))</formula>
    </cfRule>
    <cfRule type="containsText" dxfId="202" priority="221" operator="containsText" text="Non contrôlé">
      <formula>NOT(ISERROR(SEARCH("Non contrôlé",AV37)))</formula>
    </cfRule>
    <cfRule type="containsText" dxfId="201" priority="222" operator="containsText" text="Non validé">
      <formula>NOT(ISERROR(SEARCH("Non validé",AV37)))</formula>
    </cfRule>
    <cfRule type="endsWith" dxfId="200" priority="224" operator="endsWith" text="Validé">
      <formula>RIGHT(AV37,LEN("Validé"))="Validé"</formula>
    </cfRule>
  </conditionalFormatting>
  <conditionalFormatting sqref="AW19">
    <cfRule type="cellIs" dxfId="199" priority="16" operator="greaterThanOrEqual">
      <formula>80</formula>
    </cfRule>
    <cfRule type="cellIs" dxfId="198" priority="17" operator="between">
      <formula>70</formula>
      <formula>79</formula>
    </cfRule>
    <cfRule type="cellIs" dxfId="197" priority="18" operator="lessThan">
      <formula>69</formula>
    </cfRule>
  </conditionalFormatting>
  <conditionalFormatting sqref="AW37">
    <cfRule type="cellIs" dxfId="196" priority="3" operator="lessThan">
      <formula>69</formula>
    </cfRule>
    <cfRule type="cellIs" dxfId="195" priority="2" operator="between">
      <formula>70</formula>
      <formula>79</formula>
    </cfRule>
    <cfRule type="cellIs" dxfId="194" priority="1" operator="greaterThanOrEqual">
      <formula>80</formula>
    </cfRule>
  </conditionalFormatting>
  <conditionalFormatting sqref="BA9:BA17">
    <cfRule type="containsText" dxfId="193" priority="75" operator="containsText" text="réserve">
      <formula>NOT(ISERROR(SEARCH("réserve",BA9)))</formula>
    </cfRule>
    <cfRule type="containsText" dxfId="192" priority="74" operator="containsText" text="Non validé">
      <formula>NOT(ISERROR(SEARCH("Non validé",BA9)))</formula>
    </cfRule>
    <cfRule type="containsText" dxfId="191" priority="73" operator="containsText" text="Non contrôlé">
      <formula>NOT(ISERROR(SEARCH("Non contrôlé",BA9)))</formula>
    </cfRule>
    <cfRule type="endsWith" dxfId="190" priority="76" operator="endsWith" text="Validé">
      <formula>RIGHT(BA9,LEN("Validé"))="Validé"</formula>
    </cfRule>
  </conditionalFormatting>
  <conditionalFormatting sqref="BA19">
    <cfRule type="endsWith" dxfId="189" priority="308" operator="endsWith" text="Validé">
      <formula>RIGHT(BA19,LEN("Validé"))="Validé"</formula>
    </cfRule>
    <cfRule type="containsText" dxfId="188" priority="307" operator="containsText" text="réserve">
      <formula>NOT(ISERROR(SEARCH("réserve",BA19)))</formula>
    </cfRule>
    <cfRule type="containsText" dxfId="187" priority="306" operator="containsText" text="Non validé">
      <formula>NOT(ISERROR(SEARCH("Non validé",BA19)))</formula>
    </cfRule>
    <cfRule type="containsText" dxfId="186" priority="305" operator="containsText" text="Non contrôlé">
      <formula>NOT(ISERROR(SEARCH("Non contrôlé",BA19)))</formula>
    </cfRule>
  </conditionalFormatting>
  <conditionalFormatting sqref="BA26:BA34">
    <cfRule type="containsText" dxfId="185" priority="93" operator="containsText" text="Non contrôlé">
      <formula>NOT(ISERROR(SEARCH("Non contrôlé",BA26)))</formula>
    </cfRule>
    <cfRule type="endsWith" dxfId="184" priority="96" operator="endsWith" text="Validé">
      <formula>RIGHT(BA26,LEN("Validé"))="Validé"</formula>
    </cfRule>
    <cfRule type="containsText" dxfId="183" priority="95" operator="containsText" text="réserve">
      <formula>NOT(ISERROR(SEARCH("réserve",BA26)))</formula>
    </cfRule>
    <cfRule type="containsText" dxfId="182" priority="94" operator="containsText" text="Non validé">
      <formula>NOT(ISERROR(SEARCH("Non validé",BA26)))</formula>
    </cfRule>
  </conditionalFormatting>
  <conditionalFormatting sqref="BA35">
    <cfRule type="containsText" dxfId="181" priority="99" operator="containsText" text="réserve">
      <formula>NOT(ISERROR(SEARCH("réserve",BA35)))</formula>
    </cfRule>
    <cfRule type="containsText" dxfId="180" priority="98" operator="containsText" text="Non validé">
      <formula>NOT(ISERROR(SEARCH("Non validé",BA35)))</formula>
    </cfRule>
    <cfRule type="containsText" dxfId="179" priority="97" operator="containsText" text="Non contrôlé">
      <formula>NOT(ISERROR(SEARCH("Non contrôlé",BA35)))</formula>
    </cfRule>
    <cfRule type="endsWith" dxfId="178" priority="100" operator="endsWith" text="Validé">
      <formula>RIGHT(BA35,LEN("Validé"))="Validé"</formula>
    </cfRule>
  </conditionalFormatting>
  <conditionalFormatting sqref="BA37">
    <cfRule type="containsText" dxfId="177" priority="225" operator="containsText" text="Non contrôlé">
      <formula>NOT(ISERROR(SEARCH("Non contrôlé",BA37)))</formula>
    </cfRule>
    <cfRule type="containsText" dxfId="176" priority="226" operator="containsText" text="Non validé">
      <formula>NOT(ISERROR(SEARCH("Non validé",BA37)))</formula>
    </cfRule>
    <cfRule type="containsText" dxfId="175" priority="227" operator="containsText" text="réserve">
      <formula>NOT(ISERROR(SEARCH("réserve",BA37)))</formula>
    </cfRule>
    <cfRule type="endsWith" dxfId="174" priority="228" operator="endsWith" text="Validé">
      <formula>RIGHT(BA37,LEN("Validé"))="Validé"</formula>
    </cfRule>
  </conditionalFormatting>
  <conditionalFormatting sqref="BB19">
    <cfRule type="cellIs" dxfId="173" priority="15" operator="lessThan">
      <formula>69</formula>
    </cfRule>
    <cfRule type="cellIs" dxfId="172" priority="14" operator="between">
      <formula>70</formula>
      <formula>79</formula>
    </cfRule>
    <cfRule type="cellIs" dxfId="171" priority="13" operator="greaterThanOrEqual">
      <formula>80</formula>
    </cfRule>
  </conditionalFormatting>
  <conditionalFormatting sqref="BB37">
    <cfRule type="cellIs" dxfId="170" priority="5" operator="between">
      <formula>70</formula>
      <formula>79</formula>
    </cfRule>
    <cfRule type="cellIs" dxfId="169" priority="4" operator="greaterThanOrEqual">
      <formula>80</formula>
    </cfRule>
    <cfRule type="cellIs" dxfId="168" priority="6" operator="lessThan">
      <formula>69</formula>
    </cfRule>
  </conditionalFormatting>
  <conditionalFormatting sqref="BF9:BF17">
    <cfRule type="containsText" dxfId="167" priority="317" operator="containsText" text="Non contrôlé">
      <formula>NOT(ISERROR(SEARCH("Non contrôlé",BF9)))</formula>
    </cfRule>
    <cfRule type="containsText" dxfId="166" priority="318" operator="containsText" text="Non validé">
      <formula>NOT(ISERROR(SEARCH("Non validé",BF9)))</formula>
    </cfRule>
    <cfRule type="containsText" dxfId="165" priority="319" operator="containsText" text="réserve">
      <formula>NOT(ISERROR(SEARCH("réserve",BF9)))</formula>
    </cfRule>
    <cfRule type="endsWith" dxfId="164" priority="320" operator="endsWith" text="Validé">
      <formula>RIGHT(BF9,LEN("Validé"))="Validé"</formula>
    </cfRule>
  </conditionalFormatting>
  <conditionalFormatting sqref="BF19">
    <cfRule type="endsWith" dxfId="163" priority="316" operator="endsWith" text="Validé">
      <formula>RIGHT(BF19,LEN("Validé"))="Validé"</formula>
    </cfRule>
    <cfRule type="containsText" dxfId="162" priority="315" operator="containsText" text="réserve">
      <formula>NOT(ISERROR(SEARCH("réserve",BF19)))</formula>
    </cfRule>
    <cfRule type="containsText" dxfId="161" priority="314" operator="containsText" text="Non validé">
      <formula>NOT(ISERROR(SEARCH("Non validé",BF19)))</formula>
    </cfRule>
    <cfRule type="containsText" dxfId="160" priority="313" operator="containsText" text="Non contrôlé">
      <formula>NOT(ISERROR(SEARCH("Non contrôlé",BF19)))</formula>
    </cfRule>
  </conditionalFormatting>
  <conditionalFormatting sqref="BF26:BF34">
    <cfRule type="endsWith" dxfId="159" priority="84" operator="endsWith" text="Validé">
      <formula>RIGHT(BF26,LEN("Validé"))="Validé"</formula>
    </cfRule>
    <cfRule type="containsText" dxfId="158" priority="82" operator="containsText" text="Non validé">
      <formula>NOT(ISERROR(SEARCH("Non validé",BF26)))</formula>
    </cfRule>
    <cfRule type="containsText" dxfId="157" priority="81" operator="containsText" text="Non contrôlé">
      <formula>NOT(ISERROR(SEARCH("Non contrôlé",BF26)))</formula>
    </cfRule>
    <cfRule type="containsText" dxfId="156" priority="83" operator="containsText" text="réserve">
      <formula>NOT(ISERROR(SEARCH("réserve",BF26)))</formula>
    </cfRule>
  </conditionalFormatting>
  <conditionalFormatting sqref="BF35">
    <cfRule type="endsWith" dxfId="155" priority="324" operator="endsWith" text="Validé">
      <formula>RIGHT(BF35,LEN("Validé"))="Validé"</formula>
    </cfRule>
    <cfRule type="containsText" dxfId="154" priority="321" operator="containsText" text="Non contrôlé">
      <formula>NOT(ISERROR(SEARCH("Non contrôlé",BF35)))</formula>
    </cfRule>
    <cfRule type="containsText" dxfId="153" priority="322" operator="containsText" text="Non validé">
      <formula>NOT(ISERROR(SEARCH("Non validé",BF35)))</formula>
    </cfRule>
    <cfRule type="containsText" dxfId="152" priority="323" operator="containsText" text="réserve">
      <formula>NOT(ISERROR(SEARCH("réserve",BF35)))</formula>
    </cfRule>
  </conditionalFormatting>
  <conditionalFormatting sqref="BF37">
    <cfRule type="containsText" dxfId="151" priority="311" operator="containsText" text="réserve">
      <formula>NOT(ISERROR(SEARCH("réserve",BF37)))</formula>
    </cfRule>
    <cfRule type="endsWith" dxfId="150" priority="312" operator="endsWith" text="Validé">
      <formula>RIGHT(BF37,LEN("Validé"))="Validé"</formula>
    </cfRule>
    <cfRule type="containsText" dxfId="149" priority="309" operator="containsText" text="Non contrôlé">
      <formula>NOT(ISERROR(SEARCH("Non contrôlé",BF37)))</formula>
    </cfRule>
    <cfRule type="containsText" dxfId="148" priority="310" operator="containsText" text="Non validé">
      <formula>NOT(ISERROR(SEARCH("Non validé",BF37)))</formula>
    </cfRule>
  </conditionalFormatting>
  <conditionalFormatting sqref="BG19">
    <cfRule type="cellIs" dxfId="147" priority="12" operator="lessThan">
      <formula>69</formula>
    </cfRule>
    <cfRule type="cellIs" dxfId="146" priority="10" operator="greaterThanOrEqual">
      <formula>80</formula>
    </cfRule>
    <cfRule type="cellIs" dxfId="145" priority="11" operator="between">
      <formula>70</formula>
      <formula>79</formula>
    </cfRule>
  </conditionalFormatting>
  <conditionalFormatting sqref="BG37">
    <cfRule type="cellIs" dxfId="144" priority="9" operator="lessThan">
      <formula>69</formula>
    </cfRule>
    <cfRule type="cellIs" dxfId="143" priority="8" operator="between">
      <formula>70</formula>
      <formula>79</formula>
    </cfRule>
    <cfRule type="cellIs" dxfId="142" priority="7" operator="greaterThanOrEqual">
      <formula>80</formula>
    </cfRule>
  </conditionalFormatting>
  <dataValidations count="2">
    <dataValidation type="list" allowBlank="1" showInputMessage="1" showErrorMessage="1" sqref="H20 M20 C20" xr:uid="{0BEB0BD2-A793-49AE-8593-76C438806B0A}">
      <formula1>INDIRECT("LISTE_4")</formula1>
    </dataValidation>
    <dataValidation type="list" allowBlank="1" showInputMessage="1" showErrorMessage="1" sqref="BA25:BA35 C25:C35 W8:W17 BF8:BF17 M25:M35 W25:W35 AB8:AB17 AG8:AG17 AL8:AL17 AQ8:AQ17 AV8:AV17 C8:C17 AB25:AB35 AG25:AG35 AL25:AL35 AQ25:AQ35 AV25:AV35 R25:R35 BF25:BF35 M8:M17 R8:R17 H25:H35 H8:H17 BA8:BA17" xr:uid="{0BA1F776-2F68-4C16-81B2-0348EE13651F}">
      <formula1>INDIRECT(E8)</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r:uid="{793BDF11-2777-4EEE-8DF7-6B5851B586F5}">
          <x14:formula1>
            <xm:f>PARAM!$A$4:$A$15</xm:f>
          </x14:formula1>
          <xm:sqref>BD6 AY6 AT6 AO6 AJ6 AE6 Z6 U6 P6 K6 A6:C6 F6 A5:U5 Y5:Z5 AD5:BG5</xm:sqref>
        </x14:dataValidation>
        <x14:dataValidation type="list" allowBlank="1" showInputMessage="1" showErrorMessage="1" xr:uid="{34FA97B8-BDBB-4D6C-A27A-8392724CAE92}">
          <x14:formula1>
            <xm:f>PARAM!$B$4:$B$6</xm:f>
          </x14:formula1>
          <xm:sqref>K23:M23 A23:C23 F23:H23 P23:R23 Z23:AC23 AE23:AH23 AJ23:AM23 AO23:AR23 AT23:AW23 AY23:BB23 BD23:BG23 U23:W23 A22:BG22</xm:sqref>
        </x14:dataValidation>
        <x14:dataValidation type="list" allowBlank="1" showInputMessage="1" showErrorMessage="1" xr:uid="{FA438FB1-645A-4F26-9CBD-56AD4964E6EB}">
          <x14:formula1>
            <xm:f>PARAM!$F$4:$F$7</xm:f>
          </x14:formula1>
          <xm:sqref>C3:D3 H3:I3 M3:N3 R3:S3 W3:X3 AB3:AC3 AG3:AH3 BF3:BG3 BA3:BB3 AV3:AW3 AQ3:AR3 AL3:AM3</xm:sqref>
        </x14:dataValidation>
        <x14:dataValidation type="list" allowBlank="1" showInputMessage="1" showErrorMessage="1" xr:uid="{AC1D0089-11CA-488F-95DC-84BC2B658837}">
          <x14:formula1>
            <xm:f>PARAM!$D$21:$D$26</xm:f>
          </x14:formula1>
          <xm:sqref>BF37 H19 M19 R19 W19 AB19 AG19 AL19 AQ19 AV19 BA19 BF19 C37 H37 M37 R37 W37 AB37 AG37 AL37 AQ37 AV37 BA37 C19</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8F1557-498C-427E-BCE4-48F58E6A1EE6}">
  <sheetPr codeName="Feuil6">
    <tabColor theme="3" tint="-0.249977111117893"/>
  </sheetPr>
  <dimension ref="A3:O60"/>
  <sheetViews>
    <sheetView showGridLines="0" zoomScale="80" zoomScaleNormal="80" workbookViewId="0">
      <selection activeCell="D36" sqref="D36"/>
    </sheetView>
  </sheetViews>
  <sheetFormatPr baseColWidth="10" defaultColWidth="11.41015625" defaultRowHeight="12.7" x14ac:dyDescent="0.4"/>
  <cols>
    <col min="2" max="2" width="79.52734375" customWidth="1"/>
    <col min="3" max="3" width="24.3515625" customWidth="1"/>
    <col min="4" max="4" width="70.64453125" customWidth="1"/>
    <col min="7" max="7" width="79.52734375" customWidth="1"/>
    <col min="8" max="8" width="24.3515625" customWidth="1"/>
    <col min="9" max="9" width="70.64453125" customWidth="1"/>
    <col min="13" max="13" width="79.52734375" customWidth="1"/>
    <col min="14" max="14" width="24.3515625" customWidth="1"/>
    <col min="15" max="15" width="70.64453125" customWidth="1"/>
  </cols>
  <sheetData>
    <row r="3" spans="2:15" ht="26.25" customHeight="1" x14ac:dyDescent="0.4">
      <c r="B3" s="613" t="s">
        <v>86</v>
      </c>
      <c r="C3" s="613" t="s">
        <v>23</v>
      </c>
      <c r="D3" s="96" t="s">
        <v>87</v>
      </c>
      <c r="H3" s="613" t="s">
        <v>24</v>
      </c>
      <c r="I3" s="96"/>
      <c r="N3" s="613" t="s">
        <v>25</v>
      </c>
      <c r="O3" s="96"/>
    </row>
    <row r="4" spans="2:15" ht="20.25" customHeight="1" x14ac:dyDescent="0.4">
      <c r="B4" s="614" t="s">
        <v>88</v>
      </c>
      <c r="C4" s="450"/>
      <c r="D4" s="451"/>
      <c r="G4" s="614" t="s">
        <v>88</v>
      </c>
      <c r="H4" s="450"/>
      <c r="I4" s="451"/>
      <c r="M4" s="614" t="s">
        <v>88</v>
      </c>
      <c r="N4" s="450"/>
      <c r="O4" s="451"/>
    </row>
    <row r="5" spans="2:15" ht="21" thickBot="1" x14ac:dyDescent="0.45">
      <c r="B5" s="40"/>
      <c r="C5" s="40"/>
      <c r="D5" s="40"/>
      <c r="G5" s="40"/>
      <c r="H5" s="40"/>
      <c r="I5" s="40"/>
      <c r="M5" s="40"/>
      <c r="N5" s="40"/>
      <c r="O5" s="40"/>
    </row>
    <row r="6" spans="2:15" ht="24" customHeight="1" x14ac:dyDescent="0.4">
      <c r="B6" s="615" t="s">
        <v>89</v>
      </c>
      <c r="C6" s="616" t="s">
        <v>90</v>
      </c>
      <c r="D6" s="617"/>
      <c r="G6" s="615" t="s">
        <v>89</v>
      </c>
      <c r="H6" s="616" t="s">
        <v>90</v>
      </c>
      <c r="I6" s="617"/>
      <c r="M6" s="615" t="s">
        <v>89</v>
      </c>
      <c r="N6" s="616" t="s">
        <v>90</v>
      </c>
      <c r="O6" s="617"/>
    </row>
    <row r="7" spans="2:15" ht="18.75" customHeight="1" x14ac:dyDescent="0.4">
      <c r="B7" s="618"/>
      <c r="C7" s="619" t="s">
        <v>91</v>
      </c>
      <c r="D7" s="620" t="s">
        <v>92</v>
      </c>
      <c r="G7" s="618"/>
      <c r="H7" s="619" t="s">
        <v>91</v>
      </c>
      <c r="I7" s="620" t="s">
        <v>92</v>
      </c>
      <c r="M7" s="618"/>
      <c r="N7" s="619" t="s">
        <v>91</v>
      </c>
      <c r="O7" s="620" t="s">
        <v>92</v>
      </c>
    </row>
    <row r="8" spans="2:15" ht="21.75" customHeight="1" x14ac:dyDescent="0.4">
      <c r="B8" s="442"/>
      <c r="C8" s="621"/>
      <c r="D8" s="444"/>
      <c r="G8" s="442"/>
      <c r="H8" s="622"/>
      <c r="I8" s="444"/>
      <c r="M8" s="442"/>
      <c r="N8" s="622"/>
      <c r="O8" s="444"/>
    </row>
    <row r="9" spans="2:15" ht="21.95" customHeight="1" thickBot="1" x14ac:dyDescent="0.45">
      <c r="B9" s="443"/>
      <c r="C9" s="92"/>
      <c r="D9" s="445"/>
      <c r="G9" s="446"/>
      <c r="H9" s="99"/>
      <c r="I9" s="447"/>
      <c r="M9" s="443"/>
      <c r="N9" s="86"/>
      <c r="O9" s="445"/>
    </row>
    <row r="10" spans="2:15" ht="15.75" customHeight="1" x14ac:dyDescent="0.4">
      <c r="B10" s="41"/>
      <c r="C10" s="41"/>
      <c r="D10" s="41"/>
      <c r="G10" s="41"/>
      <c r="H10" s="41"/>
      <c r="I10" s="41"/>
      <c r="M10" s="41"/>
      <c r="N10" s="41"/>
      <c r="O10" s="41"/>
    </row>
    <row r="11" spans="2:15" ht="10.5" customHeight="1" thickBot="1" x14ac:dyDescent="0.45">
      <c r="B11" s="42"/>
      <c r="C11" s="43"/>
      <c r="D11" s="44"/>
      <c r="G11" s="42"/>
      <c r="H11" s="43"/>
      <c r="I11" s="44"/>
      <c r="M11" s="42"/>
      <c r="N11" s="43"/>
      <c r="O11" s="44"/>
    </row>
    <row r="12" spans="2:15" ht="15.75" customHeight="1" x14ac:dyDescent="0.4">
      <c r="B12" s="623" t="s">
        <v>93</v>
      </c>
      <c r="C12" s="624" t="s">
        <v>94</v>
      </c>
      <c r="D12" s="625" t="s">
        <v>95</v>
      </c>
      <c r="G12" s="623" t="s">
        <v>93</v>
      </c>
      <c r="H12" s="624" t="s">
        <v>94</v>
      </c>
      <c r="I12" s="625" t="s">
        <v>95</v>
      </c>
      <c r="M12" s="623" t="s">
        <v>93</v>
      </c>
      <c r="N12" s="624" t="s">
        <v>94</v>
      </c>
      <c r="O12" s="625" t="s">
        <v>95</v>
      </c>
    </row>
    <row r="13" spans="2:15" ht="15.75" customHeight="1" x14ac:dyDescent="0.4">
      <c r="B13" s="626"/>
      <c r="C13" s="627"/>
      <c r="D13" s="628"/>
      <c r="G13" s="626"/>
      <c r="H13" s="627"/>
      <c r="I13" s="628"/>
      <c r="M13" s="626"/>
      <c r="N13" s="627"/>
      <c r="O13" s="628"/>
    </row>
    <row r="14" spans="2:15" ht="31.35" customHeight="1" x14ac:dyDescent="0.4">
      <c r="B14" s="80" t="s">
        <v>96</v>
      </c>
      <c r="C14" s="97"/>
      <c r="D14" s="87"/>
      <c r="G14" s="80" t="s">
        <v>96</v>
      </c>
      <c r="H14" s="97"/>
      <c r="I14" s="87"/>
      <c r="M14" s="80" t="s">
        <v>96</v>
      </c>
      <c r="N14" s="97" t="s">
        <v>97</v>
      </c>
      <c r="O14" s="87"/>
    </row>
    <row r="15" spans="2:15" ht="31.35" customHeight="1" thickBot="1" x14ac:dyDescent="0.45">
      <c r="B15" s="79" t="s">
        <v>98</v>
      </c>
      <c r="C15" s="97"/>
      <c r="D15" s="87"/>
      <c r="G15" s="79" t="s">
        <v>98</v>
      </c>
      <c r="H15" s="97"/>
      <c r="I15" s="87"/>
      <c r="M15" s="79" t="s">
        <v>98</v>
      </c>
      <c r="N15" s="97"/>
      <c r="O15" s="87"/>
    </row>
    <row r="16" spans="2:15" ht="15.75" customHeight="1" x14ac:dyDescent="0.4">
      <c r="B16" s="623" t="s">
        <v>99</v>
      </c>
      <c r="C16" s="624" t="s">
        <v>94</v>
      </c>
      <c r="D16" s="625" t="s">
        <v>95</v>
      </c>
      <c r="G16" s="623" t="s">
        <v>99</v>
      </c>
      <c r="H16" s="624" t="s">
        <v>94</v>
      </c>
      <c r="I16" s="625" t="s">
        <v>95</v>
      </c>
      <c r="M16" s="623" t="s">
        <v>99</v>
      </c>
      <c r="N16" s="624" t="s">
        <v>94</v>
      </c>
      <c r="O16" s="625" t="s">
        <v>95</v>
      </c>
    </row>
    <row r="17" spans="1:15" ht="15.75" customHeight="1" x14ac:dyDescent="0.4">
      <c r="B17" s="626"/>
      <c r="C17" s="627"/>
      <c r="D17" s="628"/>
      <c r="G17" s="626"/>
      <c r="H17" s="627"/>
      <c r="I17" s="628"/>
      <c r="M17" s="626"/>
      <c r="N17" s="627"/>
      <c r="O17" s="628"/>
    </row>
    <row r="18" spans="1:15" ht="31.35" customHeight="1" thickBot="1" x14ac:dyDescent="0.45">
      <c r="B18" s="79" t="s">
        <v>100</v>
      </c>
      <c r="C18" s="97"/>
      <c r="D18" s="88"/>
      <c r="G18" s="79" t="s">
        <v>100</v>
      </c>
      <c r="H18" s="97"/>
      <c r="I18" s="88"/>
      <c r="M18" s="79" t="s">
        <v>100</v>
      </c>
      <c r="N18" s="97"/>
      <c r="O18" s="88"/>
    </row>
    <row r="19" spans="1:15" ht="15.75" customHeight="1" x14ac:dyDescent="0.4">
      <c r="B19" s="623" t="s">
        <v>101</v>
      </c>
      <c r="C19" s="624" t="s">
        <v>94</v>
      </c>
      <c r="D19" s="625" t="s">
        <v>95</v>
      </c>
      <c r="G19" s="623" t="s">
        <v>101</v>
      </c>
      <c r="H19" s="624" t="s">
        <v>94</v>
      </c>
      <c r="I19" s="625" t="s">
        <v>95</v>
      </c>
      <c r="M19" s="623" t="s">
        <v>101</v>
      </c>
      <c r="N19" s="624" t="s">
        <v>94</v>
      </c>
      <c r="O19" s="625" t="s">
        <v>95</v>
      </c>
    </row>
    <row r="20" spans="1:15" ht="15.75" customHeight="1" x14ac:dyDescent="0.4">
      <c r="B20" s="626"/>
      <c r="C20" s="627"/>
      <c r="D20" s="628"/>
      <c r="G20" s="626"/>
      <c r="H20" s="627"/>
      <c r="I20" s="628"/>
      <c r="M20" s="626"/>
      <c r="N20" s="627"/>
      <c r="O20" s="628"/>
    </row>
    <row r="21" spans="1:15" ht="31.35" customHeight="1" x14ac:dyDescent="0.4">
      <c r="B21" s="220" t="s">
        <v>102</v>
      </c>
      <c r="C21" s="97"/>
      <c r="D21" s="88"/>
      <c r="G21" s="220" t="s">
        <v>102</v>
      </c>
      <c r="H21" s="97"/>
      <c r="I21" s="88"/>
      <c r="M21" s="220" t="s">
        <v>102</v>
      </c>
      <c r="N21" s="97"/>
      <c r="O21" s="88"/>
    </row>
    <row r="22" spans="1:15" ht="31.35" customHeight="1" thickBot="1" x14ac:dyDescent="0.45">
      <c r="B22" s="78" t="s">
        <v>103</v>
      </c>
      <c r="C22" s="97"/>
      <c r="D22" s="89"/>
      <c r="G22" s="78" t="s">
        <v>103</v>
      </c>
      <c r="H22" s="97"/>
      <c r="I22" s="89"/>
      <c r="M22" s="78" t="s">
        <v>103</v>
      </c>
      <c r="N22" s="97"/>
      <c r="O22" s="89"/>
    </row>
    <row r="23" spans="1:15" ht="15.75" customHeight="1" x14ac:dyDescent="0.4">
      <c r="B23" s="623" t="s">
        <v>104</v>
      </c>
      <c r="C23" s="624" t="s">
        <v>94</v>
      </c>
      <c r="D23" s="629" t="s">
        <v>95</v>
      </c>
      <c r="G23" s="623" t="s">
        <v>104</v>
      </c>
      <c r="H23" s="624" t="s">
        <v>94</v>
      </c>
      <c r="I23" s="630" t="s">
        <v>95</v>
      </c>
      <c r="M23" s="623" t="s">
        <v>104</v>
      </c>
      <c r="N23" s="624" t="s">
        <v>94</v>
      </c>
      <c r="O23" s="630" t="s">
        <v>95</v>
      </c>
    </row>
    <row r="24" spans="1:15" ht="15.75" customHeight="1" x14ac:dyDescent="0.4">
      <c r="B24" s="626"/>
      <c r="C24" s="627"/>
      <c r="D24" s="631"/>
      <c r="G24" s="626"/>
      <c r="H24" s="627"/>
      <c r="I24" s="632"/>
      <c r="M24" s="626"/>
      <c r="N24" s="627"/>
      <c r="O24" s="632"/>
    </row>
    <row r="25" spans="1:15" ht="31.35" customHeight="1" thickBot="1" x14ac:dyDescent="0.45">
      <c r="B25" s="78" t="s">
        <v>105</v>
      </c>
      <c r="C25" s="97"/>
      <c r="D25" s="93"/>
      <c r="G25" s="78" t="s">
        <v>105</v>
      </c>
      <c r="H25" s="97" t="s">
        <v>106</v>
      </c>
      <c r="I25" s="90"/>
      <c r="M25" s="78" t="s">
        <v>105</v>
      </c>
      <c r="N25" s="97"/>
      <c r="O25" s="90"/>
    </row>
    <row r="26" spans="1:15" ht="31.35" customHeight="1" x14ac:dyDescent="0.4">
      <c r="B26" s="633" t="s">
        <v>107</v>
      </c>
      <c r="C26" s="634"/>
      <c r="D26" s="635" t="s">
        <v>62</v>
      </c>
      <c r="G26" s="633" t="s">
        <v>107</v>
      </c>
      <c r="H26" s="634"/>
      <c r="I26" s="635" t="s">
        <v>62</v>
      </c>
      <c r="M26" s="633" t="s">
        <v>107</v>
      </c>
      <c r="N26" s="634"/>
      <c r="O26" s="635" t="s">
        <v>62</v>
      </c>
    </row>
    <row r="27" spans="1:15" ht="46.5" customHeight="1" thickBot="1" x14ac:dyDescent="0.45">
      <c r="B27" s="636"/>
      <c r="C27" s="98"/>
      <c r="D27" s="91"/>
      <c r="G27" s="636"/>
      <c r="H27" s="98"/>
      <c r="I27" s="91"/>
      <c r="M27" s="636"/>
      <c r="N27" s="98"/>
      <c r="O27" s="91"/>
    </row>
    <row r="29" spans="1:15" ht="15.75" customHeight="1" x14ac:dyDescent="0.75">
      <c r="A29" s="54"/>
    </row>
    <row r="30" spans="1:15" ht="15.75" customHeight="1" x14ac:dyDescent="0.75">
      <c r="A30" s="55" t="s">
        <v>108</v>
      </c>
    </row>
    <row r="32" spans="1:15" ht="25.7" x14ac:dyDescent="0.4">
      <c r="B32" s="76" t="s">
        <v>109</v>
      </c>
      <c r="C32" s="76" t="s">
        <v>23</v>
      </c>
      <c r="D32" s="96"/>
      <c r="E32" s="45"/>
      <c r="H32" s="76" t="s">
        <v>24</v>
      </c>
      <c r="I32" s="96"/>
      <c r="N32" s="76" t="s">
        <v>25</v>
      </c>
      <c r="O32" s="96"/>
    </row>
    <row r="33" spans="2:15" ht="20.7" x14ac:dyDescent="0.4">
      <c r="B33" s="614" t="s">
        <v>88</v>
      </c>
      <c r="C33" s="450"/>
      <c r="D33" s="451"/>
      <c r="E33" s="40"/>
      <c r="G33" s="614" t="s">
        <v>88</v>
      </c>
      <c r="H33" s="450"/>
      <c r="I33" s="451"/>
      <c r="M33" s="614" t="s">
        <v>88</v>
      </c>
      <c r="N33" s="450"/>
      <c r="O33" s="451"/>
    </row>
    <row r="34" spans="2:15" ht="21" thickBot="1" x14ac:dyDescent="0.45">
      <c r="B34" s="46"/>
      <c r="C34" s="46"/>
      <c r="D34" s="46"/>
      <c r="E34" s="40"/>
      <c r="G34" s="46"/>
      <c r="H34" s="46"/>
      <c r="I34" s="46"/>
      <c r="M34" s="46"/>
      <c r="N34" s="46"/>
      <c r="O34" s="46"/>
    </row>
    <row r="35" spans="2:15" ht="21" customHeight="1" x14ac:dyDescent="0.4">
      <c r="B35" s="637" t="s">
        <v>110</v>
      </c>
      <c r="C35" s="638" t="s">
        <v>111</v>
      </c>
      <c r="D35" s="639" t="s">
        <v>95</v>
      </c>
      <c r="E35" s="40"/>
      <c r="G35" s="640" t="s">
        <v>110</v>
      </c>
      <c r="H35" s="641" t="s">
        <v>111</v>
      </c>
      <c r="I35" s="639" t="s">
        <v>95</v>
      </c>
      <c r="M35" s="640" t="s">
        <v>110</v>
      </c>
      <c r="N35" s="641" t="s">
        <v>111</v>
      </c>
      <c r="O35" s="639" t="s">
        <v>95</v>
      </c>
    </row>
    <row r="36" spans="2:15" ht="41.25" customHeight="1" thickBot="1" x14ac:dyDescent="0.45">
      <c r="B36" s="642"/>
      <c r="C36" s="102"/>
      <c r="D36" s="94"/>
      <c r="E36" s="40"/>
      <c r="G36" s="643"/>
      <c r="H36" s="101"/>
      <c r="I36" s="94"/>
      <c r="M36" s="643"/>
      <c r="N36" s="100"/>
      <c r="O36" s="94"/>
    </row>
    <row r="37" spans="2:15" ht="21" thickBot="1" x14ac:dyDescent="0.45">
      <c r="B37" s="40"/>
      <c r="C37" s="40"/>
      <c r="D37" s="40"/>
      <c r="E37" s="40"/>
      <c r="G37" s="40"/>
      <c r="H37" s="40"/>
      <c r="I37" s="40"/>
      <c r="M37" s="40"/>
      <c r="N37" s="40"/>
      <c r="O37" s="40"/>
    </row>
    <row r="38" spans="2:15" ht="18" x14ac:dyDescent="0.4">
      <c r="B38" s="615" t="s">
        <v>89</v>
      </c>
      <c r="C38" s="616" t="s">
        <v>90</v>
      </c>
      <c r="D38" s="617"/>
      <c r="G38" s="615" t="s">
        <v>89</v>
      </c>
      <c r="H38" s="616" t="s">
        <v>90</v>
      </c>
      <c r="I38" s="617"/>
      <c r="M38" s="615" t="s">
        <v>89</v>
      </c>
      <c r="N38" s="616" t="s">
        <v>90</v>
      </c>
      <c r="O38" s="617"/>
    </row>
    <row r="39" spans="2:15" ht="18.75" customHeight="1" x14ac:dyDescent="0.4">
      <c r="B39" s="618"/>
      <c r="C39" s="619" t="s">
        <v>91</v>
      </c>
      <c r="D39" s="620" t="s">
        <v>92</v>
      </c>
      <c r="G39" s="618"/>
      <c r="H39" s="619" t="s">
        <v>91</v>
      </c>
      <c r="I39" s="620" t="s">
        <v>92</v>
      </c>
      <c r="M39" s="618"/>
      <c r="N39" s="619" t="s">
        <v>91</v>
      </c>
      <c r="O39" s="620" t="s">
        <v>92</v>
      </c>
    </row>
    <row r="40" spans="2:15" ht="12.75" customHeight="1" x14ac:dyDescent="0.4">
      <c r="B40" s="442"/>
      <c r="C40" s="621"/>
      <c r="D40" s="444"/>
      <c r="G40" s="442"/>
      <c r="H40" s="622"/>
      <c r="I40" s="444"/>
      <c r="M40" s="442"/>
      <c r="N40" s="622"/>
      <c r="O40" s="444"/>
    </row>
    <row r="41" spans="2:15" ht="21.95" customHeight="1" thickBot="1" x14ac:dyDescent="0.45">
      <c r="B41" s="443"/>
      <c r="C41" s="92"/>
      <c r="D41" s="445"/>
      <c r="G41" s="443"/>
      <c r="H41" s="86"/>
      <c r="I41" s="445"/>
      <c r="M41" s="443"/>
      <c r="N41" s="86"/>
      <c r="O41" s="445"/>
    </row>
    <row r="42" spans="2:15" ht="17.25" customHeight="1" x14ac:dyDescent="0.4">
      <c r="B42" s="40"/>
      <c r="C42" s="40"/>
      <c r="D42" s="40"/>
      <c r="E42" s="40"/>
      <c r="G42" s="40"/>
      <c r="H42" s="40"/>
      <c r="I42" s="40"/>
      <c r="M42" s="40"/>
      <c r="N42" s="40"/>
      <c r="O42" s="40"/>
    </row>
    <row r="43" spans="2:15" ht="13" thickBot="1" x14ac:dyDescent="0.45">
      <c r="B43" s="47"/>
      <c r="C43" s="48"/>
      <c r="D43" s="48"/>
      <c r="E43" s="49"/>
      <c r="G43" s="47"/>
      <c r="H43" s="48"/>
      <c r="I43" s="48"/>
      <c r="M43" s="47"/>
      <c r="N43" s="48"/>
      <c r="O43" s="48"/>
    </row>
    <row r="44" spans="2:15" ht="15.75" customHeight="1" x14ac:dyDescent="0.4">
      <c r="B44" s="623" t="s">
        <v>93</v>
      </c>
      <c r="C44" s="624" t="s">
        <v>94</v>
      </c>
      <c r="D44" s="625" t="s">
        <v>95</v>
      </c>
      <c r="G44" s="623" t="s">
        <v>93</v>
      </c>
      <c r="H44" s="624" t="s">
        <v>94</v>
      </c>
      <c r="I44" s="625" t="s">
        <v>95</v>
      </c>
      <c r="M44" s="623" t="s">
        <v>93</v>
      </c>
      <c r="N44" s="624" t="s">
        <v>94</v>
      </c>
      <c r="O44" s="625" t="s">
        <v>95</v>
      </c>
    </row>
    <row r="45" spans="2:15" ht="15.75" customHeight="1" x14ac:dyDescent="0.4">
      <c r="B45" s="626"/>
      <c r="C45" s="627"/>
      <c r="D45" s="628"/>
      <c r="G45" s="626"/>
      <c r="H45" s="627"/>
      <c r="I45" s="628"/>
      <c r="M45" s="626"/>
      <c r="N45" s="627"/>
      <c r="O45" s="628"/>
    </row>
    <row r="46" spans="2:15" ht="31.5" customHeight="1" x14ac:dyDescent="0.4">
      <c r="B46" s="53" t="s">
        <v>96</v>
      </c>
      <c r="C46" s="97"/>
      <c r="D46" s="87"/>
      <c r="G46" s="53" t="s">
        <v>96</v>
      </c>
      <c r="H46" s="97"/>
      <c r="I46" s="87"/>
      <c r="M46" s="53" t="s">
        <v>96</v>
      </c>
      <c r="N46" s="97"/>
      <c r="O46" s="82"/>
    </row>
    <row r="47" spans="2:15" ht="35.1" customHeight="1" x14ac:dyDescent="0.4">
      <c r="B47" s="53" t="s">
        <v>112</v>
      </c>
      <c r="C47" s="97"/>
      <c r="D47" s="87"/>
      <c r="G47" s="53" t="s">
        <v>112</v>
      </c>
      <c r="H47" s="97"/>
      <c r="I47" s="87"/>
      <c r="M47" s="53" t="s">
        <v>112</v>
      </c>
      <c r="N47" s="97"/>
      <c r="O47" s="82"/>
    </row>
    <row r="48" spans="2:15" ht="35.1" customHeight="1" thickBot="1" x14ac:dyDescent="0.45">
      <c r="B48" s="52" t="s">
        <v>113</v>
      </c>
      <c r="C48" s="97"/>
      <c r="D48" s="87"/>
      <c r="G48" s="52" t="s">
        <v>113</v>
      </c>
      <c r="H48" s="97"/>
      <c r="I48" s="87"/>
      <c r="M48" s="52" t="s">
        <v>113</v>
      </c>
      <c r="N48" s="97"/>
      <c r="O48" s="82"/>
    </row>
    <row r="49" spans="2:15" ht="15.75" customHeight="1" x14ac:dyDescent="0.4">
      <c r="B49" s="623" t="s">
        <v>99</v>
      </c>
      <c r="C49" s="624" t="s">
        <v>94</v>
      </c>
      <c r="D49" s="625" t="s">
        <v>95</v>
      </c>
      <c r="G49" s="623" t="s">
        <v>99</v>
      </c>
      <c r="H49" s="624" t="s">
        <v>94</v>
      </c>
      <c r="I49" s="625" t="s">
        <v>95</v>
      </c>
      <c r="M49" s="623" t="s">
        <v>99</v>
      </c>
      <c r="N49" s="624" t="s">
        <v>94</v>
      </c>
      <c r="O49" s="625" t="s">
        <v>95</v>
      </c>
    </row>
    <row r="50" spans="2:15" ht="15.75" customHeight="1" x14ac:dyDescent="0.4">
      <c r="B50" s="626"/>
      <c r="C50" s="627"/>
      <c r="D50" s="628"/>
      <c r="G50" s="626"/>
      <c r="H50" s="627"/>
      <c r="I50" s="628"/>
      <c r="M50" s="626"/>
      <c r="N50" s="627"/>
      <c r="O50" s="628"/>
    </row>
    <row r="51" spans="2:15" ht="35.1" customHeight="1" x14ac:dyDescent="0.4">
      <c r="B51" s="52" t="s">
        <v>114</v>
      </c>
      <c r="C51" s="97"/>
      <c r="D51" s="88"/>
      <c r="G51" s="52" t="s">
        <v>114</v>
      </c>
      <c r="H51" s="97"/>
      <c r="I51" s="88"/>
      <c r="M51" s="52" t="s">
        <v>114</v>
      </c>
      <c r="N51" s="97"/>
      <c r="O51" s="83"/>
    </row>
    <row r="52" spans="2:15" ht="35.1" customHeight="1" thickBot="1" x14ac:dyDescent="0.45">
      <c r="B52" s="52" t="s">
        <v>115</v>
      </c>
      <c r="C52" s="97"/>
      <c r="D52" s="88"/>
      <c r="G52" s="52" t="s">
        <v>115</v>
      </c>
      <c r="H52" s="97"/>
      <c r="I52" s="88"/>
      <c r="M52" s="52" t="s">
        <v>115</v>
      </c>
      <c r="N52" s="97"/>
      <c r="O52" s="83"/>
    </row>
    <row r="53" spans="2:15" ht="15.75" customHeight="1" x14ac:dyDescent="0.4">
      <c r="B53" s="623" t="s">
        <v>101</v>
      </c>
      <c r="C53" s="624" t="s">
        <v>94</v>
      </c>
      <c r="D53" s="625" t="s">
        <v>95</v>
      </c>
      <c r="G53" s="623" t="s">
        <v>101</v>
      </c>
      <c r="H53" s="624" t="s">
        <v>94</v>
      </c>
      <c r="I53" s="625" t="s">
        <v>95</v>
      </c>
      <c r="M53" s="623" t="s">
        <v>101</v>
      </c>
      <c r="N53" s="624" t="s">
        <v>94</v>
      </c>
      <c r="O53" s="625" t="s">
        <v>95</v>
      </c>
    </row>
    <row r="54" spans="2:15" ht="15.75" customHeight="1" x14ac:dyDescent="0.4">
      <c r="B54" s="626"/>
      <c r="C54" s="627"/>
      <c r="D54" s="628"/>
      <c r="G54" s="626"/>
      <c r="H54" s="627"/>
      <c r="I54" s="628"/>
      <c r="M54" s="626"/>
      <c r="N54" s="627"/>
      <c r="O54" s="628"/>
    </row>
    <row r="55" spans="2:15" ht="35.1" customHeight="1" x14ac:dyDescent="0.4">
      <c r="B55" s="50" t="s">
        <v>116</v>
      </c>
      <c r="C55" s="97"/>
      <c r="D55" s="88"/>
      <c r="G55" s="50" t="s">
        <v>116</v>
      </c>
      <c r="H55" s="97"/>
      <c r="I55" s="88"/>
      <c r="M55" s="50" t="s">
        <v>116</v>
      </c>
      <c r="N55" s="97"/>
      <c r="O55" s="83"/>
    </row>
    <row r="56" spans="2:15" ht="35.1" customHeight="1" thickBot="1" x14ac:dyDescent="0.45">
      <c r="B56" s="51" t="s">
        <v>103</v>
      </c>
      <c r="C56" s="97"/>
      <c r="D56" s="95"/>
      <c r="G56" s="51" t="s">
        <v>103</v>
      </c>
      <c r="H56" s="97"/>
      <c r="I56" s="95"/>
      <c r="M56" s="51" t="s">
        <v>103</v>
      </c>
      <c r="N56" s="97"/>
      <c r="O56" s="85"/>
    </row>
    <row r="57" spans="2:15" ht="15.75" customHeight="1" x14ac:dyDescent="0.4">
      <c r="B57" s="623" t="s">
        <v>104</v>
      </c>
      <c r="C57" s="624" t="s">
        <v>94</v>
      </c>
      <c r="D57" s="629" t="s">
        <v>95</v>
      </c>
      <c r="G57" s="623" t="s">
        <v>104</v>
      </c>
      <c r="H57" s="624" t="s">
        <v>94</v>
      </c>
      <c r="I57" s="630" t="s">
        <v>95</v>
      </c>
      <c r="M57" s="623" t="s">
        <v>104</v>
      </c>
      <c r="N57" s="624" t="s">
        <v>94</v>
      </c>
      <c r="O57" s="630" t="s">
        <v>95</v>
      </c>
    </row>
    <row r="58" spans="2:15" ht="15.75" customHeight="1" x14ac:dyDescent="0.4">
      <c r="B58" s="626"/>
      <c r="C58" s="627"/>
      <c r="D58" s="631"/>
      <c r="G58" s="626"/>
      <c r="H58" s="627"/>
      <c r="I58" s="632"/>
      <c r="M58" s="626"/>
      <c r="N58" s="627"/>
      <c r="O58" s="632"/>
    </row>
    <row r="59" spans="2:15" ht="35.1" customHeight="1" thickBot="1" x14ac:dyDescent="0.45">
      <c r="B59" s="221" t="s">
        <v>117</v>
      </c>
      <c r="C59" s="97"/>
      <c r="D59" s="89"/>
      <c r="G59" s="221" t="s">
        <v>117</v>
      </c>
      <c r="H59" s="97"/>
      <c r="I59" s="89"/>
      <c r="M59" s="221" t="s">
        <v>117</v>
      </c>
      <c r="N59" s="97"/>
      <c r="O59" s="84"/>
    </row>
    <row r="60" spans="2:15" ht="31.35" customHeight="1" x14ac:dyDescent="0.4">
      <c r="B60" s="448" t="s">
        <v>107</v>
      </c>
      <c r="C60" s="449"/>
      <c r="D60" s="77" t="s">
        <v>62</v>
      </c>
      <c r="G60" s="448" t="s">
        <v>107</v>
      </c>
      <c r="H60" s="449"/>
      <c r="I60" s="77" t="s">
        <v>62</v>
      </c>
      <c r="M60" s="448" t="s">
        <v>107</v>
      </c>
      <c r="N60" s="449"/>
      <c r="O60" s="77" t="s">
        <v>62</v>
      </c>
    </row>
  </sheetData>
  <sheetProtection selectLockedCells="1"/>
  <mergeCells count="117">
    <mergeCell ref="M60:N60"/>
    <mergeCell ref="G60:H60"/>
    <mergeCell ref="B60:C60"/>
    <mergeCell ref="C4:D4"/>
    <mergeCell ref="H4:I4"/>
    <mergeCell ref="N4:O4"/>
    <mergeCell ref="N33:O33"/>
    <mergeCell ref="H33:I33"/>
    <mergeCell ref="C33:D33"/>
    <mergeCell ref="B26:C26"/>
    <mergeCell ref="G26:H26"/>
    <mergeCell ref="M26:N26"/>
    <mergeCell ref="D49:D50"/>
    <mergeCell ref="C53:C54"/>
    <mergeCell ref="D53:D54"/>
    <mergeCell ref="B49:B50"/>
    <mergeCell ref="B53:B54"/>
    <mergeCell ref="B40:B41"/>
    <mergeCell ref="B44:B45"/>
    <mergeCell ref="C39:C40"/>
    <mergeCell ref="B38:B39"/>
    <mergeCell ref="C49:C50"/>
    <mergeCell ref="D40:D41"/>
    <mergeCell ref="C44:C45"/>
    <mergeCell ref="C38:D38"/>
    <mergeCell ref="D44:D45"/>
    <mergeCell ref="G35:G36"/>
    <mergeCell ref="G38:G39"/>
    <mergeCell ref="H38:I38"/>
    <mergeCell ref="H39:H40"/>
    <mergeCell ref="G40:G41"/>
    <mergeCell ref="I40:I41"/>
    <mergeCell ref="G44:G45"/>
    <mergeCell ref="H44:H45"/>
    <mergeCell ref="I44:I45"/>
    <mergeCell ref="B35:B36"/>
    <mergeCell ref="M16:M17"/>
    <mergeCell ref="N16:N17"/>
    <mergeCell ref="O16:O17"/>
    <mergeCell ref="M19:M20"/>
    <mergeCell ref="N19:N20"/>
    <mergeCell ref="O19:O20"/>
    <mergeCell ref="G23:G24"/>
    <mergeCell ref="H23:H24"/>
    <mergeCell ref="I23:I24"/>
    <mergeCell ref="B19:B20"/>
    <mergeCell ref="D19:D20"/>
    <mergeCell ref="B23:B24"/>
    <mergeCell ref="D23:D24"/>
    <mergeCell ref="C23:C24"/>
    <mergeCell ref="C19:C20"/>
    <mergeCell ref="B16:B17"/>
    <mergeCell ref="D16:D17"/>
    <mergeCell ref="M23:M24"/>
    <mergeCell ref="N23:N24"/>
    <mergeCell ref="O23:O24"/>
    <mergeCell ref="M6:M7"/>
    <mergeCell ref="N6:O6"/>
    <mergeCell ref="N7:N8"/>
    <mergeCell ref="M8:M9"/>
    <mergeCell ref="O8:O9"/>
    <mergeCell ref="M12:M13"/>
    <mergeCell ref="N12:N13"/>
    <mergeCell ref="O12:O13"/>
    <mergeCell ref="G19:G20"/>
    <mergeCell ref="H19:H20"/>
    <mergeCell ref="I19:I20"/>
    <mergeCell ref="G12:G13"/>
    <mergeCell ref="H12:H13"/>
    <mergeCell ref="I12:I13"/>
    <mergeCell ref="G16:G17"/>
    <mergeCell ref="H16:H17"/>
    <mergeCell ref="I16:I17"/>
    <mergeCell ref="G6:G7"/>
    <mergeCell ref="H6:I6"/>
    <mergeCell ref="H7:H8"/>
    <mergeCell ref="G8:G9"/>
    <mergeCell ref="I8:I9"/>
    <mergeCell ref="C12:C13"/>
    <mergeCell ref="C16:C17"/>
    <mergeCell ref="C7:C8"/>
    <mergeCell ref="B6:B7"/>
    <mergeCell ref="C6:D6"/>
    <mergeCell ref="B8:B9"/>
    <mergeCell ref="D8:D9"/>
    <mergeCell ref="B12:B13"/>
    <mergeCell ref="D12:D13"/>
    <mergeCell ref="G49:G50"/>
    <mergeCell ref="H49:H50"/>
    <mergeCell ref="I49:I50"/>
    <mergeCell ref="G53:G54"/>
    <mergeCell ref="H53:H54"/>
    <mergeCell ref="I53:I54"/>
    <mergeCell ref="M35:M36"/>
    <mergeCell ref="M38:M39"/>
    <mergeCell ref="N38:O38"/>
    <mergeCell ref="N39:N40"/>
    <mergeCell ref="M40:M41"/>
    <mergeCell ref="O40:O41"/>
    <mergeCell ref="M53:M54"/>
    <mergeCell ref="N53:N54"/>
    <mergeCell ref="O53:O54"/>
    <mergeCell ref="M44:M45"/>
    <mergeCell ref="N44:N45"/>
    <mergeCell ref="O44:O45"/>
    <mergeCell ref="M49:M50"/>
    <mergeCell ref="N49:N50"/>
    <mergeCell ref="O49:O50"/>
    <mergeCell ref="B57:B58"/>
    <mergeCell ref="C57:C58"/>
    <mergeCell ref="D57:D58"/>
    <mergeCell ref="G57:G58"/>
    <mergeCell ref="H57:H58"/>
    <mergeCell ref="I57:I58"/>
    <mergeCell ref="M57:M58"/>
    <mergeCell ref="N57:N58"/>
    <mergeCell ref="O57:O58"/>
  </mergeCells>
  <conditionalFormatting sqref="C14:C15">
    <cfRule type="endsWith" dxfId="141" priority="80" operator="endsWith" text="Validé">
      <formula>RIGHT(C14,LEN("Validé"))="Validé"</formula>
    </cfRule>
    <cfRule type="containsText" dxfId="140" priority="79" operator="containsText" text="réserve">
      <formula>NOT(ISERROR(SEARCH("réserve",C14)))</formula>
    </cfRule>
    <cfRule type="containsText" dxfId="139" priority="77" operator="containsText" text="Non contrôlé">
      <formula>NOT(ISERROR(SEARCH("Non contrôlé",C14)))</formula>
    </cfRule>
    <cfRule type="containsText" dxfId="138" priority="78" operator="containsText" text="Non validé">
      <formula>NOT(ISERROR(SEARCH("Non validé",C14)))</formula>
    </cfRule>
  </conditionalFormatting>
  <conditionalFormatting sqref="C18">
    <cfRule type="endsWith" dxfId="137" priority="76" operator="endsWith" text="Validé">
      <formula>RIGHT(C18,LEN("Validé"))="Validé"</formula>
    </cfRule>
    <cfRule type="containsText" dxfId="136" priority="73" operator="containsText" text="Non contrôlé">
      <formula>NOT(ISERROR(SEARCH("Non contrôlé",C18)))</formula>
    </cfRule>
    <cfRule type="containsText" dxfId="135" priority="74" operator="containsText" text="Non validé">
      <formula>NOT(ISERROR(SEARCH("Non validé",C18)))</formula>
    </cfRule>
    <cfRule type="containsText" dxfId="134" priority="75" operator="containsText" text="réserve">
      <formula>NOT(ISERROR(SEARCH("réserve",C18)))</formula>
    </cfRule>
  </conditionalFormatting>
  <conditionalFormatting sqref="C21:C22">
    <cfRule type="containsText" dxfId="133" priority="71" operator="containsText" text="réserve">
      <formula>NOT(ISERROR(SEARCH("réserve",C21)))</formula>
    </cfRule>
    <cfRule type="containsText" dxfId="132" priority="69" operator="containsText" text="Non contrôlé">
      <formula>NOT(ISERROR(SEARCH("Non contrôlé",C21)))</formula>
    </cfRule>
    <cfRule type="containsText" dxfId="131" priority="70" operator="containsText" text="Non validé">
      <formula>NOT(ISERROR(SEARCH("Non validé",C21)))</formula>
    </cfRule>
    <cfRule type="endsWith" dxfId="130" priority="72" operator="endsWith" text="Validé">
      <formula>RIGHT(C21,LEN("Validé"))="Validé"</formula>
    </cfRule>
  </conditionalFormatting>
  <conditionalFormatting sqref="C25">
    <cfRule type="containsText" dxfId="129" priority="65" operator="containsText" text="Non contrôlé">
      <formula>NOT(ISERROR(SEARCH("Non contrôlé",C25)))</formula>
    </cfRule>
    <cfRule type="containsText" dxfId="128" priority="66" operator="containsText" text="Non validé">
      <formula>NOT(ISERROR(SEARCH("Non validé",C25)))</formula>
    </cfRule>
    <cfRule type="containsText" dxfId="127" priority="67" operator="containsText" text="réserve">
      <formula>NOT(ISERROR(SEARCH("réserve",C25)))</formula>
    </cfRule>
    <cfRule type="endsWith" dxfId="126" priority="68" operator="endsWith" text="Validé">
      <formula>RIGHT(C25,LEN("Validé"))="Validé"</formula>
    </cfRule>
  </conditionalFormatting>
  <conditionalFormatting sqref="C27">
    <cfRule type="containsText" dxfId="125" priority="61" operator="containsText" text="Non contrôlé">
      <formula>NOT(ISERROR(SEARCH("Non contrôlé",C27)))</formula>
    </cfRule>
    <cfRule type="containsText" dxfId="124" priority="62" operator="containsText" text="Non validé">
      <formula>NOT(ISERROR(SEARCH("Non validé",C27)))</formula>
    </cfRule>
    <cfRule type="endsWith" dxfId="123" priority="64" operator="endsWith" text="Validé">
      <formula>RIGHT(C27,LEN("Validé"))="Validé"</formula>
    </cfRule>
    <cfRule type="containsText" dxfId="122" priority="63" operator="containsText" text="réserve">
      <formula>NOT(ISERROR(SEARCH("réserve",C27)))</formula>
    </cfRule>
  </conditionalFormatting>
  <conditionalFormatting sqref="C46:C48">
    <cfRule type="containsText" dxfId="121" priority="59" operator="containsText" text="réserve">
      <formula>NOT(ISERROR(SEARCH("réserve",C46)))</formula>
    </cfRule>
    <cfRule type="containsText" dxfId="120" priority="57" operator="containsText" text="Non contrôlé">
      <formula>NOT(ISERROR(SEARCH("Non contrôlé",C46)))</formula>
    </cfRule>
    <cfRule type="containsText" dxfId="119" priority="58" operator="containsText" text="Non validé">
      <formula>NOT(ISERROR(SEARCH("Non validé",C46)))</formula>
    </cfRule>
    <cfRule type="endsWith" dxfId="118" priority="60" operator="endsWith" text="Validé">
      <formula>RIGHT(C46,LEN("Validé"))="Validé"</formula>
    </cfRule>
  </conditionalFormatting>
  <conditionalFormatting sqref="C51:C52">
    <cfRule type="containsText" dxfId="117" priority="55" operator="containsText" text="réserve">
      <formula>NOT(ISERROR(SEARCH("réserve",C51)))</formula>
    </cfRule>
    <cfRule type="endsWith" dxfId="116" priority="56" operator="endsWith" text="Validé">
      <formula>RIGHT(C51,LEN("Validé"))="Validé"</formula>
    </cfRule>
    <cfRule type="containsText" dxfId="115" priority="53" operator="containsText" text="Non contrôlé">
      <formula>NOT(ISERROR(SEARCH("Non contrôlé",C51)))</formula>
    </cfRule>
    <cfRule type="containsText" dxfId="114" priority="54" operator="containsText" text="Non validé">
      <formula>NOT(ISERROR(SEARCH("Non validé",C51)))</formula>
    </cfRule>
  </conditionalFormatting>
  <conditionalFormatting sqref="C55:C56">
    <cfRule type="endsWith" dxfId="113" priority="52" operator="endsWith" text="Validé">
      <formula>RIGHT(C55,LEN("Validé"))="Validé"</formula>
    </cfRule>
    <cfRule type="containsText" dxfId="112" priority="49" operator="containsText" text="Non contrôlé">
      <formula>NOT(ISERROR(SEARCH("Non contrôlé",C55)))</formula>
    </cfRule>
    <cfRule type="containsText" dxfId="111" priority="50" operator="containsText" text="Non validé">
      <formula>NOT(ISERROR(SEARCH("Non validé",C55)))</formula>
    </cfRule>
    <cfRule type="containsText" dxfId="110" priority="51" operator="containsText" text="réserve">
      <formula>NOT(ISERROR(SEARCH("réserve",C55)))</formula>
    </cfRule>
  </conditionalFormatting>
  <conditionalFormatting sqref="C59">
    <cfRule type="containsText" dxfId="109" priority="45" operator="containsText" text="Non contrôlé">
      <formula>NOT(ISERROR(SEARCH("Non contrôlé",C59)))</formula>
    </cfRule>
    <cfRule type="containsText" dxfId="108" priority="47" operator="containsText" text="réserve">
      <formula>NOT(ISERROR(SEARCH("réserve",C59)))</formula>
    </cfRule>
    <cfRule type="endsWith" dxfId="107" priority="48" operator="endsWith" text="Validé">
      <formula>RIGHT(C59,LEN("Validé"))="Validé"</formula>
    </cfRule>
    <cfRule type="containsText" dxfId="106" priority="46" operator="containsText" text="Non validé">
      <formula>NOT(ISERROR(SEARCH("Non validé",C59)))</formula>
    </cfRule>
  </conditionalFormatting>
  <conditionalFormatting sqref="C61">
    <cfRule type="containsText" dxfId="105" priority="41" operator="containsText" text="Non contrôlé">
      <formula>NOT(ISERROR(SEARCH("Non contrôlé",C61)))</formula>
    </cfRule>
    <cfRule type="containsText" dxfId="104" priority="42" operator="containsText" text="Non validé">
      <formula>NOT(ISERROR(SEARCH("Non validé",C61)))</formula>
    </cfRule>
    <cfRule type="containsText" dxfId="103" priority="43" operator="containsText" text="réserve">
      <formula>NOT(ISERROR(SEARCH("réserve",C61)))</formula>
    </cfRule>
    <cfRule type="endsWith" dxfId="102" priority="44" operator="endsWith" text="Validé">
      <formula>RIGHT(C61,LEN("Validé"))="Validé"</formula>
    </cfRule>
  </conditionalFormatting>
  <conditionalFormatting sqref="H9">
    <cfRule type="endsWith" dxfId="101" priority="144" operator="endsWith" text="Validé">
      <formula>RIGHT(H9,LEN("Validé"))="Validé"</formula>
    </cfRule>
    <cfRule type="containsText" dxfId="100" priority="141" operator="containsText" text="Non contrôlé">
      <formula>NOT(ISERROR(SEARCH("Non contrôlé",H9)))</formula>
    </cfRule>
    <cfRule type="containsText" dxfId="99" priority="142" operator="containsText" text="Non validé">
      <formula>NOT(ISERROR(SEARCH("Non validé",H9)))</formula>
    </cfRule>
    <cfRule type="containsText" dxfId="98" priority="143" operator="containsText" text="réserve">
      <formula>NOT(ISERROR(SEARCH("réserve",H9)))</formula>
    </cfRule>
  </conditionalFormatting>
  <conditionalFormatting sqref="H14:H15">
    <cfRule type="containsText" dxfId="97" priority="137" operator="containsText" text="Non contrôlé">
      <formula>NOT(ISERROR(SEARCH("Non contrôlé",H14)))</formula>
    </cfRule>
    <cfRule type="containsText" dxfId="96" priority="138" operator="containsText" text="Non validé">
      <formula>NOT(ISERROR(SEARCH("Non validé",H14)))</formula>
    </cfRule>
    <cfRule type="containsText" dxfId="95" priority="139" operator="containsText" text="réserve">
      <formula>NOT(ISERROR(SEARCH("réserve",H14)))</formula>
    </cfRule>
    <cfRule type="endsWith" dxfId="94" priority="140" operator="endsWith" text="Validé">
      <formula>RIGHT(H14,LEN("Validé"))="Validé"</formula>
    </cfRule>
  </conditionalFormatting>
  <conditionalFormatting sqref="H18">
    <cfRule type="containsText" dxfId="93" priority="113" operator="containsText" text="Non contrôlé">
      <formula>NOT(ISERROR(SEARCH("Non contrôlé",H18)))</formula>
    </cfRule>
    <cfRule type="containsText" dxfId="92" priority="115" operator="containsText" text="réserve">
      <formula>NOT(ISERROR(SEARCH("réserve",H18)))</formula>
    </cfRule>
    <cfRule type="endsWith" dxfId="91" priority="116" operator="endsWith" text="Validé">
      <formula>RIGHT(H18,LEN("Validé"))="Validé"</formula>
    </cfRule>
    <cfRule type="containsText" dxfId="90" priority="114" operator="containsText" text="Non validé">
      <formula>NOT(ISERROR(SEARCH("Non validé",H18)))</formula>
    </cfRule>
  </conditionalFormatting>
  <conditionalFormatting sqref="H21:H22">
    <cfRule type="containsText" dxfId="89" priority="111" operator="containsText" text="réserve">
      <formula>NOT(ISERROR(SEARCH("réserve",H21)))</formula>
    </cfRule>
    <cfRule type="endsWith" dxfId="88" priority="112" operator="endsWith" text="Validé">
      <formula>RIGHT(H21,LEN("Validé"))="Validé"</formula>
    </cfRule>
    <cfRule type="containsText" dxfId="87" priority="109" operator="containsText" text="Non contrôlé">
      <formula>NOT(ISERROR(SEARCH("Non contrôlé",H21)))</formula>
    </cfRule>
    <cfRule type="containsText" dxfId="86" priority="110" operator="containsText" text="Non validé">
      <formula>NOT(ISERROR(SEARCH("Non validé",H21)))</formula>
    </cfRule>
  </conditionalFormatting>
  <conditionalFormatting sqref="H25">
    <cfRule type="endsWith" dxfId="85" priority="108" operator="endsWith" text="Validé">
      <formula>RIGHT(H25,LEN("Validé"))="Validé"</formula>
    </cfRule>
    <cfRule type="containsText" dxfId="84" priority="107" operator="containsText" text="réserve">
      <formula>NOT(ISERROR(SEARCH("réserve",H25)))</formula>
    </cfRule>
    <cfRule type="containsText" dxfId="83" priority="106" operator="containsText" text="Non validé">
      <formula>NOT(ISERROR(SEARCH("Non validé",H25)))</formula>
    </cfRule>
    <cfRule type="containsText" dxfId="82" priority="105" operator="containsText" text="Non contrôlé">
      <formula>NOT(ISERROR(SEARCH("Non contrôlé",H25)))</formula>
    </cfRule>
  </conditionalFormatting>
  <conditionalFormatting sqref="H27">
    <cfRule type="containsText" dxfId="81" priority="101" operator="containsText" text="Non contrôlé">
      <formula>NOT(ISERROR(SEARCH("Non contrôlé",H27)))</formula>
    </cfRule>
    <cfRule type="endsWith" dxfId="80" priority="104" operator="endsWith" text="Validé">
      <formula>RIGHT(H27,LEN("Validé"))="Validé"</formula>
    </cfRule>
    <cfRule type="containsText" dxfId="79" priority="103" operator="containsText" text="réserve">
      <formula>NOT(ISERROR(SEARCH("réserve",H27)))</formula>
    </cfRule>
    <cfRule type="containsText" dxfId="78" priority="102" operator="containsText" text="Non validé">
      <formula>NOT(ISERROR(SEARCH("Non validé",H27)))</formula>
    </cfRule>
  </conditionalFormatting>
  <conditionalFormatting sqref="H46:H48">
    <cfRule type="endsWith" dxfId="77" priority="40" operator="endsWith" text="Validé">
      <formula>RIGHT(H46,LEN("Validé"))="Validé"</formula>
    </cfRule>
    <cfRule type="containsText" dxfId="76" priority="39" operator="containsText" text="réserve">
      <formula>NOT(ISERROR(SEARCH("réserve",H46)))</formula>
    </cfRule>
    <cfRule type="containsText" dxfId="75" priority="37" operator="containsText" text="Non contrôlé">
      <formula>NOT(ISERROR(SEARCH("Non contrôlé",H46)))</formula>
    </cfRule>
    <cfRule type="containsText" dxfId="74" priority="38" operator="containsText" text="Non validé">
      <formula>NOT(ISERROR(SEARCH("Non validé",H46)))</formula>
    </cfRule>
  </conditionalFormatting>
  <conditionalFormatting sqref="H51:H52">
    <cfRule type="endsWith" dxfId="73" priority="36" operator="endsWith" text="Validé">
      <formula>RIGHT(H51,LEN("Validé"))="Validé"</formula>
    </cfRule>
    <cfRule type="containsText" dxfId="72" priority="35" operator="containsText" text="réserve">
      <formula>NOT(ISERROR(SEARCH("réserve",H51)))</formula>
    </cfRule>
    <cfRule type="containsText" dxfId="71" priority="34" operator="containsText" text="Non validé">
      <formula>NOT(ISERROR(SEARCH("Non validé",H51)))</formula>
    </cfRule>
    <cfRule type="containsText" dxfId="70" priority="33" operator="containsText" text="Non contrôlé">
      <formula>NOT(ISERROR(SEARCH("Non contrôlé",H51)))</formula>
    </cfRule>
  </conditionalFormatting>
  <conditionalFormatting sqref="H55:H56">
    <cfRule type="endsWith" dxfId="69" priority="32" operator="endsWith" text="Validé">
      <formula>RIGHT(H55,LEN("Validé"))="Validé"</formula>
    </cfRule>
    <cfRule type="containsText" dxfId="68" priority="30" operator="containsText" text="Non validé">
      <formula>NOT(ISERROR(SEARCH("Non validé",H55)))</formula>
    </cfRule>
    <cfRule type="containsText" dxfId="67" priority="29" operator="containsText" text="Non contrôlé">
      <formula>NOT(ISERROR(SEARCH("Non contrôlé",H55)))</formula>
    </cfRule>
    <cfRule type="containsText" dxfId="66" priority="31" operator="containsText" text="réserve">
      <formula>NOT(ISERROR(SEARCH("réserve",H55)))</formula>
    </cfRule>
  </conditionalFormatting>
  <conditionalFormatting sqref="H59">
    <cfRule type="containsText" dxfId="65" priority="27" operator="containsText" text="réserve">
      <formula>NOT(ISERROR(SEARCH("réserve",H59)))</formula>
    </cfRule>
    <cfRule type="containsText" dxfId="64" priority="26" operator="containsText" text="Non validé">
      <formula>NOT(ISERROR(SEARCH("Non validé",H59)))</formula>
    </cfRule>
    <cfRule type="containsText" dxfId="63" priority="25" operator="containsText" text="Non contrôlé">
      <formula>NOT(ISERROR(SEARCH("Non contrôlé",H59)))</formula>
    </cfRule>
    <cfRule type="endsWith" dxfId="62" priority="28" operator="endsWith" text="Validé">
      <formula>RIGHT(H59,LEN("Validé"))="Validé"</formula>
    </cfRule>
  </conditionalFormatting>
  <conditionalFormatting sqref="H61">
    <cfRule type="endsWith" dxfId="61" priority="24" operator="endsWith" text="Validé">
      <formula>RIGHT(H61,LEN("Validé"))="Validé"</formula>
    </cfRule>
    <cfRule type="containsText" dxfId="60" priority="23" operator="containsText" text="réserve">
      <formula>NOT(ISERROR(SEARCH("réserve",H61)))</formula>
    </cfRule>
    <cfRule type="containsText" dxfId="59" priority="22" operator="containsText" text="Non validé">
      <formula>NOT(ISERROR(SEARCH("Non validé",H61)))</formula>
    </cfRule>
    <cfRule type="containsText" dxfId="58" priority="21" operator="containsText" text="Non contrôlé">
      <formula>NOT(ISERROR(SEARCH("Non contrôlé",H61)))</formula>
    </cfRule>
  </conditionalFormatting>
  <conditionalFormatting sqref="N14:N15">
    <cfRule type="endsWith" dxfId="57" priority="100" operator="endsWith" text="Validé">
      <formula>RIGHT(N14,LEN("Validé"))="Validé"</formula>
    </cfRule>
    <cfRule type="containsText" dxfId="56" priority="98" operator="containsText" text="Non validé">
      <formula>NOT(ISERROR(SEARCH("Non validé",N14)))</formula>
    </cfRule>
    <cfRule type="containsText" dxfId="55" priority="99" operator="containsText" text="réserve">
      <formula>NOT(ISERROR(SEARCH("réserve",N14)))</formula>
    </cfRule>
    <cfRule type="containsText" dxfId="54" priority="97" operator="containsText" text="Non contrôlé">
      <formula>NOT(ISERROR(SEARCH("Non contrôlé",N14)))</formula>
    </cfRule>
  </conditionalFormatting>
  <conditionalFormatting sqref="N18">
    <cfRule type="endsWith" dxfId="53" priority="96" operator="endsWith" text="Validé">
      <formula>RIGHT(N18,LEN("Validé"))="Validé"</formula>
    </cfRule>
    <cfRule type="containsText" dxfId="52" priority="95" operator="containsText" text="réserve">
      <formula>NOT(ISERROR(SEARCH("réserve",N18)))</formula>
    </cfRule>
    <cfRule type="containsText" dxfId="51" priority="93" operator="containsText" text="Non contrôlé">
      <formula>NOT(ISERROR(SEARCH("Non contrôlé",N18)))</formula>
    </cfRule>
    <cfRule type="containsText" dxfId="50" priority="94" operator="containsText" text="Non validé">
      <formula>NOT(ISERROR(SEARCH("Non validé",N18)))</formula>
    </cfRule>
  </conditionalFormatting>
  <conditionalFormatting sqref="N21:N22">
    <cfRule type="containsText" dxfId="49" priority="89" operator="containsText" text="Non contrôlé">
      <formula>NOT(ISERROR(SEARCH("Non contrôlé",N21)))</formula>
    </cfRule>
    <cfRule type="containsText" dxfId="48" priority="90" operator="containsText" text="Non validé">
      <formula>NOT(ISERROR(SEARCH("Non validé",N21)))</formula>
    </cfRule>
    <cfRule type="containsText" dxfId="47" priority="91" operator="containsText" text="réserve">
      <formula>NOT(ISERROR(SEARCH("réserve",N21)))</formula>
    </cfRule>
    <cfRule type="endsWith" dxfId="46" priority="92" operator="endsWith" text="Validé">
      <formula>RIGHT(N21,LEN("Validé"))="Validé"</formula>
    </cfRule>
  </conditionalFormatting>
  <conditionalFormatting sqref="N25">
    <cfRule type="endsWith" dxfId="45" priority="88" operator="endsWith" text="Validé">
      <formula>RIGHT(N25,LEN("Validé"))="Validé"</formula>
    </cfRule>
    <cfRule type="containsText" dxfId="44" priority="87" operator="containsText" text="réserve">
      <formula>NOT(ISERROR(SEARCH("réserve",N25)))</formula>
    </cfRule>
    <cfRule type="containsText" dxfId="43" priority="86" operator="containsText" text="Non validé">
      <formula>NOT(ISERROR(SEARCH("Non validé",N25)))</formula>
    </cfRule>
    <cfRule type="containsText" dxfId="42" priority="85" operator="containsText" text="Non contrôlé">
      <formula>NOT(ISERROR(SEARCH("Non contrôlé",N25)))</formula>
    </cfRule>
  </conditionalFormatting>
  <conditionalFormatting sqref="N27">
    <cfRule type="endsWith" dxfId="41" priority="84" operator="endsWith" text="Validé">
      <formula>RIGHT(N27,LEN("Validé"))="Validé"</formula>
    </cfRule>
    <cfRule type="containsText" dxfId="40" priority="82" operator="containsText" text="Non validé">
      <formula>NOT(ISERROR(SEARCH("Non validé",N27)))</formula>
    </cfRule>
    <cfRule type="containsText" dxfId="39" priority="83" operator="containsText" text="réserve">
      <formula>NOT(ISERROR(SEARCH("réserve",N27)))</formula>
    </cfRule>
    <cfRule type="containsText" dxfId="38" priority="81" operator="containsText" text="Non contrôlé">
      <formula>NOT(ISERROR(SEARCH("Non contrôlé",N27)))</formula>
    </cfRule>
  </conditionalFormatting>
  <conditionalFormatting sqref="N46:N48">
    <cfRule type="endsWith" dxfId="37" priority="20" operator="endsWith" text="Validé">
      <formula>RIGHT(N46,LEN("Validé"))="Validé"</formula>
    </cfRule>
    <cfRule type="containsText" dxfId="36" priority="18" operator="containsText" text="Non validé">
      <formula>NOT(ISERROR(SEARCH("Non validé",N46)))</formula>
    </cfRule>
    <cfRule type="containsText" dxfId="35" priority="17" operator="containsText" text="Non contrôlé">
      <formula>NOT(ISERROR(SEARCH("Non contrôlé",N46)))</formula>
    </cfRule>
    <cfRule type="containsText" dxfId="34" priority="19" operator="containsText" text="réserve">
      <formula>NOT(ISERROR(SEARCH("réserve",N46)))</formula>
    </cfRule>
  </conditionalFormatting>
  <conditionalFormatting sqref="N51:N52">
    <cfRule type="endsWith" dxfId="33" priority="16" operator="endsWith" text="Validé">
      <formula>RIGHT(N51,LEN("Validé"))="Validé"</formula>
    </cfRule>
    <cfRule type="containsText" dxfId="32" priority="15" operator="containsText" text="réserve">
      <formula>NOT(ISERROR(SEARCH("réserve",N51)))</formula>
    </cfRule>
    <cfRule type="containsText" dxfId="31" priority="14" operator="containsText" text="Non validé">
      <formula>NOT(ISERROR(SEARCH("Non validé",N51)))</formula>
    </cfRule>
    <cfRule type="containsText" dxfId="30" priority="13" operator="containsText" text="Non contrôlé">
      <formula>NOT(ISERROR(SEARCH("Non contrôlé",N51)))</formula>
    </cfRule>
  </conditionalFormatting>
  <conditionalFormatting sqref="N55:N56">
    <cfRule type="containsText" dxfId="29" priority="10" operator="containsText" text="Non validé">
      <formula>NOT(ISERROR(SEARCH("Non validé",N55)))</formula>
    </cfRule>
    <cfRule type="containsText" dxfId="28" priority="9" operator="containsText" text="Non contrôlé">
      <formula>NOT(ISERROR(SEARCH("Non contrôlé",N55)))</formula>
    </cfRule>
    <cfRule type="endsWith" dxfId="27" priority="12" operator="endsWith" text="Validé">
      <formula>RIGHT(N55,LEN("Validé"))="Validé"</formula>
    </cfRule>
    <cfRule type="containsText" dxfId="26" priority="11" operator="containsText" text="réserve">
      <formula>NOT(ISERROR(SEARCH("réserve",N55)))</formula>
    </cfRule>
  </conditionalFormatting>
  <conditionalFormatting sqref="N59">
    <cfRule type="endsWith" dxfId="25" priority="8" operator="endsWith" text="Validé">
      <formula>RIGHT(N59,LEN("Validé"))="Validé"</formula>
    </cfRule>
    <cfRule type="containsText" dxfId="24" priority="7" operator="containsText" text="réserve">
      <formula>NOT(ISERROR(SEARCH("réserve",N59)))</formula>
    </cfRule>
    <cfRule type="containsText" dxfId="23" priority="6" operator="containsText" text="Non validé">
      <formula>NOT(ISERROR(SEARCH("Non validé",N59)))</formula>
    </cfRule>
    <cfRule type="containsText" dxfId="22" priority="5" operator="containsText" text="Non contrôlé">
      <formula>NOT(ISERROR(SEARCH("Non contrôlé",N59)))</formula>
    </cfRule>
  </conditionalFormatting>
  <conditionalFormatting sqref="N61">
    <cfRule type="containsText" dxfId="21" priority="1" operator="containsText" text="Non contrôlé">
      <formula>NOT(ISERROR(SEARCH("Non contrôlé",N61)))</formula>
    </cfRule>
    <cfRule type="endsWith" dxfId="20" priority="4" operator="endsWith" text="Validé">
      <formula>RIGHT(N61,LEN("Validé"))="Validé"</formula>
    </cfRule>
    <cfRule type="containsText" dxfId="19" priority="3" operator="containsText" text="réserve">
      <formula>NOT(ISERROR(SEARCH("réserve",N61)))</formula>
    </cfRule>
    <cfRule type="containsText" dxfId="18" priority="2" operator="containsText" text="Non validé">
      <formula>NOT(ISERROR(SEARCH("Non validé",N61)))</formula>
    </cfRule>
  </conditionalFormatting>
  <dataValidations count="2">
    <dataValidation type="list" allowBlank="1" showInputMessage="1" showErrorMessage="1" sqref="C14:C15 C18 C21:C22 N51:N52 H14:H15 H18 H21:H22 C25 N14:N15 N18 N21:N22 H25 C46:C48 H59 C51:C52 H46:H48 N59 H51:H52 N46:N48 N25 H56 C56 C59 C55 H55 N55 N56" xr:uid="{BA81567A-C2F4-4651-824F-98CABC05E529}">
      <formula1>LISTE_3</formula1>
    </dataValidation>
    <dataValidation type="list" allowBlank="1" showInputMessage="1" showErrorMessage="1" sqref="C9 H9 N9 C41 C36 H41 H36 N41 N36" xr:uid="{7E2337DB-79C1-4BD5-8323-9C6E1151426F}">
      <formula1>LISTE_1</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C8FDE2BD-6C4E-4D56-B1A1-86C420116B04}">
          <x14:formula1>
            <xm:f>PARAM!$E$4:$E$17</xm:f>
          </x14:formula1>
          <xm:sqref>D3 I3 O3 O32 I32 D32</xm:sqref>
        </x14:dataValidation>
        <x14:dataValidation type="list" allowBlank="1" showInputMessage="1" showErrorMessage="1" xr:uid="{A72F386D-CEF7-4736-A4B9-2A447989D5E9}">
          <x14:formula1>
            <xm:f>PARAM!$D$21:$D$26</xm:f>
          </x14:formula1>
          <xm:sqref>C27 H27 N27 N61 H61 C61</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Feuil11">
    <tabColor rgb="FF008080"/>
    <pageSetUpPr fitToPage="1"/>
  </sheetPr>
  <dimension ref="A1:V155"/>
  <sheetViews>
    <sheetView topLeftCell="B16" zoomScale="130" zoomScaleNormal="130" zoomScaleSheetLayoutView="100" workbookViewId="0">
      <selection activeCell="J3" sqref="J3:U3"/>
    </sheetView>
  </sheetViews>
  <sheetFormatPr baseColWidth="10" defaultColWidth="0" defaultRowHeight="12.7" zeroHeight="1" x14ac:dyDescent="0.4"/>
  <cols>
    <col min="1" max="1" width="2.64453125" style="25" customWidth="1"/>
    <col min="2" max="2" width="13.87890625" style="108" customWidth="1"/>
    <col min="3" max="3" width="8.3515625" style="108" customWidth="1"/>
    <col min="4" max="4" width="14.3515625" style="108" customWidth="1"/>
    <col min="5" max="5" width="3.87890625" style="108" customWidth="1"/>
    <col min="6" max="6" width="14.3515625" style="108" customWidth="1"/>
    <col min="7" max="7" width="3.87890625" style="108" customWidth="1"/>
    <col min="8" max="8" width="9.52734375" style="108" customWidth="1"/>
    <col min="9" max="9" width="9.3515625" style="108" customWidth="1"/>
    <col min="10" max="10" width="16" style="108" customWidth="1"/>
    <col min="11" max="11" width="3.87890625" style="108" customWidth="1"/>
    <col min="12" max="12" width="14.3515625" style="108" customWidth="1"/>
    <col min="13" max="13" width="3.87890625" style="108" customWidth="1"/>
    <col min="14" max="14" width="7.1171875" style="108" customWidth="1"/>
    <col min="15" max="15" width="8.41015625" style="108" customWidth="1"/>
    <col min="16" max="16" width="17.41015625" style="108" customWidth="1"/>
    <col min="17" max="17" width="3.87890625" style="108" customWidth="1"/>
    <col min="18" max="18" width="14.3515625" style="108" customWidth="1"/>
    <col min="19" max="19" width="3.87890625" style="108" customWidth="1"/>
    <col min="20" max="20" width="6.64453125" style="108" customWidth="1"/>
    <col min="21" max="21" width="8.41015625" style="108" customWidth="1"/>
    <col min="22" max="22" width="2.64453125" style="25" customWidth="1"/>
    <col min="23" max="23" width="11.41015625" style="25" hidden="1" customWidth="1"/>
    <col min="24" max="16384" width="11.41015625" style="25" hidden="1"/>
  </cols>
  <sheetData>
    <row r="1" spans="1:22" ht="9.9499999999999993" customHeight="1" thickBot="1" x14ac:dyDescent="0.45">
      <c r="A1" s="644"/>
      <c r="B1" s="644"/>
      <c r="C1" s="644"/>
      <c r="D1" s="644"/>
      <c r="E1" s="644"/>
      <c r="F1" s="644"/>
      <c r="G1" s="644"/>
      <c r="H1" s="644"/>
      <c r="I1" s="644"/>
      <c r="J1" s="644"/>
      <c r="K1" s="644"/>
      <c r="L1" s="644"/>
      <c r="M1" s="644"/>
      <c r="N1" s="644"/>
      <c r="O1" s="644"/>
      <c r="P1" s="644"/>
      <c r="Q1" s="644"/>
      <c r="R1" s="644"/>
      <c r="S1" s="644"/>
      <c r="T1" s="644"/>
      <c r="U1" s="644"/>
      <c r="V1" s="644"/>
    </row>
    <row r="2" spans="1:22" ht="15.7" thickBot="1" x14ac:dyDescent="0.45">
      <c r="A2" s="644"/>
      <c r="B2" s="645" t="s">
        <v>53</v>
      </c>
      <c r="C2" s="646"/>
      <c r="D2" s="646"/>
      <c r="E2" s="646"/>
      <c r="F2" s="646"/>
      <c r="G2" s="646"/>
      <c r="H2" s="646"/>
      <c r="I2" s="646"/>
      <c r="J2" s="646"/>
      <c r="K2" s="646"/>
      <c r="L2" s="646"/>
      <c r="M2" s="646"/>
      <c r="N2" s="646"/>
      <c r="O2" s="646"/>
      <c r="P2" s="646"/>
      <c r="Q2" s="646"/>
      <c r="R2" s="646"/>
      <c r="S2" s="646"/>
      <c r="T2" s="646"/>
      <c r="U2" s="647"/>
      <c r="V2" s="644"/>
    </row>
    <row r="3" spans="1:22" ht="16.5" customHeight="1" x14ac:dyDescent="0.4">
      <c r="A3" s="644"/>
      <c r="B3" s="648" t="s">
        <v>54</v>
      </c>
      <c r="C3" s="649"/>
      <c r="D3" s="649"/>
      <c r="E3" s="649"/>
      <c r="F3" s="649"/>
      <c r="G3" s="649"/>
      <c r="H3" s="649"/>
      <c r="I3" s="649"/>
      <c r="J3" s="452"/>
      <c r="K3" s="452"/>
      <c r="L3" s="452"/>
      <c r="M3" s="452"/>
      <c r="N3" s="452"/>
      <c r="O3" s="452"/>
      <c r="P3" s="452"/>
      <c r="Q3" s="452"/>
      <c r="R3" s="452"/>
      <c r="S3" s="452"/>
      <c r="T3" s="452"/>
      <c r="U3" s="453"/>
      <c r="V3" s="644"/>
    </row>
    <row r="4" spans="1:22" ht="16.5" customHeight="1" thickBot="1" x14ac:dyDescent="0.45">
      <c r="A4" s="644"/>
      <c r="B4" s="650" t="s">
        <v>55</v>
      </c>
      <c r="C4" s="651"/>
      <c r="D4" s="651"/>
      <c r="E4" s="651"/>
      <c r="F4" s="651"/>
      <c r="G4" s="651"/>
      <c r="H4" s="651"/>
      <c r="I4" s="651"/>
      <c r="J4" s="454"/>
      <c r="K4" s="454"/>
      <c r="L4" s="454"/>
      <c r="M4" s="454"/>
      <c r="N4" s="454"/>
      <c r="O4" s="454"/>
      <c r="P4" s="454"/>
      <c r="Q4" s="454"/>
      <c r="R4" s="454"/>
      <c r="S4" s="454"/>
      <c r="T4" s="454"/>
      <c r="U4" s="455"/>
      <c r="V4" s="644"/>
    </row>
    <row r="5" spans="1:22" ht="9.9499999999999993" customHeight="1" x14ac:dyDescent="0.4">
      <c r="A5" s="644"/>
      <c r="B5" s="652"/>
      <c r="C5" s="652"/>
      <c r="D5" s="652"/>
      <c r="E5" s="652"/>
      <c r="F5" s="652"/>
      <c r="G5" s="652"/>
      <c r="H5" s="652"/>
      <c r="I5" s="652"/>
      <c r="J5" s="653"/>
      <c r="K5" s="653"/>
      <c r="L5" s="653"/>
      <c r="M5" s="653"/>
      <c r="N5" s="653"/>
      <c r="O5" s="653"/>
      <c r="P5" s="653"/>
      <c r="Q5" s="653"/>
      <c r="R5" s="653"/>
      <c r="S5" s="653"/>
      <c r="T5" s="653"/>
      <c r="U5" s="653"/>
      <c r="V5" s="644"/>
    </row>
    <row r="6" spans="1:22" ht="13.7" hidden="1" x14ac:dyDescent="0.4">
      <c r="A6" s="644"/>
      <c r="B6" s="654" t="s">
        <v>63</v>
      </c>
      <c r="C6" s="655"/>
      <c r="D6" s="644"/>
      <c r="E6" s="644"/>
      <c r="F6" s="644"/>
      <c r="G6" s="644"/>
      <c r="H6" s="644"/>
      <c r="I6" s="644"/>
      <c r="J6" s="644"/>
      <c r="K6" s="644"/>
      <c r="L6" s="644"/>
      <c r="M6" s="644"/>
      <c r="N6" s="656"/>
      <c r="O6" s="644"/>
      <c r="P6" s="657"/>
      <c r="Q6" s="658"/>
      <c r="R6" s="659"/>
      <c r="S6" s="659"/>
      <c r="T6" s="660"/>
      <c r="U6" s="644"/>
      <c r="V6" s="644"/>
    </row>
    <row r="7" spans="1:22" ht="15" customHeight="1" x14ac:dyDescent="0.4">
      <c r="A7" s="644"/>
      <c r="B7" s="661" t="s">
        <v>64</v>
      </c>
      <c r="C7" s="661"/>
      <c r="D7" s="661"/>
      <c r="E7" s="661"/>
      <c r="F7" s="661"/>
      <c r="G7" s="661"/>
      <c r="H7" s="661"/>
      <c r="I7" s="661"/>
      <c r="J7" s="661"/>
      <c r="K7" s="661"/>
      <c r="L7" s="661"/>
      <c r="M7" s="661"/>
      <c r="N7" s="661"/>
      <c r="O7" s="661"/>
      <c r="P7" s="661"/>
      <c r="Q7" s="662"/>
      <c r="R7" s="663"/>
      <c r="S7" s="663"/>
      <c r="T7" s="644"/>
      <c r="U7" s="644"/>
      <c r="V7" s="644"/>
    </row>
    <row r="8" spans="1:22" ht="15" customHeight="1" x14ac:dyDescent="0.4">
      <c r="A8" s="644"/>
      <c r="B8" s="664"/>
      <c r="C8" s="664"/>
      <c r="D8" s="644"/>
      <c r="E8" s="644"/>
      <c r="F8" s="644"/>
      <c r="G8" s="644"/>
      <c r="H8" s="665"/>
      <c r="I8" s="665"/>
      <c r="J8" s="644"/>
      <c r="K8" s="644"/>
      <c r="L8" s="644"/>
      <c r="M8" s="644"/>
      <c r="N8" s="644"/>
      <c r="O8" s="644"/>
      <c r="P8" s="666"/>
      <c r="Q8" s="666"/>
      <c r="R8" s="666"/>
      <c r="S8" s="644"/>
      <c r="T8" s="644"/>
      <c r="U8" s="644"/>
      <c r="V8" s="644"/>
    </row>
    <row r="9" spans="1:22" ht="15" customHeight="1" x14ac:dyDescent="0.4">
      <c r="A9" s="644"/>
      <c r="B9" s="667" t="s">
        <v>65</v>
      </c>
      <c r="C9" s="667"/>
      <c r="D9" s="668" t="s">
        <v>66</v>
      </c>
      <c r="E9" s="644"/>
      <c r="F9" s="669" t="s">
        <v>67</v>
      </c>
      <c r="G9" s="644"/>
      <c r="H9" s="665"/>
      <c r="I9" s="665"/>
      <c r="J9" s="670" t="s">
        <v>65</v>
      </c>
      <c r="K9" s="671"/>
      <c r="L9" s="672"/>
      <c r="M9" s="670" t="s">
        <v>66</v>
      </c>
      <c r="N9" s="672"/>
      <c r="O9" s="644"/>
      <c r="P9" s="669" t="s">
        <v>67</v>
      </c>
      <c r="Q9" s="666"/>
      <c r="R9" s="644"/>
      <c r="S9" s="644"/>
      <c r="T9" s="644"/>
      <c r="U9" s="644"/>
      <c r="V9" s="644"/>
    </row>
    <row r="10" spans="1:22" ht="15" customHeight="1" x14ac:dyDescent="0.4">
      <c r="A10" s="644"/>
      <c r="B10" s="673"/>
      <c r="C10" s="673"/>
      <c r="D10" s="674"/>
      <c r="E10" s="644"/>
      <c r="F10" s="669"/>
      <c r="G10" s="644"/>
      <c r="H10" s="665"/>
      <c r="I10" s="665"/>
      <c r="J10" s="675"/>
      <c r="K10" s="676"/>
      <c r="L10" s="677"/>
      <c r="M10" s="675"/>
      <c r="N10" s="677"/>
      <c r="O10" s="644"/>
      <c r="P10" s="669"/>
      <c r="Q10" s="666"/>
      <c r="R10" s="644"/>
      <c r="S10" s="644"/>
      <c r="T10" s="644"/>
      <c r="U10" s="644"/>
      <c r="V10" s="644"/>
    </row>
    <row r="11" spans="1:22" ht="17.25" customHeight="1" x14ac:dyDescent="0.4">
      <c r="A11" s="644"/>
      <c r="B11" s="678" t="s">
        <v>23</v>
      </c>
      <c r="C11" s="81"/>
      <c r="D11" s="679" t="e">
        <f>IF(C11="Oui",10,IF(#REF!=0,"",ROUND(#REF!/#REF!*10,1)))</f>
        <v>#REF!</v>
      </c>
      <c r="E11" s="680" t="s">
        <v>68</v>
      </c>
      <c r="F11" s="681" t="str">
        <f>IFERROR(IF(#REF!&gt;=0,D11*(1-SUM(#REF!))*10,100),"")</f>
        <v/>
      </c>
      <c r="G11" s="644"/>
      <c r="H11" s="665"/>
      <c r="I11" s="665"/>
      <c r="J11" s="682" t="s">
        <v>36</v>
      </c>
      <c r="K11" s="683"/>
      <c r="L11" s="31"/>
      <c r="M11" s="684" t="e">
        <f>IF(L11="Oui",10,IF(#REF!=0,"",ROUND(#REF!/#REF!*10,1)))</f>
        <v>#REF!</v>
      </c>
      <c r="N11" s="684"/>
      <c r="O11" s="680" t="s">
        <v>68</v>
      </c>
      <c r="P11" s="681" t="str">
        <f>IFERROR(IF(#REF!&gt;=0,M11*(1-SUM(#REF!))*10,100),"")</f>
        <v/>
      </c>
      <c r="Q11" s="666"/>
      <c r="R11" s="644"/>
      <c r="S11" s="644"/>
      <c r="T11" s="644"/>
      <c r="U11" s="644"/>
      <c r="V11" s="644"/>
    </row>
    <row r="12" spans="1:22" ht="14.25" customHeight="1" x14ac:dyDescent="0.4">
      <c r="A12" s="644"/>
      <c r="B12" s="685" t="s">
        <v>24</v>
      </c>
      <c r="C12" s="31"/>
      <c r="D12" s="686" t="e">
        <f>IF(C12="Oui",10,IF(#REF!=0,"",ROUND(#REF!/#REF!*10,1)))</f>
        <v>#REF!</v>
      </c>
      <c r="E12" s="680" t="s">
        <v>68</v>
      </c>
      <c r="F12" s="681" t="str">
        <f>IFERROR(IF(#REF!&gt;=0,D12*(1-SUM(#REF!))*10,100),"")</f>
        <v/>
      </c>
      <c r="G12" s="644"/>
      <c r="H12" s="665"/>
      <c r="I12" s="665"/>
      <c r="J12" s="687" t="s">
        <v>37</v>
      </c>
      <c r="K12" s="688"/>
      <c r="L12" s="31"/>
      <c r="M12" s="684" t="e">
        <f>IF(L12="Oui",10,IF(#REF!=0,"",ROUND(#REF!/#REF!*10,1)))</f>
        <v>#REF!</v>
      </c>
      <c r="N12" s="684"/>
      <c r="O12" s="680" t="s">
        <v>68</v>
      </c>
      <c r="P12" s="681" t="str">
        <f>IFERROR(IF(#REF!&gt;=0,M12*(1-SUM(#REF!))*10,100),"")</f>
        <v/>
      </c>
      <c r="Q12" s="666"/>
      <c r="R12" s="644"/>
      <c r="S12" s="644"/>
      <c r="T12" s="644"/>
      <c r="U12" s="644"/>
      <c r="V12" s="644"/>
    </row>
    <row r="13" spans="1:22" s="108" customFormat="1" ht="15" customHeight="1" x14ac:dyDescent="0.4">
      <c r="A13" s="644"/>
      <c r="B13" s="685" t="s">
        <v>25</v>
      </c>
      <c r="C13" s="31"/>
      <c r="D13" s="686" t="e">
        <f>IF(C13="Oui",10,IF(#REF!=0,"",ROUND(#REF!/#REF!*10,1)))</f>
        <v>#REF!</v>
      </c>
      <c r="E13" s="680" t="s">
        <v>68</v>
      </c>
      <c r="F13" s="681" t="str">
        <f>IFERROR(IF(#REF!&gt;=0,D13*(1-SUM(#REF!))*10,100),"")</f>
        <v/>
      </c>
      <c r="G13" s="644"/>
      <c r="H13" s="665"/>
      <c r="I13" s="665"/>
      <c r="J13" s="687" t="s">
        <v>38</v>
      </c>
      <c r="K13" s="688"/>
      <c r="L13" s="31"/>
      <c r="M13" s="684" t="e">
        <f>IF(L13="Oui",10,IF(#REF!=0,"",ROUND(#REF!/#REF!*10,1)))</f>
        <v>#REF!</v>
      </c>
      <c r="N13" s="684"/>
      <c r="O13" s="680" t="s">
        <v>68</v>
      </c>
      <c r="P13" s="681" t="str">
        <f>IFERROR(IF(#REF!&gt;=0,M13*(1-SUM(#REF!))*10,100),"")</f>
        <v/>
      </c>
      <c r="Q13" s="666"/>
      <c r="R13" s="644"/>
      <c r="S13" s="644"/>
      <c r="T13" s="644"/>
      <c r="U13" s="644"/>
      <c r="V13" s="644"/>
    </row>
    <row r="14" spans="1:22" s="108" customFormat="1" ht="15" customHeight="1" x14ac:dyDescent="0.4">
      <c r="A14" s="644"/>
      <c r="B14" s="685" t="s">
        <v>33</v>
      </c>
      <c r="C14" s="31"/>
      <c r="D14" s="686" t="e">
        <f>IF(C14="Oui",10,IF(#REF!=0,"",ROUND(#REF!/#REF!*10,1)))</f>
        <v>#REF!</v>
      </c>
      <c r="E14" s="680" t="s">
        <v>68</v>
      </c>
      <c r="F14" s="681" t="str">
        <f>IFERROR(IF(#REF!&gt;=0,D14*(1-SUM(#REF!))*10,100),"")</f>
        <v/>
      </c>
      <c r="G14" s="644"/>
      <c r="H14" s="665"/>
      <c r="I14" s="665"/>
      <c r="J14" s="687" t="s">
        <v>39</v>
      </c>
      <c r="K14" s="688"/>
      <c r="L14" s="31"/>
      <c r="M14" s="684" t="e">
        <f>IF(L14="Oui",10,IF(#REF!=0,"",ROUND(#REF!/#REF!*10,1)))</f>
        <v>#REF!</v>
      </c>
      <c r="N14" s="684"/>
      <c r="O14" s="680" t="s">
        <v>68</v>
      </c>
      <c r="P14" s="681" t="str">
        <f>IFERROR(IF(#REF!&gt;=0,M14*(1-SUM(#REF!))*10,100),"")</f>
        <v/>
      </c>
      <c r="Q14" s="666"/>
      <c r="R14" s="644"/>
      <c r="S14" s="644"/>
      <c r="T14" s="644"/>
      <c r="U14" s="644"/>
      <c r="V14" s="644"/>
    </row>
    <row r="15" spans="1:22" s="108" customFormat="1" ht="15" customHeight="1" x14ac:dyDescent="0.4">
      <c r="A15" s="644"/>
      <c r="B15" s="685" t="s">
        <v>34</v>
      </c>
      <c r="C15" s="31"/>
      <c r="D15" s="686" t="e">
        <f>IF(C15="Oui",10,IF(#REF!=0,"",ROUND(#REF!/#REF!*10,1)))</f>
        <v>#REF!</v>
      </c>
      <c r="E15" s="680" t="s">
        <v>68</v>
      </c>
      <c r="F15" s="681" t="str">
        <f>IFERROR(IF(#REF!&gt;=0,D15*(1-SUM(#REF!))*10,100),"")</f>
        <v/>
      </c>
      <c r="G15" s="644"/>
      <c r="H15" s="665"/>
      <c r="I15" s="665"/>
      <c r="J15" s="687" t="s">
        <v>40</v>
      </c>
      <c r="K15" s="688"/>
      <c r="L15" s="31"/>
      <c r="M15" s="684" t="e">
        <f>IF(L15="Oui",10,IF(#REF!=0,"",ROUND(#REF!/#REF!*10,1)))</f>
        <v>#REF!</v>
      </c>
      <c r="N15" s="684"/>
      <c r="O15" s="680" t="s">
        <v>68</v>
      </c>
      <c r="P15" s="681" t="str">
        <f>IFERROR(IF(#REF!&gt;=0,M15*(1-SUM(#REF!))*10,100),"")</f>
        <v/>
      </c>
      <c r="Q15" s="666"/>
      <c r="R15" s="644"/>
      <c r="S15" s="644"/>
      <c r="T15" s="644"/>
      <c r="U15" s="644"/>
      <c r="V15" s="644"/>
    </row>
    <row r="16" spans="1:22" s="108" customFormat="1" ht="15" customHeight="1" x14ac:dyDescent="0.4">
      <c r="A16" s="644"/>
      <c r="B16" s="685" t="s">
        <v>35</v>
      </c>
      <c r="C16" s="31"/>
      <c r="D16" s="686" t="e">
        <f>IF(C16="Oui",10,IF(#REF!=0,"",ROUND(#REF!/#REF!*10,1)))</f>
        <v>#REF!</v>
      </c>
      <c r="E16" s="680" t="s">
        <v>68</v>
      </c>
      <c r="F16" s="681" t="str">
        <f>IFERROR(IF(#REF!&gt;=0,D16*(1-SUM(#REF!))*10,100),"")</f>
        <v/>
      </c>
      <c r="G16" s="644"/>
      <c r="H16" s="644"/>
      <c r="I16" s="644"/>
      <c r="J16" s="687" t="s">
        <v>41</v>
      </c>
      <c r="K16" s="688"/>
      <c r="L16" s="31"/>
      <c r="M16" s="689" t="e">
        <f>IF(L16="Oui",10,IF(#REF!=0,"",ROUND(#REF!/#REF!*10,1)))</f>
        <v>#REF!</v>
      </c>
      <c r="N16" s="690"/>
      <c r="O16" s="680" t="s">
        <v>68</v>
      </c>
      <c r="P16" s="681" t="str">
        <f>IFERROR(IF(#REF!&gt;=0,M16*(1-SUM(#REF!))*10,100),"")</f>
        <v/>
      </c>
      <c r="Q16" s="666"/>
      <c r="R16" s="644"/>
      <c r="S16" s="644"/>
      <c r="T16" s="644"/>
      <c r="U16" s="644"/>
      <c r="V16" s="644"/>
    </row>
    <row r="17" spans="1:22" s="108" customFormat="1" ht="15" customHeight="1" x14ac:dyDescent="0.4">
      <c r="A17" s="644"/>
      <c r="B17" s="644"/>
      <c r="C17" s="644"/>
      <c r="D17" s="644"/>
      <c r="E17" s="644"/>
      <c r="F17" s="644"/>
      <c r="G17" s="644"/>
      <c r="H17" s="644"/>
      <c r="I17" s="644"/>
      <c r="J17" s="644"/>
      <c r="K17" s="644"/>
      <c r="L17" s="644"/>
      <c r="M17" s="644"/>
      <c r="N17" s="644"/>
      <c r="O17" s="644"/>
      <c r="P17" s="644"/>
      <c r="Q17" s="644"/>
      <c r="R17" s="644"/>
      <c r="S17" s="644"/>
      <c r="T17" s="644"/>
      <c r="U17" s="644"/>
      <c r="V17" s="644"/>
    </row>
    <row r="18" spans="1:22" ht="15" customHeight="1" x14ac:dyDescent="0.4">
      <c r="A18" s="644"/>
      <c r="B18" s="691" t="s">
        <v>69</v>
      </c>
      <c r="C18" s="644"/>
      <c r="D18" s="644"/>
      <c r="E18" s="644"/>
      <c r="F18" s="644"/>
      <c r="G18" s="644"/>
      <c r="H18" s="644"/>
      <c r="I18" s="644"/>
      <c r="J18" s="644"/>
      <c r="K18" s="644"/>
      <c r="L18" s="644"/>
      <c r="M18" s="644"/>
      <c r="N18" s="644"/>
      <c r="O18" s="644"/>
      <c r="P18" s="644"/>
      <c r="Q18" s="644"/>
      <c r="R18" s="644"/>
      <c r="S18" s="644"/>
      <c r="T18" s="692"/>
      <c r="U18" s="644"/>
      <c r="V18" s="644"/>
    </row>
    <row r="19" spans="1:22" ht="15" customHeight="1" x14ac:dyDescent="0.4">
      <c r="A19" s="644"/>
      <c r="B19" s="691" t="s">
        <v>70</v>
      </c>
      <c r="C19" s="644"/>
      <c r="D19" s="644"/>
      <c r="E19" s="644"/>
      <c r="F19" s="644"/>
      <c r="G19" s="644"/>
      <c r="H19" s="644"/>
      <c r="I19" s="644"/>
      <c r="J19" s="644"/>
      <c r="K19" s="644"/>
      <c r="L19" s="644"/>
      <c r="M19" s="644"/>
      <c r="N19" s="644"/>
      <c r="O19" s="644"/>
      <c r="P19" s="644"/>
      <c r="Q19" s="644"/>
      <c r="R19" s="644"/>
      <c r="S19" s="644"/>
      <c r="T19" s="692"/>
      <c r="U19" s="644"/>
      <c r="V19" s="644"/>
    </row>
    <row r="20" spans="1:22" ht="15.75" customHeight="1" x14ac:dyDescent="0.4">
      <c r="A20" s="644"/>
      <c r="B20" s="460" t="s">
        <v>71</v>
      </c>
      <c r="C20" s="460"/>
      <c r="D20" s="460"/>
      <c r="E20" s="460"/>
      <c r="F20" s="460"/>
      <c r="G20" s="460"/>
      <c r="H20" s="460"/>
      <c r="I20" s="460"/>
      <c r="J20" s="460"/>
      <c r="K20" s="460"/>
      <c r="L20" s="460"/>
      <c r="M20" s="460"/>
      <c r="N20" s="460"/>
      <c r="O20" s="460"/>
      <c r="P20" s="460"/>
      <c r="Q20" s="460"/>
      <c r="R20" s="460"/>
      <c r="S20" s="460"/>
      <c r="T20" s="644"/>
      <c r="U20" s="644"/>
      <c r="V20" s="644"/>
    </row>
    <row r="21" spans="1:22" s="109" customFormat="1" ht="15.75" customHeight="1" x14ac:dyDescent="0.4">
      <c r="A21" s="644"/>
      <c r="B21" s="644"/>
      <c r="C21" s="644"/>
      <c r="D21" s="693" t="s">
        <v>72</v>
      </c>
      <c r="E21" s="693"/>
      <c r="F21" s="693"/>
      <c r="G21" s="693"/>
      <c r="H21" s="693"/>
      <c r="I21" s="693"/>
      <c r="J21" s="693"/>
      <c r="K21" s="693"/>
      <c r="L21" s="693"/>
      <c r="M21" s="693"/>
      <c r="N21" s="693"/>
      <c r="O21" s="694"/>
      <c r="P21" s="37"/>
      <c r="Q21" s="658"/>
      <c r="R21" s="459" t="str">
        <f>IF(P21="","",IF(P21="Non validé",0.1,0))</f>
        <v/>
      </c>
      <c r="S21" s="459"/>
      <c r="T21" s="644"/>
      <c r="U21" s="644"/>
      <c r="V21" s="644"/>
    </row>
    <row r="22" spans="1:22" s="109" customFormat="1" ht="15" customHeight="1" x14ac:dyDescent="0.4">
      <c r="A22" s="644"/>
      <c r="B22" s="644"/>
      <c r="C22" s="644"/>
      <c r="D22" s="644"/>
      <c r="E22" s="644"/>
      <c r="F22" s="644"/>
      <c r="G22" s="644"/>
      <c r="H22" s="644"/>
      <c r="I22" s="644"/>
      <c r="J22" s="644"/>
      <c r="K22" s="644"/>
      <c r="L22" s="644"/>
      <c r="M22" s="695"/>
      <c r="N22" s="659"/>
      <c r="O22" s="644"/>
      <c r="P22" s="696"/>
      <c r="Q22" s="658"/>
      <c r="R22" s="697"/>
      <c r="S22" s="697"/>
      <c r="T22" s="644"/>
      <c r="U22" s="644"/>
      <c r="V22" s="644"/>
    </row>
    <row r="23" spans="1:22" s="109" customFormat="1" ht="11.25" customHeight="1" x14ac:dyDescent="0.4">
      <c r="A23" s="644"/>
      <c r="B23" s="644"/>
      <c r="C23" s="456" t="s">
        <v>217</v>
      </c>
      <c r="D23" s="457"/>
      <c r="E23" s="457"/>
      <c r="F23" s="457"/>
      <c r="G23" s="458"/>
      <c r="H23" s="31"/>
      <c r="I23" s="686" t="e">
        <f>IF(H23="Oui",10,IF(#REF!=0,"",ROUND(#REF!/#REF!*10,1)))</f>
        <v>#REF!</v>
      </c>
      <c r="J23" s="685" t="s">
        <v>23</v>
      </c>
      <c r="K23" s="680" t="s">
        <v>68</v>
      </c>
      <c r="L23" s="681" t="str">
        <f>IFERROR(IF(#REF!&gt;=0,I23*(1-SUM(R21))*10,100),"")</f>
        <v/>
      </c>
      <c r="M23" s="695"/>
      <c r="N23" s="659"/>
      <c r="O23" s="644"/>
      <c r="P23" s="696"/>
      <c r="Q23" s="658"/>
      <c r="R23" s="697"/>
      <c r="S23" s="644"/>
      <c r="T23" s="644"/>
      <c r="U23" s="644"/>
      <c r="V23" s="644"/>
    </row>
    <row r="24" spans="1:22" s="109" customFormat="1" ht="13.5" customHeight="1" x14ac:dyDescent="0.4">
      <c r="A24" s="644"/>
      <c r="B24" s="644"/>
      <c r="C24" s="698" t="s">
        <v>73</v>
      </c>
      <c r="D24" s="699"/>
      <c r="E24" s="699"/>
      <c r="F24" s="699"/>
      <c r="G24" s="700"/>
      <c r="H24" s="31"/>
      <c r="I24" s="686" t="e">
        <f>IF(H24="Oui",10,IF(#REF!=0,"",ROUND(#REF!/#REF!*10,1)))</f>
        <v>#REF!</v>
      </c>
      <c r="J24" s="685" t="s">
        <v>24</v>
      </c>
      <c r="K24" s="680" t="s">
        <v>68</v>
      </c>
      <c r="L24" s="681" t="str">
        <f>IFERROR(IF(#REF!&gt;=0,I24*(1-SUM(R21))*10,100),"")</f>
        <v/>
      </c>
      <c r="M24" s="695"/>
      <c r="N24" s="659"/>
      <c r="O24" s="644"/>
      <c r="P24" s="696"/>
      <c r="Q24" s="658"/>
      <c r="R24" s="697"/>
      <c r="S24" s="644"/>
      <c r="T24" s="644"/>
      <c r="U24" s="644"/>
      <c r="V24" s="644"/>
    </row>
    <row r="25" spans="1:22" s="108" customFormat="1" ht="13.5" customHeight="1" x14ac:dyDescent="0.4">
      <c r="A25" s="644"/>
      <c r="B25" s="644"/>
      <c r="C25" s="698" t="s">
        <v>73</v>
      </c>
      <c r="D25" s="699"/>
      <c r="E25" s="699"/>
      <c r="F25" s="699"/>
      <c r="G25" s="700"/>
      <c r="H25" s="31"/>
      <c r="I25" s="686" t="e">
        <f>IF(H25="Oui",10,IF(#REF!=0,"",ROUND(#REF!/#REF!*10,1)))</f>
        <v>#REF!</v>
      </c>
      <c r="J25" s="685" t="s">
        <v>25</v>
      </c>
      <c r="K25" s="680" t="s">
        <v>68</v>
      </c>
      <c r="L25" s="681" t="str">
        <f>IFERROR(IF(#REF!&gt;=0,I25*(1-SUM(R21))*10,100),"")</f>
        <v/>
      </c>
      <c r="M25" s="659"/>
      <c r="N25" s="659"/>
      <c r="O25" s="659"/>
      <c r="P25" s="696"/>
      <c r="Q25" s="658"/>
      <c r="R25" s="697"/>
      <c r="S25" s="659"/>
      <c r="T25" s="644"/>
      <c r="U25" s="644"/>
      <c r="V25" s="644"/>
    </row>
    <row r="26" spans="1:22" s="108" customFormat="1" ht="13.5" customHeight="1" x14ac:dyDescent="0.4">
      <c r="A26" s="644"/>
      <c r="B26" s="644"/>
      <c r="C26" s="644"/>
      <c r="D26" s="701"/>
      <c r="E26" s="701"/>
      <c r="F26" s="701"/>
      <c r="G26" s="701"/>
      <c r="H26" s="701"/>
      <c r="I26" s="701"/>
      <c r="J26" s="701"/>
      <c r="K26" s="701"/>
      <c r="L26" s="701"/>
      <c r="M26" s="701"/>
      <c r="N26" s="701"/>
      <c r="O26" s="701"/>
      <c r="P26" s="659"/>
      <c r="Q26" s="659"/>
      <c r="R26" s="659"/>
      <c r="S26" s="659"/>
      <c r="T26" s="644"/>
      <c r="U26" s="644"/>
      <c r="V26" s="644"/>
    </row>
    <row r="27" spans="1:22" s="108" customFormat="1" ht="13.5" customHeight="1" x14ac:dyDescent="0.4">
      <c r="A27" s="25"/>
      <c r="B27" s="644"/>
      <c r="C27" s="644"/>
      <c r="D27" s="644"/>
      <c r="E27" s="644"/>
      <c r="F27" s="644"/>
      <c r="G27" s="644"/>
      <c r="H27" s="644"/>
      <c r="I27" s="644"/>
      <c r="J27" s="644"/>
      <c r="K27" s="644"/>
      <c r="L27" s="644"/>
      <c r="M27" s="644"/>
      <c r="N27" s="644"/>
      <c r="O27" s="644"/>
      <c r="P27" s="644"/>
      <c r="Q27" s="644"/>
      <c r="R27" s="644"/>
      <c r="S27" s="644"/>
      <c r="T27" s="644"/>
      <c r="U27" s="644"/>
      <c r="V27" s="644"/>
    </row>
    <row r="28" spans="1:22" ht="13.5" customHeight="1" x14ac:dyDescent="0.4">
      <c r="B28" s="644"/>
      <c r="C28" s="644"/>
      <c r="D28" s="644"/>
      <c r="E28" s="644"/>
      <c r="F28" s="644"/>
      <c r="G28" s="644"/>
      <c r="H28" s="644"/>
      <c r="I28" s="644"/>
      <c r="J28" s="644"/>
      <c r="K28" s="644"/>
      <c r="L28" s="644"/>
      <c r="M28" s="644"/>
      <c r="N28" s="644"/>
      <c r="O28" s="644"/>
      <c r="P28" s="644"/>
      <c r="Q28" s="644"/>
      <c r="R28" s="644"/>
      <c r="S28" s="644"/>
      <c r="T28" s="644"/>
      <c r="U28" s="644"/>
      <c r="V28" s="644"/>
    </row>
    <row r="29" spans="1:22" s="108" customFormat="1" ht="13.5" customHeight="1" x14ac:dyDescent="0.4">
      <c r="A29" s="25"/>
      <c r="B29" s="644"/>
      <c r="C29" s="644"/>
      <c r="D29" s="644"/>
      <c r="E29" s="644"/>
      <c r="F29" s="644"/>
      <c r="G29" s="644"/>
      <c r="H29" s="644"/>
      <c r="I29" s="644"/>
      <c r="J29" s="644"/>
      <c r="K29" s="644"/>
      <c r="L29" s="644"/>
      <c r="M29" s="644"/>
      <c r="N29" s="644"/>
      <c r="O29" s="644"/>
      <c r="P29" s="644"/>
      <c r="Q29" s="644"/>
      <c r="R29" s="644"/>
      <c r="S29" s="644"/>
      <c r="T29" s="644"/>
      <c r="U29" s="644"/>
      <c r="V29" s="644"/>
    </row>
    <row r="30" spans="1:22" x14ac:dyDescent="0.4">
      <c r="B30" s="644"/>
      <c r="C30" s="644"/>
      <c r="D30" s="644"/>
      <c r="E30" s="644"/>
      <c r="F30" s="644"/>
      <c r="G30" s="644"/>
      <c r="H30" s="644"/>
      <c r="I30" s="644"/>
      <c r="J30" s="644"/>
      <c r="K30" s="644"/>
      <c r="L30" s="644"/>
      <c r="M30" s="644"/>
      <c r="N30" s="644"/>
      <c r="O30" s="644"/>
      <c r="P30" s="644"/>
      <c r="Q30" s="644"/>
      <c r="R30" s="644"/>
      <c r="S30" s="644"/>
      <c r="T30" s="644"/>
      <c r="U30" s="644"/>
    </row>
    <row r="31" spans="1:22" x14ac:dyDescent="0.4">
      <c r="B31" s="644"/>
      <c r="C31" s="644"/>
      <c r="D31" s="644"/>
      <c r="E31" s="644"/>
      <c r="F31" s="644"/>
      <c r="G31" s="644"/>
      <c r="H31" s="644"/>
      <c r="I31" s="644"/>
      <c r="J31" s="644"/>
      <c r="K31" s="644"/>
      <c r="L31" s="644"/>
      <c r="M31" s="644"/>
      <c r="N31" s="644"/>
      <c r="O31" s="644"/>
      <c r="P31" s="644"/>
      <c r="Q31" s="644"/>
      <c r="R31" s="644"/>
      <c r="S31" s="644"/>
      <c r="T31" s="644"/>
      <c r="U31" s="644"/>
    </row>
    <row r="32" spans="1:22" x14ac:dyDescent="0.4">
      <c r="B32" s="644"/>
      <c r="C32" s="644"/>
      <c r="D32" s="644"/>
      <c r="E32" s="644"/>
      <c r="F32" s="644"/>
      <c r="G32" s="644"/>
      <c r="H32" s="644"/>
      <c r="I32" s="644"/>
      <c r="J32" s="644"/>
      <c r="K32" s="644"/>
      <c r="L32" s="644"/>
      <c r="M32" s="644"/>
      <c r="N32" s="644"/>
      <c r="O32" s="644"/>
      <c r="P32" s="644"/>
      <c r="Q32" s="644"/>
      <c r="R32" s="644"/>
      <c r="S32" s="644"/>
      <c r="T32" s="644"/>
      <c r="U32" s="644"/>
    </row>
    <row r="33" spans="2:21" x14ac:dyDescent="0.4">
      <c r="B33" s="644"/>
      <c r="C33" s="644"/>
      <c r="D33" s="644"/>
      <c r="E33" s="644"/>
      <c r="F33" s="644"/>
      <c r="G33" s="644"/>
      <c r="H33" s="644"/>
      <c r="I33" s="644"/>
      <c r="J33" s="644"/>
      <c r="K33" s="644"/>
      <c r="L33" s="644"/>
      <c r="M33" s="644"/>
      <c r="N33" s="644"/>
      <c r="O33" s="644"/>
      <c r="P33" s="644"/>
      <c r="Q33" s="644"/>
      <c r="R33" s="644"/>
      <c r="S33" s="644"/>
      <c r="T33" s="644"/>
      <c r="U33" s="644"/>
    </row>
    <row r="34" spans="2:21" x14ac:dyDescent="0.4">
      <c r="B34" s="644"/>
      <c r="C34" s="644"/>
      <c r="D34" s="644"/>
      <c r="E34" s="644"/>
      <c r="F34" s="644"/>
      <c r="G34" s="644"/>
      <c r="H34" s="644"/>
      <c r="I34" s="644"/>
      <c r="J34" s="644"/>
      <c r="K34" s="644"/>
      <c r="L34" s="644"/>
      <c r="M34" s="644"/>
      <c r="N34" s="644"/>
      <c r="O34" s="644"/>
      <c r="P34" s="644"/>
      <c r="Q34" s="644"/>
      <c r="R34" s="644"/>
      <c r="S34" s="644"/>
      <c r="T34" s="644"/>
      <c r="U34" s="644"/>
    </row>
    <row r="35" spans="2:21" x14ac:dyDescent="0.4">
      <c r="B35" s="644"/>
      <c r="C35" s="644"/>
      <c r="D35" s="644"/>
      <c r="E35" s="644"/>
      <c r="F35" s="644"/>
      <c r="G35" s="644"/>
      <c r="H35" s="644"/>
      <c r="I35" s="644"/>
      <c r="J35" s="644"/>
      <c r="K35" s="644"/>
      <c r="L35" s="644"/>
      <c r="M35" s="644"/>
      <c r="N35" s="644"/>
      <c r="O35" s="644"/>
      <c r="P35" s="644"/>
      <c r="Q35" s="644"/>
      <c r="R35" s="644"/>
      <c r="S35" s="644"/>
      <c r="T35" s="644"/>
      <c r="U35" s="644"/>
    </row>
    <row r="36" spans="2:21" x14ac:dyDescent="0.4">
      <c r="B36" s="644"/>
      <c r="C36" s="644"/>
      <c r="D36" s="644"/>
      <c r="E36" s="644"/>
      <c r="F36" s="644"/>
      <c r="G36" s="644"/>
      <c r="H36" s="644"/>
      <c r="I36" s="644"/>
      <c r="J36" s="644"/>
      <c r="K36" s="644"/>
      <c r="L36" s="644"/>
      <c r="M36" s="644"/>
      <c r="N36" s="644"/>
      <c r="O36" s="644"/>
      <c r="P36" s="644"/>
      <c r="Q36" s="644"/>
      <c r="R36" s="644"/>
      <c r="S36" s="644"/>
      <c r="T36" s="644"/>
      <c r="U36" s="644"/>
    </row>
    <row r="37" spans="2:21" x14ac:dyDescent="0.4">
      <c r="B37" s="644"/>
      <c r="C37" s="644"/>
      <c r="D37" s="644"/>
      <c r="E37" s="644"/>
      <c r="F37" s="644"/>
      <c r="G37" s="644"/>
      <c r="H37" s="644"/>
      <c r="I37" s="644"/>
      <c r="J37" s="644"/>
      <c r="K37" s="644"/>
      <c r="L37" s="644"/>
      <c r="M37" s="644"/>
      <c r="N37" s="644"/>
      <c r="O37" s="644"/>
      <c r="P37" s="644"/>
      <c r="Q37" s="644"/>
      <c r="R37" s="644"/>
      <c r="S37" s="644"/>
      <c r="T37" s="644"/>
      <c r="U37" s="644"/>
    </row>
    <row r="38" spans="2:21" x14ac:dyDescent="0.4">
      <c r="B38" s="644"/>
      <c r="C38" s="644"/>
      <c r="D38" s="644"/>
      <c r="E38" s="644"/>
      <c r="F38" s="644"/>
      <c r="G38" s="644"/>
      <c r="H38" s="644"/>
      <c r="I38" s="644"/>
      <c r="J38" s="644"/>
      <c r="K38" s="644"/>
      <c r="L38" s="644"/>
      <c r="M38" s="644"/>
      <c r="N38" s="644"/>
      <c r="O38" s="644"/>
      <c r="P38" s="644"/>
      <c r="Q38" s="644"/>
      <c r="R38" s="644"/>
      <c r="S38" s="644"/>
      <c r="T38" s="644"/>
      <c r="U38" s="644"/>
    </row>
    <row r="39" spans="2:21" x14ac:dyDescent="0.4">
      <c r="B39" s="644"/>
      <c r="C39" s="644"/>
      <c r="D39" s="644"/>
      <c r="E39" s="644"/>
      <c r="F39" s="644"/>
      <c r="G39" s="644"/>
      <c r="H39" s="644"/>
      <c r="I39" s="644"/>
      <c r="J39" s="644"/>
      <c r="K39" s="644"/>
      <c r="L39" s="644"/>
      <c r="M39" s="644"/>
      <c r="N39" s="644"/>
      <c r="O39" s="644"/>
      <c r="P39" s="644"/>
      <c r="Q39" s="644"/>
      <c r="R39" s="644"/>
      <c r="S39" s="644"/>
      <c r="T39" s="644"/>
      <c r="U39" s="644"/>
    </row>
    <row r="40" spans="2:21" x14ac:dyDescent="0.4">
      <c r="B40" s="644"/>
      <c r="C40" s="644"/>
      <c r="D40" s="644"/>
      <c r="E40" s="644"/>
      <c r="F40" s="644"/>
      <c r="G40" s="644"/>
      <c r="H40" s="644"/>
      <c r="I40" s="644"/>
      <c r="J40" s="644"/>
      <c r="K40" s="644"/>
      <c r="L40" s="644"/>
      <c r="M40" s="644"/>
      <c r="N40" s="644"/>
      <c r="O40" s="644"/>
      <c r="P40" s="644"/>
      <c r="Q40" s="644"/>
      <c r="R40" s="644"/>
      <c r="S40" s="644"/>
      <c r="T40" s="644"/>
      <c r="U40" s="644"/>
    </row>
    <row r="41" spans="2:21" x14ac:dyDescent="0.4">
      <c r="B41" s="644"/>
      <c r="C41" s="644"/>
      <c r="D41" s="644"/>
      <c r="E41" s="644"/>
      <c r="F41" s="644"/>
      <c r="G41" s="644"/>
      <c r="H41" s="644"/>
      <c r="I41" s="644"/>
      <c r="J41" s="644"/>
      <c r="K41" s="644"/>
      <c r="L41" s="644"/>
      <c r="M41" s="644"/>
      <c r="N41" s="644"/>
      <c r="O41" s="644"/>
      <c r="P41" s="644"/>
      <c r="Q41" s="644"/>
      <c r="R41" s="644"/>
      <c r="S41" s="644"/>
      <c r="T41" s="644"/>
      <c r="U41" s="644"/>
    </row>
    <row r="42" spans="2:21" x14ac:dyDescent="0.4">
      <c r="B42" s="644"/>
      <c r="C42" s="644"/>
      <c r="D42" s="644"/>
      <c r="E42" s="644"/>
      <c r="F42" s="644"/>
      <c r="G42" s="644"/>
      <c r="H42" s="644"/>
      <c r="I42" s="644"/>
      <c r="J42" s="644"/>
      <c r="K42" s="644"/>
      <c r="L42" s="644"/>
      <c r="M42" s="644"/>
      <c r="N42" s="644"/>
      <c r="O42" s="644"/>
      <c r="P42" s="644"/>
      <c r="Q42" s="644"/>
      <c r="R42" s="644"/>
      <c r="S42" s="644"/>
      <c r="T42" s="644"/>
      <c r="U42" s="644"/>
    </row>
    <row r="43" spans="2:21" x14ac:dyDescent="0.4">
      <c r="B43" s="644"/>
      <c r="C43" s="644"/>
      <c r="D43" s="644"/>
      <c r="E43" s="644"/>
      <c r="F43" s="644"/>
      <c r="G43" s="644"/>
      <c r="H43" s="644"/>
      <c r="I43" s="644"/>
      <c r="J43" s="644"/>
      <c r="K43" s="644"/>
      <c r="L43" s="644"/>
      <c r="M43" s="644"/>
      <c r="N43" s="644"/>
      <c r="O43" s="644"/>
      <c r="P43" s="644"/>
      <c r="Q43" s="644"/>
      <c r="R43" s="644"/>
      <c r="S43" s="644"/>
      <c r="T43" s="644"/>
      <c r="U43" s="644"/>
    </row>
    <row r="44" spans="2:21" x14ac:dyDescent="0.4">
      <c r="B44" s="644"/>
      <c r="C44" s="644"/>
      <c r="D44" s="644"/>
      <c r="E44" s="644"/>
      <c r="F44" s="644"/>
      <c r="G44" s="644"/>
      <c r="H44" s="644"/>
      <c r="I44" s="644"/>
      <c r="J44" s="644"/>
      <c r="K44" s="644"/>
      <c r="L44" s="644"/>
      <c r="M44" s="644"/>
      <c r="N44" s="644"/>
      <c r="O44" s="644"/>
      <c r="P44" s="644"/>
      <c r="Q44" s="644"/>
      <c r="R44" s="644"/>
      <c r="S44" s="644"/>
      <c r="T44" s="644"/>
      <c r="U44" s="644"/>
    </row>
    <row r="45" spans="2:21" x14ac:dyDescent="0.4">
      <c r="B45" s="644"/>
      <c r="C45" s="644"/>
      <c r="D45" s="644"/>
      <c r="E45" s="644"/>
      <c r="F45" s="644"/>
      <c r="G45" s="644"/>
      <c r="H45" s="644"/>
      <c r="I45" s="644"/>
      <c r="J45" s="644"/>
      <c r="K45" s="644"/>
      <c r="L45" s="644"/>
      <c r="M45" s="644"/>
      <c r="N45" s="644"/>
      <c r="O45" s="644"/>
      <c r="P45" s="644"/>
      <c r="Q45" s="644"/>
      <c r="R45" s="644"/>
      <c r="S45" s="644"/>
      <c r="T45" s="644"/>
      <c r="U45" s="644"/>
    </row>
    <row r="46" spans="2:21" x14ac:dyDescent="0.4">
      <c r="B46" s="644"/>
      <c r="C46" s="644"/>
      <c r="D46" s="644"/>
      <c r="E46" s="644"/>
      <c r="F46" s="644"/>
      <c r="G46" s="644"/>
      <c r="H46" s="644"/>
      <c r="I46" s="644"/>
      <c r="J46" s="644"/>
      <c r="K46" s="644"/>
      <c r="L46" s="644"/>
      <c r="M46" s="644"/>
      <c r="N46" s="644"/>
      <c r="O46" s="644"/>
      <c r="P46" s="644"/>
      <c r="Q46" s="644"/>
      <c r="R46" s="644"/>
      <c r="S46" s="644"/>
      <c r="T46" s="644"/>
      <c r="U46" s="644"/>
    </row>
    <row r="47" spans="2:21" x14ac:dyDescent="0.4">
      <c r="B47" s="644"/>
      <c r="C47" s="644"/>
      <c r="D47" s="644"/>
      <c r="E47" s="644"/>
      <c r="F47" s="644"/>
      <c r="G47" s="644"/>
      <c r="H47" s="644"/>
      <c r="I47" s="644"/>
      <c r="J47" s="644"/>
      <c r="K47" s="644"/>
      <c r="L47" s="644"/>
      <c r="M47" s="644"/>
      <c r="N47" s="644"/>
      <c r="O47" s="644"/>
      <c r="P47" s="644"/>
      <c r="Q47" s="644"/>
      <c r="R47" s="644"/>
      <c r="S47" s="644"/>
      <c r="T47" s="644"/>
      <c r="U47" s="644"/>
    </row>
    <row r="48" spans="2:21" x14ac:dyDescent="0.4">
      <c r="B48" s="644"/>
      <c r="C48" s="644"/>
      <c r="D48" s="644"/>
      <c r="E48" s="644"/>
      <c r="F48" s="644"/>
      <c r="G48" s="644"/>
      <c r="H48" s="644"/>
      <c r="I48" s="644"/>
      <c r="J48" s="644"/>
      <c r="K48" s="644"/>
      <c r="L48" s="644"/>
      <c r="M48" s="644"/>
      <c r="N48" s="644"/>
      <c r="O48" s="644"/>
      <c r="P48" s="644"/>
      <c r="Q48" s="644"/>
      <c r="R48" s="644"/>
      <c r="S48" s="644"/>
      <c r="T48" s="644"/>
      <c r="U48" s="644"/>
    </row>
    <row r="49" spans="2:21" x14ac:dyDescent="0.4">
      <c r="B49" s="644"/>
      <c r="C49" s="644"/>
      <c r="D49" s="644"/>
      <c r="E49" s="644"/>
      <c r="F49" s="644"/>
      <c r="G49" s="644"/>
      <c r="H49" s="644"/>
      <c r="I49" s="644"/>
      <c r="J49" s="644"/>
      <c r="K49" s="644"/>
      <c r="L49" s="644"/>
      <c r="M49" s="644"/>
      <c r="N49" s="644"/>
      <c r="O49" s="644"/>
      <c r="P49" s="644"/>
      <c r="Q49" s="644"/>
      <c r="R49" s="644"/>
      <c r="S49" s="644"/>
      <c r="T49" s="644"/>
      <c r="U49" s="644"/>
    </row>
    <row r="50" spans="2:21" x14ac:dyDescent="0.4">
      <c r="B50" s="644"/>
      <c r="C50" s="644"/>
      <c r="D50" s="644"/>
      <c r="E50" s="644"/>
      <c r="F50" s="644"/>
      <c r="G50" s="644"/>
      <c r="H50" s="644"/>
      <c r="I50" s="644"/>
      <c r="J50" s="644"/>
      <c r="K50" s="644"/>
      <c r="L50" s="644"/>
      <c r="M50" s="644"/>
      <c r="N50" s="644"/>
      <c r="O50" s="644"/>
      <c r="P50" s="644"/>
      <c r="Q50" s="644"/>
      <c r="R50" s="644"/>
      <c r="S50" s="644"/>
      <c r="T50" s="644"/>
      <c r="U50" s="644"/>
    </row>
    <row r="51" spans="2:21" x14ac:dyDescent="0.4">
      <c r="B51" s="644"/>
      <c r="C51" s="644"/>
      <c r="D51" s="644"/>
      <c r="E51" s="644"/>
      <c r="F51" s="644"/>
      <c r="G51" s="644"/>
      <c r="H51" s="644"/>
      <c r="I51" s="644"/>
      <c r="J51" s="644"/>
      <c r="K51" s="644"/>
      <c r="L51" s="644"/>
      <c r="M51" s="644"/>
      <c r="N51" s="644"/>
      <c r="O51" s="644"/>
      <c r="P51" s="644"/>
      <c r="Q51" s="644"/>
      <c r="R51" s="644"/>
      <c r="S51" s="644"/>
      <c r="T51" s="644"/>
      <c r="U51" s="644"/>
    </row>
    <row r="52" spans="2:21" x14ac:dyDescent="0.4">
      <c r="B52" s="644"/>
      <c r="C52" s="644"/>
      <c r="D52" s="644"/>
      <c r="E52" s="644"/>
      <c r="F52" s="644"/>
      <c r="G52" s="644"/>
      <c r="H52" s="644"/>
      <c r="I52" s="644"/>
      <c r="J52" s="644"/>
      <c r="K52" s="644"/>
      <c r="L52" s="644"/>
      <c r="M52" s="644"/>
      <c r="N52" s="644"/>
      <c r="O52" s="644"/>
      <c r="P52" s="644"/>
      <c r="Q52" s="644"/>
      <c r="R52" s="644"/>
      <c r="S52" s="644"/>
      <c r="T52" s="644"/>
      <c r="U52" s="644"/>
    </row>
    <row r="53" spans="2:21" x14ac:dyDescent="0.4">
      <c r="B53" s="644"/>
      <c r="C53" s="644"/>
      <c r="D53" s="644"/>
      <c r="E53" s="644"/>
      <c r="F53" s="644"/>
      <c r="G53" s="644"/>
      <c r="H53" s="644"/>
      <c r="I53" s="644"/>
      <c r="J53" s="644"/>
      <c r="K53" s="644"/>
      <c r="L53" s="644"/>
      <c r="M53" s="644"/>
      <c r="N53" s="644"/>
      <c r="O53" s="644"/>
      <c r="P53" s="644"/>
      <c r="Q53" s="644"/>
      <c r="R53" s="644"/>
      <c r="S53" s="644"/>
      <c r="T53" s="644"/>
      <c r="U53" s="644"/>
    </row>
    <row r="54" spans="2:21" x14ac:dyDescent="0.4">
      <c r="B54" s="644"/>
      <c r="C54" s="644"/>
      <c r="D54" s="644"/>
      <c r="E54" s="644"/>
      <c r="F54" s="644"/>
      <c r="G54" s="644"/>
      <c r="H54" s="644"/>
      <c r="I54" s="644"/>
      <c r="J54" s="644"/>
      <c r="K54" s="644"/>
      <c r="L54" s="644"/>
      <c r="M54" s="644"/>
      <c r="N54" s="644"/>
      <c r="O54" s="644"/>
      <c r="P54" s="644"/>
      <c r="Q54" s="644"/>
      <c r="R54" s="644"/>
      <c r="S54" s="644"/>
      <c r="T54" s="644"/>
      <c r="U54" s="644"/>
    </row>
    <row r="55" spans="2:21" x14ac:dyDescent="0.4">
      <c r="B55" s="644"/>
      <c r="C55" s="644"/>
      <c r="D55" s="644"/>
      <c r="E55" s="644"/>
      <c r="F55" s="644"/>
      <c r="G55" s="644"/>
      <c r="H55" s="644"/>
      <c r="I55" s="644"/>
      <c r="J55" s="644"/>
      <c r="K55" s="644"/>
      <c r="L55" s="644"/>
      <c r="M55" s="644"/>
      <c r="N55" s="644"/>
      <c r="O55" s="644"/>
      <c r="P55" s="644"/>
      <c r="Q55" s="644"/>
      <c r="R55" s="644"/>
      <c r="S55" s="644"/>
      <c r="T55" s="644"/>
      <c r="U55" s="644"/>
    </row>
    <row r="56" spans="2:21" x14ac:dyDescent="0.4">
      <c r="B56" s="644"/>
      <c r="C56" s="644"/>
      <c r="D56" s="644"/>
      <c r="E56" s="644"/>
      <c r="F56" s="644"/>
      <c r="G56" s="644"/>
      <c r="H56" s="644"/>
      <c r="I56" s="644"/>
      <c r="J56" s="644"/>
      <c r="K56" s="644"/>
      <c r="L56" s="644"/>
      <c r="M56" s="644"/>
      <c r="N56" s="644"/>
      <c r="O56" s="644"/>
      <c r="P56" s="644"/>
      <c r="Q56" s="644"/>
      <c r="R56" s="644"/>
      <c r="S56" s="644"/>
      <c r="T56" s="644"/>
      <c r="U56" s="644"/>
    </row>
    <row r="57" spans="2:21" x14ac:dyDescent="0.4">
      <c r="B57" s="644"/>
      <c r="C57" s="644"/>
      <c r="D57" s="644"/>
      <c r="E57" s="644"/>
      <c r="F57" s="644"/>
      <c r="G57" s="644"/>
      <c r="H57" s="644"/>
      <c r="I57" s="644"/>
      <c r="J57" s="644"/>
      <c r="K57" s="644"/>
      <c r="L57" s="644"/>
      <c r="M57" s="644"/>
      <c r="N57" s="644"/>
      <c r="O57" s="644"/>
      <c r="P57" s="644"/>
      <c r="Q57" s="644"/>
      <c r="R57" s="644"/>
      <c r="S57" s="644"/>
      <c r="T57" s="644"/>
      <c r="U57" s="644"/>
    </row>
    <row r="58" spans="2:21" x14ac:dyDescent="0.4">
      <c r="B58" s="644"/>
      <c r="C58" s="644"/>
      <c r="D58" s="644"/>
      <c r="E58" s="644"/>
      <c r="F58" s="644"/>
      <c r="G58" s="644"/>
      <c r="H58" s="644"/>
      <c r="I58" s="644"/>
      <c r="J58" s="644"/>
      <c r="K58" s="644"/>
      <c r="L58" s="644"/>
      <c r="M58" s="644"/>
      <c r="N58" s="644"/>
      <c r="O58" s="644"/>
      <c r="P58" s="644"/>
      <c r="Q58" s="644"/>
      <c r="R58" s="644"/>
      <c r="S58" s="644"/>
      <c r="T58" s="644"/>
      <c r="U58" s="644"/>
    </row>
    <row r="59" spans="2:21" x14ac:dyDescent="0.4">
      <c r="B59" s="644"/>
      <c r="C59" s="644"/>
      <c r="D59" s="644"/>
      <c r="E59" s="644"/>
      <c r="F59" s="644"/>
      <c r="G59" s="644"/>
      <c r="H59" s="644"/>
      <c r="I59" s="644"/>
      <c r="J59" s="644"/>
      <c r="K59" s="644"/>
      <c r="L59" s="644"/>
      <c r="M59" s="644"/>
      <c r="N59" s="644"/>
      <c r="O59" s="644"/>
      <c r="P59" s="644"/>
      <c r="Q59" s="644"/>
      <c r="R59" s="644"/>
      <c r="S59" s="644"/>
      <c r="T59" s="644"/>
      <c r="U59" s="644"/>
    </row>
    <row r="60" spans="2:21" x14ac:dyDescent="0.4">
      <c r="B60" s="644"/>
      <c r="C60" s="644"/>
      <c r="D60" s="644"/>
      <c r="E60" s="644"/>
      <c r="F60" s="644"/>
      <c r="G60" s="644"/>
      <c r="H60" s="644"/>
      <c r="I60" s="644"/>
      <c r="J60" s="644"/>
      <c r="K60" s="644"/>
      <c r="L60" s="644"/>
      <c r="M60" s="644"/>
      <c r="N60" s="644"/>
      <c r="O60" s="644"/>
      <c r="P60" s="644"/>
      <c r="Q60" s="644"/>
      <c r="R60" s="644"/>
      <c r="S60" s="644"/>
      <c r="T60" s="644"/>
      <c r="U60" s="644"/>
    </row>
    <row r="61" spans="2:21" x14ac:dyDescent="0.4">
      <c r="B61" s="644"/>
      <c r="C61" s="644"/>
      <c r="D61" s="644"/>
      <c r="E61" s="644"/>
      <c r="F61" s="644"/>
      <c r="G61" s="644"/>
      <c r="H61" s="644"/>
      <c r="I61" s="644"/>
      <c r="J61" s="644"/>
      <c r="K61" s="644"/>
      <c r="L61" s="644"/>
      <c r="M61" s="644"/>
      <c r="N61" s="644"/>
      <c r="O61" s="644"/>
      <c r="P61" s="644"/>
      <c r="Q61" s="644"/>
      <c r="R61" s="644"/>
      <c r="S61" s="644"/>
      <c r="T61" s="644"/>
      <c r="U61" s="644"/>
    </row>
    <row r="62" spans="2:21" x14ac:dyDescent="0.4">
      <c r="B62" s="644"/>
      <c r="C62" s="644"/>
      <c r="D62" s="644"/>
      <c r="E62" s="644"/>
      <c r="F62" s="644"/>
      <c r="G62" s="644"/>
      <c r="H62" s="644"/>
      <c r="I62" s="644"/>
      <c r="J62" s="644"/>
      <c r="K62" s="644"/>
      <c r="L62" s="644"/>
      <c r="M62" s="644"/>
      <c r="N62" s="644"/>
      <c r="O62" s="644"/>
      <c r="P62" s="644"/>
      <c r="Q62" s="644"/>
      <c r="R62" s="644"/>
      <c r="S62" s="644"/>
      <c r="T62" s="644"/>
      <c r="U62" s="644"/>
    </row>
    <row r="63" spans="2:21" x14ac:dyDescent="0.4">
      <c r="B63" s="644"/>
      <c r="C63" s="644"/>
      <c r="D63" s="644"/>
      <c r="E63" s="644"/>
      <c r="F63" s="644"/>
      <c r="G63" s="644"/>
      <c r="H63" s="644"/>
      <c r="I63" s="644"/>
      <c r="J63" s="644"/>
      <c r="K63" s="644"/>
      <c r="L63" s="644"/>
      <c r="M63" s="644"/>
      <c r="N63" s="644"/>
      <c r="O63" s="644"/>
      <c r="P63" s="644"/>
      <c r="Q63" s="644"/>
      <c r="R63" s="644"/>
      <c r="S63" s="644"/>
      <c r="T63" s="644"/>
      <c r="U63" s="644"/>
    </row>
    <row r="64" spans="2:21" x14ac:dyDescent="0.4">
      <c r="B64" s="644"/>
      <c r="C64" s="644"/>
      <c r="D64" s="644"/>
      <c r="E64" s="644"/>
      <c r="F64" s="644"/>
      <c r="G64" s="644"/>
      <c r="H64" s="644"/>
      <c r="I64" s="644"/>
      <c r="J64" s="644"/>
      <c r="K64" s="644"/>
      <c r="L64" s="644"/>
      <c r="M64" s="644"/>
      <c r="N64" s="644"/>
      <c r="O64" s="644"/>
      <c r="P64" s="644"/>
      <c r="Q64" s="644"/>
      <c r="R64" s="644"/>
      <c r="S64" s="644"/>
      <c r="T64" s="644"/>
      <c r="U64" s="644"/>
    </row>
    <row r="65" spans="2:21" x14ac:dyDescent="0.4">
      <c r="B65" s="644"/>
      <c r="C65" s="644"/>
      <c r="D65" s="644"/>
      <c r="E65" s="644"/>
      <c r="F65" s="644"/>
      <c r="G65" s="644"/>
      <c r="H65" s="644"/>
      <c r="I65" s="644"/>
      <c r="J65" s="644"/>
      <c r="K65" s="644"/>
      <c r="L65" s="644"/>
      <c r="M65" s="644"/>
      <c r="N65" s="644"/>
      <c r="O65" s="644"/>
      <c r="P65" s="644"/>
      <c r="Q65" s="644"/>
      <c r="R65" s="644"/>
      <c r="S65" s="644"/>
      <c r="T65" s="644"/>
      <c r="U65" s="644"/>
    </row>
    <row r="66" spans="2:21" x14ac:dyDescent="0.4">
      <c r="B66" s="644"/>
      <c r="C66" s="644"/>
      <c r="D66" s="644"/>
      <c r="E66" s="644"/>
      <c r="F66" s="644"/>
      <c r="G66" s="644"/>
      <c r="H66" s="644"/>
      <c r="I66" s="644"/>
      <c r="J66" s="644"/>
      <c r="K66" s="644"/>
      <c r="L66" s="644"/>
      <c r="M66" s="644"/>
      <c r="N66" s="644"/>
      <c r="O66" s="644"/>
      <c r="P66" s="644"/>
      <c r="Q66" s="644"/>
      <c r="R66" s="644"/>
      <c r="S66" s="644"/>
      <c r="T66" s="644"/>
      <c r="U66" s="644"/>
    </row>
    <row r="67" spans="2:21" x14ac:dyDescent="0.4">
      <c r="B67" s="644"/>
      <c r="C67" s="644"/>
      <c r="D67" s="644"/>
      <c r="E67" s="644"/>
      <c r="F67" s="644"/>
      <c r="G67" s="644"/>
      <c r="H67" s="644"/>
      <c r="I67" s="644"/>
      <c r="J67" s="644"/>
      <c r="K67" s="644"/>
      <c r="L67" s="644"/>
      <c r="M67" s="644"/>
      <c r="N67" s="644"/>
      <c r="O67" s="644"/>
      <c r="P67" s="644"/>
      <c r="Q67" s="644"/>
      <c r="R67" s="644"/>
      <c r="S67" s="644"/>
      <c r="T67" s="644"/>
      <c r="U67" s="644"/>
    </row>
    <row r="68" spans="2:21" x14ac:dyDescent="0.4">
      <c r="B68" s="644"/>
      <c r="C68" s="644"/>
      <c r="D68" s="644"/>
      <c r="E68" s="644"/>
      <c r="F68" s="644"/>
      <c r="G68" s="644"/>
      <c r="H68" s="644"/>
      <c r="I68" s="644"/>
      <c r="J68" s="644"/>
      <c r="K68" s="644"/>
      <c r="L68" s="644"/>
      <c r="M68" s="644"/>
      <c r="N68" s="644"/>
      <c r="O68" s="644"/>
      <c r="P68" s="644"/>
      <c r="Q68" s="644"/>
      <c r="R68" s="644"/>
      <c r="S68" s="644"/>
      <c r="T68" s="644"/>
      <c r="U68" s="644"/>
    </row>
    <row r="69" spans="2:21" x14ac:dyDescent="0.4">
      <c r="B69" s="644"/>
      <c r="C69" s="644"/>
      <c r="D69" s="644"/>
      <c r="E69" s="644"/>
      <c r="F69" s="644"/>
      <c r="G69" s="644"/>
      <c r="H69" s="644"/>
      <c r="I69" s="644"/>
      <c r="J69" s="644"/>
      <c r="K69" s="644"/>
      <c r="L69" s="644"/>
      <c r="M69" s="644"/>
      <c r="N69" s="644"/>
      <c r="O69" s="644"/>
      <c r="P69" s="644"/>
      <c r="Q69" s="644"/>
      <c r="R69" s="644"/>
      <c r="S69" s="644"/>
      <c r="T69" s="644"/>
      <c r="U69" s="644"/>
    </row>
    <row r="70" spans="2:21" x14ac:dyDescent="0.4">
      <c r="B70" s="644"/>
      <c r="C70" s="644"/>
      <c r="D70" s="644"/>
      <c r="E70" s="644"/>
      <c r="F70" s="644"/>
      <c r="G70" s="644"/>
      <c r="H70" s="644"/>
      <c r="I70" s="644"/>
      <c r="J70" s="644"/>
      <c r="K70" s="644"/>
      <c r="L70" s="644"/>
      <c r="M70" s="644"/>
      <c r="N70" s="644"/>
      <c r="O70" s="644"/>
      <c r="P70" s="644"/>
      <c r="Q70" s="644"/>
      <c r="R70" s="644"/>
      <c r="S70" s="644"/>
      <c r="T70" s="644"/>
      <c r="U70" s="644"/>
    </row>
    <row r="71" spans="2:21" x14ac:dyDescent="0.4">
      <c r="B71" s="644"/>
      <c r="C71" s="644"/>
      <c r="D71" s="644"/>
      <c r="E71" s="644"/>
      <c r="F71" s="644"/>
      <c r="G71" s="644"/>
      <c r="H71" s="644"/>
      <c r="I71" s="644"/>
      <c r="J71" s="644"/>
      <c r="K71" s="644"/>
      <c r="L71" s="644"/>
      <c r="M71" s="644"/>
      <c r="N71" s="644"/>
      <c r="O71" s="644"/>
      <c r="P71" s="644"/>
      <c r="Q71" s="644"/>
      <c r="R71" s="644"/>
      <c r="S71" s="644"/>
      <c r="T71" s="644"/>
      <c r="U71" s="644"/>
    </row>
    <row r="72" spans="2:21" x14ac:dyDescent="0.4">
      <c r="B72" s="644"/>
      <c r="C72" s="644"/>
      <c r="D72" s="644"/>
      <c r="E72" s="644"/>
      <c r="F72" s="644"/>
      <c r="G72" s="644"/>
      <c r="H72" s="644"/>
      <c r="I72" s="644"/>
      <c r="J72" s="644"/>
      <c r="K72" s="644"/>
      <c r="L72" s="644"/>
      <c r="M72" s="644"/>
      <c r="N72" s="644"/>
      <c r="O72" s="644"/>
      <c r="P72" s="644"/>
      <c r="Q72" s="644"/>
      <c r="R72" s="644"/>
      <c r="S72" s="644"/>
      <c r="T72" s="644"/>
      <c r="U72" s="644"/>
    </row>
    <row r="73" spans="2:21" x14ac:dyDescent="0.4">
      <c r="B73" s="644"/>
      <c r="C73" s="644"/>
      <c r="D73" s="644"/>
      <c r="E73" s="644"/>
      <c r="F73" s="644"/>
      <c r="G73" s="644"/>
      <c r="H73" s="644"/>
      <c r="I73" s="644"/>
      <c r="J73" s="644"/>
      <c r="K73" s="644"/>
      <c r="L73" s="644"/>
      <c r="M73" s="644"/>
      <c r="N73" s="644"/>
      <c r="O73" s="644"/>
      <c r="P73" s="644"/>
      <c r="Q73" s="644"/>
      <c r="R73" s="644"/>
      <c r="S73" s="644"/>
      <c r="T73" s="644"/>
      <c r="U73" s="644"/>
    </row>
    <row r="74" spans="2:21" x14ac:dyDescent="0.4">
      <c r="B74" s="644"/>
      <c r="C74" s="644"/>
      <c r="D74" s="644"/>
      <c r="E74" s="644"/>
      <c r="F74" s="644"/>
      <c r="G74" s="644"/>
      <c r="H74" s="644"/>
      <c r="I74" s="644"/>
      <c r="J74" s="644"/>
      <c r="K74" s="644"/>
      <c r="L74" s="644"/>
      <c r="M74" s="644"/>
      <c r="N74" s="644"/>
      <c r="O74" s="644"/>
      <c r="P74" s="644"/>
      <c r="Q74" s="644"/>
      <c r="R74" s="644"/>
      <c r="S74" s="644"/>
      <c r="T74" s="644"/>
      <c r="U74" s="644"/>
    </row>
    <row r="75" spans="2:21" x14ac:dyDescent="0.4">
      <c r="B75" s="644"/>
      <c r="C75" s="644"/>
      <c r="D75" s="644"/>
      <c r="E75" s="644"/>
      <c r="F75" s="644"/>
      <c r="G75" s="644"/>
      <c r="H75" s="644"/>
      <c r="I75" s="644"/>
      <c r="J75" s="644"/>
      <c r="K75" s="644"/>
      <c r="L75" s="644"/>
      <c r="M75" s="644"/>
      <c r="N75" s="644"/>
      <c r="O75" s="644"/>
      <c r="P75" s="644"/>
      <c r="Q75" s="644"/>
      <c r="R75" s="644"/>
      <c r="S75" s="644"/>
      <c r="T75" s="644"/>
      <c r="U75" s="644"/>
    </row>
    <row r="76" spans="2:21" x14ac:dyDescent="0.4">
      <c r="B76" s="644"/>
      <c r="C76" s="644"/>
      <c r="D76" s="644"/>
      <c r="E76" s="644"/>
      <c r="F76" s="644"/>
      <c r="G76" s="644"/>
      <c r="H76" s="644"/>
      <c r="I76" s="644"/>
      <c r="J76" s="644"/>
      <c r="K76" s="644"/>
      <c r="L76" s="644"/>
      <c r="M76" s="644"/>
      <c r="N76" s="644"/>
      <c r="O76" s="644"/>
      <c r="P76" s="644"/>
      <c r="Q76" s="644"/>
      <c r="R76" s="644"/>
      <c r="S76" s="644"/>
      <c r="T76" s="644"/>
      <c r="U76" s="644"/>
    </row>
    <row r="77" spans="2:21" x14ac:dyDescent="0.4">
      <c r="B77" s="644"/>
      <c r="C77" s="644"/>
      <c r="D77" s="644"/>
      <c r="E77" s="644"/>
      <c r="F77" s="644"/>
      <c r="G77" s="644"/>
      <c r="H77" s="644"/>
      <c r="I77" s="644"/>
      <c r="J77" s="644"/>
      <c r="K77" s="644"/>
      <c r="L77" s="644"/>
      <c r="M77" s="644"/>
      <c r="N77" s="644"/>
      <c r="O77" s="644"/>
      <c r="P77" s="644"/>
      <c r="Q77" s="644"/>
      <c r="R77" s="644"/>
      <c r="S77" s="644"/>
      <c r="T77" s="644"/>
      <c r="U77" s="644"/>
    </row>
    <row r="78" spans="2:21" x14ac:dyDescent="0.4">
      <c r="B78" s="644"/>
      <c r="C78" s="644"/>
      <c r="D78" s="644"/>
      <c r="E78" s="644"/>
      <c r="F78" s="644"/>
      <c r="G78" s="644"/>
      <c r="H78" s="644"/>
      <c r="I78" s="644"/>
      <c r="J78" s="644"/>
      <c r="K78" s="644"/>
      <c r="L78" s="644"/>
      <c r="M78" s="644"/>
      <c r="N78" s="644"/>
      <c r="O78" s="644"/>
      <c r="P78" s="644"/>
      <c r="Q78" s="644"/>
      <c r="R78" s="644"/>
      <c r="S78" s="644"/>
      <c r="T78" s="644"/>
      <c r="U78" s="644"/>
    </row>
    <row r="79" spans="2:21" x14ac:dyDescent="0.4">
      <c r="B79" s="644"/>
      <c r="C79" s="644"/>
      <c r="D79" s="644"/>
      <c r="E79" s="644"/>
      <c r="F79" s="644"/>
      <c r="G79" s="644"/>
      <c r="H79" s="644"/>
      <c r="I79" s="644"/>
      <c r="J79" s="644"/>
      <c r="K79" s="644"/>
      <c r="L79" s="644"/>
      <c r="M79" s="644"/>
      <c r="N79" s="644"/>
      <c r="O79" s="644"/>
      <c r="P79" s="644"/>
      <c r="Q79" s="644"/>
      <c r="R79" s="644"/>
      <c r="S79" s="644"/>
      <c r="T79" s="644"/>
      <c r="U79" s="644"/>
    </row>
    <row r="80" spans="2:21" x14ac:dyDescent="0.4">
      <c r="B80" s="644"/>
      <c r="C80" s="644"/>
      <c r="D80" s="644"/>
      <c r="E80" s="644"/>
      <c r="F80" s="644"/>
      <c r="G80" s="644"/>
      <c r="H80" s="644"/>
      <c r="I80" s="644"/>
      <c r="J80" s="644"/>
      <c r="K80" s="644"/>
      <c r="L80" s="644"/>
      <c r="M80" s="644"/>
      <c r="N80" s="644"/>
      <c r="O80" s="644"/>
      <c r="P80" s="644"/>
      <c r="Q80" s="644"/>
      <c r="R80" s="644"/>
      <c r="S80" s="644"/>
      <c r="T80" s="644"/>
      <c r="U80" s="644"/>
    </row>
    <row r="81" spans="2:21" x14ac:dyDescent="0.4">
      <c r="B81" s="644"/>
      <c r="C81" s="644"/>
      <c r="D81" s="644"/>
      <c r="E81" s="644"/>
      <c r="F81" s="644"/>
      <c r="G81" s="644"/>
      <c r="H81" s="644"/>
      <c r="I81" s="644"/>
      <c r="J81" s="644"/>
      <c r="K81" s="644"/>
      <c r="L81" s="644"/>
      <c r="M81" s="644"/>
      <c r="N81" s="644"/>
      <c r="O81" s="644"/>
      <c r="P81" s="644"/>
      <c r="Q81" s="644"/>
      <c r="R81" s="644"/>
      <c r="S81" s="644"/>
      <c r="T81" s="644"/>
      <c r="U81" s="644"/>
    </row>
    <row r="82" spans="2:21" x14ac:dyDescent="0.4">
      <c r="B82" s="644"/>
      <c r="C82" s="644"/>
      <c r="D82" s="644"/>
      <c r="E82" s="644"/>
      <c r="F82" s="644"/>
      <c r="G82" s="644"/>
      <c r="H82" s="644"/>
      <c r="I82" s="644"/>
      <c r="J82" s="644"/>
      <c r="K82" s="644"/>
      <c r="L82" s="644"/>
      <c r="M82" s="644"/>
      <c r="N82" s="644"/>
      <c r="O82" s="644"/>
      <c r="P82" s="644"/>
      <c r="Q82" s="644"/>
      <c r="R82" s="644"/>
      <c r="S82" s="644"/>
      <c r="T82" s="644"/>
      <c r="U82" s="644"/>
    </row>
    <row r="83" spans="2:21" x14ac:dyDescent="0.4">
      <c r="B83" s="644"/>
      <c r="C83" s="644"/>
      <c r="D83" s="644"/>
      <c r="E83" s="644"/>
      <c r="F83" s="644"/>
      <c r="G83" s="644"/>
      <c r="H83" s="644"/>
      <c r="I83" s="644"/>
      <c r="J83" s="644"/>
      <c r="K83" s="644"/>
      <c r="L83" s="644"/>
      <c r="M83" s="644"/>
      <c r="N83" s="644"/>
      <c r="O83" s="644"/>
      <c r="P83" s="644"/>
      <c r="Q83" s="644"/>
      <c r="R83" s="644"/>
      <c r="S83" s="644"/>
      <c r="T83" s="644"/>
      <c r="U83" s="644"/>
    </row>
    <row r="84" spans="2:21" x14ac:dyDescent="0.4">
      <c r="B84" s="644"/>
      <c r="C84" s="644"/>
      <c r="D84" s="644"/>
      <c r="E84" s="644"/>
      <c r="F84" s="644"/>
      <c r="G84" s="644"/>
      <c r="H84" s="644"/>
      <c r="I84" s="644"/>
      <c r="J84" s="644"/>
      <c r="K84" s="644"/>
      <c r="L84" s="644"/>
      <c r="M84" s="644"/>
      <c r="N84" s="644"/>
      <c r="O84" s="644"/>
      <c r="P84" s="644"/>
      <c r="Q84" s="644"/>
      <c r="R84" s="644"/>
      <c r="S84" s="644"/>
      <c r="T84" s="644"/>
      <c r="U84" s="644"/>
    </row>
    <row r="85" spans="2:21" x14ac:dyDescent="0.4">
      <c r="B85" s="644"/>
      <c r="C85" s="644"/>
      <c r="D85" s="644"/>
      <c r="E85" s="644"/>
      <c r="F85" s="644"/>
      <c r="G85" s="644"/>
      <c r="H85" s="644"/>
      <c r="I85" s="644"/>
      <c r="J85" s="644"/>
      <c r="K85" s="644"/>
      <c r="L85" s="644"/>
      <c r="M85" s="644"/>
      <c r="N85" s="644"/>
      <c r="O85" s="644"/>
      <c r="P85" s="644"/>
      <c r="Q85" s="644"/>
      <c r="R85" s="644"/>
      <c r="S85" s="644"/>
      <c r="T85" s="644"/>
      <c r="U85" s="644"/>
    </row>
    <row r="86" spans="2:21" x14ac:dyDescent="0.4">
      <c r="B86" s="644"/>
      <c r="C86" s="644"/>
      <c r="D86" s="644"/>
      <c r="E86" s="644"/>
      <c r="F86" s="644"/>
      <c r="G86" s="644"/>
      <c r="H86" s="644"/>
      <c r="I86" s="644"/>
      <c r="J86" s="644"/>
      <c r="K86" s="644"/>
      <c r="L86" s="644"/>
      <c r="M86" s="644"/>
      <c r="N86" s="644"/>
      <c r="O86" s="644"/>
      <c r="P86" s="644"/>
      <c r="Q86" s="644"/>
      <c r="R86" s="644"/>
      <c r="S86" s="644"/>
      <c r="T86" s="644"/>
      <c r="U86" s="644"/>
    </row>
    <row r="87" spans="2:21" x14ac:dyDescent="0.4">
      <c r="B87" s="644"/>
      <c r="C87" s="644"/>
      <c r="D87" s="644"/>
      <c r="E87" s="644"/>
      <c r="F87" s="644"/>
      <c r="G87" s="644"/>
      <c r="H87" s="644"/>
      <c r="I87" s="644"/>
      <c r="J87" s="644"/>
      <c r="K87" s="644"/>
      <c r="L87" s="644"/>
      <c r="M87" s="644"/>
      <c r="N87" s="644"/>
      <c r="O87" s="644"/>
      <c r="P87" s="644"/>
      <c r="Q87" s="644"/>
      <c r="R87" s="644"/>
      <c r="S87" s="644"/>
      <c r="T87" s="644"/>
      <c r="U87" s="644"/>
    </row>
    <row r="88" spans="2:21" x14ac:dyDescent="0.4">
      <c r="B88" s="644"/>
      <c r="C88" s="644"/>
      <c r="D88" s="644"/>
      <c r="E88" s="644"/>
      <c r="F88" s="644"/>
      <c r="G88" s="644"/>
      <c r="H88" s="644"/>
      <c r="I88" s="644"/>
      <c r="J88" s="644"/>
      <c r="K88" s="644"/>
      <c r="L88" s="644"/>
      <c r="M88" s="644"/>
      <c r="N88" s="644"/>
      <c r="O88" s="644"/>
      <c r="P88" s="644"/>
      <c r="Q88" s="644"/>
      <c r="R88" s="644"/>
      <c r="S88" s="644"/>
      <c r="T88" s="644"/>
      <c r="U88" s="644"/>
    </row>
    <row r="89" spans="2:21" x14ac:dyDescent="0.4">
      <c r="B89" s="644"/>
      <c r="C89" s="644"/>
      <c r="D89" s="644"/>
      <c r="E89" s="644"/>
      <c r="F89" s="644"/>
      <c r="G89" s="644"/>
      <c r="H89" s="644"/>
      <c r="I89" s="644"/>
      <c r="J89" s="644"/>
      <c r="K89" s="644"/>
      <c r="L89" s="644"/>
      <c r="M89" s="644"/>
      <c r="N89" s="644"/>
      <c r="O89" s="644"/>
      <c r="P89" s="644"/>
      <c r="Q89" s="644"/>
      <c r="R89" s="644"/>
      <c r="S89" s="644"/>
      <c r="T89" s="644"/>
      <c r="U89" s="644"/>
    </row>
    <row r="90" spans="2:21" x14ac:dyDescent="0.4">
      <c r="B90" s="644"/>
      <c r="C90" s="644"/>
      <c r="D90" s="644"/>
      <c r="E90" s="644"/>
      <c r="F90" s="644"/>
      <c r="G90" s="644"/>
      <c r="H90" s="644"/>
      <c r="I90" s="644"/>
      <c r="J90" s="644"/>
      <c r="K90" s="644"/>
      <c r="L90" s="644"/>
      <c r="M90" s="644"/>
      <c r="N90" s="644"/>
      <c r="O90" s="644"/>
      <c r="P90" s="644"/>
      <c r="Q90" s="644"/>
      <c r="R90" s="644"/>
      <c r="S90" s="644"/>
      <c r="T90" s="644"/>
      <c r="U90" s="644"/>
    </row>
    <row r="91" spans="2:21" x14ac:dyDescent="0.4">
      <c r="B91" s="644"/>
      <c r="C91" s="644"/>
      <c r="D91" s="644"/>
      <c r="E91" s="644"/>
      <c r="F91" s="644"/>
      <c r="G91" s="644"/>
      <c r="H91" s="644"/>
      <c r="I91" s="644"/>
      <c r="J91" s="644"/>
      <c r="K91" s="644"/>
      <c r="L91" s="644"/>
      <c r="M91" s="644"/>
      <c r="N91" s="644"/>
      <c r="O91" s="644"/>
      <c r="P91" s="644"/>
      <c r="Q91" s="644"/>
      <c r="R91" s="644"/>
      <c r="S91" s="644"/>
      <c r="T91" s="644"/>
      <c r="U91" s="644"/>
    </row>
    <row r="92" spans="2:21" x14ac:dyDescent="0.4">
      <c r="B92" s="644"/>
      <c r="C92" s="644"/>
      <c r="D92" s="644"/>
      <c r="E92" s="644"/>
      <c r="F92" s="644"/>
      <c r="G92" s="644"/>
      <c r="H92" s="644"/>
      <c r="I92" s="644"/>
      <c r="J92" s="644"/>
      <c r="K92" s="644"/>
      <c r="L92" s="644"/>
      <c r="M92" s="644"/>
      <c r="N92" s="644"/>
      <c r="O92" s="644"/>
      <c r="P92" s="644"/>
      <c r="Q92" s="644"/>
      <c r="R92" s="644"/>
      <c r="S92" s="644"/>
      <c r="T92" s="644"/>
      <c r="U92" s="644"/>
    </row>
    <row r="93" spans="2:21" x14ac:dyDescent="0.4">
      <c r="B93" s="644"/>
      <c r="C93" s="644"/>
      <c r="D93" s="644"/>
      <c r="E93" s="644"/>
      <c r="F93" s="644"/>
      <c r="G93" s="644"/>
      <c r="H93" s="644"/>
      <c r="I93" s="644"/>
      <c r="J93" s="644"/>
      <c r="K93" s="644"/>
      <c r="L93" s="644"/>
      <c r="M93" s="644"/>
      <c r="N93" s="644"/>
      <c r="O93" s="644"/>
      <c r="P93" s="644"/>
      <c r="Q93" s="644"/>
      <c r="R93" s="644"/>
      <c r="S93" s="644"/>
      <c r="T93" s="644"/>
      <c r="U93" s="644"/>
    </row>
    <row r="94" spans="2:21" x14ac:dyDescent="0.4">
      <c r="B94" s="644"/>
      <c r="C94" s="644"/>
      <c r="D94" s="644"/>
      <c r="E94" s="644"/>
      <c r="F94" s="644"/>
      <c r="G94" s="644"/>
      <c r="H94" s="644"/>
      <c r="I94" s="644"/>
      <c r="J94" s="644"/>
      <c r="K94" s="644"/>
      <c r="L94" s="644"/>
      <c r="M94" s="644"/>
      <c r="N94" s="644"/>
      <c r="O94" s="644"/>
      <c r="P94" s="644"/>
      <c r="Q94" s="644"/>
      <c r="R94" s="644"/>
      <c r="S94" s="644"/>
      <c r="T94" s="644"/>
      <c r="U94" s="644"/>
    </row>
    <row r="95" spans="2:21" x14ac:dyDescent="0.4">
      <c r="B95" s="644"/>
      <c r="C95" s="644"/>
      <c r="D95" s="644"/>
      <c r="E95" s="644"/>
      <c r="F95" s="644"/>
      <c r="G95" s="644"/>
      <c r="H95" s="644"/>
      <c r="I95" s="644"/>
      <c r="J95" s="644"/>
      <c r="K95" s="644"/>
      <c r="L95" s="644"/>
      <c r="M95" s="644"/>
      <c r="N95" s="644"/>
      <c r="O95" s="644"/>
      <c r="P95" s="644"/>
      <c r="Q95" s="644"/>
      <c r="R95" s="644"/>
      <c r="S95" s="644"/>
      <c r="T95" s="644"/>
      <c r="U95" s="644"/>
    </row>
    <row r="96" spans="2:21" x14ac:dyDescent="0.4">
      <c r="B96" s="644"/>
      <c r="C96" s="644"/>
      <c r="D96" s="644"/>
      <c r="E96" s="644"/>
      <c r="F96" s="644"/>
      <c r="G96" s="644"/>
      <c r="H96" s="644"/>
      <c r="I96" s="644"/>
      <c r="J96" s="644"/>
      <c r="K96" s="644"/>
      <c r="L96" s="644"/>
      <c r="M96" s="644"/>
      <c r="N96" s="644"/>
      <c r="O96" s="644"/>
      <c r="P96" s="644"/>
      <c r="Q96" s="644"/>
      <c r="R96" s="644"/>
      <c r="S96" s="644"/>
      <c r="T96" s="644"/>
      <c r="U96" s="644"/>
    </row>
    <row r="97" spans="2:21" x14ac:dyDescent="0.4">
      <c r="B97" s="644"/>
      <c r="C97" s="644"/>
      <c r="D97" s="644"/>
      <c r="E97" s="644"/>
      <c r="F97" s="644"/>
      <c r="G97" s="644"/>
      <c r="H97" s="644"/>
      <c r="I97" s="644"/>
      <c r="J97" s="644"/>
      <c r="K97" s="644"/>
      <c r="L97" s="644"/>
      <c r="M97" s="644"/>
      <c r="N97" s="644"/>
      <c r="O97" s="644"/>
      <c r="P97" s="644"/>
      <c r="Q97" s="644"/>
      <c r="R97" s="644"/>
      <c r="S97" s="644"/>
      <c r="T97" s="644"/>
      <c r="U97" s="644"/>
    </row>
    <row r="98" spans="2:21" x14ac:dyDescent="0.4">
      <c r="B98" s="644"/>
      <c r="C98" s="644"/>
      <c r="D98" s="644"/>
      <c r="E98" s="644"/>
      <c r="F98" s="644"/>
      <c r="G98" s="644"/>
      <c r="H98" s="644"/>
      <c r="I98" s="644"/>
      <c r="J98" s="644"/>
      <c r="K98" s="644"/>
      <c r="L98" s="644"/>
      <c r="M98" s="644"/>
      <c r="N98" s="644"/>
      <c r="O98" s="644"/>
      <c r="P98" s="644"/>
      <c r="Q98" s="644"/>
      <c r="R98" s="644"/>
      <c r="S98" s="644"/>
      <c r="T98" s="644"/>
      <c r="U98" s="644"/>
    </row>
    <row r="99" spans="2:21" x14ac:dyDescent="0.4">
      <c r="B99" s="644"/>
      <c r="C99" s="644"/>
      <c r="D99" s="644"/>
      <c r="E99" s="644"/>
      <c r="F99" s="644"/>
      <c r="G99" s="644"/>
      <c r="H99" s="644"/>
      <c r="I99" s="644"/>
      <c r="J99" s="644"/>
      <c r="K99" s="644"/>
      <c r="L99" s="644"/>
      <c r="M99" s="644"/>
      <c r="N99" s="644"/>
      <c r="O99" s="644"/>
      <c r="P99" s="644"/>
      <c r="Q99" s="644"/>
      <c r="R99" s="644"/>
      <c r="S99" s="644"/>
      <c r="T99" s="644"/>
      <c r="U99" s="644"/>
    </row>
    <row r="100" spans="2:21" x14ac:dyDescent="0.4">
      <c r="B100" s="644"/>
      <c r="C100" s="644"/>
      <c r="D100" s="644"/>
      <c r="E100" s="644"/>
      <c r="F100" s="644"/>
      <c r="G100" s="644"/>
      <c r="H100" s="644"/>
      <c r="I100" s="644"/>
      <c r="J100" s="644"/>
      <c r="K100" s="644"/>
      <c r="L100" s="644"/>
      <c r="M100" s="644"/>
      <c r="N100" s="644"/>
      <c r="O100" s="644"/>
      <c r="P100" s="644"/>
      <c r="Q100" s="644"/>
      <c r="R100" s="644"/>
      <c r="S100" s="644"/>
      <c r="T100" s="644"/>
      <c r="U100" s="644"/>
    </row>
    <row r="101" spans="2:21" x14ac:dyDescent="0.4">
      <c r="B101" s="644"/>
      <c r="C101" s="644"/>
      <c r="D101" s="644"/>
      <c r="E101" s="644"/>
      <c r="F101" s="644"/>
      <c r="G101" s="644"/>
      <c r="H101" s="644"/>
      <c r="I101" s="644"/>
      <c r="J101" s="644"/>
      <c r="K101" s="644"/>
      <c r="L101" s="644"/>
      <c r="M101" s="644"/>
      <c r="N101" s="644"/>
      <c r="O101" s="644"/>
      <c r="P101" s="644"/>
      <c r="Q101" s="644"/>
      <c r="R101" s="644"/>
      <c r="S101" s="644"/>
      <c r="T101" s="644"/>
      <c r="U101" s="644"/>
    </row>
    <row r="102" spans="2:21" x14ac:dyDescent="0.4">
      <c r="B102" s="644"/>
      <c r="C102" s="644"/>
      <c r="D102" s="644"/>
      <c r="E102" s="644"/>
      <c r="F102" s="644"/>
      <c r="G102" s="644"/>
      <c r="H102" s="644"/>
      <c r="I102" s="644"/>
      <c r="J102" s="644"/>
      <c r="K102" s="644"/>
      <c r="L102" s="644"/>
      <c r="M102" s="644"/>
      <c r="N102" s="644"/>
      <c r="O102" s="644"/>
      <c r="P102" s="644"/>
      <c r="Q102" s="644"/>
      <c r="R102" s="644"/>
      <c r="S102" s="644"/>
      <c r="T102" s="644"/>
      <c r="U102" s="644"/>
    </row>
    <row r="103" spans="2:21" x14ac:dyDescent="0.4">
      <c r="B103" s="644"/>
      <c r="C103" s="644"/>
      <c r="D103" s="644"/>
      <c r="E103" s="644"/>
      <c r="F103" s="644"/>
      <c r="G103" s="644"/>
      <c r="H103" s="644"/>
      <c r="I103" s="644"/>
      <c r="J103" s="644"/>
      <c r="K103" s="644"/>
      <c r="L103" s="644"/>
      <c r="M103" s="644"/>
      <c r="N103" s="644"/>
      <c r="O103" s="644"/>
      <c r="P103" s="644"/>
      <c r="Q103" s="644"/>
      <c r="R103" s="644"/>
      <c r="S103" s="644"/>
      <c r="T103" s="644"/>
      <c r="U103" s="644"/>
    </row>
    <row r="104" spans="2:21" x14ac:dyDescent="0.4">
      <c r="B104" s="644"/>
      <c r="C104" s="644"/>
      <c r="D104" s="644"/>
      <c r="E104" s="644"/>
      <c r="F104" s="644"/>
      <c r="G104" s="644"/>
      <c r="H104" s="644"/>
      <c r="I104" s="644"/>
      <c r="J104" s="644"/>
      <c r="K104" s="644"/>
      <c r="L104" s="644"/>
      <c r="M104" s="644"/>
      <c r="N104" s="644"/>
      <c r="O104" s="644"/>
      <c r="P104" s="644"/>
      <c r="Q104" s="644"/>
      <c r="R104" s="644"/>
      <c r="S104" s="644"/>
      <c r="T104" s="644"/>
      <c r="U104" s="644"/>
    </row>
    <row r="105" spans="2:21" x14ac:dyDescent="0.4">
      <c r="B105" s="644"/>
      <c r="C105" s="644"/>
      <c r="D105" s="644"/>
      <c r="E105" s="644"/>
      <c r="F105" s="644"/>
      <c r="G105" s="644"/>
      <c r="H105" s="644"/>
      <c r="I105" s="644"/>
      <c r="J105" s="644"/>
      <c r="K105" s="644"/>
      <c r="L105" s="644"/>
      <c r="M105" s="644"/>
      <c r="N105" s="644"/>
      <c r="O105" s="644"/>
      <c r="P105" s="644"/>
      <c r="Q105" s="644"/>
      <c r="R105" s="644"/>
      <c r="S105" s="644"/>
      <c r="T105" s="644"/>
      <c r="U105" s="644"/>
    </row>
    <row r="106" spans="2:21" x14ac:dyDescent="0.4">
      <c r="B106" s="644"/>
      <c r="C106" s="644"/>
      <c r="D106" s="644"/>
      <c r="E106" s="644"/>
      <c r="F106" s="644"/>
      <c r="G106" s="644"/>
      <c r="H106" s="644"/>
      <c r="I106" s="644"/>
      <c r="J106" s="644"/>
      <c r="K106" s="644"/>
      <c r="L106" s="644"/>
      <c r="M106" s="644"/>
      <c r="N106" s="644"/>
      <c r="O106" s="644"/>
      <c r="P106" s="644"/>
      <c r="Q106" s="644"/>
      <c r="R106" s="644"/>
      <c r="S106" s="644"/>
      <c r="T106" s="644"/>
      <c r="U106" s="644"/>
    </row>
    <row r="107" spans="2:21" x14ac:dyDescent="0.4">
      <c r="B107" s="644"/>
      <c r="C107" s="644"/>
      <c r="D107" s="644"/>
      <c r="E107" s="644"/>
      <c r="F107" s="644"/>
      <c r="G107" s="644"/>
      <c r="H107" s="644"/>
      <c r="I107" s="644"/>
      <c r="J107" s="644"/>
      <c r="K107" s="644"/>
      <c r="L107" s="644"/>
      <c r="M107" s="644"/>
      <c r="N107" s="644"/>
      <c r="O107" s="644"/>
      <c r="P107" s="644"/>
      <c r="Q107" s="644"/>
      <c r="R107" s="644"/>
      <c r="S107" s="644"/>
      <c r="T107" s="644"/>
      <c r="U107" s="644"/>
    </row>
    <row r="108" spans="2:21" x14ac:dyDescent="0.4">
      <c r="B108" s="644"/>
      <c r="C108" s="644"/>
      <c r="D108" s="644"/>
      <c r="E108" s="644"/>
      <c r="F108" s="644"/>
      <c r="G108" s="644"/>
      <c r="H108" s="644"/>
      <c r="I108" s="644"/>
      <c r="J108" s="644"/>
      <c r="K108" s="644"/>
      <c r="L108" s="644"/>
      <c r="M108" s="644"/>
      <c r="N108" s="644"/>
      <c r="O108" s="644"/>
      <c r="P108" s="644"/>
      <c r="Q108" s="644"/>
      <c r="R108" s="644"/>
      <c r="S108" s="644"/>
      <c r="T108" s="644"/>
      <c r="U108" s="644"/>
    </row>
    <row r="109" spans="2:21" x14ac:dyDescent="0.4">
      <c r="B109" s="644"/>
      <c r="C109" s="644"/>
      <c r="D109" s="644"/>
      <c r="E109" s="644"/>
      <c r="F109" s="644"/>
      <c r="G109" s="644"/>
      <c r="H109" s="644"/>
      <c r="I109" s="644"/>
      <c r="J109" s="644"/>
      <c r="K109" s="644"/>
      <c r="L109" s="644"/>
      <c r="M109" s="644"/>
      <c r="N109" s="644"/>
      <c r="O109" s="644"/>
      <c r="P109" s="644"/>
      <c r="Q109" s="644"/>
      <c r="R109" s="644"/>
      <c r="S109" s="644"/>
      <c r="T109" s="644"/>
      <c r="U109" s="644"/>
    </row>
    <row r="110" spans="2:21" x14ac:dyDescent="0.4">
      <c r="B110" s="644"/>
      <c r="C110" s="644"/>
      <c r="D110" s="644"/>
      <c r="E110" s="644"/>
      <c r="F110" s="644"/>
      <c r="G110" s="644"/>
      <c r="H110" s="644"/>
      <c r="I110" s="644"/>
      <c r="J110" s="644"/>
      <c r="K110" s="644"/>
      <c r="L110" s="644"/>
      <c r="M110" s="644"/>
      <c r="N110" s="644"/>
      <c r="O110" s="644"/>
      <c r="P110" s="644"/>
      <c r="Q110" s="644"/>
      <c r="R110" s="644"/>
      <c r="S110" s="644"/>
      <c r="T110" s="644"/>
      <c r="U110" s="644"/>
    </row>
    <row r="111" spans="2:21" x14ac:dyDescent="0.4">
      <c r="B111" s="644"/>
      <c r="C111" s="644"/>
      <c r="D111" s="644"/>
      <c r="E111" s="644"/>
      <c r="F111" s="644"/>
      <c r="G111" s="644"/>
      <c r="H111" s="644"/>
      <c r="I111" s="644"/>
      <c r="J111" s="644"/>
      <c r="K111" s="644"/>
      <c r="L111" s="644"/>
      <c r="M111" s="644"/>
      <c r="N111" s="644"/>
      <c r="O111" s="644"/>
      <c r="P111" s="644"/>
      <c r="Q111" s="644"/>
      <c r="R111" s="644"/>
      <c r="S111" s="644"/>
      <c r="T111" s="644"/>
      <c r="U111" s="644"/>
    </row>
    <row r="112" spans="2:21" x14ac:dyDescent="0.4">
      <c r="B112" s="644"/>
      <c r="C112" s="644"/>
      <c r="D112" s="644"/>
      <c r="E112" s="644"/>
      <c r="F112" s="644"/>
      <c r="G112" s="644"/>
      <c r="H112" s="644"/>
      <c r="I112" s="644"/>
      <c r="J112" s="644"/>
      <c r="K112" s="644"/>
      <c r="L112" s="644"/>
      <c r="M112" s="644"/>
      <c r="N112" s="644"/>
      <c r="O112" s="644"/>
      <c r="P112" s="644"/>
      <c r="Q112" s="644"/>
      <c r="R112" s="644"/>
      <c r="S112" s="644"/>
      <c r="T112" s="644"/>
      <c r="U112" s="644"/>
    </row>
    <row r="113" spans="2:21" x14ac:dyDescent="0.4">
      <c r="B113" s="644"/>
      <c r="C113" s="644"/>
      <c r="D113" s="644"/>
      <c r="E113" s="644"/>
      <c r="F113" s="644"/>
      <c r="G113" s="644"/>
      <c r="H113" s="644"/>
      <c r="I113" s="644"/>
      <c r="J113" s="644"/>
      <c r="K113" s="644"/>
      <c r="L113" s="644"/>
      <c r="M113" s="644"/>
      <c r="N113" s="644"/>
      <c r="O113" s="644"/>
      <c r="P113" s="644"/>
      <c r="Q113" s="644"/>
      <c r="R113" s="644"/>
      <c r="S113" s="644"/>
      <c r="T113" s="644"/>
      <c r="U113" s="644"/>
    </row>
    <row r="114" spans="2:21" x14ac:dyDescent="0.4">
      <c r="B114" s="644"/>
      <c r="C114" s="644"/>
      <c r="D114" s="644"/>
      <c r="E114" s="644"/>
      <c r="F114" s="644"/>
      <c r="G114" s="644"/>
      <c r="H114" s="644"/>
      <c r="I114" s="644"/>
      <c r="J114" s="644"/>
      <c r="K114" s="644"/>
      <c r="L114" s="644"/>
      <c r="M114" s="644"/>
      <c r="N114" s="644"/>
      <c r="O114" s="644"/>
      <c r="P114" s="644"/>
      <c r="Q114" s="644"/>
      <c r="R114" s="644"/>
      <c r="S114" s="644"/>
      <c r="T114" s="644"/>
      <c r="U114" s="644"/>
    </row>
    <row r="115" spans="2:21" x14ac:dyDescent="0.4">
      <c r="B115" s="644"/>
      <c r="C115" s="644"/>
      <c r="D115" s="644"/>
      <c r="E115" s="644"/>
      <c r="F115" s="644"/>
      <c r="G115" s="644"/>
      <c r="H115" s="644"/>
      <c r="I115" s="644"/>
      <c r="J115" s="644"/>
      <c r="K115" s="644"/>
      <c r="L115" s="644"/>
      <c r="M115" s="644"/>
      <c r="N115" s="644"/>
      <c r="O115" s="644"/>
      <c r="P115" s="644"/>
      <c r="Q115" s="644"/>
      <c r="R115" s="644"/>
      <c r="S115" s="644"/>
      <c r="T115" s="644"/>
      <c r="U115" s="644"/>
    </row>
    <row r="116" spans="2:21" x14ac:dyDescent="0.4">
      <c r="B116" s="644"/>
      <c r="C116" s="644"/>
      <c r="D116" s="644"/>
      <c r="E116" s="644"/>
      <c r="F116" s="644"/>
      <c r="G116" s="644"/>
      <c r="H116" s="644"/>
      <c r="I116" s="644"/>
      <c r="J116" s="644"/>
      <c r="K116" s="644"/>
      <c r="L116" s="644"/>
      <c r="M116" s="644"/>
      <c r="N116" s="644"/>
      <c r="O116" s="644"/>
      <c r="P116" s="644"/>
      <c r="Q116" s="644"/>
      <c r="R116" s="644"/>
      <c r="S116" s="644"/>
      <c r="T116" s="644"/>
      <c r="U116" s="644"/>
    </row>
    <row r="117" spans="2:21" x14ac:dyDescent="0.4">
      <c r="B117" s="644"/>
      <c r="C117" s="644"/>
      <c r="D117" s="644"/>
      <c r="E117" s="644"/>
      <c r="F117" s="644"/>
      <c r="G117" s="644"/>
      <c r="H117" s="644"/>
      <c r="I117" s="644"/>
      <c r="J117" s="644"/>
      <c r="K117" s="644"/>
      <c r="L117" s="644"/>
      <c r="M117" s="644"/>
      <c r="N117" s="644"/>
      <c r="O117" s="644"/>
      <c r="P117" s="644"/>
      <c r="Q117" s="644"/>
      <c r="R117" s="644"/>
      <c r="S117" s="644"/>
      <c r="T117" s="644"/>
      <c r="U117" s="644"/>
    </row>
    <row r="118" spans="2:21" x14ac:dyDescent="0.4">
      <c r="B118" s="644"/>
      <c r="C118" s="644"/>
      <c r="D118" s="644"/>
      <c r="E118" s="644"/>
      <c r="F118" s="644"/>
      <c r="G118" s="644"/>
      <c r="H118" s="644"/>
      <c r="I118" s="644"/>
      <c r="J118" s="644"/>
      <c r="K118" s="644"/>
      <c r="L118" s="644"/>
      <c r="M118" s="644"/>
      <c r="N118" s="644"/>
      <c r="O118" s="644"/>
      <c r="P118" s="644"/>
      <c r="Q118" s="644"/>
      <c r="R118" s="644"/>
      <c r="S118" s="644"/>
      <c r="T118" s="644"/>
      <c r="U118" s="644"/>
    </row>
    <row r="119" spans="2:21" x14ac:dyDescent="0.4">
      <c r="B119" s="644"/>
      <c r="C119" s="644"/>
      <c r="D119" s="644"/>
      <c r="E119" s="644"/>
      <c r="F119" s="644"/>
      <c r="G119" s="644"/>
      <c r="H119" s="644"/>
      <c r="I119" s="644"/>
      <c r="J119" s="644"/>
      <c r="K119" s="644"/>
      <c r="L119" s="644"/>
      <c r="M119" s="644"/>
      <c r="N119" s="644"/>
      <c r="O119" s="644"/>
      <c r="P119" s="644"/>
      <c r="Q119" s="644"/>
      <c r="R119" s="644"/>
      <c r="S119" s="644"/>
      <c r="T119" s="644"/>
      <c r="U119" s="644"/>
    </row>
    <row r="120" spans="2:21" x14ac:dyDescent="0.4">
      <c r="B120" s="644"/>
      <c r="C120" s="644"/>
      <c r="D120" s="644"/>
      <c r="E120" s="644"/>
      <c r="F120" s="644"/>
      <c r="G120" s="644"/>
      <c r="H120" s="644"/>
      <c r="I120" s="644"/>
      <c r="J120" s="644"/>
      <c r="K120" s="644"/>
      <c r="L120" s="644"/>
      <c r="M120" s="644"/>
      <c r="N120" s="644"/>
      <c r="O120" s="644"/>
      <c r="P120" s="644"/>
      <c r="Q120" s="644"/>
      <c r="R120" s="644"/>
      <c r="S120" s="644"/>
      <c r="T120" s="644"/>
      <c r="U120" s="644"/>
    </row>
    <row r="121" spans="2:21" x14ac:dyDescent="0.4">
      <c r="B121" s="644"/>
      <c r="C121" s="644"/>
      <c r="D121" s="644"/>
      <c r="E121" s="644"/>
      <c r="F121" s="644"/>
      <c r="G121" s="644"/>
      <c r="H121" s="644"/>
      <c r="I121" s="644"/>
      <c r="J121" s="644"/>
      <c r="K121" s="644"/>
      <c r="L121" s="644"/>
      <c r="M121" s="644"/>
      <c r="N121" s="644"/>
      <c r="O121" s="644"/>
      <c r="P121" s="644"/>
      <c r="Q121" s="644"/>
      <c r="R121" s="644"/>
      <c r="S121" s="644"/>
      <c r="T121" s="644"/>
      <c r="U121" s="644"/>
    </row>
    <row r="122" spans="2:21" x14ac:dyDescent="0.4">
      <c r="B122" s="644"/>
      <c r="C122" s="644"/>
      <c r="D122" s="644"/>
      <c r="E122" s="644"/>
      <c r="F122" s="644"/>
      <c r="G122" s="644"/>
      <c r="H122" s="644"/>
      <c r="I122" s="644"/>
      <c r="J122" s="644"/>
      <c r="K122" s="644"/>
      <c r="L122" s="644"/>
      <c r="M122" s="644"/>
      <c r="N122" s="644"/>
      <c r="O122" s="644"/>
      <c r="P122" s="644"/>
      <c r="Q122" s="644"/>
      <c r="R122" s="644"/>
      <c r="S122" s="644"/>
      <c r="T122" s="644"/>
      <c r="U122" s="644"/>
    </row>
    <row r="123" spans="2:21" x14ac:dyDescent="0.4">
      <c r="B123" s="644"/>
      <c r="C123" s="644"/>
      <c r="D123" s="644"/>
      <c r="E123" s="644"/>
      <c r="F123" s="644"/>
      <c r="G123" s="644"/>
      <c r="H123" s="644"/>
      <c r="I123" s="644"/>
      <c r="J123" s="644"/>
      <c r="K123" s="644"/>
      <c r="L123" s="644"/>
      <c r="M123" s="644"/>
      <c r="N123" s="644"/>
      <c r="O123" s="644"/>
      <c r="P123" s="644"/>
      <c r="Q123" s="644"/>
      <c r="R123" s="644"/>
      <c r="S123" s="644"/>
      <c r="T123" s="644"/>
      <c r="U123" s="644"/>
    </row>
    <row r="124" spans="2:21" x14ac:dyDescent="0.4">
      <c r="B124" s="644"/>
      <c r="C124" s="644"/>
      <c r="D124" s="644"/>
      <c r="E124" s="644"/>
      <c r="F124" s="644"/>
      <c r="G124" s="644"/>
      <c r="H124" s="644"/>
      <c r="I124" s="644"/>
      <c r="J124" s="644"/>
      <c r="K124" s="644"/>
      <c r="L124" s="644"/>
      <c r="M124" s="644"/>
      <c r="N124" s="644"/>
      <c r="O124" s="644"/>
      <c r="P124" s="644"/>
      <c r="Q124" s="644"/>
      <c r="R124" s="644"/>
      <c r="S124" s="644"/>
      <c r="T124" s="644"/>
      <c r="U124" s="644"/>
    </row>
    <row r="125" spans="2:21" x14ac:dyDescent="0.4">
      <c r="B125" s="644"/>
      <c r="C125" s="644"/>
      <c r="D125" s="644"/>
      <c r="E125" s="644"/>
      <c r="F125" s="644"/>
      <c r="G125" s="644"/>
      <c r="H125" s="644"/>
      <c r="I125" s="644"/>
      <c r="J125" s="644"/>
      <c r="K125" s="644"/>
      <c r="L125" s="644"/>
      <c r="M125" s="644"/>
      <c r="N125" s="644"/>
      <c r="O125" s="644"/>
      <c r="P125" s="644"/>
      <c r="Q125" s="644"/>
      <c r="R125" s="644"/>
      <c r="S125" s="644"/>
      <c r="T125" s="644"/>
      <c r="U125" s="644"/>
    </row>
    <row r="126" spans="2:21" x14ac:dyDescent="0.4">
      <c r="B126" s="644"/>
      <c r="C126" s="644"/>
      <c r="D126" s="644"/>
      <c r="E126" s="644"/>
      <c r="F126" s="644"/>
      <c r="G126" s="644"/>
      <c r="H126" s="644"/>
      <c r="I126" s="644"/>
      <c r="J126" s="644"/>
      <c r="K126" s="644"/>
      <c r="L126" s="644"/>
      <c r="M126" s="644"/>
      <c r="N126" s="644"/>
      <c r="O126" s="644"/>
      <c r="P126" s="644"/>
      <c r="Q126" s="644"/>
      <c r="R126" s="644"/>
      <c r="S126" s="644"/>
      <c r="T126" s="644"/>
      <c r="U126" s="644"/>
    </row>
    <row r="127" spans="2:21" x14ac:dyDescent="0.4">
      <c r="B127" s="644"/>
      <c r="C127" s="644"/>
      <c r="D127" s="644"/>
      <c r="E127" s="644"/>
      <c r="F127" s="644"/>
      <c r="G127" s="644"/>
      <c r="H127" s="644"/>
      <c r="I127" s="644"/>
      <c r="J127" s="644"/>
      <c r="K127" s="644"/>
      <c r="L127" s="644"/>
      <c r="M127" s="644"/>
      <c r="N127" s="644"/>
      <c r="O127" s="644"/>
      <c r="P127" s="644"/>
      <c r="Q127" s="644"/>
      <c r="R127" s="644"/>
      <c r="S127" s="644"/>
      <c r="T127" s="644"/>
      <c r="U127" s="644"/>
    </row>
    <row r="128" spans="2:21" x14ac:dyDescent="0.4">
      <c r="B128" s="644"/>
      <c r="C128" s="644"/>
      <c r="D128" s="644"/>
      <c r="E128" s="644"/>
      <c r="F128" s="644"/>
      <c r="G128" s="644"/>
      <c r="H128" s="644"/>
      <c r="I128" s="644"/>
      <c r="J128" s="644"/>
      <c r="K128" s="644"/>
      <c r="L128" s="644"/>
      <c r="M128" s="644"/>
      <c r="N128" s="644"/>
      <c r="O128" s="644"/>
      <c r="P128" s="644"/>
      <c r="Q128" s="644"/>
      <c r="R128" s="644"/>
      <c r="S128" s="644"/>
      <c r="T128" s="644"/>
      <c r="U128" s="644"/>
    </row>
    <row r="129" spans="2:21" x14ac:dyDescent="0.4">
      <c r="B129" s="644"/>
      <c r="C129" s="644"/>
      <c r="D129" s="644"/>
      <c r="E129" s="644"/>
      <c r="F129" s="644"/>
      <c r="G129" s="644"/>
      <c r="H129" s="644"/>
      <c r="I129" s="644"/>
      <c r="J129" s="644"/>
      <c r="K129" s="644"/>
      <c r="L129" s="644"/>
      <c r="M129" s="644"/>
      <c r="N129" s="644"/>
      <c r="O129" s="644"/>
      <c r="P129" s="644"/>
      <c r="Q129" s="644"/>
      <c r="R129" s="644"/>
      <c r="S129" s="644"/>
      <c r="T129" s="644"/>
      <c r="U129" s="644"/>
    </row>
    <row r="130" spans="2:21" x14ac:dyDescent="0.4">
      <c r="B130" s="644"/>
      <c r="C130" s="644"/>
      <c r="D130" s="644"/>
      <c r="E130" s="644"/>
      <c r="F130" s="644"/>
      <c r="G130" s="644"/>
      <c r="H130" s="644"/>
      <c r="I130" s="644"/>
      <c r="J130" s="644"/>
      <c r="K130" s="644"/>
      <c r="L130" s="644"/>
      <c r="M130" s="644"/>
      <c r="N130" s="644"/>
      <c r="O130" s="644"/>
      <c r="P130" s="644"/>
      <c r="Q130" s="644"/>
      <c r="R130" s="644"/>
      <c r="S130" s="644"/>
      <c r="T130" s="644"/>
      <c r="U130" s="644"/>
    </row>
    <row r="131" spans="2:21" x14ac:dyDescent="0.4">
      <c r="B131" s="644"/>
      <c r="C131" s="644"/>
      <c r="D131" s="644"/>
      <c r="E131" s="644"/>
      <c r="F131" s="644"/>
      <c r="G131" s="644"/>
      <c r="H131" s="644"/>
      <c r="I131" s="644"/>
      <c r="J131" s="644"/>
      <c r="K131" s="644"/>
      <c r="L131" s="644"/>
      <c r="M131" s="644"/>
      <c r="N131" s="644"/>
      <c r="O131" s="644"/>
      <c r="P131" s="644"/>
      <c r="Q131" s="644"/>
      <c r="R131" s="644"/>
      <c r="S131" s="644"/>
      <c r="T131" s="644"/>
      <c r="U131" s="644"/>
    </row>
    <row r="132" spans="2:21" x14ac:dyDescent="0.4">
      <c r="B132" s="644"/>
      <c r="C132" s="644"/>
      <c r="D132" s="644"/>
      <c r="E132" s="644"/>
      <c r="F132" s="644"/>
      <c r="G132" s="644"/>
      <c r="H132" s="644"/>
      <c r="I132" s="644"/>
      <c r="J132" s="644"/>
      <c r="K132" s="644"/>
      <c r="L132" s="644"/>
      <c r="M132" s="644"/>
      <c r="N132" s="644"/>
      <c r="O132" s="644"/>
      <c r="P132" s="644"/>
      <c r="Q132" s="644"/>
      <c r="R132" s="644"/>
      <c r="S132" s="644"/>
      <c r="T132" s="644"/>
      <c r="U132" s="644"/>
    </row>
    <row r="133" spans="2:21" x14ac:dyDescent="0.4">
      <c r="B133" s="644"/>
      <c r="C133" s="644"/>
      <c r="D133" s="644"/>
      <c r="E133" s="644"/>
      <c r="F133" s="644"/>
      <c r="G133" s="644"/>
      <c r="H133" s="644"/>
      <c r="I133" s="644"/>
      <c r="J133" s="644"/>
      <c r="K133" s="644"/>
      <c r="L133" s="644"/>
      <c r="M133" s="644"/>
      <c r="N133" s="644"/>
      <c r="O133" s="644"/>
      <c r="P133" s="644"/>
      <c r="Q133" s="644"/>
      <c r="R133" s="644"/>
      <c r="S133" s="644"/>
      <c r="T133" s="644"/>
      <c r="U133" s="644"/>
    </row>
    <row r="134" spans="2:21" x14ac:dyDescent="0.4">
      <c r="B134" s="644"/>
      <c r="C134" s="644"/>
      <c r="D134" s="644"/>
      <c r="E134" s="644"/>
      <c r="F134" s="644"/>
      <c r="G134" s="644"/>
      <c r="H134" s="644"/>
      <c r="I134" s="644"/>
      <c r="J134" s="644"/>
      <c r="K134" s="644"/>
      <c r="L134" s="644"/>
      <c r="M134" s="644"/>
      <c r="N134" s="644"/>
      <c r="O134" s="644"/>
      <c r="P134" s="644"/>
      <c r="Q134" s="644"/>
      <c r="R134" s="644"/>
      <c r="S134" s="644"/>
      <c r="T134" s="644"/>
      <c r="U134" s="644"/>
    </row>
    <row r="135" spans="2:21" x14ac:dyDescent="0.4">
      <c r="B135" s="644"/>
      <c r="C135" s="644"/>
      <c r="D135" s="644"/>
      <c r="E135" s="644"/>
      <c r="F135" s="644"/>
      <c r="G135" s="644"/>
      <c r="H135" s="644"/>
      <c r="I135" s="644"/>
      <c r="J135" s="644"/>
      <c r="K135" s="644"/>
      <c r="L135" s="644"/>
      <c r="M135" s="644"/>
      <c r="N135" s="644"/>
      <c r="O135" s="644"/>
      <c r="P135" s="644"/>
      <c r="Q135" s="644"/>
      <c r="R135" s="644"/>
      <c r="S135" s="644"/>
      <c r="T135" s="644"/>
      <c r="U135" s="644"/>
    </row>
    <row r="136" spans="2:21" x14ac:dyDescent="0.4">
      <c r="B136" s="644"/>
      <c r="C136" s="644"/>
      <c r="D136" s="644"/>
      <c r="E136" s="644"/>
      <c r="F136" s="644"/>
      <c r="G136" s="644"/>
      <c r="H136" s="644"/>
      <c r="I136" s="644"/>
      <c r="J136" s="644"/>
      <c r="K136" s="644"/>
      <c r="L136" s="644"/>
      <c r="M136" s="644"/>
      <c r="N136" s="644"/>
      <c r="O136" s="644"/>
      <c r="P136" s="644"/>
      <c r="Q136" s="644"/>
      <c r="R136" s="644"/>
      <c r="S136" s="644"/>
      <c r="T136" s="644"/>
      <c r="U136" s="644"/>
    </row>
    <row r="137" spans="2:21" x14ac:dyDescent="0.4">
      <c r="B137" s="644"/>
      <c r="C137" s="644"/>
      <c r="D137" s="644"/>
      <c r="E137" s="644"/>
      <c r="F137" s="644"/>
      <c r="G137" s="644"/>
      <c r="H137" s="644"/>
      <c r="I137" s="644"/>
      <c r="J137" s="644"/>
      <c r="K137" s="644"/>
      <c r="L137" s="644"/>
      <c r="M137" s="644"/>
      <c r="N137" s="644"/>
      <c r="O137" s="644"/>
      <c r="P137" s="644"/>
      <c r="Q137" s="644"/>
      <c r="R137" s="644"/>
      <c r="S137" s="644"/>
      <c r="T137" s="644"/>
      <c r="U137" s="644"/>
    </row>
    <row r="138" spans="2:21" x14ac:dyDescent="0.4">
      <c r="B138" s="644"/>
      <c r="C138" s="644"/>
      <c r="D138" s="644"/>
      <c r="E138" s="644"/>
      <c r="F138" s="644"/>
      <c r="G138" s="644"/>
      <c r="H138" s="644"/>
      <c r="I138" s="644"/>
      <c r="J138" s="644"/>
      <c r="K138" s="644"/>
      <c r="L138" s="644"/>
      <c r="M138" s="644"/>
      <c r="N138" s="644"/>
      <c r="O138" s="644"/>
      <c r="P138" s="644"/>
      <c r="Q138" s="644"/>
      <c r="R138" s="644"/>
      <c r="S138" s="644"/>
      <c r="T138" s="644"/>
      <c r="U138" s="644"/>
    </row>
    <row r="139" spans="2:21" x14ac:dyDescent="0.4">
      <c r="B139" s="644"/>
      <c r="C139" s="644"/>
      <c r="D139" s="644"/>
      <c r="E139" s="644"/>
      <c r="F139" s="644"/>
      <c r="G139" s="644"/>
      <c r="H139" s="644"/>
      <c r="I139" s="644"/>
      <c r="J139" s="644"/>
      <c r="K139" s="644"/>
      <c r="L139" s="644"/>
      <c r="M139" s="644"/>
      <c r="N139" s="644"/>
      <c r="O139" s="644"/>
      <c r="P139" s="644"/>
      <c r="Q139" s="644"/>
      <c r="R139" s="644"/>
      <c r="S139" s="644"/>
      <c r="T139" s="644"/>
      <c r="U139" s="644"/>
    </row>
    <row r="140" spans="2:21" x14ac:dyDescent="0.4">
      <c r="B140" s="644"/>
      <c r="C140" s="644"/>
      <c r="D140" s="644"/>
      <c r="E140" s="644"/>
      <c r="F140" s="644"/>
      <c r="G140" s="644"/>
      <c r="H140" s="644"/>
      <c r="I140" s="644"/>
      <c r="J140" s="644"/>
      <c r="K140" s="644"/>
      <c r="L140" s="644"/>
      <c r="M140" s="644"/>
      <c r="N140" s="644"/>
      <c r="O140" s="644"/>
      <c r="P140" s="644"/>
      <c r="Q140" s="644"/>
      <c r="R140" s="644"/>
      <c r="S140" s="644"/>
      <c r="T140" s="644"/>
      <c r="U140" s="644"/>
    </row>
    <row r="141" spans="2:21" x14ac:dyDescent="0.4">
      <c r="B141" s="644"/>
      <c r="C141" s="644"/>
      <c r="D141" s="644"/>
      <c r="E141" s="644"/>
      <c r="F141" s="644"/>
      <c r="G141" s="644"/>
      <c r="H141" s="644"/>
      <c r="I141" s="644"/>
      <c r="J141" s="644"/>
      <c r="K141" s="644"/>
      <c r="L141" s="644"/>
      <c r="M141" s="644"/>
      <c r="N141" s="644"/>
      <c r="O141" s="644"/>
      <c r="P141" s="644"/>
      <c r="Q141" s="644"/>
      <c r="R141" s="644"/>
      <c r="S141" s="644"/>
      <c r="T141" s="644"/>
      <c r="U141" s="644"/>
    </row>
    <row r="142" spans="2:21" x14ac:dyDescent="0.4">
      <c r="B142" s="644"/>
      <c r="C142" s="644"/>
      <c r="D142" s="644"/>
      <c r="E142" s="644"/>
      <c r="F142" s="644"/>
      <c r="G142" s="644"/>
      <c r="H142" s="644"/>
      <c r="I142" s="644"/>
      <c r="J142" s="644"/>
      <c r="K142" s="644"/>
      <c r="L142" s="644"/>
      <c r="M142" s="644"/>
      <c r="N142" s="644"/>
      <c r="O142" s="644"/>
      <c r="P142" s="644"/>
      <c r="Q142" s="644"/>
      <c r="R142" s="644"/>
      <c r="S142" s="644"/>
      <c r="T142" s="644"/>
      <c r="U142" s="644"/>
    </row>
    <row r="143" spans="2:21" x14ac:dyDescent="0.4">
      <c r="B143" s="644"/>
      <c r="C143" s="644"/>
      <c r="D143" s="644"/>
      <c r="E143" s="644"/>
      <c r="F143" s="644"/>
      <c r="G143" s="644"/>
      <c r="H143" s="644"/>
      <c r="I143" s="644"/>
      <c r="J143" s="644"/>
      <c r="K143" s="644"/>
      <c r="L143" s="644"/>
      <c r="M143" s="644"/>
      <c r="N143" s="644"/>
      <c r="O143" s="644"/>
      <c r="P143" s="644"/>
      <c r="Q143" s="644"/>
      <c r="R143" s="644"/>
      <c r="S143" s="644"/>
      <c r="T143" s="644"/>
      <c r="U143" s="644"/>
    </row>
    <row r="144" spans="2:21" x14ac:dyDescent="0.4">
      <c r="B144" s="644"/>
      <c r="C144" s="644"/>
      <c r="D144" s="644"/>
      <c r="E144" s="644"/>
      <c r="F144" s="644"/>
      <c r="G144" s="644"/>
      <c r="H144" s="644"/>
      <c r="I144" s="644"/>
      <c r="J144" s="644"/>
      <c r="K144" s="644"/>
      <c r="L144" s="644"/>
      <c r="M144" s="644"/>
      <c r="N144" s="644"/>
      <c r="O144" s="644"/>
      <c r="P144" s="644"/>
      <c r="Q144" s="644"/>
      <c r="R144" s="644"/>
      <c r="S144" s="644"/>
      <c r="T144" s="644"/>
      <c r="U144" s="644"/>
    </row>
    <row r="145" spans="2:21" x14ac:dyDescent="0.4">
      <c r="B145" s="644"/>
      <c r="C145" s="644"/>
      <c r="D145" s="644"/>
      <c r="E145" s="644"/>
      <c r="F145" s="644"/>
      <c r="G145" s="644"/>
      <c r="H145" s="644"/>
      <c r="I145" s="644"/>
      <c r="J145" s="644"/>
      <c r="K145" s="644"/>
      <c r="L145" s="644"/>
      <c r="M145" s="644"/>
      <c r="N145" s="644"/>
      <c r="O145" s="644"/>
      <c r="P145" s="644"/>
      <c r="Q145" s="644"/>
      <c r="R145" s="644"/>
      <c r="S145" s="644"/>
      <c r="T145" s="644"/>
      <c r="U145" s="644"/>
    </row>
    <row r="146" spans="2:21" x14ac:dyDescent="0.4">
      <c r="B146" s="644"/>
      <c r="C146" s="644"/>
      <c r="D146" s="644"/>
      <c r="E146" s="644"/>
      <c r="F146" s="644"/>
      <c r="G146" s="644"/>
      <c r="H146" s="644"/>
      <c r="I146" s="644"/>
      <c r="J146" s="644"/>
      <c r="K146" s="644"/>
      <c r="L146" s="644"/>
      <c r="M146" s="644"/>
      <c r="N146" s="644"/>
      <c r="O146" s="644"/>
      <c r="P146" s="644"/>
      <c r="Q146" s="644"/>
      <c r="R146" s="644"/>
      <c r="S146" s="644"/>
      <c r="T146" s="644"/>
      <c r="U146" s="644"/>
    </row>
    <row r="147" spans="2:21" x14ac:dyDescent="0.4">
      <c r="B147" s="644"/>
      <c r="C147" s="644"/>
      <c r="D147" s="644"/>
      <c r="E147" s="644"/>
      <c r="F147" s="644"/>
      <c r="G147" s="644"/>
      <c r="H147" s="644"/>
      <c r="I147" s="644"/>
      <c r="J147" s="644"/>
      <c r="K147" s="644"/>
      <c r="L147" s="644"/>
      <c r="M147" s="644"/>
      <c r="N147" s="644"/>
      <c r="O147" s="644"/>
      <c r="P147" s="644"/>
      <c r="Q147" s="644"/>
      <c r="R147" s="644"/>
      <c r="S147" s="644"/>
      <c r="T147" s="644"/>
      <c r="U147" s="644"/>
    </row>
    <row r="148" spans="2:21" x14ac:dyDescent="0.4">
      <c r="B148" s="644"/>
      <c r="C148" s="644"/>
      <c r="D148" s="644"/>
      <c r="E148" s="644"/>
      <c r="F148" s="644"/>
      <c r="G148" s="644"/>
      <c r="H148" s="644"/>
      <c r="I148" s="644"/>
      <c r="J148" s="644"/>
      <c r="K148" s="644"/>
      <c r="L148" s="644"/>
      <c r="M148" s="644"/>
      <c r="N148" s="644"/>
      <c r="O148" s="644"/>
      <c r="P148" s="644"/>
      <c r="Q148" s="644"/>
      <c r="R148" s="644"/>
      <c r="S148" s="644"/>
      <c r="T148" s="644"/>
      <c r="U148" s="644"/>
    </row>
    <row r="149" spans="2:21" x14ac:dyDescent="0.4">
      <c r="B149" s="644"/>
      <c r="C149" s="644"/>
      <c r="D149" s="644"/>
      <c r="E149" s="644"/>
      <c r="F149" s="644"/>
      <c r="G149" s="644"/>
      <c r="H149" s="644"/>
      <c r="I149" s="644"/>
      <c r="J149" s="644"/>
      <c r="K149" s="644"/>
      <c r="L149" s="644"/>
      <c r="M149" s="644"/>
      <c r="N149" s="644"/>
      <c r="O149" s="644"/>
      <c r="P149" s="644"/>
      <c r="Q149" s="644"/>
      <c r="R149" s="644"/>
      <c r="S149" s="644"/>
      <c r="T149" s="644"/>
      <c r="U149" s="644"/>
    </row>
    <row r="150" spans="2:21" x14ac:dyDescent="0.4">
      <c r="B150" s="644"/>
      <c r="C150" s="644"/>
      <c r="D150" s="644"/>
      <c r="E150" s="644"/>
      <c r="F150" s="644"/>
      <c r="G150" s="644"/>
      <c r="H150" s="644"/>
      <c r="I150" s="644"/>
      <c r="J150" s="644"/>
      <c r="K150" s="644"/>
      <c r="L150" s="644"/>
      <c r="M150" s="644"/>
      <c r="N150" s="644"/>
      <c r="O150" s="644"/>
      <c r="P150" s="644"/>
      <c r="Q150" s="644"/>
      <c r="R150" s="644"/>
      <c r="S150" s="644"/>
      <c r="T150" s="644"/>
      <c r="U150" s="644"/>
    </row>
    <row r="151" spans="2:21" x14ac:dyDescent="0.4">
      <c r="B151" s="644"/>
      <c r="C151" s="644"/>
      <c r="D151" s="644"/>
      <c r="E151" s="644"/>
      <c r="F151" s="644"/>
      <c r="G151" s="644"/>
      <c r="H151" s="644"/>
      <c r="I151" s="644"/>
      <c r="J151" s="644"/>
      <c r="K151" s="644"/>
      <c r="L151" s="644"/>
      <c r="M151" s="644"/>
      <c r="N151" s="644"/>
      <c r="O151" s="644"/>
      <c r="P151" s="644"/>
      <c r="Q151" s="644"/>
      <c r="R151" s="644"/>
      <c r="S151" s="644"/>
      <c r="T151" s="644"/>
      <c r="U151" s="644"/>
    </row>
    <row r="152" spans="2:21" x14ac:dyDescent="0.4">
      <c r="B152" s="644"/>
      <c r="C152" s="644"/>
      <c r="D152" s="644"/>
      <c r="E152" s="644"/>
      <c r="F152" s="644"/>
      <c r="G152" s="644"/>
      <c r="H152" s="644"/>
      <c r="I152" s="644"/>
      <c r="J152" s="644"/>
      <c r="K152" s="644"/>
      <c r="L152" s="644"/>
      <c r="M152" s="644"/>
      <c r="N152" s="644"/>
      <c r="O152" s="644"/>
      <c r="P152" s="644"/>
      <c r="Q152" s="644"/>
      <c r="R152" s="644"/>
      <c r="S152" s="644"/>
      <c r="T152" s="644"/>
      <c r="U152" s="644"/>
    </row>
    <row r="153" spans="2:21" x14ac:dyDescent="0.4">
      <c r="B153" s="644"/>
      <c r="C153" s="644"/>
      <c r="D153" s="644"/>
      <c r="E153" s="644"/>
      <c r="F153" s="644"/>
      <c r="G153" s="644"/>
      <c r="H153" s="644"/>
      <c r="I153" s="644"/>
      <c r="J153" s="644"/>
      <c r="K153" s="644"/>
      <c r="L153" s="644"/>
      <c r="M153" s="644"/>
      <c r="N153" s="644"/>
      <c r="O153" s="644"/>
      <c r="P153" s="644"/>
      <c r="Q153" s="644"/>
      <c r="R153" s="644"/>
      <c r="S153" s="644"/>
      <c r="T153" s="644"/>
      <c r="U153" s="644"/>
    </row>
    <row r="154" spans="2:21" x14ac:dyDescent="0.4">
      <c r="B154" s="644"/>
      <c r="C154" s="644"/>
      <c r="D154" s="644"/>
      <c r="E154" s="644"/>
      <c r="F154" s="644"/>
      <c r="G154" s="644"/>
      <c r="H154" s="644"/>
      <c r="I154" s="644"/>
      <c r="J154" s="644"/>
      <c r="K154" s="644"/>
      <c r="L154" s="644"/>
      <c r="M154" s="644"/>
      <c r="N154" s="644"/>
      <c r="O154" s="644"/>
      <c r="P154" s="644"/>
      <c r="Q154" s="644"/>
      <c r="R154" s="644"/>
      <c r="S154" s="644"/>
      <c r="T154" s="644"/>
      <c r="U154" s="644"/>
    </row>
    <row r="155" spans="2:21" x14ac:dyDescent="0.4">
      <c r="B155" s="644"/>
      <c r="C155" s="644"/>
      <c r="D155" s="644"/>
      <c r="E155" s="644"/>
      <c r="F155" s="644"/>
      <c r="G155" s="644"/>
      <c r="H155" s="644"/>
      <c r="I155" s="644"/>
      <c r="J155" s="644"/>
      <c r="K155" s="644"/>
      <c r="L155" s="644"/>
      <c r="M155" s="644"/>
      <c r="N155" s="644"/>
      <c r="O155" s="644"/>
      <c r="P155" s="644"/>
      <c r="Q155" s="644"/>
      <c r="R155" s="644"/>
      <c r="S155" s="644"/>
      <c r="T155" s="644"/>
      <c r="U155" s="644"/>
    </row>
  </sheetData>
  <mergeCells count="31">
    <mergeCell ref="J16:K16"/>
    <mergeCell ref="J15:K15"/>
    <mergeCell ref="J14:K14"/>
    <mergeCell ref="J13:K13"/>
    <mergeCell ref="J12:K12"/>
    <mergeCell ref="C23:G23"/>
    <mergeCell ref="C24:G24"/>
    <mergeCell ref="C25:G25"/>
    <mergeCell ref="R7:S7"/>
    <mergeCell ref="D21:N21"/>
    <mergeCell ref="R21:S21"/>
    <mergeCell ref="B7:P7"/>
    <mergeCell ref="B20:S20"/>
    <mergeCell ref="J11:K11"/>
    <mergeCell ref="M9:N10"/>
    <mergeCell ref="M16:N16"/>
    <mergeCell ref="M15:N15"/>
    <mergeCell ref="M14:N14"/>
    <mergeCell ref="M13:N13"/>
    <mergeCell ref="M12:N12"/>
    <mergeCell ref="M11:N11"/>
    <mergeCell ref="B9:C10"/>
    <mergeCell ref="F9:F10"/>
    <mergeCell ref="D9:D10"/>
    <mergeCell ref="B2:U2"/>
    <mergeCell ref="B3:I3"/>
    <mergeCell ref="J3:U3"/>
    <mergeCell ref="B4:I4"/>
    <mergeCell ref="J4:U4"/>
    <mergeCell ref="J9:L10"/>
    <mergeCell ref="P9:P10"/>
  </mergeCells>
  <phoneticPr fontId="8" type="noConversion"/>
  <conditionalFormatting sqref="P21">
    <cfRule type="containsText" dxfId="17" priority="14" operator="containsText" text="Non validé">
      <formula>NOT(ISERROR(SEARCH("Non validé",P21)))</formula>
    </cfRule>
    <cfRule type="containsText" dxfId="16" priority="15" operator="containsText" text="réserve">
      <formula>NOT(ISERROR(SEARCH("réserve",P21)))</formula>
    </cfRule>
    <cfRule type="containsText" dxfId="15" priority="16" operator="containsText" text="Validé">
      <formula>NOT(ISERROR(SEARCH("Validé",P21)))</formula>
    </cfRule>
  </conditionalFormatting>
  <dataValidations xWindow="513" yWindow="552" count="4">
    <dataValidation type="list" allowBlank="1" showInputMessage="1" showErrorMessage="1" prompt="Si OUI, alors compléter le tableau et évaluer chaque paramètre" sqref="H23:H25 C11:C16 L11:L16" xr:uid="{00000000-0002-0000-0200-000005000000}">
      <formula1>"Oui, Non"</formula1>
    </dataValidation>
    <dataValidation type="list" allowBlank="1" showInputMessage="1" showErrorMessage="1" sqref="P21" xr:uid="{00000000-0002-0000-0200-000007000000}">
      <formula1>INDIRECT("LISTE_3")</formula1>
    </dataValidation>
    <dataValidation errorStyle="information" allowBlank="1" showInputMessage="1" sqref="F11:F16 L23:L25 P11:P16" xr:uid="{00000000-0002-0000-0200-000008000000}"/>
    <dataValidation allowBlank="1" showInputMessage="1" showErrorMessage="1" promptTitle="Paramète supplémentaire" sqref="B18:B19" xr:uid="{67451814-F86C-49DE-9C04-FBE99FBA9D89}"/>
  </dataValidations>
  <printOptions horizontalCentered="1"/>
  <pageMargins left="0.19685039370078741" right="0.19685039370078741" top="0" bottom="0" header="0.51181102362204722" footer="0.51181102362204722"/>
  <pageSetup paperSize="9" scale="59"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88CDB6-A311-4162-B8DA-8C5453CD5FC4}">
  <sheetPr codeName="Feuil16">
    <tabColor rgb="FF00B0AC"/>
    <pageSetUpPr fitToPage="1"/>
  </sheetPr>
  <dimension ref="A1:V126"/>
  <sheetViews>
    <sheetView zoomScaleNormal="100" zoomScaleSheetLayoutView="100" workbookViewId="0">
      <selection activeCell="B22" sqref="B22:C23"/>
    </sheetView>
  </sheetViews>
  <sheetFormatPr baseColWidth="10" defaultColWidth="0" defaultRowHeight="12.7" zeroHeight="1" x14ac:dyDescent="0.4"/>
  <cols>
    <col min="1" max="1" width="2.64453125" style="26" customWidth="1"/>
    <col min="2" max="2" width="13.87890625" style="26" customWidth="1"/>
    <col min="3" max="3" width="8.3515625" style="26" customWidth="1"/>
    <col min="4" max="4" width="14.3515625" style="26" customWidth="1"/>
    <col min="5" max="5" width="3.87890625" style="26" customWidth="1"/>
    <col min="6" max="6" width="14.3515625" style="26" customWidth="1"/>
    <col min="7" max="7" width="3.87890625" style="26" customWidth="1"/>
    <col min="8" max="8" width="9.52734375" style="26" customWidth="1"/>
    <col min="9" max="9" width="9.3515625" style="26" customWidth="1"/>
    <col min="10" max="10" width="16" style="26" customWidth="1"/>
    <col min="11" max="11" width="3.87890625" style="26" customWidth="1"/>
    <col min="12" max="12" width="14.3515625" style="26" customWidth="1"/>
    <col min="13" max="13" width="3.87890625" style="26" customWidth="1"/>
    <col min="14" max="14" width="7.1171875" style="26" customWidth="1"/>
    <col min="15" max="15" width="8.41015625" style="26" customWidth="1"/>
    <col min="16" max="16" width="17.41015625" style="26" customWidth="1"/>
    <col min="17" max="17" width="3.87890625" style="26" customWidth="1"/>
    <col min="18" max="18" width="14.3515625" style="26" customWidth="1"/>
    <col min="19" max="19" width="3.87890625" style="26" customWidth="1"/>
    <col min="20" max="20" width="6.64453125" style="26" customWidth="1"/>
    <col min="21" max="21" width="8.41015625" style="26" customWidth="1"/>
    <col min="22" max="22" width="2.64453125" style="26" customWidth="1"/>
    <col min="23" max="23" width="11.41015625" style="27" hidden="1" customWidth="1"/>
    <col min="24" max="16384" width="11.41015625" style="27" hidden="1"/>
  </cols>
  <sheetData>
    <row r="1" spans="1:22" ht="9.9499999999999993" customHeight="1" thickBot="1" x14ac:dyDescent="0.45">
      <c r="A1" s="658"/>
      <c r="B1" s="658"/>
      <c r="C1" s="658"/>
      <c r="D1" s="658"/>
      <c r="E1" s="658"/>
      <c r="F1" s="658"/>
      <c r="G1" s="658"/>
      <c r="H1" s="658"/>
      <c r="I1" s="658"/>
      <c r="J1" s="658"/>
      <c r="K1" s="658"/>
      <c r="L1" s="658"/>
      <c r="M1" s="658"/>
      <c r="N1" s="658"/>
      <c r="O1" s="658"/>
      <c r="P1" s="658"/>
      <c r="Q1" s="658"/>
      <c r="R1" s="658"/>
      <c r="S1" s="658"/>
      <c r="T1" s="658"/>
      <c r="U1" s="658"/>
      <c r="V1" s="658"/>
    </row>
    <row r="2" spans="1:22" ht="15.7" thickBot="1" x14ac:dyDescent="0.45">
      <c r="A2" s="658"/>
      <c r="B2" s="470" t="s">
        <v>84</v>
      </c>
      <c r="C2" s="471"/>
      <c r="D2" s="471"/>
      <c r="E2" s="471"/>
      <c r="F2" s="471"/>
      <c r="G2" s="471"/>
      <c r="H2" s="471"/>
      <c r="I2" s="471"/>
      <c r="J2" s="471"/>
      <c r="K2" s="471"/>
      <c r="L2" s="471"/>
      <c r="M2" s="471"/>
      <c r="N2" s="471"/>
      <c r="O2" s="471"/>
      <c r="P2" s="471"/>
      <c r="Q2" s="471"/>
      <c r="R2" s="471"/>
      <c r="S2" s="471"/>
      <c r="T2" s="471"/>
      <c r="U2" s="472"/>
      <c r="V2" s="658"/>
    </row>
    <row r="3" spans="1:22" ht="16.5" customHeight="1" x14ac:dyDescent="0.4">
      <c r="A3" s="658"/>
      <c r="B3" s="702" t="s">
        <v>54</v>
      </c>
      <c r="C3" s="703"/>
      <c r="D3" s="703"/>
      <c r="E3" s="703"/>
      <c r="F3" s="703"/>
      <c r="G3" s="703"/>
      <c r="H3" s="703"/>
      <c r="I3" s="703"/>
      <c r="J3" s="452" t="str">
        <f>IF(SYNTHESE_SCL!P6="","",SYNTHESE_SCL!P6)</f>
        <v/>
      </c>
      <c r="K3" s="452"/>
      <c r="L3" s="452"/>
      <c r="M3" s="452"/>
      <c r="N3" s="452"/>
      <c r="O3" s="452"/>
      <c r="P3" s="452"/>
      <c r="Q3" s="452"/>
      <c r="R3" s="452"/>
      <c r="S3" s="452"/>
      <c r="T3" s="452"/>
      <c r="U3" s="453"/>
      <c r="V3" s="658"/>
    </row>
    <row r="4" spans="1:22" ht="16.5" customHeight="1" thickBot="1" x14ac:dyDescent="0.45">
      <c r="A4" s="658"/>
      <c r="B4" s="704" t="s">
        <v>55</v>
      </c>
      <c r="C4" s="705"/>
      <c r="D4" s="705"/>
      <c r="E4" s="705"/>
      <c r="F4" s="705"/>
      <c r="G4" s="705"/>
      <c r="H4" s="705"/>
      <c r="I4" s="705"/>
      <c r="J4" s="454" t="str">
        <f>IF(SYNTHESE_SCL!E6="","",SYNTHESE_SCL!E6)</f>
        <v/>
      </c>
      <c r="K4" s="454"/>
      <c r="L4" s="454"/>
      <c r="M4" s="454"/>
      <c r="N4" s="454"/>
      <c r="O4" s="454"/>
      <c r="P4" s="454"/>
      <c r="Q4" s="454"/>
      <c r="R4" s="454"/>
      <c r="S4" s="454"/>
      <c r="T4" s="454"/>
      <c r="U4" s="455"/>
      <c r="V4" s="658"/>
    </row>
    <row r="5" spans="1:22" ht="9.9499999999999993" customHeight="1" x14ac:dyDescent="0.4">
      <c r="A5" s="658"/>
      <c r="B5" s="652"/>
      <c r="C5" s="652"/>
      <c r="D5" s="652"/>
      <c r="E5" s="652"/>
      <c r="F5" s="652"/>
      <c r="G5" s="652"/>
      <c r="H5" s="652"/>
      <c r="I5" s="652"/>
      <c r="J5" s="653"/>
      <c r="K5" s="653"/>
      <c r="L5" s="653"/>
      <c r="M5" s="653"/>
      <c r="N5" s="653"/>
      <c r="O5" s="653"/>
      <c r="P5" s="653"/>
      <c r="Q5" s="653"/>
      <c r="R5" s="653"/>
      <c r="S5" s="653"/>
      <c r="T5" s="653"/>
      <c r="U5" s="653"/>
      <c r="V5" s="658"/>
    </row>
    <row r="6" spans="1:22" ht="16" thickBot="1" x14ac:dyDescent="0.45">
      <c r="A6" s="658"/>
      <c r="B6" s="473" t="s">
        <v>56</v>
      </c>
      <c r="C6" s="473"/>
      <c r="D6" s="473"/>
      <c r="E6" s="473"/>
      <c r="F6" s="473"/>
      <c r="G6" s="473"/>
      <c r="H6" s="473"/>
      <c r="I6" s="473"/>
      <c r="J6" s="473"/>
      <c r="K6" s="473"/>
      <c r="L6" s="473"/>
      <c r="M6" s="473"/>
      <c r="N6" s="473"/>
      <c r="O6" s="473"/>
      <c r="P6" s="473"/>
      <c r="Q6" s="110"/>
      <c r="R6" s="474" t="s">
        <v>57</v>
      </c>
      <c r="S6" s="474"/>
      <c r="T6" s="706"/>
      <c r="U6" s="210" t="s">
        <v>189</v>
      </c>
      <c r="V6" s="658"/>
    </row>
    <row r="7" spans="1:22" ht="15" customHeight="1" thickBot="1" x14ac:dyDescent="0.45">
      <c r="A7" s="658"/>
      <c r="B7" s="707" t="s">
        <v>22</v>
      </c>
      <c r="C7" s="708"/>
      <c r="D7" s="709"/>
      <c r="E7" s="709"/>
      <c r="F7" s="709"/>
      <c r="G7" s="709"/>
      <c r="H7" s="709"/>
      <c r="I7" s="709"/>
      <c r="J7" s="709"/>
      <c r="K7" s="709"/>
      <c r="L7" s="709"/>
      <c r="M7" s="709"/>
      <c r="N7" s="710" t="s">
        <v>58</v>
      </c>
      <c r="O7" s="711"/>
      <c r="P7" s="214"/>
      <c r="Q7" s="658"/>
      <c r="R7" s="475" t="str">
        <f>IF(P7="","",IF(P7="Non validé",0.1,0))</f>
        <v/>
      </c>
      <c r="S7" s="476"/>
      <c r="T7" s="658"/>
      <c r="U7" s="210"/>
      <c r="V7" s="658"/>
    </row>
    <row r="8" spans="1:22" ht="15" customHeight="1" thickBot="1" x14ac:dyDescent="0.45">
      <c r="A8" s="658"/>
      <c r="B8" s="712"/>
      <c r="C8" s="712"/>
      <c r="D8" s="658"/>
      <c r="E8" s="658"/>
      <c r="F8" s="658"/>
      <c r="G8" s="658"/>
      <c r="H8" s="658"/>
      <c r="I8" s="658"/>
      <c r="J8" s="658"/>
      <c r="K8" s="658"/>
      <c r="L8" s="658"/>
      <c r="M8" s="658"/>
      <c r="N8" s="658"/>
      <c r="O8" s="658"/>
      <c r="P8" s="658"/>
      <c r="Q8" s="658"/>
      <c r="R8" s="658"/>
      <c r="S8" s="658"/>
      <c r="T8" s="658"/>
      <c r="U8" s="210"/>
      <c r="V8" s="658"/>
    </row>
    <row r="9" spans="1:22" ht="15" customHeight="1" x14ac:dyDescent="0.4">
      <c r="A9" s="658"/>
      <c r="B9" s="712"/>
      <c r="C9" s="712"/>
      <c r="D9" s="658"/>
      <c r="E9" s="658"/>
      <c r="F9" s="713"/>
      <c r="G9" s="713"/>
      <c r="H9" s="713"/>
      <c r="I9" s="713"/>
      <c r="J9" s="713"/>
      <c r="K9" s="713"/>
      <c r="L9" s="713"/>
      <c r="M9" s="713"/>
      <c r="N9" s="714" t="s">
        <v>59</v>
      </c>
      <c r="O9" s="711"/>
      <c r="P9" s="215"/>
      <c r="Q9" s="658"/>
      <c r="R9" s="459" t="str">
        <f>IF(P9="","",IF(P9="Non validé",0.1,0))</f>
        <v/>
      </c>
      <c r="S9" s="459"/>
      <c r="T9" s="658"/>
      <c r="U9" s="210"/>
      <c r="V9" s="658"/>
    </row>
    <row r="10" spans="1:22" ht="15" customHeight="1" x14ac:dyDescent="0.4">
      <c r="A10" s="658"/>
      <c r="B10" s="712"/>
      <c r="C10" s="712"/>
      <c r="D10" s="658"/>
      <c r="E10" s="658"/>
      <c r="F10" s="658"/>
      <c r="G10" s="658"/>
      <c r="H10" s="658"/>
      <c r="I10" s="658"/>
      <c r="J10" s="658"/>
      <c r="K10" s="658"/>
      <c r="L10" s="658"/>
      <c r="M10" s="658"/>
      <c r="N10" s="714" t="s">
        <v>60</v>
      </c>
      <c r="O10" s="711"/>
      <c r="P10" s="216"/>
      <c r="Q10" s="658"/>
      <c r="R10" s="459" t="str">
        <f>IF(P10="","",IF(P10="Non validé",0.1,0))</f>
        <v/>
      </c>
      <c r="S10" s="459"/>
      <c r="T10" s="658"/>
      <c r="U10" s="210" t="s">
        <v>190</v>
      </c>
      <c r="V10" s="658"/>
    </row>
    <row r="11" spans="1:22" ht="17.25" customHeight="1" thickBot="1" x14ac:dyDescent="0.45">
      <c r="A11" s="658"/>
      <c r="B11" s="712"/>
      <c r="C11" s="712"/>
      <c r="D11" s="715" t="s">
        <v>61</v>
      </c>
      <c r="E11" s="715"/>
      <c r="F11" s="715"/>
      <c r="G11" s="715"/>
      <c r="H11" s="715"/>
      <c r="I11" s="715"/>
      <c r="J11" s="715"/>
      <c r="K11" s="715"/>
      <c r="L11" s="715"/>
      <c r="M11" s="715"/>
      <c r="N11" s="715"/>
      <c r="O11" s="711"/>
      <c r="P11" s="217"/>
      <c r="Q11" s="658"/>
      <c r="R11" s="459" t="str">
        <f>IF(P11="","",IF(P11="Non validé",0.1,0))</f>
        <v/>
      </c>
      <c r="S11" s="459"/>
      <c r="T11" s="658"/>
      <c r="U11" s="210"/>
      <c r="V11" s="658"/>
    </row>
    <row r="12" spans="1:22" ht="14.25" customHeight="1" x14ac:dyDescent="0.4">
      <c r="A12" s="658"/>
      <c r="B12" s="712"/>
      <c r="C12" s="712"/>
      <c r="D12" s="715"/>
      <c r="E12" s="715"/>
      <c r="F12" s="715"/>
      <c r="G12" s="715"/>
      <c r="H12" s="715"/>
      <c r="I12" s="715"/>
      <c r="J12" s="715"/>
      <c r="K12" s="715"/>
      <c r="L12" s="715"/>
      <c r="M12" s="715"/>
      <c r="N12" s="715"/>
      <c r="O12" s="711"/>
      <c r="P12" s="711"/>
      <c r="Q12" s="711"/>
      <c r="R12" s="716"/>
      <c r="S12" s="716"/>
      <c r="T12" s="658"/>
      <c r="U12" s="210"/>
      <c r="V12" s="658"/>
    </row>
    <row r="13" spans="1:22" s="26" customFormat="1" ht="15" customHeight="1" x14ac:dyDescent="0.4">
      <c r="A13" s="658"/>
      <c r="B13" s="658"/>
      <c r="C13" s="658"/>
      <c r="D13" s="658"/>
      <c r="E13" s="658"/>
      <c r="F13" s="658"/>
      <c r="G13" s="658"/>
      <c r="H13" s="658"/>
      <c r="I13" s="658"/>
      <c r="J13" s="717" t="s">
        <v>62</v>
      </c>
      <c r="K13" s="658"/>
      <c r="L13" s="658"/>
      <c r="M13" s="658"/>
      <c r="N13" s="658"/>
      <c r="O13" s="658"/>
      <c r="P13" s="658"/>
      <c r="Q13" s="718"/>
      <c r="R13" s="719"/>
      <c r="S13" s="716"/>
      <c r="T13" s="658"/>
      <c r="U13" s="210"/>
      <c r="V13" s="658"/>
    </row>
    <row r="14" spans="1:22" s="26" customFormat="1" ht="15" customHeight="1" x14ac:dyDescent="0.4">
      <c r="A14" s="658"/>
      <c r="B14" s="658"/>
      <c r="C14" s="658"/>
      <c r="D14" s="658"/>
      <c r="E14" s="658"/>
      <c r="F14" s="658"/>
      <c r="G14" s="658"/>
      <c r="H14" s="658"/>
      <c r="I14" s="658"/>
      <c r="J14" s="461"/>
      <c r="K14" s="462"/>
      <c r="L14" s="462"/>
      <c r="M14" s="462"/>
      <c r="N14" s="462"/>
      <c r="O14" s="462"/>
      <c r="P14" s="462"/>
      <c r="Q14" s="462"/>
      <c r="R14" s="462"/>
      <c r="S14" s="463"/>
      <c r="T14" s="658"/>
      <c r="U14" s="210"/>
      <c r="V14" s="658"/>
    </row>
    <row r="15" spans="1:22" s="26" customFormat="1" ht="15" customHeight="1" x14ac:dyDescent="0.4">
      <c r="A15" s="658"/>
      <c r="B15" s="658"/>
      <c r="C15" s="658"/>
      <c r="D15" s="658"/>
      <c r="E15" s="658"/>
      <c r="F15" s="658"/>
      <c r="G15" s="658"/>
      <c r="H15" s="658"/>
      <c r="I15" s="658"/>
      <c r="J15" s="464"/>
      <c r="K15" s="465"/>
      <c r="L15" s="465"/>
      <c r="M15" s="465"/>
      <c r="N15" s="465"/>
      <c r="O15" s="465"/>
      <c r="P15" s="465"/>
      <c r="Q15" s="465"/>
      <c r="R15" s="465"/>
      <c r="S15" s="466"/>
      <c r="T15" s="658"/>
      <c r="U15" s="210"/>
      <c r="V15" s="658"/>
    </row>
    <row r="16" spans="1:22" s="26" customFormat="1" ht="15" customHeight="1" x14ac:dyDescent="0.4">
      <c r="A16" s="658"/>
      <c r="B16" s="658"/>
      <c r="C16" s="658"/>
      <c r="D16" s="658"/>
      <c r="E16" s="658"/>
      <c r="F16" s="658"/>
      <c r="G16" s="658"/>
      <c r="H16" s="658"/>
      <c r="I16" s="658"/>
      <c r="J16" s="464"/>
      <c r="K16" s="465"/>
      <c r="L16" s="465"/>
      <c r="M16" s="465"/>
      <c r="N16" s="465"/>
      <c r="O16" s="465"/>
      <c r="P16" s="465"/>
      <c r="Q16" s="465"/>
      <c r="R16" s="465"/>
      <c r="S16" s="466"/>
      <c r="T16" s="658"/>
      <c r="U16" s="210"/>
      <c r="V16" s="658"/>
    </row>
    <row r="17" spans="1:22" s="26" customFormat="1" ht="15" customHeight="1" x14ac:dyDescent="0.4">
      <c r="A17" s="658"/>
      <c r="B17" s="658"/>
      <c r="C17" s="658"/>
      <c r="D17" s="658"/>
      <c r="E17" s="658"/>
      <c r="F17" s="658"/>
      <c r="G17" s="658"/>
      <c r="H17" s="658"/>
      <c r="I17" s="658"/>
      <c r="J17" s="467"/>
      <c r="K17" s="468"/>
      <c r="L17" s="468"/>
      <c r="M17" s="468"/>
      <c r="N17" s="468"/>
      <c r="O17" s="468"/>
      <c r="P17" s="468"/>
      <c r="Q17" s="468"/>
      <c r="R17" s="468"/>
      <c r="S17" s="469"/>
      <c r="T17" s="658"/>
      <c r="U17" s="210"/>
      <c r="V17" s="658"/>
    </row>
    <row r="18" spans="1:22" ht="15" customHeight="1" x14ac:dyDescent="0.4">
      <c r="A18" s="658"/>
      <c r="B18" s="658"/>
      <c r="C18" s="712"/>
      <c r="D18" s="658"/>
      <c r="E18" s="658"/>
      <c r="F18" s="658"/>
      <c r="G18" s="658"/>
      <c r="H18" s="658"/>
      <c r="I18" s="658"/>
      <c r="J18" s="658"/>
      <c r="K18" s="658"/>
      <c r="L18" s="658"/>
      <c r="M18" s="658"/>
      <c r="N18" s="720"/>
      <c r="O18" s="658"/>
      <c r="P18" s="721"/>
      <c r="Q18" s="658"/>
      <c r="R18" s="659"/>
      <c r="S18" s="659"/>
      <c r="T18" s="692"/>
      <c r="U18" s="210"/>
      <c r="V18" s="658"/>
    </row>
    <row r="19" spans="1:22" ht="15" customHeight="1" x14ac:dyDescent="0.4">
      <c r="A19" s="658"/>
      <c r="B19" s="722" t="s">
        <v>63</v>
      </c>
      <c r="C19" s="712"/>
      <c r="D19" s="658"/>
      <c r="E19" s="658"/>
      <c r="F19" s="658"/>
      <c r="G19" s="658"/>
      <c r="H19" s="658"/>
      <c r="I19" s="658"/>
      <c r="J19" s="658"/>
      <c r="K19" s="658"/>
      <c r="L19" s="658"/>
      <c r="M19" s="658"/>
      <c r="N19" s="720"/>
      <c r="O19" s="658"/>
      <c r="P19" s="721"/>
      <c r="Q19" s="658"/>
      <c r="R19" s="659"/>
      <c r="S19" s="659"/>
      <c r="T19" s="692"/>
      <c r="U19" s="210"/>
      <c r="V19" s="658"/>
    </row>
    <row r="20" spans="1:22" ht="15.75" customHeight="1" x14ac:dyDescent="0.4">
      <c r="A20" s="658"/>
      <c r="B20" s="473" t="s">
        <v>64</v>
      </c>
      <c r="C20" s="473"/>
      <c r="D20" s="473"/>
      <c r="E20" s="473"/>
      <c r="F20" s="473"/>
      <c r="G20" s="473"/>
      <c r="H20" s="473"/>
      <c r="I20" s="473"/>
      <c r="J20" s="473"/>
      <c r="K20" s="473"/>
      <c r="L20" s="473"/>
      <c r="M20" s="473"/>
      <c r="N20" s="473"/>
      <c r="O20" s="473"/>
      <c r="P20" s="473"/>
      <c r="Q20" s="110"/>
      <c r="R20" s="477"/>
      <c r="S20" s="477"/>
      <c r="T20" s="658"/>
      <c r="U20" s="210"/>
      <c r="V20" s="658"/>
    </row>
    <row r="21" spans="1:22" s="210" customFormat="1" ht="15.75" customHeight="1" x14ac:dyDescent="0.4">
      <c r="A21" s="658"/>
      <c r="B21" s="723"/>
      <c r="C21" s="723"/>
      <c r="D21" s="658"/>
      <c r="E21" s="658"/>
      <c r="F21" s="658"/>
      <c r="G21" s="658"/>
      <c r="H21" s="724"/>
      <c r="I21" s="724"/>
      <c r="J21" s="658"/>
      <c r="K21" s="658"/>
      <c r="L21" s="658"/>
      <c r="M21" s="658"/>
      <c r="N21" s="658"/>
      <c r="O21" s="658"/>
      <c r="P21" s="725"/>
      <c r="Q21" s="725"/>
      <c r="R21" s="725"/>
      <c r="S21" s="658"/>
      <c r="T21" s="658"/>
      <c r="U21" s="658"/>
      <c r="V21" s="658"/>
    </row>
    <row r="22" spans="1:22" s="210" customFormat="1" ht="15" customHeight="1" x14ac:dyDescent="0.4">
      <c r="A22" s="658"/>
      <c r="B22" s="478" t="s">
        <v>193</v>
      </c>
      <c r="C22" s="478"/>
      <c r="D22" s="480" t="s">
        <v>66</v>
      </c>
      <c r="E22" s="658"/>
      <c r="F22" s="482" t="s">
        <v>67</v>
      </c>
      <c r="G22" s="658"/>
      <c r="H22" s="724"/>
      <c r="I22" s="724"/>
      <c r="J22" s="483" t="s">
        <v>65</v>
      </c>
      <c r="K22" s="484"/>
      <c r="L22" s="485"/>
      <c r="M22" s="483" t="s">
        <v>66</v>
      </c>
      <c r="N22" s="485"/>
      <c r="O22" s="658"/>
      <c r="P22" s="482" t="s">
        <v>67</v>
      </c>
      <c r="Q22" s="725"/>
      <c r="R22" s="658"/>
      <c r="S22" s="658"/>
      <c r="T22" s="658"/>
      <c r="U22" s="658"/>
      <c r="V22" s="658"/>
    </row>
    <row r="23" spans="1:22" s="210" customFormat="1" ht="11.25" customHeight="1" x14ac:dyDescent="0.4">
      <c r="A23" s="658"/>
      <c r="B23" s="479"/>
      <c r="C23" s="479"/>
      <c r="D23" s="481"/>
      <c r="E23" s="658"/>
      <c r="F23" s="482"/>
      <c r="G23" s="658"/>
      <c r="H23" s="724"/>
      <c r="I23" s="724"/>
      <c r="J23" s="486"/>
      <c r="K23" s="487"/>
      <c r="L23" s="488"/>
      <c r="M23" s="486"/>
      <c r="N23" s="488"/>
      <c r="O23" s="658"/>
      <c r="P23" s="482"/>
      <c r="Q23" s="725"/>
      <c r="R23" s="658"/>
      <c r="S23" s="658"/>
      <c r="T23" s="658"/>
      <c r="U23" s="658"/>
      <c r="V23" s="658"/>
    </row>
    <row r="24" spans="1:22" s="210" customFormat="1" ht="13.5" customHeight="1" x14ac:dyDescent="0.4">
      <c r="A24" s="658"/>
      <c r="B24" s="211" t="s">
        <v>23</v>
      </c>
      <c r="C24" s="219"/>
      <c r="D24" s="679" t="e">
        <f>IF(C24="Oui",10,IF(#REF!=0,"",ROUND(#REF!/#REF!*10,1)))</f>
        <v>#REF!</v>
      </c>
      <c r="E24" s="212" t="s">
        <v>68</v>
      </c>
      <c r="F24" s="681" t="str">
        <f>IFERROR(IF(#REF!&gt;=0,D24*(1-SUM($R$7:$S$11))*10,100),"")</f>
        <v/>
      </c>
      <c r="G24" s="658"/>
      <c r="H24" s="724"/>
      <c r="I24" s="724"/>
      <c r="J24" s="489" t="s">
        <v>36</v>
      </c>
      <c r="K24" s="490"/>
      <c r="L24" s="218"/>
      <c r="M24" s="684" t="e">
        <f>IF(L24="Oui",10,IF(#REF!=0,"",ROUND(#REF!/#REF!*10,1)))</f>
        <v>#REF!</v>
      </c>
      <c r="N24" s="684"/>
      <c r="O24" s="212" t="s">
        <v>68</v>
      </c>
      <c r="P24" s="681" t="str">
        <f>IFERROR(IF(#REF!&gt;=0,M24*(1-SUM($R$7:$R$11))*10,100),"")</f>
        <v/>
      </c>
      <c r="Q24" s="725"/>
      <c r="R24" s="658"/>
      <c r="S24" s="658"/>
      <c r="T24" s="658"/>
      <c r="U24" s="658"/>
      <c r="V24" s="658"/>
    </row>
    <row r="25" spans="1:22" s="26" customFormat="1" ht="13.5" customHeight="1" x14ac:dyDescent="0.4">
      <c r="A25" s="658"/>
      <c r="B25" s="213" t="s">
        <v>24</v>
      </c>
      <c r="C25" s="218"/>
      <c r="D25" s="686" t="e">
        <f>IF(C25="Oui",10,IF(#REF!=0,"",ROUND(#REF!/#REF!*10,1)))</f>
        <v>#REF!</v>
      </c>
      <c r="E25" s="212" t="s">
        <v>68</v>
      </c>
      <c r="F25" s="681" t="str">
        <f>IFERROR(IF(#REF!&gt;=0,D25*(1-SUM($R$7:$R$11))*10,100),"")</f>
        <v/>
      </c>
      <c r="G25" s="658"/>
      <c r="H25" s="724"/>
      <c r="I25" s="724"/>
      <c r="J25" s="491" t="s">
        <v>37</v>
      </c>
      <c r="K25" s="492"/>
      <c r="L25" s="218"/>
      <c r="M25" s="684" t="e">
        <f>IF(L25="Oui",10,IF(#REF!=0,"",ROUND(#REF!/#REF!*10,1)))</f>
        <v>#REF!</v>
      </c>
      <c r="N25" s="684"/>
      <c r="O25" s="212" t="s">
        <v>68</v>
      </c>
      <c r="P25" s="681" t="str">
        <f>IFERROR(IF(#REF!&gt;=0,M25*(1-SUM($R$7:$R$11))*10,100),"")</f>
        <v/>
      </c>
      <c r="Q25" s="725"/>
      <c r="R25" s="658"/>
      <c r="S25" s="658"/>
      <c r="T25" s="658"/>
      <c r="U25" s="658"/>
      <c r="V25" s="658"/>
    </row>
    <row r="26" spans="1:22" s="26" customFormat="1" ht="13.5" customHeight="1" x14ac:dyDescent="0.4">
      <c r="A26" s="658"/>
      <c r="B26" s="213" t="s">
        <v>25</v>
      </c>
      <c r="C26" s="218"/>
      <c r="D26" s="686" t="e">
        <f>IF(C26="Oui",10,IF(#REF!=0,"",ROUND(#REF!/#REF!*10,1)))</f>
        <v>#REF!</v>
      </c>
      <c r="E26" s="212" t="s">
        <v>68</v>
      </c>
      <c r="F26" s="681" t="str">
        <f>IFERROR(IF(#REF!&gt;=0,D26*(1-SUM($R$7:$R$11))*10,100),"")</f>
        <v/>
      </c>
      <c r="G26" s="658"/>
      <c r="H26" s="724"/>
      <c r="I26" s="724"/>
      <c r="J26" s="491" t="s">
        <v>38</v>
      </c>
      <c r="K26" s="492"/>
      <c r="L26" s="218"/>
      <c r="M26" s="684" t="e">
        <f>IF(L26="Oui",10,IF(#REF!=0,"",ROUND(#REF!/#REF!*10,1)))</f>
        <v>#REF!</v>
      </c>
      <c r="N26" s="684"/>
      <c r="O26" s="212" t="s">
        <v>68</v>
      </c>
      <c r="P26" s="681" t="str">
        <f>IFERROR(IF(#REF!&gt;=0,M26*(1-SUM($R$7:$R$11))*10,100),"")</f>
        <v/>
      </c>
      <c r="Q26" s="725"/>
      <c r="R26" s="658"/>
      <c r="S26" s="658"/>
      <c r="T26" s="658"/>
      <c r="U26" s="658"/>
      <c r="V26" s="658"/>
    </row>
    <row r="27" spans="1:22" s="26" customFormat="1" ht="13.5" customHeight="1" x14ac:dyDescent="0.4">
      <c r="A27" s="658"/>
      <c r="B27" s="213" t="s">
        <v>33</v>
      </c>
      <c r="C27" s="218"/>
      <c r="D27" s="686" t="e">
        <f>IF(C27="Oui",10,IF(#REF!=0,"",ROUND(#REF!/#REF!*10,1)))</f>
        <v>#REF!</v>
      </c>
      <c r="E27" s="212" t="s">
        <v>68</v>
      </c>
      <c r="F27" s="681" t="str">
        <f>IFERROR(IF(#REF!&gt;=0,D27*(1-SUM($R$7:$R$11))*10,100),"")</f>
        <v/>
      </c>
      <c r="G27" s="658"/>
      <c r="H27" s="724"/>
      <c r="I27" s="724"/>
      <c r="J27" s="491" t="s">
        <v>39</v>
      </c>
      <c r="K27" s="492"/>
      <c r="L27" s="218"/>
      <c r="M27" s="684" t="e">
        <f>IF(L27="Oui",10,IF(#REF!=0,"",ROUND(#REF!/#REF!*10,1)))</f>
        <v>#REF!</v>
      </c>
      <c r="N27" s="684"/>
      <c r="O27" s="212" t="s">
        <v>68</v>
      </c>
      <c r="P27" s="681" t="str">
        <f>IFERROR(IF(#REF!&gt;=0,M27*(1-SUM($R$7:$R$11))*10,100),"")</f>
        <v/>
      </c>
      <c r="Q27" s="725"/>
      <c r="R27" s="658"/>
      <c r="S27" s="658"/>
      <c r="T27" s="658"/>
      <c r="U27" s="658"/>
      <c r="V27" s="658"/>
    </row>
    <row r="28" spans="1:22" ht="13.5" customHeight="1" x14ac:dyDescent="0.4">
      <c r="A28" s="658"/>
      <c r="B28" s="213" t="s">
        <v>34</v>
      </c>
      <c r="C28" s="218"/>
      <c r="D28" s="686" t="e">
        <f>IF(C28="Oui",10,IF(#REF!=0,"",ROUND(#REF!/#REF!*10,1)))</f>
        <v>#REF!</v>
      </c>
      <c r="E28" s="212" t="s">
        <v>68</v>
      </c>
      <c r="F28" s="681" t="str">
        <f>IFERROR(IF(#REF!&gt;=0,D28*(1-SUM($R$7:$R$11))*10,100),"")</f>
        <v/>
      </c>
      <c r="G28" s="658"/>
      <c r="H28" s="724"/>
      <c r="I28" s="724"/>
      <c r="J28" s="491" t="s">
        <v>40</v>
      </c>
      <c r="K28" s="492"/>
      <c r="L28" s="218"/>
      <c r="M28" s="684" t="e">
        <f>IF(L28="Oui",10,IF(#REF!=0,"",ROUND(#REF!/#REF!*10,1)))</f>
        <v>#REF!</v>
      </c>
      <c r="N28" s="684"/>
      <c r="O28" s="212" t="s">
        <v>68</v>
      </c>
      <c r="P28" s="681" t="str">
        <f>IFERROR(IF(#REF!&gt;=0,M28*(1-SUM($R$7:$R$11))*10,100),"")</f>
        <v/>
      </c>
      <c r="Q28" s="725"/>
      <c r="R28" s="658"/>
      <c r="S28" s="658"/>
      <c r="T28" s="658"/>
      <c r="U28" s="658"/>
      <c r="V28" s="658"/>
    </row>
    <row r="29" spans="1:22" s="26" customFormat="1" ht="13.5" customHeight="1" x14ac:dyDescent="0.4">
      <c r="A29" s="658"/>
      <c r="B29" s="213" t="s">
        <v>35</v>
      </c>
      <c r="C29" s="218"/>
      <c r="D29" s="686" t="e">
        <f>IF(C29="Oui",10,IF(#REF!=0,"",ROUND(#REF!/#REF!*10,1)))</f>
        <v>#REF!</v>
      </c>
      <c r="E29" s="212" t="s">
        <v>68</v>
      </c>
      <c r="F29" s="681" t="str">
        <f>IFERROR(IF(#REF!&gt;=0,D29*(1-SUM($R$7:$R$11))*10,100),"")</f>
        <v/>
      </c>
      <c r="G29" s="658"/>
      <c r="H29" s="658"/>
      <c r="I29" s="658"/>
      <c r="J29" s="491" t="s">
        <v>41</v>
      </c>
      <c r="K29" s="492"/>
      <c r="L29" s="218"/>
      <c r="M29" s="684" t="e">
        <f>IF(L29="Oui",10,IF(#REF!=0,"",ROUND(#REF!/#REF!*10,1)))</f>
        <v>#REF!</v>
      </c>
      <c r="N29" s="684"/>
      <c r="O29" s="212" t="s">
        <v>68</v>
      </c>
      <c r="P29" s="681" t="str">
        <f>IFERROR(IF(#REF!&gt;=0,M29*(1-SUM($R$7:$R$11))*10,100),"")</f>
        <v/>
      </c>
      <c r="Q29" s="725"/>
      <c r="R29" s="658"/>
      <c r="S29" s="658"/>
      <c r="T29" s="658"/>
      <c r="U29" s="658"/>
      <c r="V29" s="658"/>
    </row>
    <row r="30" spans="1:22" s="26" customFormat="1" ht="13.5" customHeight="1" x14ac:dyDescent="0.4">
      <c r="A30" s="658"/>
      <c r="B30" s="658"/>
      <c r="C30" s="658"/>
      <c r="D30" s="658"/>
      <c r="E30" s="658"/>
      <c r="F30" s="658"/>
      <c r="G30" s="658"/>
      <c r="H30" s="658"/>
      <c r="I30" s="658"/>
      <c r="J30" s="658"/>
      <c r="K30" s="658"/>
      <c r="L30" s="658"/>
      <c r="M30" s="658"/>
      <c r="N30" s="658"/>
      <c r="O30" s="658"/>
      <c r="P30" s="658"/>
      <c r="Q30" s="658"/>
      <c r="R30" s="658"/>
      <c r="S30" s="658"/>
      <c r="T30" s="658"/>
      <c r="U30" s="658"/>
      <c r="V30" s="658"/>
    </row>
    <row r="31" spans="1:22" s="26" customFormat="1" ht="13.5" customHeight="1" x14ac:dyDescent="0.4">
      <c r="A31" s="658"/>
      <c r="B31" s="717" t="s">
        <v>69</v>
      </c>
      <c r="C31" s="658"/>
      <c r="D31" s="658"/>
      <c r="E31" s="658"/>
      <c r="F31" s="658"/>
      <c r="G31" s="658"/>
      <c r="H31" s="658"/>
      <c r="I31" s="658"/>
      <c r="J31" s="658"/>
      <c r="K31" s="658"/>
      <c r="L31" s="658"/>
      <c r="M31" s="658"/>
      <c r="N31" s="658"/>
      <c r="O31" s="658"/>
      <c r="P31" s="658"/>
      <c r="Q31" s="658"/>
      <c r="R31" s="658"/>
      <c r="S31" s="658"/>
      <c r="T31" s="658"/>
      <c r="U31" s="658"/>
      <c r="V31" s="658"/>
    </row>
    <row r="32" spans="1:22" ht="15" customHeight="1" x14ac:dyDescent="0.4">
      <c r="A32" s="658"/>
      <c r="B32" s="717" t="s">
        <v>70</v>
      </c>
      <c r="C32" s="658"/>
      <c r="D32" s="658"/>
      <c r="E32" s="658"/>
      <c r="F32" s="658"/>
      <c r="G32" s="658"/>
      <c r="H32" s="658"/>
      <c r="I32" s="658"/>
      <c r="J32" s="658"/>
      <c r="K32" s="658"/>
      <c r="L32" s="658"/>
      <c r="M32" s="658"/>
      <c r="N32" s="658"/>
      <c r="O32" s="658"/>
      <c r="P32" s="658"/>
      <c r="Q32" s="658"/>
      <c r="R32" s="658"/>
      <c r="S32" s="658"/>
      <c r="T32" s="658"/>
      <c r="U32" s="658"/>
      <c r="V32" s="658"/>
    </row>
    <row r="33" spans="1:22" ht="15" customHeight="1" x14ac:dyDescent="0.4">
      <c r="A33" s="658"/>
      <c r="B33" s="658"/>
      <c r="C33" s="658"/>
      <c r="D33" s="658"/>
      <c r="E33" s="658"/>
      <c r="F33" s="658"/>
      <c r="G33" s="658"/>
      <c r="H33" s="658"/>
      <c r="I33" s="658"/>
      <c r="J33" s="658"/>
      <c r="K33" s="658"/>
      <c r="L33" s="658"/>
      <c r="M33" s="658"/>
      <c r="N33" s="658"/>
      <c r="O33" s="658"/>
      <c r="P33" s="658"/>
      <c r="Q33" s="658"/>
      <c r="R33" s="658"/>
      <c r="S33" s="658"/>
      <c r="T33" s="658"/>
      <c r="U33" s="658"/>
      <c r="V33" s="658"/>
    </row>
    <row r="34" spans="1:22" ht="28.5" customHeight="1" x14ac:dyDescent="0.4">
      <c r="A34" s="658"/>
      <c r="B34" s="658"/>
      <c r="C34" s="658"/>
      <c r="D34" s="658"/>
      <c r="E34" s="658"/>
      <c r="F34" s="658"/>
      <c r="G34" s="658"/>
      <c r="H34" s="658"/>
      <c r="I34" s="658"/>
      <c r="J34" s="658"/>
      <c r="K34" s="658"/>
      <c r="L34" s="658"/>
      <c r="M34" s="658"/>
      <c r="N34" s="658"/>
      <c r="O34" s="658"/>
      <c r="P34" s="658"/>
      <c r="Q34" s="658"/>
      <c r="R34" s="658"/>
      <c r="S34" s="658"/>
      <c r="T34" s="658"/>
      <c r="U34" s="658"/>
      <c r="V34" s="658"/>
    </row>
    <row r="35" spans="1:22" x14ac:dyDescent="0.4">
      <c r="A35" s="658"/>
      <c r="B35" s="658"/>
      <c r="C35" s="658"/>
      <c r="D35" s="658"/>
      <c r="E35" s="658"/>
      <c r="F35" s="658"/>
      <c r="G35" s="658"/>
      <c r="H35" s="658"/>
      <c r="I35" s="658"/>
      <c r="J35" s="658"/>
      <c r="K35" s="658"/>
      <c r="L35" s="658"/>
      <c r="M35" s="658"/>
      <c r="N35" s="658"/>
      <c r="O35" s="658"/>
      <c r="P35" s="658"/>
      <c r="Q35" s="658"/>
      <c r="R35" s="658"/>
      <c r="S35" s="658"/>
      <c r="T35" s="658"/>
      <c r="U35" s="658"/>
      <c r="V35" s="658"/>
    </row>
    <row r="36" spans="1:22" x14ac:dyDescent="0.4">
      <c r="A36" s="658"/>
      <c r="B36" s="658"/>
      <c r="C36" s="658"/>
      <c r="D36" s="658"/>
      <c r="E36" s="658"/>
      <c r="F36" s="658"/>
      <c r="G36" s="658"/>
      <c r="H36" s="658"/>
      <c r="I36" s="658"/>
      <c r="J36" s="658"/>
      <c r="K36" s="658"/>
      <c r="L36" s="658"/>
      <c r="M36" s="658"/>
      <c r="N36" s="658"/>
      <c r="O36" s="658"/>
      <c r="P36" s="658"/>
      <c r="Q36" s="658"/>
      <c r="R36" s="658"/>
      <c r="S36" s="658"/>
      <c r="T36" s="658"/>
      <c r="U36" s="658"/>
      <c r="V36" s="658"/>
    </row>
    <row r="37" spans="1:22" x14ac:dyDescent="0.4">
      <c r="A37" s="658"/>
      <c r="B37" s="658"/>
      <c r="C37" s="658"/>
      <c r="D37" s="658"/>
      <c r="E37" s="658"/>
      <c r="F37" s="658"/>
      <c r="G37" s="658"/>
      <c r="H37" s="658"/>
      <c r="I37" s="658"/>
      <c r="J37" s="658"/>
      <c r="K37" s="658"/>
      <c r="L37" s="658"/>
      <c r="M37" s="658"/>
      <c r="N37" s="658"/>
      <c r="O37" s="658"/>
      <c r="P37" s="658"/>
      <c r="Q37" s="658"/>
      <c r="R37" s="658"/>
      <c r="S37" s="658"/>
      <c r="T37" s="658"/>
      <c r="U37" s="658"/>
      <c r="V37" s="658"/>
    </row>
    <row r="38" spans="1:22" x14ac:dyDescent="0.4">
      <c r="A38" s="658"/>
      <c r="B38" s="658"/>
      <c r="C38" s="658"/>
      <c r="D38" s="658"/>
      <c r="E38" s="658"/>
      <c r="F38" s="658"/>
      <c r="G38" s="658"/>
      <c r="H38" s="658"/>
      <c r="I38" s="658"/>
      <c r="J38" s="658"/>
      <c r="K38" s="658"/>
      <c r="L38" s="658"/>
      <c r="M38" s="658"/>
      <c r="N38" s="658"/>
      <c r="O38" s="658"/>
      <c r="P38" s="658"/>
      <c r="Q38" s="658"/>
      <c r="R38" s="658"/>
      <c r="S38" s="658"/>
      <c r="T38" s="658"/>
      <c r="U38" s="658"/>
      <c r="V38" s="658"/>
    </row>
    <row r="39" spans="1:22" x14ac:dyDescent="0.4">
      <c r="A39" s="658"/>
      <c r="B39" s="658"/>
      <c r="C39" s="658"/>
      <c r="D39" s="658"/>
      <c r="E39" s="658"/>
      <c r="F39" s="658"/>
      <c r="G39" s="658"/>
      <c r="H39" s="658"/>
      <c r="I39" s="658"/>
      <c r="J39" s="658"/>
      <c r="K39" s="658"/>
      <c r="L39" s="658"/>
      <c r="M39" s="658"/>
      <c r="N39" s="658"/>
      <c r="O39" s="658"/>
      <c r="P39" s="658"/>
      <c r="Q39" s="658"/>
      <c r="R39" s="658"/>
      <c r="S39" s="658"/>
      <c r="T39" s="658"/>
      <c r="U39" s="658"/>
      <c r="V39" s="658"/>
    </row>
    <row r="40" spans="1:22" x14ac:dyDescent="0.4">
      <c r="A40" s="658"/>
      <c r="B40" s="658"/>
      <c r="C40" s="658"/>
      <c r="D40" s="658"/>
      <c r="E40" s="658"/>
      <c r="F40" s="658"/>
      <c r="G40" s="658"/>
      <c r="H40" s="658"/>
      <c r="I40" s="658"/>
      <c r="J40" s="658"/>
      <c r="K40" s="658"/>
      <c r="L40" s="658"/>
      <c r="M40" s="658"/>
      <c r="N40" s="658"/>
      <c r="O40" s="658"/>
      <c r="P40" s="658"/>
      <c r="Q40" s="658"/>
      <c r="R40" s="658"/>
      <c r="S40" s="658"/>
      <c r="T40" s="658"/>
      <c r="U40" s="658"/>
      <c r="V40" s="658"/>
    </row>
    <row r="41" spans="1:22" x14ac:dyDescent="0.4">
      <c r="A41" s="658"/>
      <c r="B41" s="658"/>
      <c r="C41" s="658"/>
      <c r="D41" s="658"/>
      <c r="E41" s="658"/>
      <c r="F41" s="658"/>
      <c r="G41" s="658"/>
      <c r="H41" s="658"/>
      <c r="I41" s="658"/>
      <c r="J41" s="658"/>
      <c r="K41" s="658"/>
      <c r="L41" s="658"/>
      <c r="M41" s="658"/>
      <c r="N41" s="658"/>
      <c r="O41" s="658"/>
      <c r="P41" s="658"/>
      <c r="Q41" s="658"/>
      <c r="R41" s="658"/>
      <c r="S41" s="658"/>
      <c r="T41" s="658"/>
      <c r="U41" s="658"/>
      <c r="V41" s="658"/>
    </row>
    <row r="42" spans="1:22" x14ac:dyDescent="0.4">
      <c r="A42" s="658"/>
      <c r="B42" s="658"/>
      <c r="C42" s="658"/>
      <c r="D42" s="658"/>
      <c r="E42" s="658"/>
      <c r="F42" s="658"/>
      <c r="G42" s="658"/>
      <c r="H42" s="658"/>
      <c r="I42" s="658"/>
      <c r="J42" s="658"/>
      <c r="K42" s="658"/>
      <c r="L42" s="658"/>
      <c r="M42" s="658"/>
      <c r="N42" s="658"/>
      <c r="O42" s="658"/>
      <c r="P42" s="658"/>
      <c r="Q42" s="658"/>
      <c r="R42" s="658"/>
      <c r="S42" s="658"/>
      <c r="T42" s="658"/>
      <c r="U42" s="658"/>
      <c r="V42" s="658"/>
    </row>
    <row r="43" spans="1:22" x14ac:dyDescent="0.4">
      <c r="A43" s="658"/>
      <c r="B43" s="658"/>
      <c r="C43" s="658"/>
      <c r="D43" s="658"/>
      <c r="E43" s="658"/>
      <c r="F43" s="658"/>
      <c r="G43" s="658"/>
      <c r="H43" s="658"/>
      <c r="I43" s="658"/>
      <c r="J43" s="658"/>
      <c r="K43" s="658"/>
      <c r="L43" s="658"/>
      <c r="M43" s="658"/>
      <c r="N43" s="658"/>
      <c r="O43" s="658"/>
      <c r="P43" s="658"/>
      <c r="Q43" s="658"/>
      <c r="R43" s="658"/>
      <c r="S43" s="658"/>
      <c r="T43" s="658"/>
      <c r="U43" s="658"/>
      <c r="V43" s="658"/>
    </row>
    <row r="44" spans="1:22" x14ac:dyDescent="0.4">
      <c r="A44" s="658"/>
      <c r="B44" s="658"/>
      <c r="C44" s="658"/>
      <c r="D44" s="658"/>
      <c r="E44" s="658"/>
      <c r="F44" s="658"/>
      <c r="G44" s="658"/>
      <c r="H44" s="658"/>
      <c r="I44" s="658"/>
      <c r="J44" s="658"/>
      <c r="K44" s="658"/>
      <c r="L44" s="658"/>
      <c r="M44" s="658"/>
      <c r="N44" s="658"/>
      <c r="O44" s="658"/>
      <c r="P44" s="658"/>
      <c r="Q44" s="658"/>
      <c r="R44" s="658"/>
      <c r="S44" s="658"/>
      <c r="T44" s="658"/>
      <c r="U44" s="658"/>
      <c r="V44" s="658"/>
    </row>
    <row r="45" spans="1:22" x14ac:dyDescent="0.4">
      <c r="A45" s="658"/>
      <c r="B45" s="658"/>
      <c r="C45" s="658"/>
      <c r="D45" s="658"/>
      <c r="E45" s="658"/>
      <c r="F45" s="658"/>
      <c r="G45" s="658"/>
      <c r="H45" s="658"/>
      <c r="I45" s="658"/>
      <c r="J45" s="658"/>
      <c r="K45" s="658"/>
      <c r="L45" s="658"/>
      <c r="M45" s="658"/>
      <c r="N45" s="658"/>
      <c r="O45" s="658"/>
      <c r="P45" s="658"/>
      <c r="Q45" s="658"/>
      <c r="R45" s="658"/>
      <c r="S45" s="658"/>
      <c r="T45" s="658"/>
      <c r="U45" s="658"/>
      <c r="V45" s="658"/>
    </row>
    <row r="46" spans="1:22" x14ac:dyDescent="0.4">
      <c r="A46" s="658"/>
      <c r="B46" s="658"/>
      <c r="C46" s="658"/>
      <c r="D46" s="658"/>
      <c r="E46" s="658"/>
      <c r="F46" s="658"/>
      <c r="G46" s="658"/>
      <c r="H46" s="658"/>
      <c r="I46" s="658"/>
      <c r="J46" s="658"/>
      <c r="K46" s="658"/>
      <c r="L46" s="658"/>
      <c r="M46" s="658"/>
      <c r="N46" s="658"/>
      <c r="O46" s="658"/>
      <c r="P46" s="658"/>
      <c r="Q46" s="658"/>
      <c r="R46" s="658"/>
      <c r="S46" s="658"/>
      <c r="T46" s="658"/>
      <c r="U46" s="658"/>
      <c r="V46" s="658"/>
    </row>
    <row r="47" spans="1:22" x14ac:dyDescent="0.4">
      <c r="A47" s="658"/>
      <c r="B47" s="658"/>
      <c r="C47" s="658"/>
      <c r="D47" s="658"/>
      <c r="E47" s="658"/>
      <c r="F47" s="658"/>
      <c r="G47" s="658"/>
      <c r="H47" s="658"/>
      <c r="I47" s="658"/>
      <c r="J47" s="658"/>
      <c r="K47" s="658"/>
      <c r="L47" s="658"/>
      <c r="M47" s="658"/>
      <c r="N47" s="658"/>
      <c r="O47" s="658"/>
      <c r="P47" s="658"/>
      <c r="Q47" s="658"/>
      <c r="R47" s="658"/>
      <c r="S47" s="658"/>
      <c r="T47" s="658"/>
      <c r="U47" s="658"/>
      <c r="V47" s="658"/>
    </row>
    <row r="48" spans="1:22" x14ac:dyDescent="0.4">
      <c r="A48" s="658"/>
      <c r="B48" s="658"/>
      <c r="C48" s="658"/>
      <c r="D48" s="658"/>
      <c r="E48" s="658"/>
      <c r="F48" s="658"/>
      <c r="G48" s="658"/>
      <c r="H48" s="658"/>
      <c r="I48" s="658"/>
      <c r="J48" s="658"/>
      <c r="K48" s="658"/>
      <c r="L48" s="658"/>
      <c r="M48" s="658"/>
      <c r="N48" s="658"/>
      <c r="O48" s="658"/>
      <c r="P48" s="658"/>
      <c r="Q48" s="658"/>
      <c r="R48" s="658"/>
      <c r="S48" s="658"/>
      <c r="T48" s="658"/>
      <c r="U48" s="658"/>
      <c r="V48" s="658"/>
    </row>
    <row r="49" spans="1:22" x14ac:dyDescent="0.4">
      <c r="A49" s="658"/>
      <c r="B49" s="658"/>
      <c r="C49" s="658"/>
      <c r="D49" s="658"/>
      <c r="E49" s="658"/>
      <c r="F49" s="658"/>
      <c r="G49" s="658"/>
      <c r="H49" s="658"/>
      <c r="I49" s="658"/>
      <c r="J49" s="658"/>
      <c r="K49" s="658"/>
      <c r="L49" s="658"/>
      <c r="M49" s="658"/>
      <c r="N49" s="658"/>
      <c r="O49" s="658"/>
      <c r="P49" s="658"/>
      <c r="Q49" s="658"/>
      <c r="R49" s="658"/>
      <c r="S49" s="658"/>
      <c r="T49" s="658"/>
      <c r="U49" s="658"/>
      <c r="V49" s="658"/>
    </row>
    <row r="50" spans="1:22" x14ac:dyDescent="0.4">
      <c r="A50" s="658"/>
      <c r="B50" s="658"/>
      <c r="C50" s="658"/>
      <c r="D50" s="658"/>
      <c r="E50" s="658"/>
      <c r="F50" s="658"/>
      <c r="G50" s="658"/>
      <c r="H50" s="658"/>
      <c r="I50" s="658"/>
      <c r="J50" s="658"/>
      <c r="K50" s="658"/>
      <c r="L50" s="658"/>
      <c r="M50" s="658"/>
      <c r="N50" s="658"/>
      <c r="O50" s="658"/>
      <c r="P50" s="658"/>
      <c r="Q50" s="658"/>
      <c r="R50" s="658"/>
      <c r="S50" s="658"/>
      <c r="T50" s="658"/>
      <c r="U50" s="658"/>
      <c r="V50" s="658"/>
    </row>
    <row r="51" spans="1:22" x14ac:dyDescent="0.4">
      <c r="A51" s="658"/>
      <c r="B51" s="658"/>
      <c r="C51" s="658"/>
      <c r="D51" s="658"/>
      <c r="E51" s="658"/>
      <c r="F51" s="658"/>
      <c r="G51" s="658"/>
      <c r="H51" s="658"/>
      <c r="I51" s="658"/>
      <c r="J51" s="658"/>
      <c r="K51" s="658"/>
      <c r="L51" s="658"/>
      <c r="M51" s="658"/>
      <c r="N51" s="658"/>
      <c r="O51" s="658"/>
      <c r="P51" s="658"/>
      <c r="Q51" s="658"/>
      <c r="R51" s="658"/>
      <c r="S51" s="658"/>
      <c r="T51" s="658"/>
      <c r="U51" s="658"/>
      <c r="V51" s="658"/>
    </row>
    <row r="52" spans="1:22" x14ac:dyDescent="0.4">
      <c r="A52" s="658"/>
      <c r="B52" s="658"/>
      <c r="C52" s="658"/>
      <c r="D52" s="658"/>
      <c r="E52" s="658"/>
      <c r="F52" s="658"/>
      <c r="G52" s="658"/>
      <c r="H52" s="658"/>
      <c r="I52" s="658"/>
      <c r="J52" s="658"/>
      <c r="K52" s="658"/>
      <c r="L52" s="658"/>
      <c r="M52" s="658"/>
      <c r="N52" s="658"/>
      <c r="O52" s="658"/>
      <c r="P52" s="658"/>
      <c r="Q52" s="658"/>
      <c r="R52" s="658"/>
      <c r="S52" s="658"/>
      <c r="T52" s="658"/>
      <c r="U52" s="658"/>
      <c r="V52" s="658"/>
    </row>
    <row r="53" spans="1:22" x14ac:dyDescent="0.4">
      <c r="A53" s="658"/>
      <c r="B53" s="658"/>
      <c r="C53" s="658"/>
      <c r="D53" s="658"/>
      <c r="E53" s="658"/>
      <c r="F53" s="658"/>
      <c r="G53" s="658"/>
      <c r="H53" s="658"/>
      <c r="I53" s="658"/>
      <c r="J53" s="658"/>
      <c r="K53" s="658"/>
      <c r="L53" s="658"/>
      <c r="M53" s="658"/>
      <c r="N53" s="658"/>
      <c r="O53" s="658"/>
      <c r="P53" s="658"/>
      <c r="Q53" s="658"/>
      <c r="R53" s="658"/>
      <c r="S53" s="658"/>
      <c r="T53" s="658"/>
      <c r="U53" s="658"/>
      <c r="V53" s="658"/>
    </row>
    <row r="54" spans="1:22" x14ac:dyDescent="0.4">
      <c r="A54" s="658"/>
      <c r="B54" s="658"/>
      <c r="C54" s="658"/>
      <c r="D54" s="658"/>
      <c r="E54" s="658"/>
      <c r="F54" s="658"/>
      <c r="G54" s="658"/>
      <c r="H54" s="658"/>
      <c r="I54" s="658"/>
      <c r="J54" s="658"/>
      <c r="K54" s="658"/>
      <c r="L54" s="658"/>
      <c r="M54" s="658"/>
      <c r="N54" s="658"/>
      <c r="O54" s="658"/>
      <c r="P54" s="658"/>
      <c r="Q54" s="658"/>
      <c r="R54" s="658"/>
      <c r="S54" s="658"/>
      <c r="T54" s="658"/>
      <c r="U54" s="658"/>
      <c r="V54" s="658"/>
    </row>
    <row r="55" spans="1:22" x14ac:dyDescent="0.4">
      <c r="A55" s="658"/>
      <c r="B55" s="658"/>
      <c r="C55" s="658"/>
      <c r="D55" s="658"/>
      <c r="E55" s="658"/>
      <c r="F55" s="658"/>
      <c r="G55" s="658"/>
      <c r="H55" s="658"/>
      <c r="I55" s="658"/>
      <c r="J55" s="658"/>
      <c r="K55" s="658"/>
      <c r="L55" s="658"/>
      <c r="M55" s="658"/>
      <c r="N55" s="658"/>
      <c r="O55" s="658"/>
      <c r="P55" s="658"/>
      <c r="Q55" s="658"/>
      <c r="R55" s="658"/>
      <c r="S55" s="658"/>
      <c r="T55" s="658"/>
      <c r="U55" s="658"/>
      <c r="V55" s="658"/>
    </row>
    <row r="56" spans="1:22" x14ac:dyDescent="0.4">
      <c r="A56" s="658"/>
      <c r="B56" s="658"/>
      <c r="C56" s="658"/>
      <c r="D56" s="658"/>
      <c r="E56" s="658"/>
      <c r="F56" s="658"/>
      <c r="G56" s="658"/>
      <c r="H56" s="658"/>
      <c r="I56" s="658"/>
      <c r="J56" s="658"/>
      <c r="K56" s="658"/>
      <c r="L56" s="658"/>
      <c r="M56" s="658"/>
      <c r="N56" s="658"/>
      <c r="O56" s="658"/>
      <c r="P56" s="658"/>
      <c r="Q56" s="658"/>
      <c r="R56" s="658"/>
      <c r="S56" s="658"/>
      <c r="T56" s="658"/>
      <c r="U56" s="658"/>
      <c r="V56" s="658"/>
    </row>
    <row r="57" spans="1:22" hidden="1" x14ac:dyDescent="0.4">
      <c r="A57" s="658"/>
      <c r="B57" s="658"/>
      <c r="C57" s="658"/>
      <c r="D57" s="658"/>
      <c r="E57" s="658"/>
      <c r="F57" s="658"/>
      <c r="G57" s="658"/>
      <c r="H57" s="658"/>
      <c r="I57" s="658"/>
      <c r="J57" s="658"/>
      <c r="K57" s="658"/>
      <c r="L57" s="658"/>
      <c r="M57" s="658"/>
      <c r="N57" s="658"/>
      <c r="O57" s="658"/>
      <c r="P57" s="658"/>
      <c r="Q57" s="658"/>
      <c r="R57" s="658"/>
      <c r="S57" s="658"/>
      <c r="T57" s="658"/>
      <c r="U57" s="658"/>
      <c r="V57" s="658"/>
    </row>
    <row r="58" spans="1:22" hidden="1" x14ac:dyDescent="0.4">
      <c r="A58" s="658"/>
      <c r="B58" s="658"/>
      <c r="C58" s="658"/>
      <c r="D58" s="658"/>
      <c r="E58" s="658"/>
      <c r="F58" s="658"/>
      <c r="G58" s="658"/>
      <c r="H58" s="658"/>
      <c r="I58" s="658"/>
      <c r="J58" s="658"/>
      <c r="K58" s="658"/>
      <c r="L58" s="658"/>
      <c r="M58" s="658"/>
      <c r="N58" s="658"/>
      <c r="O58" s="658"/>
      <c r="P58" s="658"/>
      <c r="Q58" s="658"/>
      <c r="R58" s="658"/>
      <c r="S58" s="658"/>
      <c r="T58" s="658"/>
      <c r="U58" s="658"/>
      <c r="V58" s="658"/>
    </row>
    <row r="59" spans="1:22" hidden="1" x14ac:dyDescent="0.4">
      <c r="A59" s="658"/>
      <c r="B59" s="658"/>
      <c r="C59" s="658"/>
      <c r="D59" s="658"/>
      <c r="E59" s="658"/>
      <c r="F59" s="658"/>
      <c r="G59" s="658"/>
      <c r="H59" s="658"/>
      <c r="I59" s="658"/>
      <c r="J59" s="658"/>
      <c r="K59" s="658"/>
      <c r="L59" s="658"/>
      <c r="M59" s="658"/>
      <c r="N59" s="658"/>
      <c r="O59" s="658"/>
      <c r="P59" s="658"/>
      <c r="Q59" s="658"/>
      <c r="R59" s="658"/>
      <c r="S59" s="658"/>
      <c r="T59" s="658"/>
      <c r="U59" s="658"/>
      <c r="V59" s="658"/>
    </row>
    <row r="60" spans="1:22" hidden="1" x14ac:dyDescent="0.4">
      <c r="A60" s="658"/>
      <c r="B60" s="658"/>
      <c r="C60" s="658"/>
      <c r="D60" s="658"/>
      <c r="E60" s="658"/>
      <c r="F60" s="658"/>
      <c r="G60" s="658"/>
      <c r="H60" s="658"/>
      <c r="I60" s="658"/>
      <c r="J60" s="658"/>
      <c r="K60" s="658"/>
      <c r="L60" s="658"/>
      <c r="M60" s="658"/>
      <c r="N60" s="658"/>
      <c r="O60" s="658"/>
      <c r="P60" s="658"/>
      <c r="Q60" s="658"/>
      <c r="R60" s="658"/>
      <c r="S60" s="658"/>
      <c r="T60" s="658"/>
      <c r="U60" s="658"/>
      <c r="V60" s="658"/>
    </row>
    <row r="61" spans="1:22" hidden="1" x14ac:dyDescent="0.4">
      <c r="A61" s="658"/>
      <c r="B61" s="658"/>
      <c r="C61" s="658"/>
      <c r="D61" s="658"/>
      <c r="E61" s="658"/>
      <c r="F61" s="658"/>
      <c r="G61" s="658"/>
      <c r="H61" s="658"/>
      <c r="I61" s="658"/>
      <c r="J61" s="658"/>
      <c r="K61" s="658"/>
      <c r="L61" s="658"/>
      <c r="M61" s="658"/>
      <c r="N61" s="658"/>
      <c r="O61" s="658"/>
      <c r="P61" s="658"/>
      <c r="Q61" s="658"/>
      <c r="R61" s="658"/>
      <c r="S61" s="658"/>
      <c r="T61" s="658"/>
      <c r="U61" s="658"/>
      <c r="V61" s="658"/>
    </row>
    <row r="62" spans="1:22" hidden="1" x14ac:dyDescent="0.4">
      <c r="A62" s="658"/>
      <c r="B62" s="658"/>
      <c r="C62" s="658"/>
      <c r="D62" s="658"/>
      <c r="E62" s="658"/>
      <c r="F62" s="658"/>
      <c r="G62" s="658"/>
      <c r="H62" s="658"/>
      <c r="I62" s="658"/>
      <c r="J62" s="658"/>
      <c r="K62" s="658"/>
      <c r="L62" s="658"/>
      <c r="M62" s="658"/>
      <c r="N62" s="658"/>
      <c r="O62" s="658"/>
      <c r="P62" s="658"/>
      <c r="Q62" s="658"/>
      <c r="R62" s="658"/>
      <c r="S62" s="658"/>
      <c r="T62" s="658"/>
      <c r="U62" s="658"/>
      <c r="V62" s="658"/>
    </row>
    <row r="63" spans="1:22" hidden="1" x14ac:dyDescent="0.4">
      <c r="A63" s="658"/>
      <c r="B63" s="658"/>
      <c r="C63" s="658"/>
      <c r="D63" s="658"/>
      <c r="E63" s="658"/>
      <c r="F63" s="658"/>
      <c r="G63" s="658"/>
      <c r="H63" s="658"/>
      <c r="I63" s="658"/>
      <c r="J63" s="658"/>
      <c r="K63" s="658"/>
      <c r="L63" s="658"/>
      <c r="M63" s="658"/>
      <c r="N63" s="658"/>
      <c r="O63" s="658"/>
      <c r="P63" s="658"/>
      <c r="Q63" s="658"/>
      <c r="R63" s="658"/>
      <c r="S63" s="658"/>
      <c r="T63" s="658"/>
      <c r="U63" s="658"/>
      <c r="V63" s="658"/>
    </row>
    <row r="64" spans="1:22" hidden="1" x14ac:dyDescent="0.4">
      <c r="A64" s="658"/>
      <c r="B64" s="658"/>
      <c r="C64" s="658"/>
      <c r="D64" s="658"/>
      <c r="E64" s="658"/>
      <c r="F64" s="658"/>
      <c r="G64" s="658"/>
      <c r="H64" s="658"/>
      <c r="I64" s="658"/>
      <c r="J64" s="658"/>
      <c r="K64" s="658"/>
      <c r="L64" s="658"/>
      <c r="M64" s="658"/>
      <c r="N64" s="658"/>
      <c r="O64" s="658"/>
      <c r="P64" s="658"/>
      <c r="Q64" s="658"/>
      <c r="R64" s="658"/>
      <c r="S64" s="658"/>
      <c r="T64" s="658"/>
      <c r="U64" s="658"/>
      <c r="V64" s="658"/>
    </row>
    <row r="65" spans="1:22" hidden="1" x14ac:dyDescent="0.4">
      <c r="A65" s="658"/>
      <c r="B65" s="658"/>
      <c r="C65" s="658"/>
      <c r="D65" s="658"/>
      <c r="E65" s="658"/>
      <c r="F65" s="658"/>
      <c r="G65" s="658"/>
      <c r="H65" s="658"/>
      <c r="I65" s="658"/>
      <c r="J65" s="658"/>
      <c r="K65" s="658"/>
      <c r="L65" s="658"/>
      <c r="M65" s="658"/>
      <c r="N65" s="658"/>
      <c r="O65" s="658"/>
      <c r="P65" s="658"/>
      <c r="Q65" s="658"/>
      <c r="R65" s="658"/>
      <c r="S65" s="658"/>
      <c r="T65" s="658"/>
      <c r="U65" s="658"/>
      <c r="V65" s="658"/>
    </row>
    <row r="66" spans="1:22" hidden="1" x14ac:dyDescent="0.4">
      <c r="A66" s="658"/>
      <c r="B66" s="658"/>
      <c r="C66" s="658"/>
      <c r="D66" s="658"/>
      <c r="E66" s="658"/>
      <c r="F66" s="658"/>
      <c r="G66" s="658"/>
      <c r="H66" s="658"/>
      <c r="I66" s="658"/>
      <c r="J66" s="658"/>
      <c r="K66" s="658"/>
      <c r="L66" s="658"/>
      <c r="M66" s="658"/>
      <c r="N66" s="658"/>
      <c r="O66" s="658"/>
      <c r="P66" s="658"/>
      <c r="Q66" s="658"/>
      <c r="R66" s="658"/>
      <c r="S66" s="658"/>
      <c r="T66" s="658"/>
      <c r="U66" s="658"/>
      <c r="V66" s="658"/>
    </row>
    <row r="67" spans="1:22" hidden="1" x14ac:dyDescent="0.4">
      <c r="A67" s="658"/>
      <c r="B67" s="658"/>
      <c r="C67" s="658"/>
      <c r="D67" s="658"/>
      <c r="E67" s="658"/>
      <c r="F67" s="658"/>
      <c r="G67" s="658"/>
      <c r="H67" s="658"/>
      <c r="I67" s="658"/>
      <c r="J67" s="658"/>
      <c r="K67" s="658"/>
      <c r="L67" s="658"/>
      <c r="M67" s="658"/>
      <c r="N67" s="658"/>
      <c r="O67" s="658"/>
      <c r="P67" s="658"/>
      <c r="Q67" s="658"/>
      <c r="R67" s="658"/>
      <c r="S67" s="658"/>
      <c r="T67" s="658"/>
      <c r="U67" s="658"/>
      <c r="V67" s="658"/>
    </row>
    <row r="68" spans="1:22" hidden="1" x14ac:dyDescent="0.4">
      <c r="A68" s="658"/>
      <c r="B68" s="658"/>
      <c r="C68" s="658"/>
      <c r="D68" s="658"/>
      <c r="E68" s="658"/>
      <c r="F68" s="658"/>
      <c r="G68" s="658"/>
      <c r="H68" s="658"/>
      <c r="I68" s="658"/>
      <c r="J68" s="658"/>
      <c r="K68" s="658"/>
      <c r="L68" s="658"/>
      <c r="M68" s="658"/>
      <c r="N68" s="658"/>
      <c r="O68" s="658"/>
      <c r="P68" s="658"/>
      <c r="Q68" s="658"/>
      <c r="R68" s="658"/>
      <c r="S68" s="658"/>
      <c r="T68" s="658"/>
      <c r="U68" s="658"/>
      <c r="V68" s="658"/>
    </row>
    <row r="69" spans="1:22" hidden="1" x14ac:dyDescent="0.4">
      <c r="A69" s="658"/>
      <c r="B69" s="658"/>
      <c r="C69" s="658"/>
      <c r="D69" s="658"/>
      <c r="E69" s="658"/>
      <c r="F69" s="658"/>
      <c r="G69" s="658"/>
      <c r="H69" s="658"/>
      <c r="I69" s="658"/>
      <c r="J69" s="658"/>
      <c r="K69" s="658"/>
      <c r="L69" s="658"/>
      <c r="M69" s="658"/>
      <c r="N69" s="658"/>
      <c r="O69" s="658"/>
      <c r="P69" s="658"/>
      <c r="Q69" s="658"/>
      <c r="R69" s="658"/>
      <c r="S69" s="658"/>
      <c r="T69" s="658"/>
      <c r="U69" s="658"/>
      <c r="V69" s="658"/>
    </row>
    <row r="70" spans="1:22" hidden="1" x14ac:dyDescent="0.4">
      <c r="A70" s="658"/>
      <c r="B70" s="658"/>
      <c r="C70" s="658"/>
      <c r="D70" s="658"/>
      <c r="E70" s="658"/>
      <c r="F70" s="658"/>
      <c r="G70" s="658"/>
      <c r="H70" s="658"/>
      <c r="I70" s="658"/>
      <c r="J70" s="658"/>
      <c r="K70" s="658"/>
      <c r="L70" s="658"/>
      <c r="M70" s="658"/>
      <c r="N70" s="658"/>
      <c r="O70" s="658"/>
      <c r="P70" s="658"/>
      <c r="Q70" s="658"/>
      <c r="R70" s="658"/>
      <c r="S70" s="658"/>
      <c r="T70" s="658"/>
      <c r="U70" s="658"/>
      <c r="V70" s="658"/>
    </row>
    <row r="71" spans="1:22" hidden="1" x14ac:dyDescent="0.4">
      <c r="A71" s="658"/>
      <c r="B71" s="658"/>
      <c r="C71" s="658"/>
      <c r="D71" s="658"/>
      <c r="E71" s="658"/>
      <c r="F71" s="658"/>
      <c r="G71" s="658"/>
      <c r="H71" s="658"/>
      <c r="I71" s="658"/>
      <c r="J71" s="658"/>
      <c r="K71" s="658"/>
      <c r="L71" s="658"/>
      <c r="M71" s="658"/>
      <c r="N71" s="658"/>
      <c r="O71" s="658"/>
      <c r="P71" s="658"/>
      <c r="Q71" s="658"/>
      <c r="R71" s="658"/>
      <c r="S71" s="658"/>
      <c r="T71" s="658"/>
      <c r="U71" s="658"/>
      <c r="V71" s="658"/>
    </row>
    <row r="72" spans="1:22" hidden="1" x14ac:dyDescent="0.4">
      <c r="A72" s="658"/>
      <c r="B72" s="658"/>
      <c r="C72" s="658"/>
      <c r="D72" s="658"/>
      <c r="E72" s="658"/>
      <c r="F72" s="658"/>
      <c r="G72" s="658"/>
      <c r="H72" s="658"/>
      <c r="I72" s="658"/>
      <c r="J72" s="658"/>
      <c r="K72" s="658"/>
      <c r="L72" s="658"/>
      <c r="M72" s="658"/>
      <c r="N72" s="658"/>
      <c r="O72" s="658"/>
      <c r="P72" s="658"/>
      <c r="Q72" s="658"/>
      <c r="R72" s="658"/>
      <c r="S72" s="658"/>
      <c r="T72" s="658"/>
      <c r="U72" s="658"/>
      <c r="V72" s="658"/>
    </row>
    <row r="73" spans="1:22" hidden="1" x14ac:dyDescent="0.4">
      <c r="A73" s="658"/>
      <c r="B73" s="658"/>
      <c r="C73" s="658"/>
      <c r="D73" s="658"/>
      <c r="E73" s="658"/>
      <c r="F73" s="658"/>
      <c r="G73" s="658"/>
      <c r="H73" s="658"/>
      <c r="I73" s="658"/>
      <c r="J73" s="658"/>
      <c r="K73" s="658"/>
      <c r="L73" s="658"/>
      <c r="M73" s="658"/>
      <c r="N73" s="658"/>
      <c r="O73" s="658"/>
      <c r="P73" s="658"/>
      <c r="Q73" s="658"/>
      <c r="R73" s="658"/>
      <c r="S73" s="658"/>
      <c r="T73" s="658"/>
      <c r="U73" s="658"/>
      <c r="V73" s="658"/>
    </row>
    <row r="74" spans="1:22" hidden="1" x14ac:dyDescent="0.4">
      <c r="A74" s="658"/>
      <c r="B74" s="658"/>
      <c r="C74" s="658"/>
      <c r="D74" s="658"/>
      <c r="E74" s="658"/>
      <c r="F74" s="658"/>
      <c r="G74" s="658"/>
      <c r="H74" s="658"/>
      <c r="I74" s="658"/>
      <c r="J74" s="658"/>
      <c r="K74" s="658"/>
      <c r="L74" s="658"/>
      <c r="M74" s="658"/>
      <c r="N74" s="658"/>
      <c r="O74" s="658"/>
      <c r="P74" s="658"/>
      <c r="Q74" s="658"/>
      <c r="R74" s="658"/>
      <c r="S74" s="658"/>
      <c r="T74" s="658"/>
      <c r="U74" s="658"/>
      <c r="V74" s="658"/>
    </row>
    <row r="75" spans="1:22" hidden="1" x14ac:dyDescent="0.4">
      <c r="A75" s="658"/>
      <c r="B75" s="658"/>
      <c r="C75" s="658"/>
      <c r="D75" s="658"/>
      <c r="E75" s="658"/>
      <c r="F75" s="658"/>
      <c r="G75" s="658"/>
      <c r="H75" s="658"/>
      <c r="I75" s="658"/>
      <c r="J75" s="658"/>
      <c r="K75" s="658"/>
      <c r="L75" s="658"/>
      <c r="M75" s="658"/>
      <c r="N75" s="658"/>
      <c r="O75" s="658"/>
      <c r="P75" s="658"/>
      <c r="Q75" s="658"/>
      <c r="R75" s="658"/>
      <c r="S75" s="658"/>
      <c r="T75" s="658"/>
      <c r="U75" s="658"/>
      <c r="V75" s="658"/>
    </row>
    <row r="76" spans="1:22" hidden="1" x14ac:dyDescent="0.4">
      <c r="A76" s="658"/>
      <c r="B76" s="658"/>
      <c r="C76" s="658"/>
      <c r="D76" s="658"/>
      <c r="E76" s="658"/>
      <c r="F76" s="658"/>
      <c r="G76" s="658"/>
      <c r="H76" s="658"/>
      <c r="I76" s="658"/>
      <c r="J76" s="658"/>
      <c r="K76" s="658"/>
      <c r="L76" s="658"/>
      <c r="M76" s="658"/>
      <c r="N76" s="658"/>
      <c r="O76" s="658"/>
      <c r="P76" s="658"/>
      <c r="Q76" s="658"/>
      <c r="R76" s="658"/>
      <c r="S76" s="658"/>
      <c r="T76" s="658"/>
      <c r="U76" s="658"/>
      <c r="V76" s="658"/>
    </row>
    <row r="77" spans="1:22" hidden="1" x14ac:dyDescent="0.4">
      <c r="A77" s="658"/>
      <c r="B77" s="658"/>
      <c r="C77" s="658"/>
      <c r="D77" s="658"/>
      <c r="E77" s="658"/>
      <c r="F77" s="658"/>
      <c r="G77" s="658"/>
      <c r="H77" s="658"/>
      <c r="I77" s="658"/>
      <c r="J77" s="658"/>
      <c r="K77" s="658"/>
      <c r="L77" s="658"/>
      <c r="M77" s="658"/>
      <c r="N77" s="658"/>
      <c r="O77" s="658"/>
      <c r="P77" s="658"/>
      <c r="Q77" s="658"/>
      <c r="R77" s="658"/>
      <c r="S77" s="658"/>
      <c r="T77" s="658"/>
      <c r="U77" s="658"/>
      <c r="V77" s="658"/>
    </row>
    <row r="78" spans="1:22" hidden="1" x14ac:dyDescent="0.4">
      <c r="A78" s="658"/>
      <c r="B78" s="658"/>
      <c r="C78" s="658"/>
      <c r="D78" s="658"/>
      <c r="E78" s="658"/>
      <c r="F78" s="658"/>
      <c r="G78" s="658"/>
      <c r="H78" s="658"/>
      <c r="I78" s="658"/>
      <c r="J78" s="658"/>
      <c r="K78" s="658"/>
      <c r="L78" s="658"/>
      <c r="M78" s="658"/>
      <c r="N78" s="658"/>
      <c r="O78" s="658"/>
      <c r="P78" s="658"/>
      <c r="Q78" s="658"/>
      <c r="R78" s="658"/>
      <c r="S78" s="658"/>
      <c r="T78" s="658"/>
      <c r="U78" s="658"/>
      <c r="V78" s="658"/>
    </row>
    <row r="79" spans="1:22" hidden="1" x14ac:dyDescent="0.4">
      <c r="A79" s="658"/>
      <c r="B79" s="658"/>
      <c r="C79" s="658"/>
      <c r="D79" s="658"/>
      <c r="E79" s="658"/>
      <c r="F79" s="658"/>
      <c r="G79" s="658"/>
      <c r="H79" s="658"/>
      <c r="I79" s="658"/>
      <c r="J79" s="658"/>
      <c r="K79" s="658"/>
      <c r="L79" s="658"/>
      <c r="M79" s="658"/>
      <c r="N79" s="658"/>
      <c r="O79" s="658"/>
      <c r="P79" s="658"/>
      <c r="Q79" s="658"/>
      <c r="R79" s="658"/>
      <c r="S79" s="658"/>
      <c r="T79" s="658"/>
      <c r="U79" s="658"/>
      <c r="V79" s="658"/>
    </row>
    <row r="80" spans="1:22" hidden="1" x14ac:dyDescent="0.4">
      <c r="A80" s="658"/>
      <c r="B80" s="658"/>
      <c r="C80" s="658"/>
      <c r="D80" s="658"/>
      <c r="E80" s="658"/>
      <c r="F80" s="658"/>
      <c r="G80" s="658"/>
      <c r="H80" s="658"/>
      <c r="I80" s="658"/>
      <c r="J80" s="658"/>
      <c r="K80" s="658"/>
      <c r="L80" s="658"/>
      <c r="M80" s="658"/>
      <c r="N80" s="658"/>
      <c r="O80" s="658"/>
      <c r="P80" s="658"/>
      <c r="Q80" s="658"/>
      <c r="R80" s="658"/>
      <c r="S80" s="658"/>
      <c r="T80" s="658"/>
      <c r="U80" s="658"/>
      <c r="V80" s="658"/>
    </row>
    <row r="81" spans="1:22" hidden="1" x14ac:dyDescent="0.4">
      <c r="A81" s="658"/>
      <c r="B81" s="658"/>
      <c r="C81" s="658"/>
      <c r="D81" s="658"/>
      <c r="E81" s="658"/>
      <c r="F81" s="658"/>
      <c r="G81" s="658"/>
      <c r="H81" s="658"/>
      <c r="I81" s="658"/>
      <c r="J81" s="658"/>
      <c r="K81" s="658"/>
      <c r="L81" s="658"/>
      <c r="M81" s="658"/>
      <c r="N81" s="658"/>
      <c r="O81" s="658"/>
      <c r="P81" s="658"/>
      <c r="Q81" s="658"/>
      <c r="R81" s="658"/>
      <c r="S81" s="658"/>
      <c r="T81" s="658"/>
      <c r="U81" s="658"/>
      <c r="V81" s="658"/>
    </row>
    <row r="82" spans="1:22" hidden="1" x14ac:dyDescent="0.4">
      <c r="A82" s="658"/>
      <c r="B82" s="658"/>
      <c r="C82" s="658"/>
      <c r="D82" s="658"/>
      <c r="E82" s="658"/>
      <c r="F82" s="658"/>
      <c r="G82" s="658"/>
      <c r="H82" s="658"/>
      <c r="I82" s="658"/>
      <c r="J82" s="658"/>
      <c r="K82" s="658"/>
      <c r="L82" s="658"/>
      <c r="M82" s="658"/>
      <c r="N82" s="658"/>
      <c r="O82" s="658"/>
      <c r="P82" s="658"/>
      <c r="Q82" s="658"/>
      <c r="R82" s="658"/>
      <c r="S82" s="658"/>
      <c r="T82" s="658"/>
      <c r="U82" s="658"/>
      <c r="V82" s="658"/>
    </row>
    <row r="83" spans="1:22" hidden="1" x14ac:dyDescent="0.4">
      <c r="A83" s="658"/>
      <c r="B83" s="658"/>
      <c r="C83" s="658"/>
      <c r="D83" s="658"/>
      <c r="E83" s="658"/>
      <c r="F83" s="658"/>
      <c r="G83" s="658"/>
      <c r="H83" s="658"/>
      <c r="I83" s="658"/>
      <c r="J83" s="658"/>
      <c r="K83" s="658"/>
      <c r="L83" s="658"/>
      <c r="M83" s="658"/>
      <c r="N83" s="658"/>
      <c r="O83" s="658"/>
      <c r="P83" s="658"/>
      <c r="Q83" s="658"/>
      <c r="R83" s="658"/>
      <c r="S83" s="658"/>
      <c r="T83" s="658"/>
      <c r="U83" s="658"/>
      <c r="V83" s="658"/>
    </row>
    <row r="84" spans="1:22" hidden="1" x14ac:dyDescent="0.4">
      <c r="A84" s="658"/>
      <c r="B84" s="658"/>
      <c r="C84" s="658"/>
      <c r="D84" s="658"/>
      <c r="E84" s="658"/>
      <c r="F84" s="658"/>
      <c r="G84" s="658"/>
      <c r="H84" s="658"/>
      <c r="I84" s="658"/>
      <c r="J84" s="658"/>
      <c r="K84" s="658"/>
      <c r="L84" s="658"/>
      <c r="M84" s="658"/>
      <c r="N84" s="658"/>
      <c r="O84" s="658"/>
      <c r="P84" s="658"/>
      <c r="Q84" s="658"/>
      <c r="R84" s="658"/>
      <c r="S84" s="658"/>
      <c r="T84" s="658"/>
      <c r="U84" s="658"/>
      <c r="V84" s="658"/>
    </row>
    <row r="85" spans="1:22" hidden="1" x14ac:dyDescent="0.4">
      <c r="A85" s="658"/>
      <c r="B85" s="658"/>
      <c r="C85" s="658"/>
      <c r="D85" s="658"/>
      <c r="E85" s="658"/>
      <c r="F85" s="658"/>
      <c r="G85" s="658"/>
      <c r="H85" s="658"/>
      <c r="I85" s="658"/>
      <c r="J85" s="658"/>
      <c r="K85" s="658"/>
      <c r="L85" s="658"/>
      <c r="M85" s="658"/>
      <c r="N85" s="658"/>
      <c r="O85" s="658"/>
      <c r="P85" s="658"/>
      <c r="Q85" s="658"/>
      <c r="R85" s="658"/>
      <c r="S85" s="658"/>
      <c r="T85" s="658"/>
      <c r="U85" s="658"/>
      <c r="V85" s="658"/>
    </row>
    <row r="86" spans="1:22" hidden="1" x14ac:dyDescent="0.4">
      <c r="A86" s="658"/>
      <c r="B86" s="658"/>
      <c r="C86" s="658"/>
      <c r="D86" s="658"/>
      <c r="E86" s="658"/>
      <c r="F86" s="658"/>
      <c r="G86" s="658"/>
      <c r="H86" s="658"/>
      <c r="I86" s="658"/>
      <c r="J86" s="658"/>
      <c r="K86" s="658"/>
      <c r="L86" s="658"/>
      <c r="M86" s="658"/>
      <c r="N86" s="658"/>
      <c r="O86" s="658"/>
      <c r="P86" s="658"/>
      <c r="Q86" s="658"/>
      <c r="R86" s="658"/>
      <c r="S86" s="658"/>
      <c r="T86" s="658"/>
      <c r="U86" s="658"/>
      <c r="V86" s="658"/>
    </row>
    <row r="87" spans="1:22" hidden="1" x14ac:dyDescent="0.4">
      <c r="A87" s="658"/>
      <c r="B87" s="658"/>
      <c r="C87" s="658"/>
      <c r="D87" s="658"/>
      <c r="E87" s="658"/>
      <c r="F87" s="658"/>
      <c r="G87" s="658"/>
      <c r="H87" s="658"/>
      <c r="I87" s="658"/>
      <c r="J87" s="658"/>
      <c r="K87" s="658"/>
      <c r="L87" s="658"/>
      <c r="M87" s="658"/>
      <c r="N87" s="658"/>
      <c r="O87" s="658"/>
      <c r="P87" s="658"/>
      <c r="Q87" s="658"/>
      <c r="R87" s="658"/>
      <c r="S87" s="658"/>
      <c r="T87" s="658"/>
      <c r="U87" s="658"/>
      <c r="V87" s="658"/>
    </row>
    <row r="88" spans="1:22" hidden="1" x14ac:dyDescent="0.4">
      <c r="A88" s="658"/>
      <c r="B88" s="658"/>
      <c r="C88" s="658"/>
      <c r="D88" s="658"/>
      <c r="E88" s="658"/>
      <c r="F88" s="658"/>
      <c r="G88" s="658"/>
      <c r="H88" s="658"/>
      <c r="I88" s="658"/>
      <c r="J88" s="658"/>
      <c r="K88" s="658"/>
      <c r="L88" s="658"/>
      <c r="M88" s="658"/>
      <c r="N88" s="658"/>
      <c r="O88" s="658"/>
      <c r="P88" s="658"/>
      <c r="Q88" s="658"/>
      <c r="R88" s="658"/>
      <c r="S88" s="658"/>
      <c r="T88" s="658"/>
      <c r="U88" s="658"/>
      <c r="V88" s="658"/>
    </row>
    <row r="89" spans="1:22" hidden="1" x14ac:dyDescent="0.4">
      <c r="A89" s="658"/>
      <c r="B89" s="658"/>
      <c r="C89" s="658"/>
      <c r="D89" s="658"/>
      <c r="E89" s="658"/>
      <c r="F89" s="658"/>
      <c r="G89" s="658"/>
      <c r="H89" s="658"/>
      <c r="I89" s="658"/>
      <c r="J89" s="658"/>
      <c r="K89" s="658"/>
      <c r="L89" s="658"/>
      <c r="M89" s="658"/>
      <c r="N89" s="658"/>
      <c r="O89" s="658"/>
      <c r="P89" s="658"/>
      <c r="Q89" s="658"/>
      <c r="R89" s="658"/>
      <c r="S89" s="658"/>
      <c r="T89" s="658"/>
      <c r="U89" s="658"/>
      <c r="V89" s="658"/>
    </row>
    <row r="90" spans="1:22" hidden="1" x14ac:dyDescent="0.4">
      <c r="A90" s="658"/>
      <c r="B90" s="658"/>
      <c r="C90" s="658"/>
      <c r="D90" s="658"/>
      <c r="E90" s="658"/>
      <c r="F90" s="658"/>
      <c r="G90" s="658"/>
      <c r="H90" s="658"/>
      <c r="I90" s="658"/>
      <c r="J90" s="658"/>
      <c r="K90" s="658"/>
      <c r="L90" s="658"/>
      <c r="M90" s="658"/>
      <c r="N90" s="658"/>
      <c r="O90" s="658"/>
      <c r="P90" s="658"/>
      <c r="Q90" s="658"/>
      <c r="R90" s="658"/>
      <c r="S90" s="658"/>
      <c r="T90" s="658"/>
      <c r="U90" s="658"/>
      <c r="V90" s="658"/>
    </row>
    <row r="91" spans="1:22" hidden="1" x14ac:dyDescent="0.4">
      <c r="A91" s="658"/>
      <c r="B91" s="658"/>
      <c r="C91" s="658"/>
      <c r="D91" s="658"/>
      <c r="E91" s="658"/>
      <c r="F91" s="658"/>
      <c r="G91" s="658"/>
      <c r="H91" s="658"/>
      <c r="I91" s="658"/>
      <c r="J91" s="658"/>
      <c r="K91" s="658"/>
      <c r="L91" s="658"/>
      <c r="M91" s="658"/>
      <c r="N91" s="658"/>
      <c r="O91" s="658"/>
      <c r="P91" s="658"/>
      <c r="Q91" s="658"/>
      <c r="R91" s="658"/>
      <c r="S91" s="658"/>
      <c r="T91" s="658"/>
      <c r="U91" s="658"/>
      <c r="V91" s="658"/>
    </row>
    <row r="92" spans="1:22" hidden="1" x14ac:dyDescent="0.4">
      <c r="A92" s="658"/>
      <c r="B92" s="658"/>
      <c r="C92" s="658"/>
      <c r="D92" s="658"/>
      <c r="E92" s="658"/>
      <c r="F92" s="658"/>
      <c r="G92" s="658"/>
      <c r="H92" s="658"/>
      <c r="I92" s="658"/>
      <c r="J92" s="658"/>
      <c r="K92" s="658"/>
      <c r="L92" s="658"/>
      <c r="M92" s="658"/>
      <c r="N92" s="658"/>
      <c r="O92" s="658"/>
      <c r="P92" s="658"/>
      <c r="Q92" s="658"/>
      <c r="R92" s="658"/>
      <c r="S92" s="658"/>
      <c r="T92" s="658"/>
      <c r="U92" s="658"/>
      <c r="V92" s="658"/>
    </row>
    <row r="93" spans="1:22" hidden="1" x14ac:dyDescent="0.4">
      <c r="A93" s="658"/>
      <c r="B93" s="658"/>
      <c r="C93" s="658"/>
      <c r="D93" s="658"/>
      <c r="E93" s="658"/>
      <c r="F93" s="658"/>
      <c r="G93" s="658"/>
      <c r="H93" s="658"/>
      <c r="I93" s="658"/>
      <c r="J93" s="658"/>
      <c r="K93" s="658"/>
      <c r="L93" s="658"/>
      <c r="M93" s="658"/>
      <c r="N93" s="658"/>
      <c r="O93" s="658"/>
      <c r="P93" s="658"/>
      <c r="Q93" s="658"/>
      <c r="R93" s="658"/>
      <c r="S93" s="658"/>
      <c r="T93" s="658"/>
      <c r="U93" s="658"/>
      <c r="V93" s="658"/>
    </row>
    <row r="94" spans="1:22" hidden="1" x14ac:dyDescent="0.4">
      <c r="A94" s="658"/>
      <c r="B94" s="658"/>
      <c r="C94" s="658"/>
      <c r="D94" s="658"/>
      <c r="E94" s="658"/>
      <c r="F94" s="658"/>
      <c r="G94" s="658"/>
      <c r="H94" s="658"/>
      <c r="I94" s="658"/>
      <c r="J94" s="658"/>
      <c r="K94" s="658"/>
      <c r="L94" s="658"/>
      <c r="M94" s="658"/>
      <c r="N94" s="658"/>
      <c r="O94" s="658"/>
      <c r="P94" s="658"/>
      <c r="Q94" s="658"/>
      <c r="R94" s="658"/>
      <c r="S94" s="658"/>
      <c r="T94" s="658"/>
      <c r="U94" s="658"/>
      <c r="V94" s="658"/>
    </row>
    <row r="95" spans="1:22" hidden="1" x14ac:dyDescent="0.4">
      <c r="A95" s="658"/>
      <c r="B95" s="658"/>
      <c r="C95" s="658"/>
      <c r="D95" s="658"/>
      <c r="E95" s="658"/>
      <c r="F95" s="658"/>
      <c r="G95" s="658"/>
      <c r="H95" s="658"/>
      <c r="I95" s="658"/>
      <c r="J95" s="658"/>
      <c r="K95" s="658"/>
      <c r="L95" s="658"/>
      <c r="M95" s="658"/>
      <c r="N95" s="658"/>
      <c r="O95" s="658"/>
      <c r="P95" s="658"/>
      <c r="Q95" s="658"/>
      <c r="R95" s="658"/>
      <c r="S95" s="658"/>
      <c r="T95" s="658"/>
      <c r="U95" s="658"/>
      <c r="V95" s="658"/>
    </row>
    <row r="96" spans="1:22" hidden="1" x14ac:dyDescent="0.4">
      <c r="A96" s="658"/>
      <c r="B96" s="658"/>
      <c r="C96" s="658"/>
      <c r="D96" s="658"/>
      <c r="E96" s="658"/>
      <c r="F96" s="658"/>
      <c r="G96" s="658"/>
      <c r="H96" s="658"/>
      <c r="I96" s="658"/>
      <c r="J96" s="658"/>
      <c r="K96" s="658"/>
      <c r="L96" s="658"/>
      <c r="M96" s="658"/>
      <c r="N96" s="658"/>
      <c r="O96" s="658"/>
      <c r="P96" s="658"/>
      <c r="Q96" s="658"/>
      <c r="R96" s="658"/>
      <c r="S96" s="658"/>
      <c r="T96" s="658"/>
      <c r="U96" s="658"/>
      <c r="V96" s="658"/>
    </row>
    <row r="97" spans="1:22" hidden="1" x14ac:dyDescent="0.4">
      <c r="A97" s="658"/>
      <c r="B97" s="658"/>
      <c r="C97" s="658"/>
      <c r="D97" s="658"/>
      <c r="E97" s="658"/>
      <c r="F97" s="658"/>
      <c r="G97" s="658"/>
      <c r="H97" s="658"/>
      <c r="I97" s="658"/>
      <c r="J97" s="658"/>
      <c r="K97" s="658"/>
      <c r="L97" s="658"/>
      <c r="M97" s="658"/>
      <c r="N97" s="658"/>
      <c r="O97" s="658"/>
      <c r="P97" s="658"/>
      <c r="Q97" s="658"/>
      <c r="R97" s="658"/>
      <c r="S97" s="658"/>
      <c r="T97" s="658"/>
      <c r="U97" s="658"/>
      <c r="V97" s="658"/>
    </row>
    <row r="98" spans="1:22" hidden="1" x14ac:dyDescent="0.4">
      <c r="A98" s="658"/>
      <c r="B98" s="658"/>
      <c r="C98" s="658"/>
      <c r="D98" s="658"/>
      <c r="E98" s="658"/>
      <c r="F98" s="658"/>
      <c r="G98" s="658"/>
      <c r="H98" s="658"/>
      <c r="I98" s="658"/>
      <c r="J98" s="658"/>
      <c r="K98" s="658"/>
      <c r="L98" s="658"/>
      <c r="M98" s="658"/>
      <c r="N98" s="658"/>
      <c r="O98" s="658"/>
      <c r="P98" s="658"/>
      <c r="Q98" s="658"/>
      <c r="R98" s="658"/>
      <c r="S98" s="658"/>
      <c r="T98" s="658"/>
      <c r="U98" s="658"/>
      <c r="V98" s="658"/>
    </row>
    <row r="99" spans="1:22" hidden="1" x14ac:dyDescent="0.4">
      <c r="A99" s="658"/>
      <c r="B99" s="658"/>
      <c r="C99" s="658"/>
      <c r="D99" s="658"/>
      <c r="E99" s="658"/>
      <c r="F99" s="658"/>
      <c r="G99" s="658"/>
      <c r="H99" s="658"/>
      <c r="I99" s="658"/>
      <c r="J99" s="658"/>
      <c r="K99" s="658"/>
      <c r="L99" s="658"/>
      <c r="M99" s="658"/>
      <c r="N99" s="658"/>
      <c r="O99" s="658"/>
      <c r="P99" s="658"/>
      <c r="Q99" s="658"/>
      <c r="R99" s="658"/>
      <c r="S99" s="658"/>
      <c r="T99" s="658"/>
      <c r="U99" s="658"/>
      <c r="V99" s="658"/>
    </row>
    <row r="100" spans="1:22" hidden="1" x14ac:dyDescent="0.4">
      <c r="A100" s="658"/>
      <c r="B100" s="658"/>
      <c r="C100" s="658"/>
      <c r="D100" s="658"/>
      <c r="E100" s="658"/>
      <c r="F100" s="658"/>
      <c r="G100" s="658"/>
      <c r="H100" s="658"/>
      <c r="I100" s="658"/>
      <c r="J100" s="658"/>
      <c r="K100" s="658"/>
      <c r="L100" s="658"/>
      <c r="M100" s="658"/>
      <c r="N100" s="658"/>
      <c r="O100" s="658"/>
      <c r="P100" s="658"/>
      <c r="Q100" s="658"/>
      <c r="R100" s="658"/>
      <c r="S100" s="658"/>
      <c r="T100" s="658"/>
      <c r="U100" s="658"/>
      <c r="V100" s="658"/>
    </row>
    <row r="101" spans="1:22" hidden="1" x14ac:dyDescent="0.4">
      <c r="A101" s="658"/>
      <c r="B101" s="658"/>
      <c r="C101" s="658"/>
      <c r="D101" s="658"/>
      <c r="E101" s="658"/>
      <c r="F101" s="658"/>
      <c r="G101" s="658"/>
      <c r="H101" s="658"/>
      <c r="I101" s="658"/>
      <c r="J101" s="658"/>
      <c r="K101" s="658"/>
      <c r="L101" s="658"/>
      <c r="M101" s="658"/>
      <c r="N101" s="658"/>
      <c r="O101" s="658"/>
      <c r="P101" s="658"/>
      <c r="Q101" s="658"/>
      <c r="R101" s="658"/>
      <c r="S101" s="658"/>
      <c r="T101" s="658"/>
      <c r="U101" s="658"/>
      <c r="V101" s="658"/>
    </row>
    <row r="102" spans="1:22" hidden="1" x14ac:dyDescent="0.4">
      <c r="A102" s="658"/>
      <c r="B102" s="658"/>
      <c r="C102" s="658"/>
      <c r="D102" s="658"/>
      <c r="E102" s="658"/>
      <c r="F102" s="658"/>
      <c r="G102" s="658"/>
      <c r="H102" s="658"/>
      <c r="I102" s="658"/>
      <c r="J102" s="658"/>
      <c r="K102" s="658"/>
      <c r="L102" s="658"/>
      <c r="M102" s="658"/>
      <c r="N102" s="658"/>
      <c r="O102" s="658"/>
      <c r="P102" s="658"/>
      <c r="Q102" s="658"/>
      <c r="R102" s="658"/>
      <c r="S102" s="658"/>
      <c r="T102" s="658"/>
      <c r="U102" s="658"/>
      <c r="V102" s="658"/>
    </row>
    <row r="103" spans="1:22" hidden="1" x14ac:dyDescent="0.4">
      <c r="A103" s="658"/>
      <c r="B103" s="658"/>
      <c r="C103" s="658"/>
      <c r="D103" s="658"/>
      <c r="E103" s="658"/>
      <c r="F103" s="658"/>
      <c r="G103" s="658"/>
      <c r="H103" s="658"/>
      <c r="I103" s="658"/>
      <c r="J103" s="658"/>
      <c r="K103" s="658"/>
      <c r="L103" s="658"/>
      <c r="M103" s="658"/>
      <c r="N103" s="658"/>
      <c r="O103" s="658"/>
      <c r="P103" s="658"/>
      <c r="Q103" s="658"/>
      <c r="R103" s="658"/>
      <c r="S103" s="658"/>
      <c r="T103" s="658"/>
      <c r="U103" s="658"/>
      <c r="V103" s="658"/>
    </row>
    <row r="104" spans="1:22" hidden="1" x14ac:dyDescent="0.4">
      <c r="A104" s="658"/>
      <c r="B104" s="658"/>
      <c r="C104" s="658"/>
      <c r="D104" s="658"/>
      <c r="E104" s="658"/>
      <c r="F104" s="658"/>
      <c r="G104" s="658"/>
      <c r="H104" s="658"/>
      <c r="I104" s="658"/>
      <c r="J104" s="658"/>
      <c r="K104" s="658"/>
      <c r="L104" s="658"/>
      <c r="M104" s="658"/>
      <c r="N104" s="658"/>
      <c r="O104" s="658"/>
      <c r="P104" s="658"/>
      <c r="Q104" s="658"/>
      <c r="R104" s="658"/>
      <c r="S104" s="658"/>
      <c r="T104" s="658"/>
      <c r="U104" s="658"/>
      <c r="V104" s="658"/>
    </row>
    <row r="105" spans="1:22" hidden="1" x14ac:dyDescent="0.4">
      <c r="A105" s="658"/>
      <c r="B105" s="658"/>
      <c r="C105" s="658"/>
      <c r="D105" s="658"/>
      <c r="E105" s="658"/>
      <c r="F105" s="658"/>
      <c r="G105" s="658"/>
      <c r="H105" s="658"/>
      <c r="I105" s="658"/>
      <c r="J105" s="658"/>
      <c r="K105" s="658"/>
      <c r="L105" s="658"/>
      <c r="M105" s="658"/>
      <c r="N105" s="658"/>
      <c r="O105" s="658"/>
      <c r="P105" s="658"/>
      <c r="Q105" s="658"/>
      <c r="R105" s="658"/>
      <c r="S105" s="658"/>
      <c r="T105" s="658"/>
      <c r="U105" s="658"/>
      <c r="V105" s="658"/>
    </row>
    <row r="106" spans="1:22" hidden="1" x14ac:dyDescent="0.4">
      <c r="A106" s="658"/>
      <c r="B106" s="658"/>
      <c r="C106" s="658"/>
      <c r="D106" s="658"/>
      <c r="E106" s="658"/>
      <c r="F106" s="658"/>
      <c r="G106" s="658"/>
      <c r="H106" s="658"/>
      <c r="I106" s="658"/>
      <c r="J106" s="658"/>
      <c r="K106" s="658"/>
      <c r="L106" s="658"/>
      <c r="M106" s="658"/>
      <c r="N106" s="658"/>
      <c r="O106" s="658"/>
      <c r="P106" s="658"/>
      <c r="Q106" s="658"/>
      <c r="R106" s="658"/>
      <c r="S106" s="658"/>
      <c r="T106" s="658"/>
      <c r="U106" s="658"/>
      <c r="V106" s="658"/>
    </row>
    <row r="107" spans="1:22" hidden="1" x14ac:dyDescent="0.4">
      <c r="A107" s="658"/>
      <c r="B107" s="658"/>
      <c r="C107" s="658"/>
      <c r="D107" s="658"/>
      <c r="E107" s="658"/>
      <c r="F107" s="658"/>
      <c r="G107" s="658"/>
      <c r="H107" s="658"/>
      <c r="I107" s="658"/>
      <c r="J107" s="658"/>
      <c r="K107" s="658"/>
      <c r="L107" s="658"/>
      <c r="M107" s="658"/>
      <c r="N107" s="658"/>
      <c r="O107" s="658"/>
      <c r="P107" s="658"/>
      <c r="Q107" s="658"/>
      <c r="R107" s="658"/>
      <c r="S107" s="658"/>
      <c r="T107" s="658"/>
      <c r="U107" s="658"/>
      <c r="V107" s="658"/>
    </row>
    <row r="108" spans="1:22" hidden="1" x14ac:dyDescent="0.4">
      <c r="A108" s="658"/>
      <c r="B108" s="658"/>
      <c r="C108" s="658"/>
      <c r="D108" s="658"/>
      <c r="E108" s="658"/>
      <c r="F108" s="658"/>
      <c r="G108" s="658"/>
      <c r="H108" s="658"/>
      <c r="I108" s="658"/>
      <c r="J108" s="658"/>
      <c r="K108" s="658"/>
      <c r="L108" s="658"/>
      <c r="M108" s="658"/>
      <c r="N108" s="658"/>
      <c r="O108" s="658"/>
      <c r="P108" s="658"/>
      <c r="Q108" s="658"/>
      <c r="R108" s="658"/>
      <c r="S108" s="658"/>
      <c r="T108" s="658"/>
      <c r="U108" s="658"/>
      <c r="V108" s="658"/>
    </row>
    <row r="109" spans="1:22" hidden="1" x14ac:dyDescent="0.4">
      <c r="A109" s="658"/>
      <c r="B109" s="658"/>
      <c r="C109" s="658"/>
      <c r="D109" s="658"/>
      <c r="E109" s="658"/>
      <c r="F109" s="658"/>
      <c r="G109" s="658"/>
      <c r="H109" s="658"/>
      <c r="I109" s="658"/>
      <c r="J109" s="658"/>
      <c r="K109" s="658"/>
      <c r="L109" s="658"/>
      <c r="M109" s="658"/>
      <c r="N109" s="658"/>
      <c r="O109" s="658"/>
      <c r="P109" s="658"/>
      <c r="Q109" s="658"/>
      <c r="R109" s="658"/>
      <c r="S109" s="658"/>
      <c r="T109" s="658"/>
      <c r="U109" s="658"/>
      <c r="V109" s="658"/>
    </row>
    <row r="110" spans="1:22" hidden="1" x14ac:dyDescent="0.4">
      <c r="A110" s="658"/>
      <c r="B110" s="658"/>
      <c r="C110" s="658"/>
      <c r="D110" s="658"/>
      <c r="E110" s="658"/>
      <c r="F110" s="658"/>
      <c r="G110" s="658"/>
      <c r="H110" s="658"/>
      <c r="I110" s="658"/>
      <c r="J110" s="658"/>
      <c r="K110" s="658"/>
      <c r="L110" s="658"/>
      <c r="M110" s="658"/>
      <c r="N110" s="658"/>
      <c r="O110" s="658"/>
      <c r="P110" s="658"/>
      <c r="Q110" s="658"/>
      <c r="R110" s="658"/>
      <c r="S110" s="658"/>
      <c r="T110" s="658"/>
      <c r="U110" s="658"/>
      <c r="V110" s="658"/>
    </row>
    <row r="111" spans="1:22" hidden="1" x14ac:dyDescent="0.4">
      <c r="A111" s="658"/>
      <c r="B111" s="658"/>
      <c r="C111" s="658"/>
      <c r="D111" s="658"/>
      <c r="E111" s="658"/>
      <c r="F111" s="658"/>
      <c r="G111" s="658"/>
      <c r="H111" s="658"/>
      <c r="I111" s="658"/>
      <c r="J111" s="658"/>
      <c r="K111" s="658"/>
      <c r="L111" s="658"/>
      <c r="M111" s="658"/>
      <c r="N111" s="658"/>
      <c r="O111" s="658"/>
      <c r="P111" s="658"/>
      <c r="Q111" s="658"/>
      <c r="R111" s="658"/>
      <c r="S111" s="658"/>
      <c r="T111" s="658"/>
      <c r="U111" s="658"/>
      <c r="V111" s="658"/>
    </row>
    <row r="112" spans="1:22" hidden="1" x14ac:dyDescent="0.4">
      <c r="A112" s="658"/>
      <c r="B112" s="658"/>
      <c r="C112" s="658"/>
      <c r="D112" s="658"/>
      <c r="E112" s="658"/>
      <c r="F112" s="658"/>
      <c r="G112" s="658"/>
      <c r="H112" s="658"/>
      <c r="I112" s="658"/>
      <c r="J112" s="658"/>
      <c r="K112" s="658"/>
      <c r="L112" s="658"/>
      <c r="M112" s="658"/>
      <c r="N112" s="658"/>
      <c r="O112" s="658"/>
      <c r="P112" s="658"/>
      <c r="Q112" s="658"/>
      <c r="R112" s="658"/>
      <c r="S112" s="658"/>
      <c r="T112" s="658"/>
      <c r="U112" s="658"/>
      <c r="V112" s="658"/>
    </row>
    <row r="113" spans="1:22" hidden="1" x14ac:dyDescent="0.4">
      <c r="A113" s="658"/>
      <c r="B113" s="658"/>
      <c r="C113" s="658"/>
      <c r="D113" s="658"/>
      <c r="E113" s="658"/>
      <c r="F113" s="658"/>
      <c r="G113" s="658"/>
      <c r="H113" s="658"/>
      <c r="I113" s="658"/>
      <c r="J113" s="658"/>
      <c r="K113" s="658"/>
      <c r="L113" s="658"/>
      <c r="M113" s="658"/>
      <c r="N113" s="658"/>
      <c r="O113" s="658"/>
      <c r="P113" s="658"/>
      <c r="Q113" s="658"/>
      <c r="R113" s="658"/>
      <c r="S113" s="658"/>
      <c r="T113" s="658"/>
      <c r="U113" s="658"/>
      <c r="V113" s="658"/>
    </row>
    <row r="114" spans="1:22" hidden="1" x14ac:dyDescent="0.4">
      <c r="A114" s="658"/>
      <c r="B114" s="658"/>
      <c r="C114" s="658"/>
      <c r="D114" s="658"/>
      <c r="E114" s="658"/>
      <c r="F114" s="658"/>
      <c r="G114" s="658"/>
      <c r="H114" s="658"/>
      <c r="I114" s="658"/>
      <c r="J114" s="658"/>
      <c r="K114" s="658"/>
      <c r="L114" s="658"/>
      <c r="M114" s="658"/>
      <c r="N114" s="658"/>
      <c r="O114" s="658"/>
      <c r="P114" s="658"/>
      <c r="Q114" s="658"/>
      <c r="R114" s="658"/>
      <c r="S114" s="658"/>
      <c r="T114" s="658"/>
      <c r="U114" s="658"/>
      <c r="V114" s="658"/>
    </row>
    <row r="115" spans="1:22" hidden="1" x14ac:dyDescent="0.4">
      <c r="A115" s="658"/>
      <c r="B115" s="658"/>
      <c r="C115" s="658"/>
      <c r="D115" s="658"/>
      <c r="E115" s="658"/>
      <c r="F115" s="658"/>
      <c r="G115" s="658"/>
      <c r="H115" s="658"/>
      <c r="I115" s="658"/>
      <c r="J115" s="658"/>
      <c r="K115" s="658"/>
      <c r="L115" s="658"/>
      <c r="M115" s="658"/>
      <c r="N115" s="658"/>
      <c r="O115" s="658"/>
      <c r="P115" s="658"/>
      <c r="Q115" s="658"/>
      <c r="R115" s="658"/>
      <c r="S115" s="658"/>
      <c r="T115" s="658"/>
      <c r="U115" s="658"/>
      <c r="V115" s="658"/>
    </row>
    <row r="116" spans="1:22" hidden="1" x14ac:dyDescent="0.4">
      <c r="A116" s="658"/>
      <c r="B116" s="658"/>
      <c r="C116" s="658"/>
      <c r="D116" s="658"/>
      <c r="E116" s="658"/>
      <c r="F116" s="658"/>
      <c r="G116" s="658"/>
      <c r="H116" s="658"/>
      <c r="I116" s="658"/>
      <c r="J116" s="658"/>
      <c r="K116" s="658"/>
      <c r="L116" s="658"/>
      <c r="M116" s="658"/>
      <c r="N116" s="658"/>
      <c r="O116" s="658"/>
      <c r="P116" s="658"/>
      <c r="Q116" s="658"/>
      <c r="R116" s="658"/>
      <c r="S116" s="658"/>
      <c r="T116" s="658"/>
      <c r="U116" s="658"/>
      <c r="V116" s="658"/>
    </row>
    <row r="117" spans="1:22" hidden="1" x14ac:dyDescent="0.4">
      <c r="A117" s="658"/>
      <c r="B117" s="658"/>
      <c r="C117" s="658"/>
      <c r="D117" s="658"/>
      <c r="E117" s="658"/>
      <c r="F117" s="658"/>
      <c r="G117" s="658"/>
      <c r="H117" s="658"/>
      <c r="I117" s="658"/>
      <c r="J117" s="658"/>
      <c r="K117" s="658"/>
      <c r="L117" s="658"/>
      <c r="M117" s="658"/>
      <c r="N117" s="658"/>
      <c r="O117" s="658"/>
      <c r="P117" s="658"/>
      <c r="Q117" s="658"/>
      <c r="R117" s="658"/>
      <c r="S117" s="658"/>
      <c r="T117" s="658"/>
      <c r="U117" s="658"/>
      <c r="V117" s="658"/>
    </row>
    <row r="118" spans="1:22" hidden="1" x14ac:dyDescent="0.4">
      <c r="A118" s="658"/>
      <c r="B118" s="658"/>
      <c r="C118" s="658"/>
      <c r="D118" s="658"/>
      <c r="E118" s="658"/>
      <c r="F118" s="658"/>
      <c r="G118" s="658"/>
      <c r="H118" s="658"/>
      <c r="I118" s="658"/>
      <c r="J118" s="658"/>
      <c r="K118" s="658"/>
      <c r="L118" s="658"/>
      <c r="M118" s="658"/>
      <c r="N118" s="658"/>
      <c r="O118" s="658"/>
      <c r="P118" s="658"/>
      <c r="Q118" s="658"/>
      <c r="R118" s="658"/>
      <c r="S118" s="658"/>
      <c r="T118" s="658"/>
      <c r="U118" s="658"/>
      <c r="V118" s="658"/>
    </row>
    <row r="119" spans="1:22" hidden="1" x14ac:dyDescent="0.4">
      <c r="A119" s="658"/>
      <c r="B119" s="658"/>
      <c r="C119" s="658"/>
      <c r="D119" s="658"/>
      <c r="E119" s="658"/>
      <c r="F119" s="658"/>
      <c r="G119" s="658"/>
      <c r="H119" s="658"/>
      <c r="I119" s="658"/>
      <c r="J119" s="658"/>
      <c r="K119" s="658"/>
      <c r="L119" s="658"/>
      <c r="M119" s="658"/>
      <c r="N119" s="658"/>
      <c r="O119" s="658"/>
      <c r="P119" s="658"/>
      <c r="Q119" s="658"/>
      <c r="R119" s="658"/>
      <c r="S119" s="658"/>
      <c r="T119" s="658"/>
      <c r="U119" s="658"/>
      <c r="V119" s="658"/>
    </row>
    <row r="120" spans="1:22" hidden="1" x14ac:dyDescent="0.4">
      <c r="A120" s="658"/>
      <c r="B120" s="658"/>
      <c r="C120" s="658"/>
      <c r="D120" s="658"/>
      <c r="E120" s="658"/>
      <c r="F120" s="658"/>
      <c r="G120" s="658"/>
      <c r="H120" s="658"/>
      <c r="I120" s="658"/>
      <c r="J120" s="658"/>
      <c r="K120" s="658"/>
      <c r="L120" s="658"/>
      <c r="M120" s="658"/>
      <c r="N120" s="658"/>
      <c r="O120" s="658"/>
      <c r="P120" s="658"/>
      <c r="Q120" s="658"/>
      <c r="R120" s="658"/>
      <c r="S120" s="658"/>
      <c r="T120" s="658"/>
      <c r="U120" s="658"/>
      <c r="V120" s="658"/>
    </row>
    <row r="121" spans="1:22" hidden="1" x14ac:dyDescent="0.4">
      <c r="A121" s="658"/>
      <c r="B121" s="658"/>
      <c r="C121" s="658"/>
      <c r="D121" s="658"/>
      <c r="E121" s="658"/>
      <c r="F121" s="658"/>
      <c r="G121" s="658"/>
      <c r="H121" s="658"/>
      <c r="I121" s="658"/>
      <c r="J121" s="658"/>
      <c r="K121" s="658"/>
      <c r="L121" s="658"/>
      <c r="M121" s="658"/>
      <c r="N121" s="658"/>
      <c r="O121" s="658"/>
      <c r="P121" s="658"/>
      <c r="Q121" s="658"/>
      <c r="R121" s="658"/>
      <c r="S121" s="658"/>
      <c r="T121" s="658"/>
      <c r="U121" s="658"/>
      <c r="V121" s="658"/>
    </row>
    <row r="122" spans="1:22" hidden="1" x14ac:dyDescent="0.4">
      <c r="A122" s="658"/>
      <c r="B122" s="658"/>
      <c r="C122" s="658"/>
      <c r="D122" s="658"/>
      <c r="E122" s="658"/>
      <c r="F122" s="658"/>
      <c r="G122" s="658"/>
      <c r="H122" s="658"/>
      <c r="I122" s="658"/>
      <c r="J122" s="658"/>
      <c r="K122" s="658"/>
      <c r="L122" s="658"/>
      <c r="M122" s="658"/>
      <c r="N122" s="658"/>
      <c r="O122" s="658"/>
      <c r="P122" s="658"/>
      <c r="Q122" s="658"/>
      <c r="R122" s="658"/>
      <c r="S122" s="658"/>
      <c r="T122" s="658"/>
      <c r="U122" s="658"/>
      <c r="V122" s="658"/>
    </row>
    <row r="123" spans="1:22" hidden="1" x14ac:dyDescent="0.4">
      <c r="A123" s="658"/>
      <c r="B123" s="658"/>
      <c r="C123" s="658"/>
      <c r="D123" s="658"/>
      <c r="E123" s="658"/>
      <c r="F123" s="658"/>
      <c r="G123" s="658"/>
      <c r="H123" s="658"/>
      <c r="I123" s="658"/>
      <c r="J123" s="658"/>
      <c r="K123" s="658"/>
      <c r="L123" s="658"/>
      <c r="M123" s="658"/>
      <c r="N123" s="658"/>
      <c r="O123" s="658"/>
      <c r="P123" s="658"/>
      <c r="Q123" s="658"/>
      <c r="R123" s="658"/>
      <c r="S123" s="658"/>
      <c r="T123" s="658"/>
      <c r="U123" s="658"/>
      <c r="V123" s="658"/>
    </row>
    <row r="124" spans="1:22" hidden="1" x14ac:dyDescent="0.4">
      <c r="A124" s="658"/>
      <c r="B124" s="658"/>
      <c r="C124" s="658"/>
      <c r="D124" s="658"/>
      <c r="E124" s="658"/>
      <c r="F124" s="658"/>
      <c r="G124" s="658"/>
      <c r="H124" s="658"/>
      <c r="I124" s="658"/>
      <c r="J124" s="658"/>
      <c r="K124" s="658"/>
      <c r="L124" s="658"/>
      <c r="M124" s="658"/>
      <c r="N124" s="658"/>
      <c r="O124" s="658"/>
      <c r="P124" s="658"/>
      <c r="Q124" s="658"/>
      <c r="R124" s="658"/>
      <c r="S124" s="658"/>
      <c r="T124" s="658"/>
      <c r="U124" s="658"/>
      <c r="V124" s="658"/>
    </row>
    <row r="125" spans="1:22" x14ac:dyDescent="0.4">
      <c r="A125" s="658"/>
      <c r="B125" s="658"/>
      <c r="C125" s="658"/>
      <c r="D125" s="658"/>
      <c r="E125" s="658"/>
      <c r="F125" s="658"/>
      <c r="G125" s="658"/>
      <c r="H125" s="658"/>
      <c r="I125" s="658"/>
      <c r="J125" s="658"/>
      <c r="K125" s="658"/>
      <c r="L125" s="658"/>
      <c r="M125" s="658"/>
      <c r="N125" s="658"/>
      <c r="O125" s="658"/>
      <c r="P125" s="658"/>
      <c r="Q125" s="658"/>
      <c r="R125" s="658"/>
      <c r="S125" s="658"/>
      <c r="T125" s="658"/>
      <c r="U125" s="658"/>
      <c r="V125" s="658"/>
    </row>
    <row r="126" spans="1:22" x14ac:dyDescent="0.4">
      <c r="A126" s="658"/>
      <c r="B126" s="658"/>
      <c r="C126" s="658"/>
      <c r="D126" s="658"/>
      <c r="E126" s="658"/>
      <c r="F126" s="658"/>
      <c r="G126" s="658"/>
      <c r="H126" s="658"/>
      <c r="I126" s="658"/>
      <c r="J126" s="658"/>
      <c r="K126" s="658"/>
      <c r="L126" s="658"/>
      <c r="M126" s="658"/>
      <c r="N126" s="658"/>
      <c r="O126" s="658"/>
      <c r="P126" s="658"/>
      <c r="Q126" s="658"/>
      <c r="R126" s="658"/>
      <c r="S126" s="658"/>
      <c r="T126" s="658"/>
      <c r="U126" s="658"/>
      <c r="V126" s="658"/>
    </row>
  </sheetData>
  <mergeCells count="33">
    <mergeCell ref="J27:K27"/>
    <mergeCell ref="M27:N27"/>
    <mergeCell ref="J28:K28"/>
    <mergeCell ref="M28:N28"/>
    <mergeCell ref="J29:K29"/>
    <mergeCell ref="M29:N29"/>
    <mergeCell ref="J24:K24"/>
    <mergeCell ref="M24:N24"/>
    <mergeCell ref="J25:K25"/>
    <mergeCell ref="M25:N25"/>
    <mergeCell ref="J26:K26"/>
    <mergeCell ref="M26:N26"/>
    <mergeCell ref="B20:P20"/>
    <mergeCell ref="R20:S20"/>
    <mergeCell ref="B22:C23"/>
    <mergeCell ref="D22:D23"/>
    <mergeCell ref="F22:F23"/>
    <mergeCell ref="J22:L23"/>
    <mergeCell ref="M22:N23"/>
    <mergeCell ref="P22:P23"/>
    <mergeCell ref="J14:S17"/>
    <mergeCell ref="B2:U2"/>
    <mergeCell ref="B3:I3"/>
    <mergeCell ref="J3:U3"/>
    <mergeCell ref="B4:I4"/>
    <mergeCell ref="J4:U4"/>
    <mergeCell ref="B6:P6"/>
    <mergeCell ref="R6:S6"/>
    <mergeCell ref="R7:S7"/>
    <mergeCell ref="R9:S9"/>
    <mergeCell ref="R10:S10"/>
    <mergeCell ref="D11:N12"/>
    <mergeCell ref="R11:S11"/>
  </mergeCells>
  <conditionalFormatting sqref="P7">
    <cfRule type="containsText" dxfId="14" priority="20" operator="containsText" text="Non validé">
      <formula>NOT(ISERROR(SEARCH("Non validé",P7)))</formula>
    </cfRule>
    <cfRule type="containsText" dxfId="13" priority="21" operator="containsText" text="réserve">
      <formula>NOT(ISERROR(SEARCH("réserve",P7)))</formula>
    </cfRule>
    <cfRule type="containsText" dxfId="12" priority="22" operator="containsText" text="Validé">
      <formula>NOT(ISERROR(SEARCH("Validé",P7)))</formula>
    </cfRule>
  </conditionalFormatting>
  <conditionalFormatting sqref="P9:P11">
    <cfRule type="containsText" dxfId="11" priority="17" operator="containsText" text="Non validé">
      <formula>NOT(ISERROR(SEARCH("Non validé",P9)))</formula>
    </cfRule>
    <cfRule type="containsText" dxfId="10" priority="18" operator="containsText" text="réserve">
      <formula>NOT(ISERROR(SEARCH("réserve",P9)))</formula>
    </cfRule>
    <cfRule type="containsText" dxfId="9" priority="19" operator="containsText" text="Validé">
      <formula>NOT(ISERROR(SEARCH("Validé",P9)))</formula>
    </cfRule>
  </conditionalFormatting>
  <dataValidations count="4">
    <dataValidation allowBlank="1" showInputMessage="1" showErrorMessage="1" promptTitle="Paramète supplémentaire" sqref="B31:B32" xr:uid="{EF4EBFD2-14D9-4C94-B629-13675E7E3167}"/>
    <dataValidation errorStyle="information" allowBlank="1" showInputMessage="1" sqref="F24:F29 P24:P29" xr:uid="{D076A15E-D764-4E47-AF4E-402390E1E808}"/>
    <dataValidation type="list" errorStyle="information" allowBlank="1" showInputMessage="1" sqref="P9:P11 P7" xr:uid="{E887BE41-987C-4C3B-A788-DDFD117568F3}">
      <formula1>INDIRECT("LISTE_3")</formula1>
    </dataValidation>
    <dataValidation type="list" allowBlank="1" showInputMessage="1" showErrorMessage="1" prompt="Si OUI, alors compléter le tableau et évaluer chaque paramètre" sqref="L24:L29 C24:C29" xr:uid="{BF681E98-43D9-4710-85B5-E4190FC45150}">
      <formula1>"Oui, Non"</formula1>
    </dataValidation>
  </dataValidations>
  <printOptions horizontalCentered="1"/>
  <pageMargins left="0.19685039370078741" right="0.19685039370078741" top="0" bottom="0" header="0.51181102362204722" footer="0.51181102362204722"/>
  <pageSetup paperSize="9" scale="59"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0A9755-34BD-412A-990F-18B63FA803CD}">
  <sheetPr codeName="Feuil17">
    <tabColor rgb="FF00B0AC"/>
  </sheetPr>
  <dimension ref="A1:FR66"/>
  <sheetViews>
    <sheetView showGridLines="0" tabSelected="1" zoomScaleNormal="100" workbookViewId="0">
      <pane ySplit="7" topLeftCell="A47" activePane="bottomLeft" state="frozen"/>
      <selection pane="bottomLeft" activeCell="I51" sqref="I51"/>
    </sheetView>
  </sheetViews>
  <sheetFormatPr baseColWidth="10" defaultColWidth="11.41015625" defaultRowHeight="12.7" outlineLevelRow="1" x14ac:dyDescent="0.4"/>
  <cols>
    <col min="1" max="2" width="3.1171875" style="121" customWidth="1"/>
    <col min="3" max="3" width="3" style="159" customWidth="1"/>
    <col min="4" max="4" width="15.234375" style="159" customWidth="1"/>
    <col min="5" max="5" width="19.76171875" style="159" customWidth="1"/>
    <col min="6" max="7" width="36.1171875" style="159" customWidth="1"/>
    <col min="8" max="8" width="38.87890625" style="159" customWidth="1"/>
    <col min="9" max="9" width="33.41015625" style="159" customWidth="1"/>
    <col min="10" max="10" width="21.05859375" style="159" customWidth="1"/>
    <col min="11" max="11" width="3.234375" style="159" customWidth="1"/>
    <col min="12" max="12" width="7.234375" style="159" customWidth="1"/>
    <col min="13" max="13" width="5.76171875" style="159" hidden="1" customWidth="1"/>
    <col min="14" max="15" width="2.64453125" style="159" customWidth="1"/>
    <col min="16" max="174" width="11.41015625" style="159"/>
    <col min="175" max="16384" width="11.41015625" style="121"/>
  </cols>
  <sheetData>
    <row r="1" spans="1:13" s="159" customFormat="1" ht="37.700000000000003" customHeight="1" x14ac:dyDescent="0.45">
      <c r="A1" s="132"/>
      <c r="B1" s="234"/>
      <c r="C1" s="726"/>
      <c r="D1" s="727" t="s">
        <v>355</v>
      </c>
      <c r="E1" s="727"/>
      <c r="F1" s="727"/>
      <c r="G1" s="727"/>
      <c r="H1" s="727"/>
      <c r="I1" s="727"/>
      <c r="J1" s="728"/>
      <c r="K1" s="290"/>
      <c r="L1" s="291"/>
    </row>
    <row r="2" spans="1:13" s="159" customFormat="1" ht="25.7" customHeight="1" thickBot="1" x14ac:dyDescent="0.45">
      <c r="A2" s="121"/>
      <c r="B2" s="292"/>
      <c r="C2" s="729" t="s">
        <v>192</v>
      </c>
      <c r="D2" s="730"/>
      <c r="E2" s="731"/>
      <c r="F2" s="493"/>
      <c r="G2" s="494"/>
      <c r="H2" s="494"/>
      <c r="I2" s="494"/>
      <c r="J2" s="495"/>
      <c r="L2" s="293"/>
    </row>
    <row r="3" spans="1:13" s="159" customFormat="1" ht="14" customHeight="1" thickBot="1" x14ac:dyDescent="0.45">
      <c r="A3" s="209"/>
      <c r="B3" s="294"/>
      <c r="C3" s="729" t="s">
        <v>224</v>
      </c>
      <c r="D3" s="730"/>
      <c r="E3" s="731"/>
      <c r="F3" s="285"/>
      <c r="G3" s="732" t="s">
        <v>345</v>
      </c>
      <c r="H3" s="286"/>
      <c r="I3" s="733" t="s">
        <v>3</v>
      </c>
      <c r="J3" s="284"/>
      <c r="L3" s="293"/>
    </row>
    <row r="4" spans="1:13" s="159" customFormat="1" ht="14" customHeight="1" x14ac:dyDescent="0.4">
      <c r="A4" s="295"/>
      <c r="B4" s="296"/>
      <c r="C4" s="729" t="s">
        <v>372</v>
      </c>
      <c r="D4" s="730"/>
      <c r="E4" s="731"/>
      <c r="F4" s="287"/>
      <c r="G4" s="732" t="s">
        <v>220</v>
      </c>
      <c r="H4" s="286"/>
      <c r="I4" s="733" t="s">
        <v>5</v>
      </c>
      <c r="J4" s="284"/>
      <c r="L4" s="293"/>
    </row>
    <row r="5" spans="1:13" s="159" customFormat="1" ht="14" customHeight="1" x14ac:dyDescent="0.4">
      <c r="A5" s="295"/>
      <c r="B5" s="296"/>
      <c r="C5" s="729" t="s">
        <v>198</v>
      </c>
      <c r="D5" s="730"/>
      <c r="E5" s="731"/>
      <c r="F5" s="287"/>
      <c r="G5" s="732" t="s">
        <v>221</v>
      </c>
      <c r="H5" s="286"/>
      <c r="I5" s="734" t="s">
        <v>344</v>
      </c>
      <c r="J5" s="284"/>
      <c r="L5" s="293"/>
    </row>
    <row r="6" spans="1:13" s="159" customFormat="1" ht="14" customHeight="1" x14ac:dyDescent="0.4">
      <c r="A6" s="295"/>
      <c r="B6" s="296"/>
      <c r="C6" s="729" t="s">
        <v>218</v>
      </c>
      <c r="D6" s="730"/>
      <c r="E6" s="731"/>
      <c r="F6" s="287"/>
      <c r="G6" s="732" t="s">
        <v>222</v>
      </c>
      <c r="H6" s="286"/>
      <c r="I6" s="734" t="s">
        <v>231</v>
      </c>
      <c r="J6" s="284"/>
      <c r="L6" s="293"/>
    </row>
    <row r="7" spans="1:13" s="159" customFormat="1" ht="14" customHeight="1" thickBot="1" x14ac:dyDescent="0.45">
      <c r="A7" s="295"/>
      <c r="B7" s="296"/>
      <c r="C7" s="735" t="s">
        <v>219</v>
      </c>
      <c r="D7" s="736"/>
      <c r="E7" s="737"/>
      <c r="F7" s="288"/>
      <c r="G7" s="738" t="s">
        <v>223</v>
      </c>
      <c r="H7" s="289"/>
      <c r="I7" s="734" t="s">
        <v>354</v>
      </c>
      <c r="J7" s="284"/>
      <c r="L7" s="293"/>
    </row>
    <row r="8" spans="1:13" s="159" customFormat="1" ht="21" customHeight="1" thickBot="1" x14ac:dyDescent="0.45">
      <c r="A8" s="295"/>
      <c r="B8" s="296"/>
      <c r="C8" s="295"/>
      <c r="D8" s="183"/>
      <c r="E8" s="121"/>
      <c r="F8" s="121"/>
      <c r="I8" s="295"/>
      <c r="J8" s="295"/>
      <c r="L8" s="293"/>
    </row>
    <row r="9" spans="1:13" s="326" customFormat="1" ht="36.75" customHeight="1" thickBot="1" x14ac:dyDescent="0.5">
      <c r="B9" s="325"/>
      <c r="C9" s="739"/>
      <c r="D9" s="740" t="s">
        <v>211</v>
      </c>
      <c r="E9" s="740"/>
      <c r="F9" s="740"/>
      <c r="G9" s="740"/>
      <c r="H9" s="740"/>
      <c r="I9" s="740"/>
      <c r="J9" s="741"/>
      <c r="L9" s="327"/>
    </row>
    <row r="10" spans="1:13" s="159" customFormat="1" ht="16.95" customHeight="1" outlineLevel="1" x14ac:dyDescent="0.4">
      <c r="B10" s="297"/>
      <c r="D10" s="304"/>
      <c r="E10" s="304"/>
      <c r="F10" s="304"/>
      <c r="G10" s="304"/>
      <c r="H10" s="304"/>
      <c r="I10" s="304"/>
      <c r="J10" s="304"/>
      <c r="K10" s="304"/>
      <c r="L10" s="305"/>
      <c r="M10" s="304"/>
    </row>
    <row r="11" spans="1:13" s="159" customFormat="1" ht="16.100000000000001" customHeight="1" outlineLevel="1" thickBot="1" x14ac:dyDescent="0.45">
      <c r="B11" s="297"/>
      <c r="D11" s="742"/>
      <c r="E11" s="743" t="s">
        <v>356</v>
      </c>
      <c r="F11" s="742"/>
      <c r="G11" s="742"/>
      <c r="H11" s="742"/>
      <c r="I11" s="742"/>
      <c r="J11" s="742"/>
      <c r="L11" s="293"/>
    </row>
    <row r="12" spans="1:13" s="159" customFormat="1" ht="19.45" customHeight="1" outlineLevel="1" x14ac:dyDescent="0.4">
      <c r="B12" s="297"/>
      <c r="D12" s="235"/>
      <c r="F12" s="306" t="s">
        <v>346</v>
      </c>
      <c r="G12" s="744"/>
      <c r="H12" s="233"/>
      <c r="I12" s="307"/>
      <c r="L12" s="293"/>
    </row>
    <row r="13" spans="1:13" s="159" customFormat="1" ht="19.45" customHeight="1" outlineLevel="1" x14ac:dyDescent="0.4">
      <c r="B13" s="297"/>
      <c r="D13" s="235"/>
      <c r="F13" s="306" t="s">
        <v>347</v>
      </c>
      <c r="G13" s="744"/>
      <c r="L13" s="293"/>
    </row>
    <row r="14" spans="1:13" s="159" customFormat="1" ht="19.45" customHeight="1" outlineLevel="1" x14ac:dyDescent="0.4">
      <c r="B14" s="297"/>
      <c r="D14" s="235"/>
      <c r="F14" s="308" t="s">
        <v>357</v>
      </c>
      <c r="G14" s="744"/>
      <c r="H14" s="308" t="s">
        <v>358</v>
      </c>
      <c r="I14" s="745"/>
      <c r="L14" s="293"/>
    </row>
    <row r="15" spans="1:13" s="159" customFormat="1" ht="19.45" customHeight="1" outlineLevel="1" x14ac:dyDescent="0.4">
      <c r="B15" s="297"/>
      <c r="D15" s="235"/>
      <c r="F15" s="308" t="s">
        <v>359</v>
      </c>
      <c r="G15" s="744"/>
      <c r="H15" s="308" t="s">
        <v>360</v>
      </c>
      <c r="I15" s="745"/>
      <c r="L15" s="293"/>
    </row>
    <row r="16" spans="1:13" s="159" customFormat="1" ht="19.45" customHeight="1" outlineLevel="1" x14ac:dyDescent="0.4">
      <c r="B16" s="297"/>
      <c r="D16" s="235"/>
      <c r="F16" s="308" t="s">
        <v>361</v>
      </c>
      <c r="G16" s="744"/>
      <c r="H16" s="308" t="s">
        <v>362</v>
      </c>
      <c r="I16" s="745"/>
      <c r="L16" s="293"/>
    </row>
    <row r="17" spans="2:16" s="159" customFormat="1" ht="19.45" customHeight="1" outlineLevel="1" x14ac:dyDescent="0.4">
      <c r="B17" s="297"/>
      <c r="D17" s="235"/>
      <c r="F17" s="308" t="s">
        <v>363</v>
      </c>
      <c r="G17" s="744"/>
      <c r="H17" s="308" t="s">
        <v>200</v>
      </c>
      <c r="I17" s="746"/>
      <c r="L17" s="293"/>
    </row>
    <row r="18" spans="2:16" s="159" customFormat="1" ht="15" customHeight="1" outlineLevel="1" x14ac:dyDescent="0.4">
      <c r="B18" s="297"/>
      <c r="D18" s="235"/>
      <c r="F18" s="309"/>
      <c r="G18" s="310"/>
      <c r="H18" s="309"/>
      <c r="I18" s="311"/>
      <c r="L18" s="293"/>
    </row>
    <row r="19" spans="2:16" s="159" customFormat="1" ht="15" customHeight="1" outlineLevel="1" thickBot="1" x14ac:dyDescent="0.45">
      <c r="B19" s="297"/>
      <c r="D19" s="743"/>
      <c r="E19" s="743" t="s">
        <v>201</v>
      </c>
      <c r="F19" s="747"/>
      <c r="G19" s="748"/>
      <c r="H19" s="747"/>
      <c r="I19" s="747"/>
      <c r="J19" s="742"/>
      <c r="L19" s="293"/>
    </row>
    <row r="20" spans="2:16" s="159" customFormat="1" ht="19.7" customHeight="1" outlineLevel="1" x14ac:dyDescent="0.4">
      <c r="B20" s="297"/>
      <c r="D20" s="235"/>
      <c r="F20" s="306" t="s">
        <v>348</v>
      </c>
      <c r="G20" s="744"/>
      <c r="L20" s="293"/>
    </row>
    <row r="21" spans="2:16" s="159" customFormat="1" ht="19.7" customHeight="1" outlineLevel="1" x14ac:dyDescent="0.4">
      <c r="B21" s="297"/>
      <c r="D21" s="235"/>
      <c r="F21" s="306" t="s">
        <v>349</v>
      </c>
      <c r="G21" s="744"/>
      <c r="L21" s="293"/>
    </row>
    <row r="22" spans="2:16" s="159" customFormat="1" ht="19.7" customHeight="1" outlineLevel="1" x14ac:dyDescent="0.4">
      <c r="B22" s="297"/>
      <c r="D22" s="235"/>
      <c r="F22" s="306" t="s">
        <v>350</v>
      </c>
      <c r="G22" s="744"/>
      <c r="H22" s="308" t="s">
        <v>364</v>
      </c>
      <c r="I22" s="749"/>
      <c r="L22" s="293"/>
    </row>
    <row r="23" spans="2:16" s="159" customFormat="1" ht="19.7" customHeight="1" outlineLevel="1" x14ac:dyDescent="0.4">
      <c r="B23" s="297"/>
      <c r="D23" s="233"/>
      <c r="F23" s="308" t="s">
        <v>365</v>
      </c>
      <c r="G23" s="744"/>
      <c r="H23" s="308" t="s">
        <v>366</v>
      </c>
      <c r="I23" s="746"/>
      <c r="L23" s="293"/>
    </row>
    <row r="24" spans="2:16" s="159" customFormat="1" ht="19.7" customHeight="1" outlineLevel="1" x14ac:dyDescent="0.4">
      <c r="B24" s="297"/>
      <c r="D24" s="233"/>
      <c r="F24" s="308" t="s">
        <v>367</v>
      </c>
      <c r="G24" s="744"/>
      <c r="H24" s="308" t="s">
        <v>203</v>
      </c>
      <c r="I24" s="746"/>
      <c r="L24" s="293"/>
    </row>
    <row r="25" spans="2:16" s="159" customFormat="1" ht="19.7" customHeight="1" outlineLevel="1" x14ac:dyDescent="0.4">
      <c r="B25" s="297"/>
      <c r="D25" s="233"/>
      <c r="F25" s="308" t="s">
        <v>368</v>
      </c>
      <c r="G25" s="744"/>
      <c r="H25" s="308" t="s">
        <v>204</v>
      </c>
      <c r="I25" s="750"/>
      <c r="L25" s="293"/>
    </row>
    <row r="26" spans="2:16" s="159" customFormat="1" ht="15" customHeight="1" outlineLevel="1" thickBot="1" x14ac:dyDescent="0.45">
      <c r="B26" s="297"/>
      <c r="D26" s="233"/>
      <c r="E26" s="233"/>
      <c r="F26" s="233"/>
      <c r="G26" s="233"/>
      <c r="H26" s="307"/>
      <c r="I26" s="307"/>
      <c r="J26" s="307"/>
      <c r="L26" s="293"/>
    </row>
    <row r="27" spans="2:16" s="159" customFormat="1" ht="27" customHeight="1" outlineLevel="1" thickBot="1" x14ac:dyDescent="0.45">
      <c r="B27" s="297"/>
      <c r="C27" s="751" t="s">
        <v>205</v>
      </c>
      <c r="D27" s="752"/>
      <c r="E27" s="752"/>
      <c r="F27" s="752"/>
      <c r="G27" s="752"/>
      <c r="H27" s="752"/>
      <c r="I27" s="752"/>
      <c r="J27" s="753"/>
      <c r="L27" s="293"/>
    </row>
    <row r="28" spans="2:16" s="159" customFormat="1" ht="40.1" customHeight="1" outlineLevel="1" x14ac:dyDescent="0.4">
      <c r="B28" s="297"/>
      <c r="C28" s="754"/>
      <c r="D28" s="754"/>
      <c r="E28" s="755" t="s">
        <v>369</v>
      </c>
      <c r="F28" s="755" t="s">
        <v>206</v>
      </c>
      <c r="G28" s="755" t="s">
        <v>370</v>
      </c>
      <c r="H28" s="755" t="s">
        <v>207</v>
      </c>
      <c r="I28" s="755" t="s">
        <v>371</v>
      </c>
      <c r="J28" s="755" t="s">
        <v>208</v>
      </c>
      <c r="L28" s="293"/>
    </row>
    <row r="29" spans="2:16" s="159" customFormat="1" ht="57.35" customHeight="1" outlineLevel="1" thickBot="1" x14ac:dyDescent="0.45">
      <c r="B29" s="297"/>
      <c r="C29" s="756" t="s">
        <v>209</v>
      </c>
      <c r="D29" s="756"/>
      <c r="E29" s="757">
        <v>130</v>
      </c>
      <c r="F29" s="758">
        <f>IF(E29="","",0.05)</f>
        <v>0.05</v>
      </c>
      <c r="G29" s="759">
        <v>125</v>
      </c>
      <c r="H29" s="760">
        <f>IF(E29&gt;0,(E29+G29)/2,"")</f>
        <v>127.5</v>
      </c>
      <c r="I29" s="761">
        <f>IF(E29&gt;0,E29-H29,"")</f>
        <v>2.5</v>
      </c>
      <c r="J29" s="762">
        <f>IF(E29&gt;0,I29/H29,"")</f>
        <v>1.9607843137254902E-2</v>
      </c>
      <c r="L29" s="293"/>
    </row>
    <row r="30" spans="2:16" s="159" customFormat="1" ht="56.7" customHeight="1" outlineLevel="1" thickBot="1" x14ac:dyDescent="0.45">
      <c r="B30" s="297"/>
      <c r="C30" s="763" t="s">
        <v>210</v>
      </c>
      <c r="D30" s="763"/>
      <c r="E30" s="764">
        <v>100</v>
      </c>
      <c r="F30" s="765">
        <f>IF(E30="","",0.05)</f>
        <v>0.05</v>
      </c>
      <c r="G30" s="766"/>
      <c r="H30" s="767">
        <f>IF(E30&gt;0,(E30+G29)/2,"")</f>
        <v>112.5</v>
      </c>
      <c r="I30" s="768">
        <f>IF(E30&gt;0,E30-H30,"")</f>
        <v>-12.5</v>
      </c>
      <c r="J30" s="762">
        <f>IF(E30&gt;0,I30/H30,"")</f>
        <v>-0.1111111111111111</v>
      </c>
      <c r="L30" s="293"/>
      <c r="M30" s="159" t="str">
        <f>IF(OR(J29&lt;&gt;"",J30&lt;&gt;""),IF(OR(ABS(J29)&gt;0.1,ABS(J30)&gt;0.1),"Non validé (&gt;10%)",IF(AND(ABS(J29)&lt;=0.05,ABS(J30)&lt;=0.05),"Validé","Entre 5 et 10%")),"Non contrôlé")</f>
        <v>Non validé (&gt;10%)</v>
      </c>
      <c r="P30" s="328"/>
    </row>
    <row r="31" spans="2:16" s="159" customFormat="1" ht="15" customHeight="1" outlineLevel="1" x14ac:dyDescent="0.4">
      <c r="B31" s="297"/>
      <c r="D31" s="233"/>
      <c r="E31" s="233"/>
      <c r="F31" s="233"/>
      <c r="G31" s="233"/>
      <c r="H31" s="233"/>
      <c r="I31" s="233"/>
      <c r="J31" s="233"/>
      <c r="L31" s="293"/>
    </row>
    <row r="32" spans="2:16" s="159" customFormat="1" ht="15" customHeight="1" outlineLevel="1" x14ac:dyDescent="0.4">
      <c r="B32" s="297"/>
      <c r="D32" s="149"/>
      <c r="E32" s="149"/>
      <c r="F32" s="149"/>
      <c r="G32" s="149"/>
      <c r="H32" s="149"/>
      <c r="I32" s="149"/>
      <c r="J32" s="149"/>
      <c r="L32" s="293"/>
    </row>
    <row r="33" spans="2:174" s="159" customFormat="1" ht="15" customHeight="1" thickBot="1" x14ac:dyDescent="0.45">
      <c r="B33" s="297"/>
      <c r="D33" s="149"/>
      <c r="E33" s="149"/>
      <c r="F33" s="149"/>
      <c r="G33" s="149"/>
      <c r="H33" s="149"/>
      <c r="I33" s="149"/>
      <c r="J33" s="149"/>
      <c r="L33" s="293"/>
    </row>
    <row r="34" spans="2:174" s="326" customFormat="1" ht="38.450000000000003" customHeight="1" thickBot="1" x14ac:dyDescent="0.5">
      <c r="B34" s="325"/>
      <c r="C34" s="739"/>
      <c r="D34" s="769" t="s">
        <v>194</v>
      </c>
      <c r="E34" s="769"/>
      <c r="F34" s="770"/>
      <c r="G34" s="770"/>
      <c r="H34" s="770"/>
      <c r="I34" s="770"/>
      <c r="J34" s="771"/>
      <c r="L34" s="327"/>
    </row>
    <row r="35" spans="2:174" s="159" customFormat="1" ht="15" customHeight="1" outlineLevel="1" x14ac:dyDescent="0.4">
      <c r="B35" s="297"/>
      <c r="D35" s="149"/>
      <c r="E35" s="149"/>
      <c r="F35" s="149"/>
      <c r="G35" s="149"/>
      <c r="H35" s="149"/>
      <c r="I35" s="149"/>
      <c r="J35" s="149"/>
      <c r="L35" s="293"/>
    </row>
    <row r="36" spans="2:174" s="159" customFormat="1" ht="15" customHeight="1" outlineLevel="1" thickBot="1" x14ac:dyDescent="0.45">
      <c r="B36" s="297"/>
      <c r="D36" s="149"/>
      <c r="E36" s="149"/>
      <c r="F36" s="149"/>
      <c r="G36" s="149"/>
      <c r="L36" s="293"/>
    </row>
    <row r="37" spans="2:174" s="314" customFormat="1" ht="18.350000000000001" customHeight="1" outlineLevel="1" thickBot="1" x14ac:dyDescent="0.45">
      <c r="B37" s="312"/>
      <c r="C37" s="313"/>
      <c r="D37" s="769"/>
      <c r="E37" s="769"/>
      <c r="F37" s="769"/>
      <c r="G37" s="769"/>
      <c r="H37" s="769"/>
      <c r="I37" s="769"/>
      <c r="J37" s="769"/>
      <c r="K37" s="159"/>
      <c r="L37" s="293"/>
      <c r="M37" s="159"/>
    </row>
    <row r="38" spans="2:174" s="159" customFormat="1" ht="55.35" customHeight="1" outlineLevel="1" thickBot="1" x14ac:dyDescent="0.45">
      <c r="B38" s="292"/>
      <c r="D38" s="508" t="s">
        <v>121</v>
      </c>
      <c r="E38" s="509"/>
      <c r="F38" s="509"/>
      <c r="G38" s="509"/>
      <c r="H38" s="509"/>
      <c r="I38" s="509"/>
      <c r="J38" s="510"/>
      <c r="K38" s="315"/>
      <c r="L38" s="316"/>
      <c r="M38" s="315"/>
    </row>
    <row r="39" spans="2:174" s="159" customFormat="1" ht="35.450000000000003" customHeight="1" outlineLevel="1" thickBot="1" x14ac:dyDescent="0.45">
      <c r="B39" s="292"/>
      <c r="D39" s="815" t="s">
        <v>46</v>
      </c>
      <c r="E39" s="815"/>
      <c r="F39" s="816"/>
      <c r="G39" s="814" t="s">
        <v>11</v>
      </c>
      <c r="H39" s="814" t="s">
        <v>47</v>
      </c>
      <c r="I39" s="815" t="s">
        <v>343</v>
      </c>
      <c r="J39" s="815"/>
      <c r="L39" s="293"/>
      <c r="M39" s="317" t="s">
        <v>48</v>
      </c>
    </row>
    <row r="40" spans="2:174" s="159" customFormat="1" ht="51.7" customHeight="1" outlineLevel="1" x14ac:dyDescent="0.4">
      <c r="B40" s="292"/>
      <c r="D40" s="772">
        <v>1</v>
      </c>
      <c r="E40" s="505" t="str">
        <f>IFERROR(HLOOKUP(D$38,Critères!$B$3:$BE$16,$D40+2,FALSE),"")</f>
        <v>L'accès à l'ouvrage et aux équipements de mesure se fait-il en toute sécurité pour les agents en charge des opérations de contrôles et d'entretien ?</v>
      </c>
      <c r="F40" s="506"/>
      <c r="G40" s="318"/>
      <c r="H40" s="319" cm="1">
        <f t="array" ref="H40">IFERROR(INDEX(Critères!$B$3:$BE$16, $D40+2, MATCH(D$38, Critères!$B$3:$BE$3, 0) + 2),"")</f>
        <v>10</v>
      </c>
      <c r="I40" s="507" t="str" cm="1">
        <f t="array" ref="I40">IFERROR(IF(INDEX(Critères!$B$3:$BE$16, $D40+2, MATCH(D$38, Critères!$B$3:$BE$3, 0) + 1)="", "", INDEX(Critères!$B$3:$BE$16, $D40+2, MATCH(D$38, Critères!$B$3:$BE$3, 0) + 1)), "")</f>
        <v>En cas d'accès necessitant des équipements de protection individuels renforcés (ARI par exemple) ou d'intervenir à 2 personnes, retenir "Validé avec réserve"</v>
      </c>
      <c r="J40" s="507"/>
      <c r="L40" s="293"/>
      <c r="M40" s="320" t="str" cm="1">
        <f t="array" ref="M40">IFERROR(INDEX(Critères!$B$3:$BE$16, $D40+2, MATCH(D$38, Critères!$B$3:$BE$3, 0) + 3),"")</f>
        <v>LISTE_3</v>
      </c>
    </row>
    <row r="41" spans="2:174" s="159" customFormat="1" ht="51.7" customHeight="1" outlineLevel="1" x14ac:dyDescent="0.4">
      <c r="B41" s="292"/>
      <c r="D41" s="773">
        <v>2</v>
      </c>
      <c r="E41" s="505" t="str">
        <f>IFERROR(HLOOKUP(D$38,Critères!$B$3:$BE$16,$D41+2,FALSE),"")</f>
        <v>Le dimensionnement du débitmètre est-il adapté vis à vis de l'étendue des débits à mesurer ?</v>
      </c>
      <c r="F41" s="506"/>
      <c r="G41" s="318"/>
      <c r="H41" s="319" cm="1">
        <f t="array" ref="H41">IFERROR(INDEX(Critères!$B$3:$BE$16, $D41+2, MATCH(D$38, Critères!$B$3:$BE$3, 0) + 2),"")</f>
        <v>10</v>
      </c>
      <c r="I41" s="507" t="str" cm="1">
        <f t="array" ref="I41">IFERROR(IF(INDEX(Critères!$B$3:$BE$16, $D41+2, MATCH(D$38, Critères!$B$3:$BE$3, 0) + 1)="", "", INDEX(Critères!$B$3:$BE$16, $D41+2, MATCH(D$38, Critères!$B$3:$BE$3, 0) + 1)), "")</f>
        <v/>
      </c>
      <c r="J41" s="507"/>
      <c r="L41" s="293"/>
      <c r="M41" s="320" t="str" cm="1">
        <f t="array" ref="M41">IFERROR(INDEX(Critères!$B$3:$BE$16, $D41+2, MATCH(D$38, Critères!$B$3:$BE$3, 0) + 3),"")</f>
        <v>LISTE_3</v>
      </c>
    </row>
    <row r="42" spans="2:174" s="159" customFormat="1" ht="51.7" customHeight="1" outlineLevel="1" thickBot="1" x14ac:dyDescent="0.45">
      <c r="B42" s="292"/>
      <c r="D42" s="772">
        <v>3</v>
      </c>
      <c r="E42" s="505" t="str">
        <f>IFERROR(HLOOKUP(D$38,Critères!$B$3:$BE$16,$D42+2,FALSE),"")</f>
        <v>Le débitmètre est-il installé conformément aux normes en vigueur et/ou aux prescriptions du constructeur ?</v>
      </c>
      <c r="F42" s="506"/>
      <c r="G42" s="329"/>
      <c r="H42" s="319" cm="1">
        <f t="array" ref="H42">IFERROR(INDEX(Critères!$B$3:$BE$16, $D42+2, MATCH(D$38, Critères!$B$3:$BE$3, 0) + 2),"")</f>
        <v>10</v>
      </c>
      <c r="I42" s="507" t="str" cm="1">
        <f t="array" ref="I42">IFERROR(IF(INDEX(Critères!$B$3:$BE$16, $D42+2, MATCH(D$38, Critères!$B$3:$BE$3, 0) + 1)="", "", INDEX(Critères!$B$3:$BE$16, $D42+2, MATCH(D$38, Critères!$B$3:$BE$3, 0) + 1)), "")</f>
        <v/>
      </c>
      <c r="J42" s="507"/>
      <c r="L42" s="293"/>
      <c r="M42" s="320" t="str" cm="1">
        <f t="array" ref="M42">IFERROR(INDEX(Critères!$B$3:$BE$16, $D42+2, MATCH(D$38, Critères!$B$3:$BE$3, 0) + 3),"")</f>
        <v>LISTE_3</v>
      </c>
    </row>
    <row r="43" spans="2:174" s="159" customFormat="1" ht="51.7" customHeight="1" outlineLevel="1" thickBot="1" x14ac:dyDescent="0.45">
      <c r="B43" s="292"/>
      <c r="D43" s="773">
        <v>4</v>
      </c>
      <c r="E43" s="505" t="str">
        <f>IFERROR(HLOOKUP(D$38,Critères!$B$3:$BE$16,$D43+2,FALSE),"")</f>
        <v xml:space="preserve">Si une mesure comparative est possible, les écarts entre d'une part les résultats de mesure des volumes obtenus à partir du dispositif en place (y compris le report en supervision), et ceux mesurés par l'organisme de contrôle d'autre part, sont-ils cohérents (EMT ± 10%) ?
</v>
      </c>
      <c r="F43" s="506"/>
      <c r="G43" s="517" t="str">
        <f>IF(OR(D38 = Critères!B3, D38 = Critères!F3),M30,"Non contrôlé")</f>
        <v>Non validé (&gt;10%)</v>
      </c>
      <c r="H43" s="319" cm="1">
        <f t="array" ref="H43">IFERROR(INDEX(Critères!$B$3:$BE$16, $D43+2, MATCH(D$38, Critères!$B$3:$BE$3, 0) + 2),"")</f>
        <v>40</v>
      </c>
      <c r="I43" s="507" t="str" cm="1">
        <f t="array" ref="I43">IFERROR(IF(INDEX(Critères!$B$3:$BE$16, $D43+2, MATCH(D$38, Critères!$B$3:$BE$3, 0) + 1)="", "", INDEX(Critères!$B$3:$BE$16, $D43+2, MATCH(D$38, Critères!$B$3:$BE$3, 0) + 1)), "")</f>
        <v>Calcul de l'écart par rapport à la moyenne des 2 valeurs.
Pour les volumes &lt; 10 m3, le fonctionnement sera apprécié par l'intervenant.</v>
      </c>
      <c r="J43" s="507"/>
      <c r="L43" s="293"/>
      <c r="M43" s="320" t="str" cm="1">
        <f t="array" ref="M43">IFERROR(INDEX(Critères!$B$3:$BE$16, $D43+2, MATCH(D$38, Critères!$B$3:$BE$3, 0) + 3),"")</f>
        <v>LISTE_5</v>
      </c>
    </row>
    <row r="44" spans="2:174" s="159" customFormat="1" ht="51.7" customHeight="1" outlineLevel="1" x14ac:dyDescent="0.4">
      <c r="B44" s="292"/>
      <c r="D44" s="772">
        <v>5</v>
      </c>
      <c r="E44" s="505" t="str">
        <f>IFERROR(HLOOKUP(D$38,Critères!$B$3:$BE$16,$D44+2,FALSE),"")</f>
        <v>Si une mesure comparative est impossible ou que l'écart se situe entre 10 et 20%, est ce qu'un bilan matière (volume pompé / mesuré ou autre) peut-être établi et est-il cohérent (EMT ± 20 %) ?</v>
      </c>
      <c r="F44" s="506"/>
      <c r="G44" s="330"/>
      <c r="H44" s="319" cm="1">
        <f t="array" ref="H44">IFERROR(INDEX(Critères!$B$3:$BE$16, $D44+2, MATCH(D$38, Critères!$B$3:$BE$3, 0) + 2),"")</f>
        <v>20</v>
      </c>
      <c r="I44" s="507" t="str" cm="1">
        <f t="array" ref="I44">IFERROR(IF(INDEX(Critères!$B$3:$BE$16, $D44+2, MATCH(D$38, Critères!$B$3:$BE$3, 0) + 1)="", "", INDEX(Critères!$B$3:$BE$16, $D44+2, MATCH(D$38, Critères!$B$3:$BE$3, 0) + 1)), "")</f>
        <v>Calcul de l'écart selon la formule (Volume Entrée - Volume Sortie) / Volume Moyen</v>
      </c>
      <c r="J44" s="507"/>
      <c r="L44" s="293"/>
      <c r="M44" s="320" t="str" cm="1">
        <f t="array" ref="M44">IFERROR(INDEX(Critères!$B$3:$BE$16, $D44+2, MATCH(D$38, Critères!$B$3:$BE$3, 0) + 3),"")</f>
        <v>LISTE_2</v>
      </c>
    </row>
    <row r="45" spans="2:174" s="159" customFormat="1" ht="51.7" customHeight="1" outlineLevel="1" x14ac:dyDescent="0.4">
      <c r="B45" s="292"/>
      <c r="D45" s="773">
        <v>6</v>
      </c>
      <c r="E45" s="505" t="str">
        <f>IFERROR(HLOOKUP(D$38,Critères!$B$3:$BE$16,$D45+2,FALSE),"")</f>
        <v>Si une mesure comparative est impossible ou que l'écart se situe entre 10 et 20%, est-ce qu'un contrôle électronique du débitmètre est régulièrement réalisé et le rapport atteste-t-il d'un bon fonctionnement ?</v>
      </c>
      <c r="F45" s="506"/>
      <c r="G45" s="318"/>
      <c r="H45" s="319" cm="1">
        <f t="array" ref="H45">IFERROR(INDEX(Critères!$B$3:$BE$16, $D45+2, MATCH(D$38, Critères!$B$3:$BE$3, 0) + 2),"")</f>
        <v>20</v>
      </c>
      <c r="I45" s="507" t="str" cm="1">
        <f t="array" ref="I45">IFERROR(IF(INDEX(Critères!$B$3:$BE$16, $D45+2, MATCH(D$38, Critères!$B$3:$BE$3, 0) + 1)="", "", INDEX(Critères!$B$3:$BE$16, $D45+2, MATCH(D$38, Critères!$B$3:$BE$3, 0) + 1)), "")</f>
        <v/>
      </c>
      <c r="J45" s="507"/>
      <c r="L45" s="293"/>
      <c r="M45" s="320" t="str" cm="1">
        <f t="array" ref="M45">IFERROR(INDEX(Critères!$B$3:$BE$16, $D45+2, MATCH(D$38, Critères!$B$3:$BE$3, 0) + 3),"")</f>
        <v>LISTE_2</v>
      </c>
    </row>
    <row r="46" spans="2:174" s="159" customFormat="1" ht="51.7" customHeight="1" outlineLevel="1" x14ac:dyDescent="0.4">
      <c r="B46" s="292"/>
      <c r="D46" s="772">
        <v>7</v>
      </c>
      <c r="E46" s="505" t="str">
        <f>IFERROR(HLOOKUP(D$38,Critères!$B$3:$BE$16,$D46+2,FALSE),"")</f>
        <v>Si une mesure comparative est impossible ou que l'écart se situe entre 10 et 20%, est-ce qu'un étalonnage du débitmètre par un laboratoire accrédité est régulièrement réalisé (&lt;7ans) et le rapport atteste-t-il d'un bon fonctionnement ?</v>
      </c>
      <c r="F46" s="506"/>
      <c r="G46" s="318"/>
      <c r="H46" s="319" cm="1">
        <f t="array" ref="H46">IFERROR(INDEX(Critères!$B$3:$BE$16, $D46+2, MATCH(D$38, Critères!$B$3:$BE$3, 0) + 2),"")</f>
        <v>20</v>
      </c>
      <c r="I46" s="507" t="str" cm="1">
        <f t="array" ref="I46">IFERROR(IF(INDEX(Critères!$B$3:$BE$16, $D46+2, MATCH(D$38, Critères!$B$3:$BE$3, 0) + 1)="", "", INDEX(Critères!$B$3:$BE$16, $D46+2, MATCH(D$38, Critères!$B$3:$BE$3, 0) + 1)), "")</f>
        <v/>
      </c>
      <c r="J46" s="507"/>
      <c r="L46" s="293"/>
      <c r="M46" s="320" t="str" cm="1">
        <f t="array" ref="M46">IFERROR(INDEX(Critères!$B$3:$BE$16, $D46+2, MATCH(D$38, Critères!$B$3:$BE$3, 0) + 3),"")</f>
        <v>LISTE_2</v>
      </c>
    </row>
    <row r="47" spans="2:174" ht="51.7" customHeight="1" outlineLevel="1" x14ac:dyDescent="0.4">
      <c r="B47" s="292"/>
      <c r="D47" s="773">
        <v>8</v>
      </c>
      <c r="E47" s="505" t="str">
        <f>IFERROR(HLOOKUP(D$38,Critères!$B$3:$BE$16,$D47+2,FALSE),"")</f>
        <v>Si le débit est nul, le contrôle du zéro est-il cohérent ?</v>
      </c>
      <c r="F47" s="506"/>
      <c r="G47" s="318"/>
      <c r="H47" s="319" cm="1">
        <f t="array" ref="H47">IFERROR(INDEX(Critères!$B$3:$BE$16, $D47+2, MATCH(D$38, Critères!$B$3:$BE$3, 0) + 2),"")</f>
        <v>10</v>
      </c>
      <c r="I47" s="507" t="str" cm="1">
        <f t="array" ref="I47">IFERROR(IF(INDEX(Critères!$B$3:$BE$16, $D47+2, MATCH(D$38, Critères!$B$3:$BE$3, 0) + 1)="", "", INDEX(Critères!$B$3:$BE$16, $D47+2, MATCH(D$38, Critères!$B$3:$BE$3, 0) + 1)), "")</f>
        <v>Si impossibilité d'avoir un débit nul =&gt; saisir "validé" et noter un commentaire.</v>
      </c>
      <c r="J47" s="507"/>
      <c r="L47" s="293"/>
      <c r="M47" s="320" t="str" cm="1">
        <f t="array" ref="M47">IFERROR(INDEX(Critères!$B$3:$BE$16, $D47+2, MATCH(D$38, Critères!$B$3:$BE$3, 0) + 3),"")</f>
        <v>LISTE_2</v>
      </c>
      <c r="FQ47" s="121"/>
      <c r="FR47" s="121"/>
    </row>
    <row r="48" spans="2:174" ht="51.7" customHeight="1" outlineLevel="1" x14ac:dyDescent="0.4">
      <c r="B48" s="292"/>
      <c r="D48" s="772">
        <v>9</v>
      </c>
      <c r="E48" s="505" t="str">
        <f>IFERROR(HLOOKUP(D$38,Critères!$B$3:$BE$16,$D48+2,FALSE),"")</f>
        <v>Existe-t-il un afficheur de proximité (Débit + Volume) ?</v>
      </c>
      <c r="F48" s="506"/>
      <c r="G48" s="318"/>
      <c r="H48" s="319" cm="1">
        <f t="array" ref="H48">IFERROR(INDEX(Critères!$B$3:$BE$16, $D48+2, MATCH(D$38, Critères!$B$3:$BE$3, 0) + 2),"")</f>
        <v>20</v>
      </c>
      <c r="I48" s="507" t="str" cm="1">
        <f t="array" ref="I48">IFERROR(IF(INDEX(Critères!$B$3:$BE$16, $D48+2, MATCH(D$38, Critères!$B$3:$BE$3, 0) + 1)="", "", INDEX(Critères!$B$3:$BE$16, $D48+2, MATCH(D$38, Critères!$B$3:$BE$3, 0) + 1)), "")</f>
        <v/>
      </c>
      <c r="J48" s="507"/>
      <c r="L48" s="293"/>
      <c r="M48" s="320" t="str" cm="1">
        <f t="array" ref="M48">IFERROR(INDEX(Critères!$B$3:$BE$16, $D48+2, MATCH(D$38, Critères!$B$3:$BE$3, 0) + 3),"")</f>
        <v>LISTE_1</v>
      </c>
      <c r="FQ48" s="121"/>
      <c r="FR48" s="121"/>
    </row>
    <row r="49" spans="1:174" ht="51.7" customHeight="1" outlineLevel="1" x14ac:dyDescent="0.4">
      <c r="B49" s="292"/>
      <c r="C49" s="121"/>
      <c r="D49" s="817">
        <v>10</v>
      </c>
      <c r="E49" s="818">
        <f>IFERROR(HLOOKUP(D$38,Critères!$B$3:$BE$16,$D49+2,FALSE),"")</f>
        <v>0</v>
      </c>
      <c r="F49" s="819"/>
      <c r="G49" s="329"/>
      <c r="H49" s="827" cm="1">
        <f t="array" ref="H49">IFERROR(INDEX(Critères!$B$3:$BE$16, $D49+2, MATCH(D$38, Critères!$B$3:$BE$3, 0) + 2),"")</f>
        <v>0</v>
      </c>
      <c r="I49" s="507" t="str" cm="1">
        <f t="array" ref="I49">IFERROR(IF(INDEX(Critères!$B$3:$BE$16, $D49+2, MATCH(D$38, Critères!$B$3:$BE$3, 0) + 1)="", "", INDEX(Critères!$B$3:$BE$16, $D49+2, MATCH(D$38, Critères!$B$3:$BE$3, 0) + 1)), "")</f>
        <v/>
      </c>
      <c r="J49" s="507"/>
      <c r="L49" s="293"/>
      <c r="M49" s="320" cm="1">
        <f t="array" ref="M49">IFERROR(INDEX(Critères!$B$3:$BE$16, $D49+2, MATCH(D$38, Critères!$B$3:$BE$3, 0) + 3),"")</f>
        <v>0</v>
      </c>
      <c r="FQ49" s="121"/>
      <c r="FR49" s="121"/>
    </row>
    <row r="50" spans="1:174" s="208" customFormat="1" ht="38.25" customHeight="1" outlineLevel="1" x14ac:dyDescent="0.4">
      <c r="A50" s="121"/>
      <c r="B50" s="292"/>
      <c r="C50" s="121"/>
      <c r="D50" s="823" t="s">
        <v>49</v>
      </c>
      <c r="E50" s="824"/>
      <c r="F50" s="825"/>
      <c r="G50" s="826" t="s">
        <v>50</v>
      </c>
      <c r="H50" s="826" t="s">
        <v>51</v>
      </c>
      <c r="I50" s="159"/>
      <c r="J50" s="159"/>
      <c r="K50" s="159"/>
      <c r="L50" s="293"/>
      <c r="M50" s="159"/>
      <c r="N50" s="149"/>
      <c r="O50" s="149"/>
      <c r="P50" s="149"/>
      <c r="Q50" s="149"/>
      <c r="R50" s="149"/>
      <c r="S50" s="149"/>
      <c r="T50" s="149"/>
      <c r="U50" s="149"/>
      <c r="V50" s="149"/>
      <c r="W50" s="149"/>
      <c r="X50" s="149"/>
      <c r="Y50" s="149"/>
      <c r="Z50" s="149"/>
      <c r="AA50" s="149"/>
      <c r="AB50" s="149"/>
      <c r="AC50" s="149"/>
      <c r="AD50" s="149"/>
      <c r="AE50" s="149"/>
      <c r="AF50" s="149"/>
      <c r="AG50" s="149"/>
      <c r="AH50" s="149"/>
      <c r="AI50" s="149"/>
      <c r="AJ50" s="149"/>
      <c r="AK50" s="149"/>
      <c r="AL50" s="149"/>
      <c r="AM50" s="149"/>
      <c r="AN50" s="149"/>
      <c r="AO50" s="149"/>
      <c r="AP50" s="149"/>
      <c r="AQ50" s="149"/>
      <c r="AR50" s="149"/>
      <c r="AS50" s="149"/>
      <c r="AT50" s="149"/>
      <c r="AU50" s="149"/>
      <c r="AV50" s="149"/>
      <c r="AW50" s="149"/>
      <c r="AX50" s="149"/>
      <c r="AY50" s="149"/>
      <c r="AZ50" s="149"/>
      <c r="BA50" s="149"/>
      <c r="BB50" s="149"/>
      <c r="BC50" s="149"/>
      <c r="BD50" s="149"/>
      <c r="BE50" s="149"/>
      <c r="BF50" s="149"/>
      <c r="BG50" s="149"/>
      <c r="BH50" s="149"/>
      <c r="BI50" s="149"/>
      <c r="BJ50" s="149"/>
      <c r="BK50" s="149"/>
      <c r="BL50" s="149"/>
      <c r="BM50" s="149"/>
      <c r="BN50" s="149"/>
      <c r="BO50" s="149"/>
      <c r="BP50" s="149"/>
      <c r="BQ50" s="149"/>
      <c r="BR50" s="149"/>
      <c r="BS50" s="149"/>
      <c r="BT50" s="149"/>
      <c r="BU50" s="149"/>
      <c r="BV50" s="149"/>
      <c r="BW50" s="149"/>
      <c r="BX50" s="149"/>
      <c r="BY50" s="149"/>
      <c r="BZ50" s="149"/>
      <c r="CA50" s="149"/>
      <c r="CB50" s="149"/>
      <c r="CC50" s="149"/>
      <c r="CD50" s="149"/>
      <c r="CE50" s="149"/>
      <c r="CF50" s="149"/>
      <c r="CG50" s="149"/>
      <c r="CH50" s="149"/>
      <c r="CI50" s="149"/>
      <c r="CJ50" s="149"/>
      <c r="CK50" s="149"/>
      <c r="CL50" s="149"/>
      <c r="CM50" s="149"/>
      <c r="CN50" s="149"/>
      <c r="CO50" s="149"/>
      <c r="CP50" s="149"/>
      <c r="CQ50" s="149"/>
      <c r="CR50" s="149"/>
      <c r="CS50" s="149"/>
      <c r="CT50" s="149"/>
      <c r="CU50" s="149"/>
      <c r="CV50" s="149"/>
      <c r="CW50" s="149"/>
      <c r="CX50" s="149"/>
      <c r="CY50" s="149"/>
      <c r="CZ50" s="149"/>
      <c r="DA50" s="149"/>
      <c r="DB50" s="149"/>
      <c r="DC50" s="149"/>
      <c r="DD50" s="149"/>
      <c r="DE50" s="149"/>
      <c r="DF50" s="149"/>
      <c r="DG50" s="149"/>
      <c r="DH50" s="149"/>
      <c r="DI50" s="149"/>
      <c r="DJ50" s="149"/>
      <c r="DK50" s="149"/>
      <c r="DL50" s="149"/>
      <c r="DM50" s="149"/>
      <c r="DN50" s="149"/>
      <c r="DO50" s="149"/>
      <c r="DP50" s="149"/>
      <c r="DQ50" s="149"/>
      <c r="DR50" s="149"/>
      <c r="DS50" s="149"/>
      <c r="DT50" s="149"/>
      <c r="DU50" s="149"/>
      <c r="DV50" s="149"/>
      <c r="DW50" s="149"/>
      <c r="DX50" s="149"/>
      <c r="DY50" s="149"/>
      <c r="DZ50" s="149"/>
      <c r="EA50" s="149"/>
      <c r="EB50" s="149"/>
      <c r="EC50" s="149"/>
      <c r="ED50" s="149"/>
      <c r="EE50" s="149"/>
      <c r="EF50" s="149"/>
      <c r="EG50" s="149"/>
      <c r="EH50" s="149"/>
      <c r="EI50" s="149"/>
      <c r="EJ50" s="149"/>
      <c r="EK50" s="149"/>
      <c r="EL50" s="149"/>
      <c r="EM50" s="149"/>
      <c r="EN50" s="149"/>
      <c r="EO50" s="149"/>
      <c r="EP50" s="149"/>
      <c r="EQ50" s="149"/>
      <c r="ER50" s="149"/>
      <c r="ES50" s="149"/>
      <c r="ET50" s="149"/>
      <c r="EU50" s="149"/>
      <c r="EV50" s="149"/>
      <c r="EW50" s="149"/>
      <c r="EX50" s="149"/>
      <c r="EY50" s="149"/>
      <c r="EZ50" s="149"/>
      <c r="FA50" s="149"/>
      <c r="FB50" s="149"/>
      <c r="FC50" s="149"/>
      <c r="FD50" s="149"/>
      <c r="FE50" s="149"/>
      <c r="FF50" s="149"/>
      <c r="FG50" s="149"/>
      <c r="FH50" s="149"/>
      <c r="FI50" s="149"/>
      <c r="FJ50" s="149"/>
      <c r="FK50" s="149"/>
      <c r="FL50" s="149"/>
      <c r="FM50" s="149"/>
      <c r="FN50" s="149"/>
      <c r="FO50" s="149"/>
      <c r="FP50" s="149"/>
    </row>
    <row r="51" spans="1:174" s="182" customFormat="1" ht="60" customHeight="1" outlineLevel="1" thickBot="1" x14ac:dyDescent="0.45">
      <c r="A51" s="121"/>
      <c r="B51" s="292"/>
      <c r="C51" s="121"/>
      <c r="D51" s="820"/>
      <c r="E51" s="821"/>
      <c r="F51" s="822"/>
      <c r="G51" s="321"/>
      <c r="H51" s="322">
        <f>IF(OR(D38="",G51="Non contrôlé"),"",IF((SUMIF(G41:G49,"Validé",H41:H49)+SUMIF(G41:G49,"Validé avec réserve",H41:H49))&gt;100,100,SUMIF(G41:G49,"Validé",H41:H49)+SUMIF(G41:G49,"Validé avec réserve",H41:H49)))</f>
        <v>0</v>
      </c>
      <c r="I51" s="149"/>
      <c r="J51" s="149"/>
      <c r="K51" s="149"/>
      <c r="L51" s="298"/>
      <c r="M51" s="149"/>
    </row>
    <row r="52" spans="1:174" ht="15" customHeight="1" outlineLevel="1" x14ac:dyDescent="0.4">
      <c r="A52" s="182"/>
      <c r="B52" s="323"/>
      <c r="C52" s="182"/>
      <c r="D52" s="182"/>
      <c r="E52" s="182"/>
      <c r="F52" s="182"/>
      <c r="G52" s="182"/>
      <c r="H52" s="182"/>
      <c r="I52" s="182"/>
      <c r="J52" s="182"/>
      <c r="K52" s="182"/>
      <c r="L52" s="324"/>
      <c r="M52" s="182"/>
      <c r="N52" s="182"/>
      <c r="O52" s="182"/>
      <c r="P52" s="121"/>
      <c r="Q52" s="121"/>
      <c r="R52" s="121"/>
      <c r="S52" s="121"/>
      <c r="T52" s="121"/>
      <c r="U52" s="121"/>
      <c r="V52" s="121"/>
      <c r="W52" s="121"/>
      <c r="X52" s="121"/>
      <c r="Y52" s="121"/>
      <c r="Z52" s="121"/>
      <c r="AA52" s="121"/>
      <c r="AB52" s="121"/>
      <c r="AC52" s="121"/>
      <c r="AD52" s="121"/>
      <c r="AE52" s="121"/>
      <c r="AF52" s="121"/>
      <c r="AG52" s="121"/>
      <c r="AH52" s="121"/>
      <c r="AI52" s="121"/>
      <c r="AJ52" s="121"/>
      <c r="AK52" s="121"/>
      <c r="AL52" s="121"/>
      <c r="AM52" s="121"/>
      <c r="AN52" s="121"/>
      <c r="AO52" s="121"/>
      <c r="AP52" s="121"/>
      <c r="AQ52" s="121"/>
      <c r="AR52" s="121"/>
      <c r="AS52" s="121"/>
      <c r="AT52" s="121"/>
      <c r="AU52" s="121"/>
      <c r="AV52" s="121"/>
      <c r="AW52" s="121"/>
      <c r="AX52" s="121"/>
      <c r="AY52" s="121"/>
      <c r="AZ52" s="121"/>
      <c r="BA52" s="121"/>
      <c r="BB52" s="121"/>
      <c r="BC52" s="121"/>
      <c r="BD52" s="121"/>
      <c r="BE52" s="121"/>
      <c r="BF52" s="121"/>
      <c r="BG52" s="121"/>
      <c r="BH52" s="121"/>
      <c r="BI52" s="121"/>
      <c r="BJ52" s="121"/>
      <c r="BK52" s="121"/>
      <c r="BL52" s="121"/>
      <c r="BM52" s="121"/>
      <c r="BN52" s="121"/>
      <c r="BO52" s="121"/>
      <c r="BP52" s="121"/>
      <c r="BQ52" s="121"/>
      <c r="BR52" s="121"/>
      <c r="BS52" s="121"/>
      <c r="BT52" s="121"/>
      <c r="BU52" s="121"/>
      <c r="BV52" s="121"/>
      <c r="BW52" s="121"/>
      <c r="BX52" s="121"/>
      <c r="BY52" s="121"/>
      <c r="BZ52" s="121"/>
      <c r="CA52" s="121"/>
      <c r="CB52" s="121"/>
      <c r="CC52" s="121"/>
      <c r="CD52" s="121"/>
      <c r="CE52" s="121"/>
      <c r="CF52" s="121"/>
      <c r="CG52" s="121"/>
      <c r="CH52" s="121"/>
      <c r="CI52" s="121"/>
      <c r="CJ52" s="121"/>
      <c r="CK52" s="121"/>
      <c r="CL52" s="121"/>
      <c r="CM52" s="121"/>
      <c r="CN52" s="121"/>
      <c r="CO52" s="121"/>
      <c r="CP52" s="121"/>
      <c r="CQ52" s="121"/>
      <c r="CR52" s="121"/>
      <c r="CS52" s="121"/>
      <c r="CT52" s="121"/>
      <c r="CU52" s="121"/>
      <c r="CV52" s="121"/>
      <c r="CW52" s="121"/>
      <c r="CX52" s="121"/>
      <c r="CY52" s="121"/>
      <c r="CZ52" s="121"/>
      <c r="DA52" s="121"/>
      <c r="DB52" s="121"/>
      <c r="DC52" s="121"/>
      <c r="DD52" s="121"/>
      <c r="DE52" s="121"/>
      <c r="DF52" s="121"/>
      <c r="DG52" s="121"/>
      <c r="DH52" s="121"/>
      <c r="DI52" s="121"/>
      <c r="DJ52" s="121"/>
      <c r="DK52" s="121"/>
      <c r="DL52" s="121"/>
      <c r="DM52" s="121"/>
      <c r="DN52" s="121"/>
      <c r="DO52" s="121"/>
      <c r="DP52" s="121"/>
      <c r="DQ52" s="121"/>
      <c r="DR52" s="121"/>
      <c r="DS52" s="121"/>
      <c r="DT52" s="121"/>
      <c r="DU52" s="121"/>
      <c r="DV52" s="121"/>
      <c r="DW52" s="121"/>
      <c r="DX52" s="121"/>
      <c r="DY52" s="121"/>
      <c r="DZ52" s="121"/>
      <c r="EA52" s="121"/>
      <c r="EB52" s="121"/>
      <c r="EC52" s="121"/>
      <c r="ED52" s="121"/>
      <c r="EE52" s="121"/>
      <c r="EF52" s="121"/>
      <c r="EG52" s="121"/>
      <c r="EH52" s="121"/>
      <c r="EI52" s="121"/>
      <c r="EJ52" s="121"/>
      <c r="EK52" s="121"/>
      <c r="EL52" s="121"/>
      <c r="EM52" s="121"/>
      <c r="EN52" s="121"/>
      <c r="EO52" s="121"/>
      <c r="EP52" s="121"/>
      <c r="EQ52" s="121"/>
      <c r="ER52" s="121"/>
      <c r="ES52" s="121"/>
      <c r="ET52" s="121"/>
      <c r="EU52" s="121"/>
      <c r="EV52" s="121"/>
      <c r="EW52" s="121"/>
      <c r="EX52" s="121"/>
      <c r="EY52" s="121"/>
      <c r="EZ52" s="121"/>
      <c r="FA52" s="121"/>
      <c r="FB52" s="121"/>
      <c r="FC52" s="121"/>
      <c r="FD52" s="121"/>
      <c r="FE52" s="121"/>
      <c r="FF52" s="121"/>
      <c r="FG52" s="121"/>
      <c r="FH52" s="121"/>
      <c r="FI52" s="121"/>
      <c r="FJ52" s="121"/>
      <c r="FK52" s="121"/>
      <c r="FL52" s="121"/>
      <c r="FM52" s="121"/>
      <c r="FN52" s="121"/>
      <c r="FO52" s="121"/>
      <c r="FP52" s="121"/>
      <c r="FQ52" s="121"/>
      <c r="FR52" s="121"/>
    </row>
    <row r="53" spans="1:174" s="159" customFormat="1" ht="12" customHeight="1" outlineLevel="1" x14ac:dyDescent="0.4">
      <c r="A53" s="121"/>
      <c r="B53" s="292"/>
      <c r="D53" s="183"/>
      <c r="E53" s="183"/>
      <c r="F53" s="121"/>
      <c r="G53" s="121"/>
      <c r="H53" s="121"/>
      <c r="I53" s="121"/>
      <c r="J53" s="121"/>
      <c r="K53" s="121"/>
      <c r="L53" s="138"/>
      <c r="M53" s="121"/>
      <c r="N53" s="121"/>
      <c r="O53" s="121"/>
    </row>
    <row r="54" spans="1:174" s="159" customFormat="1" outlineLevel="1" x14ac:dyDescent="0.4">
      <c r="A54" s="121"/>
      <c r="B54" s="292"/>
      <c r="D54" s="183"/>
      <c r="E54" s="183"/>
      <c r="F54" s="121"/>
      <c r="G54" s="121"/>
      <c r="H54" s="121"/>
      <c r="I54" s="121"/>
      <c r="J54" s="121"/>
      <c r="K54" s="182"/>
      <c r="L54" s="324"/>
      <c r="M54" s="182"/>
      <c r="N54" s="182"/>
      <c r="O54" s="182"/>
    </row>
    <row r="55" spans="1:174" s="159" customFormat="1" ht="13" thickBot="1" x14ac:dyDescent="0.45">
      <c r="A55" s="121"/>
      <c r="B55" s="292"/>
      <c r="D55" s="183"/>
      <c r="E55" s="183"/>
      <c r="F55" s="121"/>
      <c r="G55" s="121"/>
      <c r="H55" s="121"/>
      <c r="I55" s="121"/>
      <c r="J55" s="121"/>
      <c r="L55" s="293"/>
    </row>
    <row r="56" spans="1:174" s="159" customFormat="1" ht="42" customHeight="1" thickBot="1" x14ac:dyDescent="0.45">
      <c r="A56" s="121"/>
      <c r="B56" s="292"/>
      <c r="C56" s="774"/>
      <c r="D56" s="775" t="s">
        <v>226</v>
      </c>
      <c r="E56" s="775"/>
      <c r="F56" s="775"/>
      <c r="G56" s="775"/>
      <c r="H56" s="775"/>
      <c r="I56" s="775"/>
      <c r="J56" s="776"/>
      <c r="L56" s="293"/>
    </row>
    <row r="57" spans="1:174" s="159" customFormat="1" x14ac:dyDescent="0.4">
      <c r="A57" s="121"/>
      <c r="B57" s="292"/>
      <c r="C57" s="159" t="s">
        <v>225</v>
      </c>
      <c r="D57" s="183"/>
      <c r="E57" s="183"/>
      <c r="F57" s="121"/>
      <c r="G57" s="121"/>
      <c r="H57" s="121"/>
      <c r="I57" s="121"/>
      <c r="J57" s="121"/>
      <c r="L57" s="293"/>
    </row>
    <row r="58" spans="1:174" s="159" customFormat="1" x14ac:dyDescent="0.4">
      <c r="A58" s="121"/>
      <c r="B58" s="292"/>
      <c r="C58" s="496"/>
      <c r="D58" s="497"/>
      <c r="E58" s="497"/>
      <c r="F58" s="497"/>
      <c r="G58" s="497"/>
      <c r="H58" s="497"/>
      <c r="I58" s="497"/>
      <c r="J58" s="498"/>
      <c r="L58" s="293"/>
    </row>
    <row r="59" spans="1:174" s="159" customFormat="1" x14ac:dyDescent="0.4">
      <c r="A59" s="121"/>
      <c r="B59" s="292"/>
      <c r="C59" s="499"/>
      <c r="D59" s="500"/>
      <c r="E59" s="500"/>
      <c r="F59" s="500"/>
      <c r="G59" s="500"/>
      <c r="H59" s="500"/>
      <c r="I59" s="500"/>
      <c r="J59" s="501"/>
      <c r="L59" s="293"/>
    </row>
    <row r="60" spans="1:174" s="159" customFormat="1" x14ac:dyDescent="0.4">
      <c r="A60" s="121"/>
      <c r="B60" s="292"/>
      <c r="C60" s="499"/>
      <c r="D60" s="500"/>
      <c r="E60" s="500"/>
      <c r="F60" s="500"/>
      <c r="G60" s="500"/>
      <c r="H60" s="500"/>
      <c r="I60" s="500"/>
      <c r="J60" s="501"/>
      <c r="L60" s="293"/>
    </row>
    <row r="61" spans="1:174" s="159" customFormat="1" x14ac:dyDescent="0.4">
      <c r="A61" s="121"/>
      <c r="B61" s="292"/>
      <c r="C61" s="499"/>
      <c r="D61" s="500"/>
      <c r="E61" s="500"/>
      <c r="F61" s="500"/>
      <c r="G61" s="500"/>
      <c r="H61" s="500"/>
      <c r="I61" s="500"/>
      <c r="J61" s="501"/>
      <c r="L61" s="293"/>
    </row>
    <row r="62" spans="1:174" s="159" customFormat="1" x14ac:dyDescent="0.4">
      <c r="A62" s="121"/>
      <c r="B62" s="292"/>
      <c r="C62" s="502"/>
      <c r="D62" s="503"/>
      <c r="E62" s="503"/>
      <c r="F62" s="503"/>
      <c r="G62" s="503"/>
      <c r="H62" s="503"/>
      <c r="I62" s="503"/>
      <c r="J62" s="504"/>
      <c r="L62" s="293"/>
    </row>
    <row r="63" spans="1:174" s="159" customFormat="1" x14ac:dyDescent="0.4">
      <c r="A63" s="121"/>
      <c r="B63" s="292"/>
      <c r="D63" s="183"/>
      <c r="E63" s="183"/>
      <c r="F63" s="121"/>
      <c r="G63" s="121"/>
      <c r="H63" s="121"/>
      <c r="I63" s="121"/>
      <c r="J63" s="121"/>
      <c r="L63" s="293"/>
    </row>
    <row r="64" spans="1:174" s="159" customFormat="1" ht="13" thickBot="1" x14ac:dyDescent="0.45">
      <c r="A64" s="121"/>
      <c r="B64" s="299"/>
      <c r="C64" s="300"/>
      <c r="D64" s="301"/>
      <c r="E64" s="301"/>
      <c r="F64" s="302"/>
      <c r="G64" s="302"/>
      <c r="H64" s="302"/>
      <c r="I64" s="302"/>
      <c r="J64" s="302"/>
      <c r="K64" s="300"/>
      <c r="L64" s="303"/>
    </row>
    <row r="65" spans="1:10" s="159" customFormat="1" x14ac:dyDescent="0.4">
      <c r="A65" s="121"/>
      <c r="B65" s="121"/>
      <c r="D65" s="183"/>
      <c r="E65" s="183"/>
      <c r="F65" s="121"/>
      <c r="G65" s="121"/>
      <c r="H65" s="121"/>
      <c r="I65" s="121"/>
      <c r="J65" s="121"/>
    </row>
    <row r="66" spans="1:10" s="159" customFormat="1" x14ac:dyDescent="0.4">
      <c r="A66" s="121"/>
      <c r="B66" s="121"/>
      <c r="D66" s="183"/>
      <c r="E66" s="183"/>
      <c r="F66" s="121"/>
      <c r="G66" s="121"/>
      <c r="H66" s="121"/>
      <c r="I66" s="121"/>
      <c r="J66" s="121"/>
    </row>
  </sheetData>
  <mergeCells count="40">
    <mergeCell ref="D38:J38"/>
    <mergeCell ref="I39:J39"/>
    <mergeCell ref="I40:J40"/>
    <mergeCell ref="I41:J41"/>
    <mergeCell ref="D39:F39"/>
    <mergeCell ref="E40:F40"/>
    <mergeCell ref="E41:F41"/>
    <mergeCell ref="I42:J42"/>
    <mergeCell ref="I43:J43"/>
    <mergeCell ref="I44:J44"/>
    <mergeCell ref="E49:F49"/>
    <mergeCell ref="D50:F50"/>
    <mergeCell ref="E42:F42"/>
    <mergeCell ref="I45:J45"/>
    <mergeCell ref="I46:J46"/>
    <mergeCell ref="I47:J47"/>
    <mergeCell ref="I48:J48"/>
    <mergeCell ref="I49:J49"/>
    <mergeCell ref="D51:F51"/>
    <mergeCell ref="D56:J56"/>
    <mergeCell ref="C58:J62"/>
    <mergeCell ref="E43:F43"/>
    <mergeCell ref="E44:F44"/>
    <mergeCell ref="E45:F45"/>
    <mergeCell ref="E46:F46"/>
    <mergeCell ref="E47:F47"/>
    <mergeCell ref="E48:F48"/>
    <mergeCell ref="C6:E6"/>
    <mergeCell ref="C7:E7"/>
    <mergeCell ref="C27:J27"/>
    <mergeCell ref="C28:D28"/>
    <mergeCell ref="C29:D29"/>
    <mergeCell ref="G29:G30"/>
    <mergeCell ref="C30:D30"/>
    <mergeCell ref="C5:E5"/>
    <mergeCell ref="D1:J1"/>
    <mergeCell ref="C2:E2"/>
    <mergeCell ref="F2:J2"/>
    <mergeCell ref="C3:E3"/>
    <mergeCell ref="C4:E4"/>
  </mergeCells>
  <conditionalFormatting sqref="G51:H51">
    <cfRule type="containsText" dxfId="8" priority="6" operator="containsText" text="Non contrôlé">
      <formula>NOT(ISERROR(SEARCH("Non contrôlé",G51)))</formula>
    </cfRule>
    <cfRule type="containsText" dxfId="7" priority="7" operator="containsText" text="Non validé">
      <formula>NOT(ISERROR(SEARCH("Non validé",G51)))</formula>
    </cfRule>
    <cfRule type="containsText" dxfId="6" priority="8" operator="containsText" text="réserve">
      <formula>NOT(ISERROR(SEARCH("réserve",G51)))</formula>
    </cfRule>
    <cfRule type="endsWith" dxfId="5" priority="9" operator="endsWith" text="Validé">
      <formula>RIGHT(G51,LEN("Validé"))="Validé"</formula>
    </cfRule>
  </conditionalFormatting>
  <conditionalFormatting sqref="H51">
    <cfRule type="cellIs" dxfId="4" priority="3" operator="greaterThanOrEqual">
      <formula>80</formula>
    </cfRule>
    <cfRule type="cellIs" dxfId="3" priority="4" operator="between">
      <formula>70</formula>
      <formula>79</formula>
    </cfRule>
    <cfRule type="cellIs" dxfId="2" priority="5" operator="lessThan">
      <formula>69</formula>
    </cfRule>
  </conditionalFormatting>
  <conditionalFormatting sqref="J29:J30">
    <cfRule type="expression" dxfId="1" priority="1">
      <formula>ABS(J29)&lt;=$F29</formula>
    </cfRule>
    <cfRule type="expression" dxfId="0" priority="2">
      <formula>ABS(J29)&gt;$F29</formula>
    </cfRule>
  </conditionalFormatting>
  <dataValidations count="6">
    <dataValidation type="list" allowBlank="1" showInputMessage="1" showErrorMessage="1" sqref="G40:G42 G44:G49" xr:uid="{3E17AC50-97B8-45AC-929E-F160F03A7339}">
      <formula1>INDIRECT(M40)</formula1>
    </dataValidation>
    <dataValidation type="list" allowBlank="1" showInputMessage="1" showErrorMessage="1" sqref="G17" xr:uid="{F8F47A72-5510-43E1-AAA8-AB3E6CA5FE01}">
      <formula1>Frequence</formula1>
    </dataValidation>
    <dataValidation type="list" allowBlank="1" showInputMessage="1" showErrorMessage="1" sqref="G24" xr:uid="{DB1BD5DB-A4C1-439A-9A4D-CDD4BDE5B03B}">
      <formula1>Montage_sonde</formula1>
    </dataValidation>
    <dataValidation type="list" allowBlank="1" showInputMessage="1" showErrorMessage="1" sqref="J7" xr:uid="{F23C6A33-74AD-4265-B252-41BF977E46C4}">
      <formula1>LISTE_1</formula1>
    </dataValidation>
    <dataValidation type="list" allowBlank="1" showInputMessage="1" showErrorMessage="1" promptTitle="Validation par formule" prompt="Une formule permet de remplir automatiquement ce critère. Vous avez néanmoins la possibilité de forcer la valeur en sélectionnant une valeur dans la liste" sqref="G43" xr:uid="{D98D0BA8-491A-42E4-813C-240F09EF5EA1}">
      <formula1>INDIRECT(M43)</formula1>
    </dataValidation>
    <dataValidation type="list" allowBlank="1" showInputMessage="1" showErrorMessage="1" sqref="D38:J38" xr:uid="{9DC0B724-05F8-46C1-8805-A8734E02D9A7}">
      <formula1>Q_en_charge</formula1>
    </dataValidation>
  </dataValidation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5E518E-4D55-427A-8B0A-DA8F96FCD255}">
  <sheetPr codeName="Feuil18"/>
  <dimension ref="A1:WE27"/>
  <sheetViews>
    <sheetView zoomScale="85" zoomScaleNormal="85" workbookViewId="0">
      <pane xSplit="1" ySplit="4" topLeftCell="B11" activePane="bottomRight" state="frozen"/>
      <selection pane="topRight" activeCell="B1" sqref="B1"/>
      <selection pane="bottomLeft" activeCell="A5" sqref="A5"/>
      <selection pane="bottomRight" sqref="A1:XFD1048576"/>
    </sheetView>
  </sheetViews>
  <sheetFormatPr baseColWidth="10" defaultColWidth="11.41015625" defaultRowHeight="12.7" x14ac:dyDescent="0.4"/>
  <cols>
    <col min="1" max="1" width="5.41015625" style="275" bestFit="1" customWidth="1"/>
    <col min="2" max="3" width="40.703125" style="275" customWidth="1"/>
    <col min="4" max="4" width="14.29296875" style="275" customWidth="1"/>
    <col min="5" max="5" width="10.703125" style="275" customWidth="1"/>
    <col min="6" max="7" width="40.703125" style="275" customWidth="1"/>
    <col min="8" max="8" width="15.703125" style="275" customWidth="1"/>
    <col min="9" max="9" width="10.703125" style="275" customWidth="1"/>
    <col min="10" max="11" width="40.703125" style="278" customWidth="1"/>
    <col min="12" max="12" width="15.703125" style="279" customWidth="1"/>
    <col min="13" max="13" width="10.703125" style="279" customWidth="1"/>
    <col min="14" max="15" width="40.703125" style="278" customWidth="1"/>
    <col min="16" max="16" width="15.703125" style="279" customWidth="1"/>
    <col min="17" max="17" width="10.703125" style="279" customWidth="1"/>
    <col min="18" max="19" width="40.703125" style="278" customWidth="1"/>
    <col min="20" max="20" width="15.703125" style="279" customWidth="1"/>
    <col min="21" max="21" width="10.703125" style="279" customWidth="1"/>
    <col min="22" max="23" width="40.703125" style="278" customWidth="1"/>
    <col min="24" max="24" width="15.703125" style="279" customWidth="1"/>
    <col min="25" max="25" width="10.703125" style="279" customWidth="1"/>
    <col min="26" max="27" width="40.703125" style="278" customWidth="1"/>
    <col min="28" max="28" width="15.703125" style="279" customWidth="1"/>
    <col min="29" max="29" width="10.703125" style="279" customWidth="1"/>
    <col min="30" max="31" width="40.703125" style="278" customWidth="1"/>
    <col min="32" max="32" width="15.703125" style="279" customWidth="1"/>
    <col min="33" max="33" width="10.703125" style="279" customWidth="1"/>
    <col min="34" max="35" width="40.703125" style="278" customWidth="1"/>
    <col min="36" max="36" width="15.703125" style="279" customWidth="1"/>
    <col min="37" max="37" width="10.703125" style="279" customWidth="1"/>
    <col min="38" max="39" width="40.703125" style="278" customWidth="1"/>
    <col min="40" max="40" width="15.703125" style="279" customWidth="1"/>
    <col min="41" max="41" width="10.703125" style="279" customWidth="1"/>
    <col min="42" max="43" width="40.703125" style="278" customWidth="1"/>
    <col min="44" max="44" width="15.703125" style="279" customWidth="1"/>
    <col min="45" max="45" width="10.703125" style="279" customWidth="1"/>
    <col min="46" max="47" width="40.703125" style="278" customWidth="1"/>
    <col min="48" max="48" width="15.703125" style="279" customWidth="1"/>
    <col min="49" max="49" width="10.703125" style="279" customWidth="1"/>
    <col min="50" max="51" width="40.703125" style="278" customWidth="1"/>
    <col min="52" max="52" width="15.703125" style="279" customWidth="1"/>
    <col min="53" max="53" width="10.703125" style="279" customWidth="1"/>
    <col min="54" max="55" width="40.703125" style="278" customWidth="1"/>
    <col min="56" max="56" width="15.703125" style="279" customWidth="1"/>
    <col min="57" max="57" width="10.703125" style="279" customWidth="1"/>
    <col min="58" max="59" width="40.703125" style="278" customWidth="1"/>
    <col min="60" max="60" width="15.703125" style="278" customWidth="1"/>
    <col min="61" max="61" width="10.703125" style="278" customWidth="1"/>
    <col min="62" max="63" width="40.703125" style="278" customWidth="1"/>
    <col min="64" max="64" width="15.703125" style="278" customWidth="1"/>
    <col min="65" max="65" width="10.703125" style="278" customWidth="1"/>
    <col min="66" max="66" width="40.703125" style="278" customWidth="1"/>
    <col min="67" max="68" width="7.703125" style="278" customWidth="1"/>
    <col min="69" max="69" width="35.703125" style="278" customWidth="1"/>
    <col min="70" max="70" width="40.703125" style="278" customWidth="1"/>
    <col min="71" max="72" width="7.703125" style="278" customWidth="1"/>
    <col min="73" max="73" width="35.703125" style="278" customWidth="1"/>
    <col min="74" max="74" width="40.703125" style="278" customWidth="1"/>
    <col min="75" max="76" width="7.703125" style="278" customWidth="1"/>
    <col min="77" max="77" width="35.703125" style="278" customWidth="1"/>
    <col min="78" max="78" width="40.703125" style="278" customWidth="1"/>
    <col min="79" max="80" width="7.703125" style="278" customWidth="1"/>
    <col min="81" max="81" width="35.703125" style="278" customWidth="1"/>
    <col min="82" max="82" width="40.703125" style="278" customWidth="1"/>
    <col min="83" max="84" width="7.703125" style="278" customWidth="1"/>
    <col min="85" max="85" width="35.703125" style="278" customWidth="1"/>
    <col min="86" max="86" width="40.703125" style="278" customWidth="1"/>
    <col min="87" max="88" width="7.703125" style="278" customWidth="1"/>
    <col min="89" max="89" width="35.703125" style="278" customWidth="1"/>
    <col min="90" max="90" width="40.703125" style="278" customWidth="1"/>
    <col min="91" max="92" width="7.703125" style="278" customWidth="1"/>
    <col min="93" max="93" width="35.703125" style="278" customWidth="1"/>
    <col min="94" max="94" width="40.703125" style="278" customWidth="1"/>
    <col min="95" max="96" width="7.703125" style="278" customWidth="1"/>
    <col min="97" max="97" width="40.703125" style="278" customWidth="1"/>
    <col min="98" max="99" width="7.703125" style="278" customWidth="1"/>
    <col min="100" max="100" width="35.703125" style="278" customWidth="1"/>
    <col min="101" max="101" width="40.703125" style="278" customWidth="1"/>
    <col min="102" max="103" width="7.703125" style="278" customWidth="1"/>
    <col min="104" max="104" width="35.703125" style="278" customWidth="1"/>
    <col min="105" max="105" width="40.703125" style="278" customWidth="1"/>
    <col min="106" max="107" width="7.703125" style="278" customWidth="1"/>
    <col min="108" max="108" width="35.703125" style="278" customWidth="1"/>
    <col min="109" max="109" width="40.703125" style="278" customWidth="1"/>
    <col min="110" max="111" width="7.703125" style="278" customWidth="1"/>
    <col min="112" max="112" width="35.703125" style="278" customWidth="1"/>
    <col min="113" max="113" width="40.703125" style="278" customWidth="1"/>
    <col min="114" max="115" width="7.703125" style="278" customWidth="1"/>
    <col min="116" max="116" width="35.703125" style="278" customWidth="1"/>
    <col min="117" max="117" width="40.703125" style="278" customWidth="1"/>
    <col min="118" max="119" width="7.703125" style="278" customWidth="1"/>
    <col min="120" max="120" width="35.703125" style="278" customWidth="1"/>
    <col min="121" max="121" width="40.703125" style="278" customWidth="1"/>
    <col min="122" max="123" width="7.703125" style="278" customWidth="1"/>
    <col min="124" max="124" width="35.703125" style="278" customWidth="1"/>
    <col min="125" max="125" width="40.703125" style="278" customWidth="1"/>
    <col min="126" max="127" width="7.703125" style="278" customWidth="1"/>
    <col min="128" max="128" width="35.703125" style="278" customWidth="1"/>
    <col min="129" max="129" width="40.703125" style="278" customWidth="1"/>
    <col min="130" max="131" width="7.703125" style="278" customWidth="1"/>
    <col min="132" max="132" width="35.703125" style="278" customWidth="1"/>
    <col min="133" max="133" width="40.703125" style="278" customWidth="1"/>
    <col min="134" max="135" width="7.703125" style="278" customWidth="1"/>
    <col min="136" max="136" width="40.703125" style="278" customWidth="1"/>
    <col min="137" max="138" width="7.703125" style="278" customWidth="1"/>
    <col min="139" max="139" width="35.703125" style="278" customWidth="1"/>
    <col min="140" max="140" width="40.703125" style="278" customWidth="1"/>
    <col min="141" max="142" width="7.703125" style="278" customWidth="1"/>
    <col min="143" max="143" width="35.703125" style="278" customWidth="1"/>
    <col min="144" max="144" width="40.703125" style="278" customWidth="1"/>
    <col min="145" max="146" width="7.703125" style="278" customWidth="1"/>
    <col min="147" max="147" width="35.703125" style="278" customWidth="1"/>
    <col min="148" max="148" width="40.703125" style="278" customWidth="1"/>
    <col min="149" max="150" width="7.703125" style="278" customWidth="1"/>
    <col min="151" max="151" width="35.703125" style="278" customWidth="1"/>
    <col min="152" max="152" width="40.703125" style="278" customWidth="1"/>
    <col min="153" max="154" width="7.703125" style="278" customWidth="1"/>
    <col min="155" max="155" width="35.703125" style="278" customWidth="1"/>
    <col min="156" max="156" width="40.703125" style="278" customWidth="1"/>
    <col min="157" max="158" width="7.703125" style="278" customWidth="1"/>
    <col min="159" max="159" width="35.703125" style="278" customWidth="1"/>
    <col min="160" max="160" width="40.703125" style="278" customWidth="1"/>
    <col min="161" max="162" width="7.703125" style="278" customWidth="1"/>
    <col min="163" max="163" width="35.703125" style="278" customWidth="1"/>
    <col min="164" max="164" width="40.703125" style="278" customWidth="1"/>
    <col min="165" max="166" width="7.703125" style="278" customWidth="1"/>
    <col min="167" max="167" width="35.703125" style="278" customWidth="1"/>
    <col min="168" max="168" width="40.703125" style="278" customWidth="1"/>
    <col min="169" max="170" width="7.703125" style="278" customWidth="1"/>
    <col min="171" max="171" width="35.703125" style="278" customWidth="1"/>
    <col min="172" max="172" width="40.703125" style="278" customWidth="1"/>
    <col min="173" max="174" width="7.703125" style="278" customWidth="1"/>
    <col min="175" max="175" width="40.703125" style="278" customWidth="1"/>
    <col min="176" max="177" width="7.703125" style="278" customWidth="1"/>
    <col min="178" max="178" width="35.703125" style="278" customWidth="1"/>
    <col min="179" max="179" width="40.703125" style="278" customWidth="1"/>
    <col min="180" max="181" width="7.703125" style="278" customWidth="1"/>
    <col min="182" max="182" width="35.703125" style="278" customWidth="1"/>
    <col min="183" max="183" width="40.703125" style="278" customWidth="1"/>
    <col min="184" max="185" width="7.703125" style="278" customWidth="1"/>
    <col min="186" max="186" width="35.703125" style="278" customWidth="1"/>
    <col min="187" max="187" width="40.703125" style="278" customWidth="1"/>
    <col min="188" max="189" width="7.703125" style="278" customWidth="1"/>
    <col min="190" max="190" width="35.703125" style="278" customWidth="1"/>
    <col min="191" max="191" width="40.703125" style="278" customWidth="1"/>
    <col min="192" max="193" width="7.703125" style="278" customWidth="1"/>
    <col min="194" max="194" width="35.703125" style="278" customWidth="1"/>
    <col min="195" max="195" width="40.703125" style="278" customWidth="1"/>
    <col min="196" max="197" width="7.703125" style="278" customWidth="1"/>
    <col min="198" max="198" width="35.703125" style="278" customWidth="1"/>
    <col min="199" max="199" width="40.703125" style="278" customWidth="1"/>
    <col min="200" max="201" width="7.703125" style="278" customWidth="1"/>
    <col min="202" max="202" width="35.703125" style="278" customWidth="1"/>
    <col min="203" max="203" width="40.703125" style="278" customWidth="1"/>
    <col min="204" max="205" width="7.703125" style="278" customWidth="1"/>
    <col min="206" max="206" width="35.703125" style="278" customWidth="1"/>
    <col min="207" max="207" width="40.703125" style="278" customWidth="1"/>
    <col min="208" max="209" width="7.703125" style="278" customWidth="1"/>
    <col min="210" max="210" width="35.703125" style="278" customWidth="1"/>
    <col min="211" max="211" width="40.703125" style="278" customWidth="1"/>
    <col min="212" max="213" width="7.703125" style="278" customWidth="1"/>
    <col min="214" max="214" width="40.703125" style="278" customWidth="1"/>
    <col min="215" max="216" width="7.703125" style="278" customWidth="1"/>
    <col min="217" max="217" width="35.703125" style="278" customWidth="1"/>
    <col min="218" max="218" width="40.703125" style="278" customWidth="1"/>
    <col min="219" max="220" width="7.703125" style="278" customWidth="1"/>
    <col min="221" max="221" width="35.703125" style="278" customWidth="1"/>
    <col min="222" max="222" width="40.703125" style="278" customWidth="1"/>
    <col min="223" max="224" width="7.703125" style="278" customWidth="1"/>
    <col min="225" max="225" width="35.703125" style="278" customWidth="1"/>
    <col min="226" max="226" width="40.703125" style="278" customWidth="1"/>
    <col min="227" max="228" width="7.703125" style="278" customWidth="1"/>
    <col min="229" max="229" width="35.703125" style="278" customWidth="1"/>
    <col min="230" max="230" width="40.703125" style="278" customWidth="1"/>
    <col min="231" max="232" width="7.703125" style="278" customWidth="1"/>
    <col min="233" max="233" width="35.703125" style="278" customWidth="1"/>
    <col min="234" max="234" width="40.703125" style="278" customWidth="1"/>
    <col min="235" max="236" width="7.703125" style="278" customWidth="1"/>
    <col min="237" max="237" width="35.703125" style="278" customWidth="1"/>
    <col min="238" max="238" width="40.703125" style="278" customWidth="1"/>
    <col min="239" max="240" width="7.703125" style="278" customWidth="1"/>
    <col min="241" max="241" width="35.703125" style="278" customWidth="1"/>
    <col min="242" max="242" width="40.703125" style="278" customWidth="1"/>
    <col min="243" max="244" width="7.703125" style="278" customWidth="1"/>
    <col min="245" max="245" width="35.703125" style="278" customWidth="1"/>
    <col min="246" max="246" width="40.703125" style="278" customWidth="1"/>
    <col min="247" max="248" width="7.703125" style="278" customWidth="1"/>
    <col min="249" max="249" width="35.703125" style="278" customWidth="1"/>
    <col min="250" max="250" width="40.703125" style="278" customWidth="1"/>
    <col min="251" max="252" width="7.703125" style="278" customWidth="1"/>
    <col min="253" max="253" width="40.703125" style="278" customWidth="1"/>
    <col min="254" max="255" width="7.703125" style="278" customWidth="1"/>
    <col min="256" max="256" width="35.703125" style="278" customWidth="1"/>
    <col min="257" max="257" width="40.703125" style="278" customWidth="1"/>
    <col min="258" max="259" width="7.703125" style="278" customWidth="1"/>
    <col min="260" max="260" width="35.703125" style="278" customWidth="1"/>
    <col min="261" max="261" width="40.703125" style="278" customWidth="1"/>
    <col min="262" max="263" width="7.703125" style="278" customWidth="1"/>
    <col min="264" max="264" width="35.703125" style="278" customWidth="1"/>
    <col min="265" max="265" width="40.703125" style="278" customWidth="1"/>
    <col min="266" max="267" width="7.703125" style="278" customWidth="1"/>
    <col min="268" max="268" width="35.703125" style="278" customWidth="1"/>
    <col min="269" max="269" width="40.703125" style="278" customWidth="1"/>
    <col min="270" max="271" width="7.703125" style="278" customWidth="1"/>
    <col min="272" max="272" width="35.703125" style="278" customWidth="1"/>
    <col min="273" max="273" width="40.703125" style="278" customWidth="1"/>
    <col min="274" max="275" width="7.703125" style="278" customWidth="1"/>
    <col min="276" max="276" width="35.703125" style="278" customWidth="1"/>
    <col min="277" max="277" width="40.703125" style="278" customWidth="1"/>
    <col min="278" max="279" width="7.703125" style="278" customWidth="1"/>
    <col min="280" max="280" width="35.703125" style="278" customWidth="1"/>
    <col min="281" max="281" width="40.703125" style="278" customWidth="1"/>
    <col min="282" max="283" width="7.703125" style="278" customWidth="1"/>
    <col min="284" max="284" width="35.703125" style="278" customWidth="1"/>
    <col min="285" max="285" width="40.703125" style="278" customWidth="1"/>
    <col min="286" max="287" width="7.703125" style="278" customWidth="1"/>
    <col min="288" max="288" width="35.703125" style="278" customWidth="1"/>
    <col min="289" max="289" width="40.703125" style="278" customWidth="1"/>
    <col min="290" max="291" width="7.703125" style="278" customWidth="1"/>
    <col min="292" max="292" width="40.703125" style="278" customWidth="1"/>
    <col min="293" max="294" width="7.703125" style="278" customWidth="1"/>
    <col min="295" max="295" width="35.703125" style="278" customWidth="1"/>
    <col min="296" max="296" width="40.703125" style="278" customWidth="1"/>
    <col min="297" max="298" width="7.703125" style="278" customWidth="1"/>
    <col min="299" max="299" width="35.703125" style="278" customWidth="1"/>
    <col min="300" max="300" width="40.703125" style="278" customWidth="1"/>
    <col min="301" max="302" width="7.703125" style="278" customWidth="1"/>
    <col min="303" max="303" width="35.703125" style="278" customWidth="1"/>
    <col min="304" max="304" width="40.703125" style="278" customWidth="1"/>
    <col min="305" max="306" width="7.703125" style="278" customWidth="1"/>
    <col min="307" max="307" width="35.703125" style="278" customWidth="1"/>
    <col min="308" max="308" width="40.703125" style="278" customWidth="1"/>
    <col min="309" max="310" width="7.703125" style="278" customWidth="1"/>
    <col min="311" max="311" width="35.703125" style="278" customWidth="1"/>
    <col min="312" max="312" width="40.703125" style="278" customWidth="1"/>
    <col min="313" max="314" width="7.703125" style="278" customWidth="1"/>
    <col min="315" max="315" width="35.703125" style="278" customWidth="1"/>
    <col min="316" max="316" width="40.703125" style="278" customWidth="1"/>
    <col min="317" max="318" width="7.703125" style="278" customWidth="1"/>
    <col min="319" max="319" width="35.703125" style="278" customWidth="1"/>
    <col min="320" max="320" width="40.703125" style="278" customWidth="1"/>
    <col min="321" max="322" width="7.703125" style="278" customWidth="1"/>
    <col min="323" max="323" width="35.703125" style="280" customWidth="1"/>
    <col min="324" max="324" width="40.703125" style="278" customWidth="1"/>
    <col min="325" max="326" width="7.703125" style="278" customWidth="1"/>
    <col min="327" max="327" width="35.703125" style="278" customWidth="1"/>
    <col min="328" max="328" width="40.703125" style="278" customWidth="1"/>
    <col min="329" max="330" width="7.703125" style="278" customWidth="1"/>
    <col min="331" max="331" width="40.703125" style="278" customWidth="1"/>
    <col min="332" max="333" width="7.703125" style="278" customWidth="1"/>
    <col min="334" max="334" width="35.703125" style="278" customWidth="1"/>
    <col min="335" max="335" width="40.703125" style="278" customWidth="1"/>
    <col min="336" max="337" width="7.703125" style="278" customWidth="1"/>
    <col min="338" max="338" width="35.703125" style="278" customWidth="1"/>
    <col min="339" max="339" width="40.703125" style="278" customWidth="1"/>
    <col min="340" max="341" width="7.703125" style="278" customWidth="1"/>
    <col min="342" max="342" width="35.703125" style="280" customWidth="1"/>
    <col min="343" max="343" width="40.703125" style="278" customWidth="1"/>
    <col min="344" max="345" width="7.703125" style="278" customWidth="1"/>
    <col min="346" max="346" width="35.703125" style="278" customWidth="1"/>
    <col min="347" max="347" width="40.703125" style="278" customWidth="1"/>
    <col min="348" max="349" width="7.703125" style="278" customWidth="1"/>
    <col min="350" max="350" width="35.703125" style="278" customWidth="1"/>
    <col min="351" max="351" width="40.703125" style="278" customWidth="1"/>
    <col min="352" max="353" width="7.703125" style="278" customWidth="1"/>
    <col min="354" max="354" width="35.703125" style="278" customWidth="1"/>
    <col min="355" max="355" width="40.703125" style="278" customWidth="1"/>
    <col min="356" max="357" width="7.703125" style="278" customWidth="1"/>
    <col min="358" max="358" width="35.703125" style="280" customWidth="1"/>
    <col min="359" max="359" width="40.703125" style="280" customWidth="1"/>
    <col min="360" max="361" width="7.703125" style="280" customWidth="1"/>
    <col min="362" max="362" width="35.703125" style="280" customWidth="1"/>
    <col min="363" max="363" width="40.703125" style="278" customWidth="1"/>
    <col min="364" max="365" width="7.703125" style="278" customWidth="1"/>
    <col min="366" max="366" width="35.703125" style="278" customWidth="1"/>
    <col min="367" max="367" width="40.703125" style="278" customWidth="1"/>
    <col min="368" max="368" width="7.703125" style="280" customWidth="1"/>
    <col min="369" max="369" width="7.703125" style="278" customWidth="1"/>
    <col min="370" max="370" width="40.703125" style="278" customWidth="1"/>
    <col min="371" max="371" width="7.703125" style="278" customWidth="1"/>
    <col min="372" max="372" width="7.703125" style="280" customWidth="1"/>
    <col min="373" max="373" width="35.703125" style="278" customWidth="1"/>
    <col min="374" max="374" width="40.703125" style="278" customWidth="1"/>
    <col min="375" max="375" width="7.703125" style="278" customWidth="1"/>
    <col min="376" max="376" width="7.703125" style="280" customWidth="1"/>
    <col min="377" max="377" width="35.703125" style="278" customWidth="1"/>
    <col min="378" max="378" width="40.703125" style="278" customWidth="1"/>
    <col min="379" max="379" width="7.703125" style="278" customWidth="1"/>
    <col min="380" max="380" width="7.703125" style="280" customWidth="1"/>
    <col min="381" max="381" width="35.703125" style="280" customWidth="1"/>
    <col min="382" max="382" width="40.703125" style="278" customWidth="1"/>
    <col min="383" max="383" width="7.703125" style="278" customWidth="1"/>
    <col min="384" max="384" width="7.703125" style="280" customWidth="1"/>
    <col min="385" max="385" width="35.703125" style="278" customWidth="1"/>
    <col min="386" max="386" width="40.703125" style="278" customWidth="1"/>
    <col min="387" max="387" width="7.703125" style="278" customWidth="1"/>
    <col min="388" max="388" width="7.703125" style="280" customWidth="1"/>
    <col min="389" max="389" width="35.703125" style="278" customWidth="1"/>
    <col min="390" max="390" width="40.703125" style="278" customWidth="1"/>
    <col min="391" max="391" width="7.703125" style="278" customWidth="1"/>
    <col min="392" max="392" width="7.703125" style="280" customWidth="1"/>
    <col min="393" max="393" width="35.703125" style="278" customWidth="1"/>
    <col min="394" max="394" width="40.703125" style="278" customWidth="1"/>
    <col min="395" max="395" width="7.703125" style="278" customWidth="1"/>
    <col min="396" max="396" width="7.703125" style="280" customWidth="1"/>
    <col min="397" max="397" width="35.703125" style="280" customWidth="1"/>
    <col min="398" max="398" width="40.703125" style="278" customWidth="1"/>
    <col min="399" max="399" width="7.703125" style="278" customWidth="1"/>
    <col min="400" max="400" width="7.703125" style="280" customWidth="1"/>
    <col min="401" max="401" width="35.703125" style="278" customWidth="1"/>
    <col min="402" max="402" width="40.703125" style="278" customWidth="1"/>
    <col min="403" max="403" width="7.703125" style="278" customWidth="1"/>
    <col min="404" max="404" width="7.703125" style="280" customWidth="1"/>
    <col min="405" max="405" width="35.703125" style="278" customWidth="1"/>
    <col min="406" max="406" width="40.703125" style="278" customWidth="1"/>
    <col min="407" max="408" width="7.703125" style="280" customWidth="1"/>
    <col min="409" max="409" width="40.703125" style="278" customWidth="1"/>
    <col min="410" max="410" width="7.703125" style="278" customWidth="1"/>
    <col min="411" max="411" width="7.703125" style="280" customWidth="1"/>
    <col min="412" max="412" width="35.703125" style="278" customWidth="1"/>
    <col min="413" max="413" width="40.703125" style="278" customWidth="1"/>
    <col min="414" max="414" width="7.703125" style="278" customWidth="1"/>
    <col min="415" max="415" width="7.703125" style="280" customWidth="1"/>
    <col min="416" max="416" width="35.703125" style="278" customWidth="1"/>
    <col min="417" max="417" width="40.703125" style="278" customWidth="1"/>
    <col min="418" max="418" width="7.703125" style="278" customWidth="1"/>
    <col min="419" max="419" width="7.703125" style="280" customWidth="1"/>
    <col min="420" max="420" width="35.703125" style="278" customWidth="1"/>
    <col min="421" max="421" width="40.703125" style="278" customWidth="1"/>
    <col min="422" max="422" width="7.703125" style="278" customWidth="1"/>
    <col min="423" max="423" width="7.703125" style="280" customWidth="1"/>
    <col min="424" max="424" width="35.703125" style="278" customWidth="1"/>
    <col min="425" max="425" width="40.703125" style="278" customWidth="1"/>
    <col min="426" max="426" width="7.703125" style="278" customWidth="1"/>
    <col min="427" max="427" width="7.703125" style="280" customWidth="1"/>
    <col min="428" max="428" width="35.703125" style="278" customWidth="1"/>
    <col min="429" max="429" width="40.703125" style="278" customWidth="1"/>
    <col min="430" max="430" width="7.703125" style="278" customWidth="1"/>
    <col min="431" max="431" width="7.703125" style="280" customWidth="1"/>
    <col min="432" max="432" width="35.703125" style="278" customWidth="1"/>
    <col min="433" max="433" width="40.703125" style="278" customWidth="1"/>
    <col min="434" max="434" width="7.703125" style="278" customWidth="1"/>
    <col min="435" max="435" width="7.703125" style="280" customWidth="1"/>
    <col min="436" max="436" width="35.703125" style="278" customWidth="1"/>
    <col min="437" max="437" width="40.703125" style="278" customWidth="1"/>
    <col min="438" max="438" width="7.703125" style="278" customWidth="1"/>
    <col min="439" max="439" width="7.703125" style="280" customWidth="1"/>
    <col min="440" max="440" width="35.703125" style="278" customWidth="1"/>
    <col min="441" max="441" width="40.703125" style="278" customWidth="1"/>
    <col min="442" max="442" width="7.703125" style="278" customWidth="1"/>
    <col min="443" max="443" width="7.703125" style="280" customWidth="1"/>
    <col min="444" max="444" width="35.703125" style="278" customWidth="1"/>
    <col min="445" max="445" width="40.703125" style="278" customWidth="1"/>
    <col min="446" max="446" width="7.703125" style="278" customWidth="1"/>
    <col min="447" max="447" width="7.703125" style="280" customWidth="1"/>
    <col min="448" max="448" width="40.703125" style="278" customWidth="1"/>
    <col min="449" max="450" width="7.703125" style="278" customWidth="1"/>
    <col min="451" max="452" width="40.703125" style="278" customWidth="1"/>
    <col min="453" max="454" width="7.703125" style="278" customWidth="1"/>
    <col min="455" max="456" width="40.703125" style="278" customWidth="1"/>
    <col min="457" max="458" width="7.703125" style="278" customWidth="1"/>
    <col min="459" max="460" width="40.703125" style="278" customWidth="1"/>
    <col min="461" max="462" width="7.703125" style="278" customWidth="1"/>
    <col min="463" max="464" width="40.703125" style="278" customWidth="1"/>
    <col min="465" max="466" width="7.703125" style="278" customWidth="1"/>
    <col min="467" max="468" width="40.703125" style="278" customWidth="1"/>
    <col min="469" max="470" width="7.703125" style="278" customWidth="1"/>
    <col min="471" max="472" width="40.703125" style="278" customWidth="1"/>
    <col min="473" max="474" width="7.703125" style="278" customWidth="1"/>
    <col min="475" max="476" width="40.703125" style="278" customWidth="1"/>
    <col min="477" max="478" width="7.703125" style="278" customWidth="1"/>
    <col min="479" max="480" width="40.703125" style="278" customWidth="1"/>
    <col min="481" max="482" width="7.703125" style="278" customWidth="1"/>
    <col min="483" max="484" width="40.703125" style="278" customWidth="1"/>
    <col min="485" max="486" width="7.703125" style="278" customWidth="1"/>
    <col min="487" max="487" width="40.703125" style="278" customWidth="1"/>
    <col min="488" max="489" width="7.703125" style="278" customWidth="1"/>
    <col min="490" max="491" width="40.703125" style="278" customWidth="1"/>
    <col min="492" max="493" width="7.703125" style="278" customWidth="1"/>
    <col min="494" max="495" width="40.703125" style="278" customWidth="1"/>
    <col min="496" max="497" width="7.703125" style="278" customWidth="1"/>
    <col min="498" max="499" width="40.703125" style="278" customWidth="1"/>
    <col min="500" max="501" width="7.703125" style="278" customWidth="1"/>
    <col min="502" max="503" width="40.703125" style="278" customWidth="1"/>
    <col min="504" max="505" width="7.703125" style="278" customWidth="1"/>
    <col min="506" max="507" width="40.703125" style="278" customWidth="1"/>
    <col min="508" max="509" width="7.703125" style="278" customWidth="1"/>
    <col min="510" max="511" width="40.703125" style="278" customWidth="1"/>
    <col min="512" max="513" width="7.703125" style="278" customWidth="1"/>
    <col min="514" max="515" width="40.703125" style="278" customWidth="1"/>
    <col min="516" max="517" width="7.703125" style="278" customWidth="1"/>
    <col min="518" max="519" width="40.703125" style="278" customWidth="1"/>
    <col min="520" max="521" width="7.703125" style="278" customWidth="1"/>
    <col min="522" max="523" width="40.703125" style="278" customWidth="1"/>
    <col min="524" max="525" width="7.703125" style="278" customWidth="1"/>
    <col min="526" max="526" width="40.703125" style="278" customWidth="1"/>
    <col min="527" max="528" width="7.703125" style="278" customWidth="1"/>
    <col min="529" max="530" width="40.703125" style="278" customWidth="1"/>
    <col min="531" max="532" width="7.703125" style="278" customWidth="1"/>
    <col min="533" max="534" width="40.703125" style="278" customWidth="1"/>
    <col min="535" max="536" width="7.703125" style="278" customWidth="1"/>
    <col min="537" max="538" width="40.703125" style="278" customWidth="1"/>
    <col min="539" max="540" width="7.703125" style="278" customWidth="1"/>
    <col min="541" max="542" width="40.703125" style="278" customWidth="1"/>
    <col min="543" max="544" width="7.703125" style="278" customWidth="1"/>
    <col min="545" max="546" width="40.703125" style="278" customWidth="1"/>
    <col min="547" max="548" width="7.703125" style="278" customWidth="1"/>
    <col min="549" max="550" width="40.703125" style="278" customWidth="1"/>
    <col min="551" max="552" width="7.703125" style="278" customWidth="1"/>
    <col min="553" max="554" width="40.703125" style="278" customWidth="1"/>
    <col min="555" max="556" width="7.703125" style="278" customWidth="1"/>
    <col min="557" max="558" width="40.703125" style="278" customWidth="1"/>
    <col min="559" max="560" width="7.703125" style="278" customWidth="1"/>
    <col min="561" max="562" width="40.703125" style="278" customWidth="1"/>
    <col min="563" max="564" width="7.703125" style="278" customWidth="1"/>
    <col min="565" max="565" width="40.703125" style="278" customWidth="1"/>
    <col min="566" max="567" width="7.703125" style="278" customWidth="1"/>
    <col min="568" max="569" width="40.703125" style="278" customWidth="1"/>
    <col min="570" max="571" width="7.703125" style="278" customWidth="1"/>
    <col min="572" max="573" width="40.703125" style="278" customWidth="1"/>
    <col min="574" max="575" width="7.703125" style="278" customWidth="1"/>
    <col min="576" max="577" width="40.703125" style="278" customWidth="1"/>
    <col min="578" max="579" width="7.703125" style="278" customWidth="1"/>
    <col min="580" max="581" width="40.703125" style="278" customWidth="1"/>
    <col min="582" max="583" width="7.703125" style="278" customWidth="1"/>
    <col min="584" max="585" width="40.703125" style="278" customWidth="1"/>
    <col min="586" max="587" width="7.703125" style="278" customWidth="1"/>
    <col min="588" max="589" width="40.703125" style="278" customWidth="1"/>
    <col min="590" max="591" width="7.703125" style="278" customWidth="1"/>
    <col min="592" max="593" width="40.703125" style="278" customWidth="1"/>
    <col min="594" max="595" width="7.703125" style="278" customWidth="1"/>
    <col min="596" max="597" width="40.703125" style="278" customWidth="1"/>
    <col min="598" max="599" width="7.703125" style="278" customWidth="1"/>
    <col min="600" max="601" width="40.703125" style="278" customWidth="1"/>
    <col min="602" max="603" width="7.703125" style="278" customWidth="1"/>
    <col min="604" max="604" width="40.703125" style="278" customWidth="1"/>
    <col min="605" max="606" width="7.703125" style="278" customWidth="1"/>
    <col min="607" max="608" width="40.703125" style="278" customWidth="1"/>
    <col min="609" max="610" width="7.703125" style="278" customWidth="1"/>
    <col min="611" max="612" width="40.703125" style="278" customWidth="1"/>
    <col min="613" max="614" width="7.703125" style="278" customWidth="1"/>
    <col min="615" max="616" width="40.703125" style="278" customWidth="1"/>
    <col min="617" max="618" width="7.703125" style="278" customWidth="1"/>
    <col min="619" max="620" width="40.703125" style="278" customWidth="1"/>
    <col min="621" max="622" width="7.703125" style="278" customWidth="1"/>
    <col min="623" max="624" width="40.703125" style="278" customWidth="1"/>
    <col min="625" max="626" width="7.703125" style="278" customWidth="1"/>
    <col min="627" max="628" width="40.703125" style="278" customWidth="1"/>
    <col min="629" max="630" width="7.703125" style="278" customWidth="1"/>
    <col min="631" max="632" width="40.703125" style="278" customWidth="1"/>
    <col min="633" max="634" width="7.703125" style="278" customWidth="1"/>
    <col min="635" max="636" width="40.703125" style="278" customWidth="1"/>
    <col min="637" max="638" width="7.703125" style="278" customWidth="1"/>
    <col min="639" max="640" width="40.703125" style="278" customWidth="1"/>
    <col min="641" max="642" width="7.703125" style="278" customWidth="1"/>
    <col min="643" max="643" width="40.703125" style="278" customWidth="1"/>
    <col min="644" max="645" width="7.703125" style="278" customWidth="1"/>
    <col min="646" max="647" width="40.703125" style="278" customWidth="1"/>
    <col min="648" max="649" width="7.703125" style="278" customWidth="1"/>
    <col min="650" max="651" width="40.703125" style="278" customWidth="1"/>
    <col min="652" max="653" width="7.703125" style="278" customWidth="1"/>
    <col min="654" max="655" width="40.703125" style="278" customWidth="1"/>
    <col min="656" max="657" width="7.703125" style="278" customWidth="1"/>
    <col min="658" max="659" width="40.703125" style="278" customWidth="1"/>
    <col min="660" max="661" width="7.703125" style="278" customWidth="1"/>
    <col min="662" max="663" width="40.703125" style="278" customWidth="1"/>
    <col min="664" max="665" width="7.703125" style="278" customWidth="1"/>
    <col min="666" max="667" width="40.703125" style="278" customWidth="1"/>
    <col min="668" max="669" width="7.703125" style="278" customWidth="1"/>
    <col min="670" max="671" width="40.703125" style="278" customWidth="1"/>
    <col min="672" max="673" width="7.703125" style="278" customWidth="1"/>
    <col min="674" max="675" width="40.703125" style="278" customWidth="1"/>
    <col min="676" max="677" width="7.703125" style="278" customWidth="1"/>
    <col min="678" max="679" width="40.703125" style="278" customWidth="1"/>
    <col min="680" max="681" width="7.703125" style="278" customWidth="1"/>
    <col min="682" max="682" width="40.703125" style="278" customWidth="1"/>
    <col min="683" max="684" width="7.703125" style="278" customWidth="1"/>
    <col min="685" max="686" width="40.703125" style="278" customWidth="1"/>
    <col min="687" max="688" width="7.703125" style="278" customWidth="1"/>
    <col min="689" max="690" width="40.703125" style="278" customWidth="1"/>
    <col min="691" max="692" width="7.703125" style="278" customWidth="1"/>
    <col min="693" max="694" width="40.703125" style="278" customWidth="1"/>
    <col min="695" max="696" width="7.703125" style="278" customWidth="1"/>
    <col min="697" max="698" width="40.703125" style="278" customWidth="1"/>
    <col min="699" max="700" width="7.703125" style="278" customWidth="1"/>
    <col min="701" max="702" width="40.703125" style="278" customWidth="1"/>
    <col min="703" max="704" width="7.703125" style="278" customWidth="1"/>
    <col min="705" max="706" width="40.703125" style="278" customWidth="1"/>
    <col min="707" max="708" width="7.703125" style="278" customWidth="1"/>
    <col min="709" max="710" width="40.703125" style="278" customWidth="1"/>
    <col min="711" max="712" width="7.703125" style="278" customWidth="1"/>
    <col min="713" max="714" width="40.703125" style="278" customWidth="1"/>
    <col min="715" max="716" width="7.703125" style="278" customWidth="1"/>
    <col min="717" max="718" width="40.703125" style="278" customWidth="1"/>
    <col min="719" max="720" width="7.703125" style="278" customWidth="1"/>
    <col min="721" max="721" width="60.703125" style="278" customWidth="1"/>
    <col min="722" max="723" width="8.703125" style="278" customWidth="1"/>
    <col min="724" max="725" width="60.703125" style="278" customWidth="1"/>
    <col min="726" max="727" width="8.703125" style="278" customWidth="1"/>
    <col min="728" max="729" width="60.703125" style="278" customWidth="1"/>
    <col min="730" max="731" width="8.703125" style="278" customWidth="1"/>
    <col min="732" max="733" width="60.703125" style="278" customWidth="1"/>
    <col min="734" max="735" width="8.703125" style="278" customWidth="1"/>
    <col min="736" max="737" width="60.703125" style="278" customWidth="1"/>
    <col min="738" max="739" width="8.703125" style="278" customWidth="1"/>
    <col min="740" max="741" width="60.703125" style="278" customWidth="1"/>
    <col min="742" max="743" width="8.703125" style="278" customWidth="1"/>
    <col min="744" max="745" width="60.703125" style="278" customWidth="1"/>
    <col min="746" max="747" width="8.703125" style="278" customWidth="1"/>
    <col min="748" max="749" width="60.703125" style="278" customWidth="1"/>
    <col min="750" max="751" width="8.703125" style="278" customWidth="1"/>
    <col min="752" max="753" width="60.703125" style="278" customWidth="1"/>
    <col min="754" max="755" width="8.703125" style="278" customWidth="1"/>
    <col min="756" max="757" width="60.703125" style="278" customWidth="1"/>
    <col min="758" max="759" width="8.703125" style="278" customWidth="1"/>
    <col min="760" max="760" width="80.703125" style="278" customWidth="1"/>
    <col min="761" max="762" width="10.703125" style="278" customWidth="1"/>
    <col min="763" max="764" width="80.703125" style="278" customWidth="1"/>
    <col min="765" max="766" width="10.703125" style="278" customWidth="1"/>
    <col min="767" max="768" width="80.703125" style="278" customWidth="1"/>
    <col min="769" max="770" width="10.703125" style="278" customWidth="1"/>
    <col min="771" max="772" width="80.703125" style="278" customWidth="1"/>
    <col min="773" max="774" width="10.703125" style="278" customWidth="1"/>
    <col min="775" max="776" width="80.703125" style="278" customWidth="1"/>
    <col min="777" max="778" width="10.703125" style="278" customWidth="1"/>
    <col min="779" max="780" width="80.703125" style="278" customWidth="1"/>
    <col min="781" max="782" width="10.703125" style="278" customWidth="1"/>
    <col min="783" max="784" width="80.703125" style="278" customWidth="1"/>
    <col min="785" max="786" width="10.703125" style="278" customWidth="1"/>
    <col min="787" max="788" width="80.703125" style="278" customWidth="1"/>
    <col min="789" max="790" width="10.703125" style="278" customWidth="1"/>
    <col min="791" max="792" width="80.703125" style="278" customWidth="1"/>
    <col min="793" max="794" width="10.703125" style="278" customWidth="1"/>
    <col min="795" max="796" width="80.703125" style="278" customWidth="1"/>
    <col min="797" max="798" width="10.703125" style="278" customWidth="1"/>
    <col min="799" max="799" width="150.703125" style="278" customWidth="1"/>
    <col min="800" max="801" width="50.703125" style="278" customWidth="1"/>
    <col min="802" max="803" width="150.703125" style="278" customWidth="1"/>
    <col min="804" max="805" width="50.703125" style="278" customWidth="1"/>
    <col min="806" max="807" width="150.703125" style="278" customWidth="1"/>
    <col min="808" max="809" width="50.703125" style="278" customWidth="1"/>
    <col min="810" max="811" width="150.703125" style="278" customWidth="1"/>
    <col min="812" max="813" width="50.703125" style="278" customWidth="1"/>
    <col min="814" max="815" width="150.703125" style="278" customWidth="1"/>
    <col min="816" max="817" width="50.703125" style="278" customWidth="1"/>
    <col min="818" max="819" width="150.703125" style="278" customWidth="1"/>
    <col min="820" max="821" width="50.703125" style="278" customWidth="1"/>
    <col min="822" max="823" width="150.703125" style="278" customWidth="1"/>
    <col min="824" max="825" width="50.703125" style="278" customWidth="1"/>
    <col min="826" max="827" width="150.703125" style="278" customWidth="1"/>
    <col min="828" max="829" width="50.703125" style="278" customWidth="1"/>
    <col min="830" max="831" width="150.703125" style="278" customWidth="1"/>
    <col min="832" max="833" width="50.703125" style="278" customWidth="1"/>
    <col min="834" max="835" width="150.703125" style="278" customWidth="1"/>
    <col min="836" max="837" width="50.703125" style="278" customWidth="1"/>
    <col min="838" max="914" width="33.41015625" style="278" customWidth="1"/>
    <col min="915" max="930" width="30.87890625" style="278" customWidth="1"/>
    <col min="931" max="946" width="26.703125" style="278" customWidth="1"/>
    <col min="947" max="16384" width="11.41015625" style="278"/>
  </cols>
  <sheetData>
    <row r="1" spans="1:603" ht="22.7" x14ac:dyDescent="0.4">
      <c r="B1" s="276" t="s">
        <v>342</v>
      </c>
      <c r="C1" s="277"/>
      <c r="D1" s="277"/>
      <c r="E1" s="277"/>
      <c r="F1" s="277"/>
      <c r="G1" s="277"/>
      <c r="H1" s="277"/>
      <c r="I1" s="277"/>
    </row>
    <row r="2" spans="1:603" ht="13" thickBot="1" x14ac:dyDescent="0.45">
      <c r="LK2" s="278"/>
      <c r="MD2" s="278"/>
      <c r="MT2" s="278"/>
      <c r="MU2" s="278"/>
      <c r="MV2" s="278"/>
      <c r="MW2" s="278"/>
      <c r="MX2" s="278"/>
      <c r="ND2" s="278"/>
      <c r="NH2" s="278"/>
      <c r="NL2" s="278"/>
      <c r="NP2" s="278"/>
      <c r="NQ2" s="278"/>
      <c r="NT2" s="278"/>
      <c r="NX2" s="278"/>
      <c r="OB2" s="278"/>
      <c r="OF2" s="278"/>
      <c r="OG2" s="278"/>
      <c r="OJ2" s="278"/>
      <c r="ON2" s="278"/>
      <c r="OQ2" s="278"/>
      <c r="OR2" s="278"/>
      <c r="OU2" s="278"/>
      <c r="OY2" s="278"/>
      <c r="PC2" s="278"/>
      <c r="PG2" s="278"/>
      <c r="PK2" s="278"/>
      <c r="PO2" s="278"/>
      <c r="PS2" s="278"/>
      <c r="PW2" s="278"/>
      <c r="QA2" s="278"/>
      <c r="QE2" s="278"/>
    </row>
    <row r="3" spans="1:603" s="69" customFormat="1" ht="21.7" thickTop="1" x14ac:dyDescent="0.4">
      <c r="A3" s="777" t="s">
        <v>118</v>
      </c>
      <c r="B3" s="778" t="s">
        <v>255</v>
      </c>
      <c r="C3" s="778"/>
      <c r="D3" s="779"/>
      <c r="E3" s="780"/>
      <c r="F3" s="778" t="s">
        <v>256</v>
      </c>
      <c r="G3" s="778"/>
      <c r="H3" s="779"/>
      <c r="I3" s="780"/>
      <c r="J3" s="781" t="s">
        <v>119</v>
      </c>
      <c r="K3" s="778"/>
      <c r="L3" s="779"/>
      <c r="M3" s="780"/>
      <c r="N3" s="782" t="s">
        <v>122</v>
      </c>
      <c r="O3" s="783"/>
      <c r="P3" s="784"/>
      <c r="Q3" s="785"/>
      <c r="R3" s="782" t="s">
        <v>44</v>
      </c>
      <c r="S3" s="783"/>
      <c r="T3" s="784"/>
      <c r="U3" s="785"/>
      <c r="V3" s="782" t="s">
        <v>123</v>
      </c>
      <c r="W3" s="783"/>
      <c r="X3" s="784"/>
      <c r="Y3" s="785"/>
      <c r="Z3" s="782" t="s">
        <v>124</v>
      </c>
      <c r="AA3" s="783"/>
      <c r="AB3" s="784"/>
      <c r="AC3" s="785"/>
      <c r="AD3" s="782" t="s">
        <v>125</v>
      </c>
      <c r="AE3" s="778"/>
      <c r="AF3" s="779"/>
      <c r="AG3" s="780"/>
      <c r="AH3" s="782" t="s">
        <v>45</v>
      </c>
      <c r="AI3" s="783"/>
      <c r="AJ3" s="784"/>
      <c r="AK3" s="785"/>
      <c r="AL3" s="782" t="s">
        <v>126</v>
      </c>
      <c r="AM3" s="783"/>
      <c r="AN3" s="784"/>
      <c r="AO3" s="785"/>
      <c r="AP3" s="782" t="s">
        <v>127</v>
      </c>
      <c r="AQ3" s="783"/>
      <c r="AR3" s="784"/>
      <c r="AS3" s="785"/>
      <c r="AT3" s="782" t="s">
        <v>128</v>
      </c>
      <c r="AU3" s="783"/>
      <c r="AV3" s="784"/>
      <c r="AW3" s="785"/>
      <c r="AX3" s="782" t="s">
        <v>129</v>
      </c>
      <c r="AY3" s="783"/>
      <c r="AZ3" s="784"/>
      <c r="BA3" s="785"/>
      <c r="BB3" s="782" t="s">
        <v>130</v>
      </c>
      <c r="BC3" s="778"/>
      <c r="BD3" s="779"/>
      <c r="BE3" s="780"/>
      <c r="BF3" s="782" t="s">
        <v>373</v>
      </c>
      <c r="BG3" s="778"/>
      <c r="BH3" s="779"/>
      <c r="BI3" s="780"/>
      <c r="BJ3" s="782" t="s">
        <v>374</v>
      </c>
      <c r="BK3" s="778"/>
      <c r="BL3" s="779"/>
      <c r="BM3" s="780"/>
    </row>
    <row r="4" spans="1:603" s="275" customFormat="1" ht="21.7" thickBot="1" x14ac:dyDescent="0.45">
      <c r="A4" s="786"/>
      <c r="B4" s="787" t="s">
        <v>30</v>
      </c>
      <c r="C4" s="787" t="s">
        <v>257</v>
      </c>
      <c r="D4" s="787" t="s">
        <v>258</v>
      </c>
      <c r="E4" s="788" t="s">
        <v>259</v>
      </c>
      <c r="F4" s="787" t="s">
        <v>30</v>
      </c>
      <c r="G4" s="787" t="s">
        <v>257</v>
      </c>
      <c r="H4" s="787" t="s">
        <v>258</v>
      </c>
      <c r="I4" s="788" t="s">
        <v>259</v>
      </c>
      <c r="J4" s="789" t="s">
        <v>30</v>
      </c>
      <c r="K4" s="787" t="s">
        <v>257</v>
      </c>
      <c r="L4" s="787" t="s">
        <v>258</v>
      </c>
      <c r="M4" s="788" t="s">
        <v>259</v>
      </c>
      <c r="N4" s="787" t="s">
        <v>30</v>
      </c>
      <c r="O4" s="787" t="s">
        <v>257</v>
      </c>
      <c r="P4" s="787" t="s">
        <v>258</v>
      </c>
      <c r="Q4" s="788" t="s">
        <v>259</v>
      </c>
      <c r="R4" s="787" t="s">
        <v>30</v>
      </c>
      <c r="S4" s="787" t="s">
        <v>257</v>
      </c>
      <c r="T4" s="787" t="s">
        <v>258</v>
      </c>
      <c r="U4" s="788" t="s">
        <v>259</v>
      </c>
      <c r="V4" s="787" t="s">
        <v>30</v>
      </c>
      <c r="W4" s="787" t="s">
        <v>257</v>
      </c>
      <c r="X4" s="787" t="s">
        <v>258</v>
      </c>
      <c r="Y4" s="788" t="s">
        <v>259</v>
      </c>
      <c r="Z4" s="787" t="s">
        <v>30</v>
      </c>
      <c r="AA4" s="787" t="s">
        <v>257</v>
      </c>
      <c r="AB4" s="787" t="s">
        <v>258</v>
      </c>
      <c r="AC4" s="788" t="s">
        <v>259</v>
      </c>
      <c r="AD4" s="787" t="s">
        <v>30</v>
      </c>
      <c r="AE4" s="787" t="s">
        <v>257</v>
      </c>
      <c r="AF4" s="787" t="s">
        <v>258</v>
      </c>
      <c r="AG4" s="788" t="s">
        <v>259</v>
      </c>
      <c r="AH4" s="787" t="s">
        <v>30</v>
      </c>
      <c r="AI4" s="787" t="s">
        <v>257</v>
      </c>
      <c r="AJ4" s="787" t="s">
        <v>258</v>
      </c>
      <c r="AK4" s="788" t="s">
        <v>259</v>
      </c>
      <c r="AL4" s="787" t="s">
        <v>30</v>
      </c>
      <c r="AM4" s="787" t="s">
        <v>257</v>
      </c>
      <c r="AN4" s="787" t="s">
        <v>258</v>
      </c>
      <c r="AO4" s="788" t="s">
        <v>259</v>
      </c>
      <c r="AP4" s="787" t="s">
        <v>30</v>
      </c>
      <c r="AQ4" s="787" t="s">
        <v>257</v>
      </c>
      <c r="AR4" s="787" t="s">
        <v>258</v>
      </c>
      <c r="AS4" s="788" t="s">
        <v>259</v>
      </c>
      <c r="AT4" s="787" t="s">
        <v>30</v>
      </c>
      <c r="AU4" s="787" t="s">
        <v>257</v>
      </c>
      <c r="AV4" s="787" t="s">
        <v>258</v>
      </c>
      <c r="AW4" s="788" t="s">
        <v>259</v>
      </c>
      <c r="AX4" s="787" t="s">
        <v>30</v>
      </c>
      <c r="AY4" s="787" t="s">
        <v>257</v>
      </c>
      <c r="AZ4" s="787" t="s">
        <v>258</v>
      </c>
      <c r="BA4" s="788" t="s">
        <v>259</v>
      </c>
      <c r="BB4" s="787" t="s">
        <v>30</v>
      </c>
      <c r="BC4" s="787" t="s">
        <v>257</v>
      </c>
      <c r="BD4" s="787" t="s">
        <v>258</v>
      </c>
      <c r="BE4" s="788" t="s">
        <v>259</v>
      </c>
      <c r="BF4" s="787" t="s">
        <v>30</v>
      </c>
      <c r="BG4" s="787" t="s">
        <v>257</v>
      </c>
      <c r="BH4" s="787" t="s">
        <v>258</v>
      </c>
      <c r="BI4" s="788" t="s">
        <v>259</v>
      </c>
      <c r="BJ4" s="787" t="s">
        <v>30</v>
      </c>
      <c r="BK4" s="787" t="s">
        <v>257</v>
      </c>
      <c r="BL4" s="787" t="s">
        <v>258</v>
      </c>
      <c r="BM4" s="788" t="s">
        <v>259</v>
      </c>
    </row>
    <row r="5" spans="1:603" s="281" customFormat="1" ht="51" thickTop="1" x14ac:dyDescent="0.4">
      <c r="A5" s="238">
        <v>1</v>
      </c>
      <c r="B5" s="239" t="s">
        <v>260</v>
      </c>
      <c r="C5" s="240" t="s">
        <v>261</v>
      </c>
      <c r="D5" s="241">
        <v>10</v>
      </c>
      <c r="E5" s="242" t="s">
        <v>147</v>
      </c>
      <c r="F5" s="239" t="s">
        <v>260</v>
      </c>
      <c r="G5" s="240" t="s">
        <v>261</v>
      </c>
      <c r="H5" s="241">
        <v>10</v>
      </c>
      <c r="I5" s="242" t="s">
        <v>147</v>
      </c>
      <c r="J5" s="243" t="s">
        <v>260</v>
      </c>
      <c r="K5" s="240" t="s">
        <v>261</v>
      </c>
      <c r="L5" s="241">
        <v>10</v>
      </c>
      <c r="M5" s="242" t="s">
        <v>147</v>
      </c>
      <c r="N5" s="239" t="s">
        <v>260</v>
      </c>
      <c r="O5" s="240" t="s">
        <v>261</v>
      </c>
      <c r="P5" s="241">
        <v>10</v>
      </c>
      <c r="Q5" s="242" t="s">
        <v>147</v>
      </c>
      <c r="R5" s="239" t="s">
        <v>260</v>
      </c>
      <c r="S5" s="240" t="s">
        <v>261</v>
      </c>
      <c r="T5" s="241">
        <v>10</v>
      </c>
      <c r="U5" s="242" t="s">
        <v>147</v>
      </c>
      <c r="V5" s="239" t="s">
        <v>260</v>
      </c>
      <c r="W5" s="240" t="s">
        <v>261</v>
      </c>
      <c r="X5" s="241">
        <v>10</v>
      </c>
      <c r="Y5" s="242" t="s">
        <v>147</v>
      </c>
      <c r="Z5" s="239" t="s">
        <v>260</v>
      </c>
      <c r="AA5" s="240" t="s">
        <v>261</v>
      </c>
      <c r="AB5" s="241">
        <v>10</v>
      </c>
      <c r="AC5" s="242" t="s">
        <v>147</v>
      </c>
      <c r="AD5" s="243" t="s">
        <v>260</v>
      </c>
      <c r="AE5" s="240" t="s">
        <v>261</v>
      </c>
      <c r="AF5" s="241">
        <v>10</v>
      </c>
      <c r="AG5" s="242" t="s">
        <v>147</v>
      </c>
      <c r="AH5" s="243" t="s">
        <v>260</v>
      </c>
      <c r="AI5" s="240" t="s">
        <v>261</v>
      </c>
      <c r="AJ5" s="241">
        <v>10</v>
      </c>
      <c r="AK5" s="242" t="s">
        <v>147</v>
      </c>
      <c r="AL5" s="239" t="s">
        <v>260</v>
      </c>
      <c r="AM5" s="240" t="s">
        <v>261</v>
      </c>
      <c r="AN5" s="241">
        <v>10</v>
      </c>
      <c r="AO5" s="242" t="s">
        <v>147</v>
      </c>
      <c r="AP5" s="239" t="s">
        <v>260</v>
      </c>
      <c r="AQ5" s="240" t="s">
        <v>261</v>
      </c>
      <c r="AR5" s="241">
        <v>10</v>
      </c>
      <c r="AS5" s="242" t="s">
        <v>147</v>
      </c>
      <c r="AT5" s="239" t="s">
        <v>260</v>
      </c>
      <c r="AU5" s="240" t="s">
        <v>261</v>
      </c>
      <c r="AV5" s="241">
        <v>10</v>
      </c>
      <c r="AW5" s="242" t="s">
        <v>147</v>
      </c>
      <c r="AX5" s="239" t="s">
        <v>260</v>
      </c>
      <c r="AY5" s="240" t="s">
        <v>261</v>
      </c>
      <c r="AZ5" s="241">
        <v>10</v>
      </c>
      <c r="BA5" s="242" t="s">
        <v>147</v>
      </c>
      <c r="BB5" s="243" t="s">
        <v>260</v>
      </c>
      <c r="BC5" s="240" t="s">
        <v>261</v>
      </c>
      <c r="BD5" s="241">
        <v>10</v>
      </c>
      <c r="BE5" s="242" t="s">
        <v>147</v>
      </c>
      <c r="BF5" s="243" t="s">
        <v>260</v>
      </c>
      <c r="BG5" s="240" t="s">
        <v>261</v>
      </c>
      <c r="BH5" s="241">
        <v>10</v>
      </c>
      <c r="BI5" s="242" t="s">
        <v>147</v>
      </c>
      <c r="BJ5" s="243" t="s">
        <v>260</v>
      </c>
      <c r="BK5" s="240" t="s">
        <v>261</v>
      </c>
      <c r="BL5" s="241">
        <v>10</v>
      </c>
      <c r="BM5" s="242" t="s">
        <v>147</v>
      </c>
    </row>
    <row r="6" spans="1:603" s="259" customFormat="1" ht="114" x14ac:dyDescent="0.4">
      <c r="A6" s="790">
        <v>2</v>
      </c>
      <c r="B6" s="791" t="s">
        <v>262</v>
      </c>
      <c r="C6" s="792"/>
      <c r="D6" s="793">
        <v>10</v>
      </c>
      <c r="E6" s="794" t="s">
        <v>147</v>
      </c>
      <c r="F6" s="791" t="s">
        <v>262</v>
      </c>
      <c r="G6" s="792"/>
      <c r="H6" s="793">
        <v>10</v>
      </c>
      <c r="I6" s="794" t="s">
        <v>147</v>
      </c>
      <c r="J6" s="795" t="s">
        <v>263</v>
      </c>
      <c r="K6" s="792"/>
      <c r="L6" s="793">
        <v>10</v>
      </c>
      <c r="M6" s="794" t="s">
        <v>147</v>
      </c>
      <c r="N6" s="791" t="s">
        <v>263</v>
      </c>
      <c r="O6" s="792"/>
      <c r="P6" s="793">
        <v>10</v>
      </c>
      <c r="Q6" s="794" t="s">
        <v>147</v>
      </c>
      <c r="R6" s="791" t="s">
        <v>131</v>
      </c>
      <c r="S6" s="792"/>
      <c r="T6" s="793">
        <v>10</v>
      </c>
      <c r="U6" s="794" t="s">
        <v>147</v>
      </c>
      <c r="V6" s="791" t="s">
        <v>264</v>
      </c>
      <c r="W6" s="796"/>
      <c r="X6" s="793">
        <v>10</v>
      </c>
      <c r="Y6" s="794" t="s">
        <v>147</v>
      </c>
      <c r="Z6" s="791" t="s">
        <v>265</v>
      </c>
      <c r="AA6" s="796"/>
      <c r="AB6" s="793">
        <v>10</v>
      </c>
      <c r="AC6" s="794" t="s">
        <v>147</v>
      </c>
      <c r="AD6" s="791" t="s">
        <v>262</v>
      </c>
      <c r="AE6" s="792"/>
      <c r="AF6" s="793">
        <v>10</v>
      </c>
      <c r="AG6" s="794" t="s">
        <v>147</v>
      </c>
      <c r="AH6" s="791" t="s">
        <v>266</v>
      </c>
      <c r="AI6" s="792"/>
      <c r="AJ6" s="793">
        <v>10</v>
      </c>
      <c r="AK6" s="794" t="s">
        <v>147</v>
      </c>
      <c r="AL6" s="791" t="s">
        <v>267</v>
      </c>
      <c r="AM6" s="796"/>
      <c r="AN6" s="793">
        <v>10</v>
      </c>
      <c r="AO6" s="794" t="s">
        <v>147</v>
      </c>
      <c r="AP6" s="791" t="s">
        <v>268</v>
      </c>
      <c r="AQ6" s="796"/>
      <c r="AR6" s="793">
        <v>20</v>
      </c>
      <c r="AS6" s="794" t="s">
        <v>147</v>
      </c>
      <c r="AT6" s="791" t="s">
        <v>132</v>
      </c>
      <c r="AU6" s="792"/>
      <c r="AV6" s="793">
        <v>15</v>
      </c>
      <c r="AW6" s="794" t="s">
        <v>147</v>
      </c>
      <c r="AX6" s="791" t="s">
        <v>133</v>
      </c>
      <c r="AY6" s="792"/>
      <c r="AZ6" s="793">
        <v>15</v>
      </c>
      <c r="BA6" s="794" t="s">
        <v>147</v>
      </c>
      <c r="BB6" s="795" t="s">
        <v>134</v>
      </c>
      <c r="BC6" s="792"/>
      <c r="BD6" s="793">
        <v>20</v>
      </c>
      <c r="BE6" s="794" t="s">
        <v>147</v>
      </c>
      <c r="BF6" s="795" t="s">
        <v>375</v>
      </c>
      <c r="BG6" s="792" t="s">
        <v>376</v>
      </c>
      <c r="BH6" s="793">
        <v>30</v>
      </c>
      <c r="BI6" s="794" t="s">
        <v>147</v>
      </c>
      <c r="BJ6" s="791" t="s">
        <v>377</v>
      </c>
      <c r="BK6" s="792" t="s">
        <v>378</v>
      </c>
      <c r="BL6" s="793">
        <v>20</v>
      </c>
      <c r="BM6" s="794" t="s">
        <v>147</v>
      </c>
      <c r="BN6" s="797"/>
      <c r="BO6" s="797"/>
      <c r="BP6" s="797"/>
      <c r="BQ6" s="797"/>
      <c r="BR6" s="797"/>
      <c r="BS6" s="797"/>
      <c r="BT6" s="797"/>
      <c r="BU6" s="797"/>
      <c r="BV6" s="797"/>
      <c r="BW6" s="797"/>
      <c r="BX6" s="797"/>
      <c r="BY6" s="797"/>
      <c r="BZ6" s="797"/>
      <c r="CA6" s="797"/>
      <c r="CB6" s="797"/>
      <c r="CC6" s="797"/>
      <c r="CD6" s="797"/>
      <c r="CE6" s="797"/>
      <c r="CF6" s="797"/>
      <c r="CG6" s="797"/>
      <c r="CH6" s="797"/>
      <c r="CI6" s="797"/>
      <c r="CJ6" s="797"/>
      <c r="CK6" s="797"/>
      <c r="CL6" s="797"/>
      <c r="CM6" s="797"/>
      <c r="CN6" s="797"/>
      <c r="CO6" s="797"/>
      <c r="CP6" s="797"/>
      <c r="CQ6" s="797"/>
      <c r="CR6" s="797"/>
      <c r="CS6" s="797"/>
      <c r="CT6" s="797"/>
      <c r="CU6" s="797"/>
      <c r="CV6" s="797"/>
      <c r="CW6" s="797"/>
      <c r="CX6" s="797"/>
      <c r="CY6" s="797"/>
      <c r="CZ6" s="797"/>
      <c r="DA6" s="797"/>
      <c r="DB6" s="797"/>
      <c r="DC6" s="797"/>
      <c r="DD6" s="797"/>
      <c r="DE6" s="797"/>
      <c r="DF6" s="797"/>
      <c r="DG6" s="797"/>
      <c r="DH6" s="797"/>
      <c r="DI6" s="797"/>
      <c r="DJ6" s="797"/>
      <c r="DK6" s="797"/>
      <c r="DL6" s="797"/>
      <c r="DM6" s="797"/>
      <c r="DN6" s="797"/>
      <c r="DO6" s="797"/>
      <c r="DP6" s="797"/>
      <c r="DQ6" s="797"/>
      <c r="DR6" s="797"/>
      <c r="DS6" s="797"/>
      <c r="DT6" s="797"/>
      <c r="DU6" s="797"/>
      <c r="DV6" s="797"/>
      <c r="DW6" s="797"/>
      <c r="DX6" s="797"/>
      <c r="DY6" s="797"/>
      <c r="DZ6" s="797"/>
      <c r="EA6" s="797"/>
      <c r="EB6" s="797"/>
      <c r="EC6" s="797"/>
      <c r="ED6" s="797"/>
      <c r="EE6" s="797"/>
      <c r="EF6" s="797"/>
      <c r="EG6" s="797"/>
      <c r="EH6" s="797"/>
      <c r="EI6" s="797"/>
      <c r="EJ6" s="797"/>
      <c r="EK6" s="797"/>
      <c r="EL6" s="797"/>
      <c r="EM6" s="797"/>
      <c r="EN6" s="797"/>
      <c r="EO6" s="797"/>
      <c r="EP6" s="797"/>
      <c r="EQ6" s="797"/>
      <c r="ER6" s="797"/>
      <c r="ES6" s="797"/>
      <c r="ET6" s="797"/>
      <c r="EU6" s="797"/>
      <c r="EV6" s="797"/>
      <c r="EW6" s="797"/>
      <c r="EX6" s="797"/>
      <c r="EY6" s="797"/>
      <c r="EZ6" s="797"/>
      <c r="FA6" s="797"/>
      <c r="FB6" s="797"/>
      <c r="FC6" s="797"/>
      <c r="FD6" s="797"/>
      <c r="FE6" s="797"/>
      <c r="FF6" s="797"/>
      <c r="FG6" s="797"/>
      <c r="FH6" s="797"/>
      <c r="FI6" s="797"/>
      <c r="FJ6" s="797"/>
      <c r="FK6" s="797"/>
      <c r="FL6" s="797"/>
      <c r="FM6" s="797"/>
      <c r="FN6" s="797"/>
      <c r="FO6" s="797"/>
      <c r="FP6" s="797"/>
      <c r="FQ6" s="797"/>
      <c r="FR6" s="797"/>
      <c r="FS6" s="797"/>
      <c r="FT6" s="797"/>
      <c r="FU6" s="797"/>
      <c r="FV6" s="797"/>
      <c r="FW6" s="797"/>
      <c r="FX6" s="797"/>
      <c r="FY6" s="797"/>
      <c r="FZ6" s="797"/>
      <c r="GA6" s="797"/>
      <c r="GB6" s="797"/>
      <c r="GC6" s="797"/>
      <c r="GD6" s="797"/>
      <c r="GE6" s="797"/>
      <c r="GF6" s="797"/>
      <c r="GG6" s="797"/>
      <c r="GH6" s="797"/>
      <c r="GI6" s="797"/>
      <c r="GJ6" s="797"/>
      <c r="GK6" s="797"/>
      <c r="GL6" s="797"/>
      <c r="GM6" s="797"/>
      <c r="GN6" s="797"/>
      <c r="GO6" s="797"/>
      <c r="GP6" s="797"/>
      <c r="GQ6" s="797"/>
      <c r="GR6" s="797"/>
      <c r="GS6" s="797"/>
      <c r="GT6" s="797"/>
      <c r="GU6" s="797"/>
      <c r="GV6" s="797"/>
      <c r="GW6" s="797"/>
      <c r="GX6" s="797"/>
      <c r="GY6" s="797"/>
      <c r="GZ6" s="797"/>
      <c r="HA6" s="797"/>
      <c r="HB6" s="797"/>
      <c r="HC6" s="797"/>
      <c r="HD6" s="797"/>
      <c r="HE6" s="797"/>
      <c r="HF6" s="797"/>
      <c r="HG6" s="797"/>
      <c r="HH6" s="797"/>
      <c r="HI6" s="797"/>
      <c r="HJ6" s="797"/>
      <c r="HK6" s="797"/>
      <c r="HL6" s="797"/>
      <c r="HM6" s="797"/>
      <c r="HN6" s="797"/>
      <c r="HO6" s="797"/>
      <c r="HP6" s="797"/>
      <c r="HQ6" s="797"/>
      <c r="HR6" s="797"/>
      <c r="HS6" s="797"/>
      <c r="HT6" s="797"/>
      <c r="HU6" s="797"/>
      <c r="HV6" s="797"/>
      <c r="HW6" s="797"/>
      <c r="HX6" s="797"/>
      <c r="HY6" s="797"/>
      <c r="HZ6" s="797"/>
      <c r="IA6" s="797"/>
      <c r="IB6" s="797"/>
      <c r="IC6" s="797"/>
      <c r="ID6" s="797"/>
      <c r="IE6" s="797"/>
      <c r="IF6" s="797"/>
      <c r="IG6" s="797"/>
      <c r="IH6" s="797"/>
      <c r="II6" s="797"/>
      <c r="IJ6" s="797"/>
      <c r="IK6" s="797"/>
      <c r="IL6" s="797"/>
      <c r="IM6" s="797"/>
      <c r="IN6" s="797"/>
      <c r="IO6" s="797"/>
      <c r="IP6" s="797"/>
      <c r="IQ6" s="797"/>
      <c r="IR6" s="797"/>
      <c r="IS6" s="797"/>
      <c r="IT6" s="797"/>
      <c r="IU6" s="797"/>
      <c r="IV6" s="797"/>
      <c r="IW6" s="797"/>
      <c r="IX6" s="797"/>
      <c r="IY6" s="797"/>
      <c r="IZ6" s="797"/>
      <c r="JA6" s="797"/>
      <c r="JB6" s="797"/>
      <c r="JC6" s="797"/>
      <c r="JD6" s="797"/>
      <c r="JE6" s="797"/>
      <c r="JF6" s="797"/>
      <c r="JG6" s="797"/>
      <c r="JH6" s="797"/>
      <c r="JI6" s="797"/>
      <c r="JJ6" s="797"/>
      <c r="JK6" s="797"/>
      <c r="JL6" s="797"/>
      <c r="JM6" s="797"/>
      <c r="JN6" s="797"/>
      <c r="JO6" s="797"/>
      <c r="JP6" s="797"/>
      <c r="JQ6" s="797"/>
      <c r="JR6" s="797"/>
      <c r="JS6" s="797"/>
      <c r="JT6" s="797"/>
      <c r="JU6" s="797"/>
      <c r="JV6" s="797"/>
      <c r="JW6" s="797"/>
      <c r="JX6" s="797"/>
      <c r="JY6" s="797"/>
      <c r="JZ6" s="797"/>
      <c r="KA6" s="797"/>
      <c r="KB6" s="797"/>
      <c r="KC6" s="797"/>
      <c r="KD6" s="797"/>
      <c r="KE6" s="797"/>
      <c r="KF6" s="797"/>
      <c r="KG6" s="797"/>
      <c r="KH6" s="797"/>
      <c r="KI6" s="797"/>
      <c r="KJ6" s="797"/>
      <c r="KK6" s="797"/>
      <c r="KL6" s="797"/>
      <c r="KM6" s="797"/>
      <c r="KN6" s="797"/>
      <c r="KO6" s="797"/>
      <c r="KP6" s="797"/>
      <c r="KQ6" s="797"/>
      <c r="KR6" s="797"/>
      <c r="KS6" s="797"/>
      <c r="KT6" s="797"/>
      <c r="KU6" s="797"/>
      <c r="KV6" s="797"/>
      <c r="KW6" s="797"/>
      <c r="KX6" s="797"/>
      <c r="KY6" s="797"/>
      <c r="KZ6" s="797"/>
      <c r="LA6" s="797"/>
      <c r="LB6" s="797"/>
      <c r="LC6" s="797"/>
      <c r="LD6" s="797"/>
      <c r="LE6" s="797"/>
      <c r="LF6" s="797"/>
      <c r="LG6" s="797"/>
      <c r="LH6" s="797"/>
      <c r="LI6" s="797"/>
      <c r="LJ6" s="797"/>
      <c r="LK6" s="797"/>
      <c r="LL6" s="797"/>
      <c r="LM6" s="797"/>
      <c r="LN6" s="797"/>
      <c r="LO6" s="797"/>
      <c r="LP6" s="797"/>
      <c r="LQ6" s="797"/>
      <c r="LR6" s="797"/>
      <c r="LS6" s="797"/>
      <c r="LT6" s="797"/>
      <c r="LU6" s="797"/>
      <c r="LV6" s="797"/>
      <c r="LW6" s="797"/>
      <c r="LX6" s="797"/>
      <c r="LY6" s="797"/>
      <c r="LZ6" s="797"/>
      <c r="MA6" s="797"/>
      <c r="MB6" s="797"/>
      <c r="MC6" s="797"/>
      <c r="MD6" s="797"/>
      <c r="ME6" s="797"/>
      <c r="MF6" s="797"/>
      <c r="MG6" s="797"/>
      <c r="MH6" s="797"/>
      <c r="MI6" s="797"/>
      <c r="MJ6" s="797"/>
      <c r="MK6" s="797"/>
      <c r="ML6" s="797"/>
      <c r="MM6" s="797"/>
      <c r="MN6" s="797"/>
      <c r="MO6" s="797"/>
      <c r="MP6" s="797"/>
      <c r="MQ6" s="797"/>
      <c r="MR6" s="797"/>
      <c r="MS6" s="797"/>
      <c r="MT6" s="797"/>
      <c r="MU6" s="797"/>
      <c r="MV6" s="797"/>
      <c r="MW6" s="797"/>
      <c r="MX6" s="797"/>
      <c r="MY6" s="797"/>
      <c r="MZ6" s="797"/>
      <c r="NA6" s="797"/>
      <c r="NB6" s="797"/>
      <c r="NC6" s="797"/>
      <c r="ND6" s="797"/>
      <c r="NE6" s="797"/>
      <c r="NF6" s="797"/>
      <c r="NG6" s="797"/>
      <c r="NH6" s="797"/>
      <c r="NI6" s="797"/>
      <c r="NJ6" s="797"/>
      <c r="NK6" s="797"/>
      <c r="NL6" s="797"/>
      <c r="NM6" s="797"/>
      <c r="NN6" s="797"/>
      <c r="NO6" s="797"/>
      <c r="NP6" s="797"/>
      <c r="NQ6" s="797"/>
      <c r="NR6" s="797"/>
      <c r="NS6" s="797"/>
      <c r="NT6" s="797"/>
      <c r="NU6" s="797"/>
      <c r="NV6" s="797"/>
      <c r="NW6" s="797"/>
      <c r="NX6" s="797"/>
      <c r="NY6" s="797"/>
      <c r="NZ6" s="797"/>
      <c r="OA6" s="797"/>
      <c r="OB6" s="797"/>
      <c r="OC6" s="797"/>
      <c r="OD6" s="797"/>
      <c r="OE6" s="797"/>
      <c r="OF6" s="797"/>
      <c r="OG6" s="797"/>
      <c r="OH6" s="797"/>
      <c r="OI6" s="797"/>
      <c r="OJ6" s="797"/>
      <c r="OK6" s="797"/>
      <c r="OL6" s="797"/>
      <c r="OM6" s="797"/>
      <c r="ON6" s="797"/>
      <c r="OO6" s="797"/>
      <c r="OP6" s="797"/>
      <c r="OQ6" s="797"/>
      <c r="OR6" s="797"/>
      <c r="OS6" s="797"/>
      <c r="OT6" s="797"/>
      <c r="OU6" s="797"/>
      <c r="OV6" s="797"/>
      <c r="OW6" s="797"/>
      <c r="OX6" s="797"/>
      <c r="OY6" s="797"/>
      <c r="OZ6" s="797"/>
      <c r="PA6" s="797"/>
      <c r="PB6" s="797"/>
      <c r="PC6" s="797"/>
      <c r="PD6" s="797"/>
      <c r="PE6" s="797"/>
      <c r="PF6" s="797"/>
      <c r="PG6" s="797"/>
      <c r="PH6" s="797"/>
      <c r="PI6" s="797"/>
      <c r="PJ6" s="797"/>
      <c r="PK6" s="797"/>
      <c r="PL6" s="797"/>
      <c r="PM6" s="797"/>
      <c r="PN6" s="797"/>
      <c r="PO6" s="797"/>
      <c r="PP6" s="797"/>
      <c r="PQ6" s="797"/>
      <c r="PR6" s="797"/>
      <c r="PS6" s="797"/>
      <c r="PT6" s="797"/>
      <c r="PU6" s="797"/>
      <c r="PV6" s="797"/>
      <c r="PW6" s="797"/>
      <c r="PX6" s="797"/>
      <c r="PY6" s="797"/>
      <c r="PZ6" s="797"/>
      <c r="QA6" s="797"/>
      <c r="QB6" s="797"/>
      <c r="QC6" s="797"/>
      <c r="QD6" s="797"/>
      <c r="QE6" s="797"/>
      <c r="QF6" s="797"/>
      <c r="QG6" s="797"/>
      <c r="QH6" s="797"/>
      <c r="QI6" s="797"/>
      <c r="QJ6" s="797"/>
      <c r="QK6" s="797"/>
      <c r="QL6" s="797"/>
      <c r="QM6" s="797"/>
      <c r="QN6" s="797"/>
      <c r="QO6" s="797"/>
      <c r="QP6" s="797"/>
      <c r="QQ6" s="797"/>
      <c r="QR6" s="797"/>
      <c r="QS6" s="797"/>
      <c r="QT6" s="797"/>
      <c r="QU6" s="797"/>
      <c r="QV6" s="797"/>
      <c r="QW6" s="797"/>
      <c r="QX6" s="797"/>
      <c r="QY6" s="797"/>
      <c r="QZ6" s="797"/>
      <c r="RA6" s="797"/>
      <c r="RB6" s="797"/>
      <c r="RC6" s="797"/>
      <c r="RD6" s="797"/>
      <c r="RE6" s="797"/>
      <c r="RF6" s="797"/>
      <c r="RG6" s="797"/>
      <c r="RH6" s="797"/>
      <c r="RI6" s="797"/>
      <c r="RJ6" s="797"/>
      <c r="RK6" s="797"/>
      <c r="RL6" s="797"/>
      <c r="RM6" s="797"/>
      <c r="RN6" s="797"/>
      <c r="RO6" s="797"/>
      <c r="RP6" s="797"/>
      <c r="RQ6" s="797"/>
      <c r="RR6" s="797"/>
      <c r="RS6" s="797"/>
      <c r="RT6" s="797"/>
      <c r="RU6" s="797"/>
      <c r="RV6" s="797"/>
      <c r="RW6" s="797"/>
      <c r="RX6" s="797"/>
      <c r="RY6" s="797"/>
      <c r="RZ6" s="797"/>
      <c r="SA6" s="797"/>
      <c r="SB6" s="797"/>
      <c r="SC6" s="797"/>
      <c r="SD6" s="797"/>
      <c r="SE6" s="797"/>
      <c r="SF6" s="797"/>
      <c r="SG6" s="797"/>
      <c r="SH6" s="797"/>
      <c r="SI6" s="797"/>
      <c r="SJ6" s="797"/>
      <c r="SK6" s="797"/>
      <c r="SL6" s="797"/>
      <c r="SM6" s="797"/>
      <c r="SN6" s="797"/>
      <c r="SO6" s="797"/>
      <c r="SP6" s="797"/>
      <c r="SQ6" s="797"/>
      <c r="SR6" s="797"/>
      <c r="SS6" s="797"/>
      <c r="ST6" s="797"/>
      <c r="SU6" s="797"/>
      <c r="SV6" s="797"/>
      <c r="SW6" s="797"/>
      <c r="SX6" s="797"/>
      <c r="SY6" s="797"/>
      <c r="SZ6" s="797"/>
      <c r="TA6" s="797"/>
      <c r="TB6" s="797"/>
      <c r="TC6" s="797"/>
      <c r="TD6" s="797"/>
      <c r="TE6" s="797"/>
      <c r="TF6" s="797"/>
      <c r="TG6" s="797"/>
      <c r="TH6" s="797"/>
      <c r="TI6" s="797"/>
      <c r="TJ6" s="797"/>
      <c r="TK6" s="797"/>
      <c r="TL6" s="797"/>
      <c r="TM6" s="797"/>
      <c r="TN6" s="797"/>
      <c r="TO6" s="797"/>
      <c r="TP6" s="797"/>
      <c r="TQ6" s="797"/>
      <c r="TR6" s="797"/>
      <c r="TS6" s="797"/>
      <c r="TT6" s="797"/>
      <c r="TU6" s="797"/>
      <c r="TV6" s="797"/>
      <c r="TW6" s="797"/>
      <c r="TX6" s="797"/>
      <c r="TY6" s="797"/>
      <c r="TZ6" s="797"/>
      <c r="UA6" s="797"/>
      <c r="UB6" s="797"/>
      <c r="UC6" s="797"/>
      <c r="UD6" s="797"/>
      <c r="UE6" s="797"/>
      <c r="UF6" s="797"/>
      <c r="UG6" s="797"/>
      <c r="UH6" s="797"/>
      <c r="UI6" s="797"/>
      <c r="UJ6" s="797"/>
      <c r="UK6" s="797"/>
      <c r="UL6" s="797"/>
      <c r="UM6" s="797"/>
      <c r="UN6" s="797"/>
      <c r="UO6" s="797"/>
      <c r="UP6" s="797"/>
      <c r="UQ6" s="797"/>
      <c r="UR6" s="797"/>
      <c r="US6" s="797"/>
      <c r="UT6" s="797"/>
      <c r="UU6" s="797"/>
      <c r="UV6" s="797"/>
      <c r="UW6" s="797"/>
      <c r="UX6" s="797"/>
      <c r="UY6" s="797"/>
      <c r="UZ6" s="797"/>
      <c r="VA6" s="797"/>
      <c r="VB6" s="797"/>
      <c r="VC6" s="797"/>
      <c r="VD6" s="797"/>
      <c r="VE6" s="797"/>
      <c r="VF6" s="797"/>
      <c r="VG6" s="797"/>
      <c r="VH6" s="797"/>
      <c r="VI6" s="797"/>
      <c r="VJ6" s="797"/>
      <c r="VK6" s="797"/>
      <c r="VL6" s="797"/>
      <c r="VM6" s="797"/>
      <c r="VN6" s="797"/>
      <c r="VO6" s="797"/>
      <c r="VP6" s="797"/>
      <c r="VQ6" s="797"/>
      <c r="VR6" s="797"/>
      <c r="VS6" s="797"/>
      <c r="VT6" s="797"/>
      <c r="VU6" s="797"/>
      <c r="VV6" s="797"/>
      <c r="VW6" s="797"/>
      <c r="VX6" s="797"/>
      <c r="VY6" s="797"/>
      <c r="VZ6" s="797"/>
      <c r="WA6" s="797"/>
      <c r="WB6" s="797"/>
      <c r="WC6" s="797"/>
      <c r="WD6" s="797"/>
      <c r="WE6" s="797"/>
    </row>
    <row r="7" spans="1:603" s="281" customFormat="1" ht="114" x14ac:dyDescent="0.4">
      <c r="A7" s="244">
        <v>3</v>
      </c>
      <c r="B7" s="245" t="s">
        <v>269</v>
      </c>
      <c r="C7" s="246"/>
      <c r="D7" s="247">
        <v>10</v>
      </c>
      <c r="E7" s="248" t="s">
        <v>147</v>
      </c>
      <c r="F7" s="245" t="s">
        <v>269</v>
      </c>
      <c r="G7" s="246"/>
      <c r="H7" s="247">
        <v>10</v>
      </c>
      <c r="I7" s="248" t="s">
        <v>147</v>
      </c>
      <c r="J7" s="249" t="s">
        <v>270</v>
      </c>
      <c r="K7" s="246" t="s">
        <v>271</v>
      </c>
      <c r="L7" s="247">
        <v>10</v>
      </c>
      <c r="M7" s="248" t="s">
        <v>147</v>
      </c>
      <c r="N7" s="245" t="s">
        <v>270</v>
      </c>
      <c r="O7" s="246" t="s">
        <v>271</v>
      </c>
      <c r="P7" s="247">
        <v>10</v>
      </c>
      <c r="Q7" s="248" t="s">
        <v>147</v>
      </c>
      <c r="R7" s="245" t="s">
        <v>272</v>
      </c>
      <c r="S7" s="246"/>
      <c r="T7" s="247">
        <v>10</v>
      </c>
      <c r="U7" s="248" t="s">
        <v>147</v>
      </c>
      <c r="V7" s="245" t="s">
        <v>273</v>
      </c>
      <c r="W7" s="246"/>
      <c r="X7" s="247">
        <v>10</v>
      </c>
      <c r="Y7" s="248" t="s">
        <v>148</v>
      </c>
      <c r="Z7" s="245" t="s">
        <v>274</v>
      </c>
      <c r="AA7" s="246"/>
      <c r="AB7" s="247">
        <v>10</v>
      </c>
      <c r="AC7" s="248" t="s">
        <v>148</v>
      </c>
      <c r="AD7" s="245" t="s">
        <v>275</v>
      </c>
      <c r="AE7" s="246"/>
      <c r="AF7" s="247">
        <v>10</v>
      </c>
      <c r="AG7" s="248" t="s">
        <v>147</v>
      </c>
      <c r="AH7" s="245" t="s">
        <v>276</v>
      </c>
      <c r="AI7" s="250"/>
      <c r="AJ7" s="247">
        <v>10</v>
      </c>
      <c r="AK7" s="248" t="s">
        <v>147</v>
      </c>
      <c r="AL7" s="245" t="s">
        <v>277</v>
      </c>
      <c r="AM7" s="246"/>
      <c r="AN7" s="247">
        <v>10</v>
      </c>
      <c r="AO7" s="248" t="s">
        <v>148</v>
      </c>
      <c r="AP7" s="245" t="s">
        <v>278</v>
      </c>
      <c r="AQ7" s="246"/>
      <c r="AR7" s="247">
        <v>20</v>
      </c>
      <c r="AS7" s="248" t="s">
        <v>148</v>
      </c>
      <c r="AT7" s="245" t="s">
        <v>279</v>
      </c>
      <c r="AU7" s="246" t="s">
        <v>280</v>
      </c>
      <c r="AV7" s="247">
        <v>5</v>
      </c>
      <c r="AW7" s="248" t="s">
        <v>147</v>
      </c>
      <c r="AX7" s="245" t="s">
        <v>279</v>
      </c>
      <c r="AY7" s="246" t="s">
        <v>280</v>
      </c>
      <c r="AZ7" s="247">
        <v>5</v>
      </c>
      <c r="BA7" s="248" t="s">
        <v>147</v>
      </c>
      <c r="BB7" s="249" t="s">
        <v>281</v>
      </c>
      <c r="BC7" s="246"/>
      <c r="BD7" s="247">
        <v>30</v>
      </c>
      <c r="BE7" s="248" t="s">
        <v>147</v>
      </c>
      <c r="BF7" s="518" t="s">
        <v>379</v>
      </c>
      <c r="BG7" s="246" t="s">
        <v>380</v>
      </c>
      <c r="BH7" s="247">
        <v>30</v>
      </c>
      <c r="BI7" s="248" t="s">
        <v>147</v>
      </c>
      <c r="BJ7" s="518" t="s">
        <v>381</v>
      </c>
      <c r="BK7" s="519" t="s">
        <v>382</v>
      </c>
      <c r="BL7" s="247">
        <v>20</v>
      </c>
      <c r="BM7" s="248" t="s">
        <v>147</v>
      </c>
    </row>
    <row r="8" spans="1:603" s="259" customFormat="1" ht="101.35" x14ac:dyDescent="0.4">
      <c r="A8" s="790">
        <v>4</v>
      </c>
      <c r="B8" s="791" t="s">
        <v>282</v>
      </c>
      <c r="C8" s="792" t="s">
        <v>283</v>
      </c>
      <c r="D8" s="793">
        <v>40</v>
      </c>
      <c r="E8" s="794" t="s">
        <v>149</v>
      </c>
      <c r="F8" s="791" t="s">
        <v>284</v>
      </c>
      <c r="G8" s="792" t="s">
        <v>283</v>
      </c>
      <c r="H8" s="793">
        <v>40</v>
      </c>
      <c r="I8" s="794" t="s">
        <v>149</v>
      </c>
      <c r="J8" s="795" t="s">
        <v>136</v>
      </c>
      <c r="K8" s="792" t="s">
        <v>285</v>
      </c>
      <c r="L8" s="793">
        <v>10</v>
      </c>
      <c r="M8" s="794" t="s">
        <v>147</v>
      </c>
      <c r="N8" s="791" t="s">
        <v>136</v>
      </c>
      <c r="O8" s="792" t="s">
        <v>285</v>
      </c>
      <c r="P8" s="793">
        <v>10</v>
      </c>
      <c r="Q8" s="794" t="s">
        <v>147</v>
      </c>
      <c r="R8" s="791" t="s">
        <v>137</v>
      </c>
      <c r="S8" s="792" t="s">
        <v>285</v>
      </c>
      <c r="T8" s="793">
        <v>10</v>
      </c>
      <c r="U8" s="794" t="s">
        <v>147</v>
      </c>
      <c r="V8" s="791" t="s">
        <v>138</v>
      </c>
      <c r="W8" s="792" t="s">
        <v>285</v>
      </c>
      <c r="X8" s="793">
        <v>10</v>
      </c>
      <c r="Y8" s="794" t="s">
        <v>147</v>
      </c>
      <c r="Z8" s="791" t="s">
        <v>138</v>
      </c>
      <c r="AA8" s="792" t="s">
        <v>285</v>
      </c>
      <c r="AB8" s="793">
        <v>10</v>
      </c>
      <c r="AC8" s="794" t="s">
        <v>147</v>
      </c>
      <c r="AD8" s="795" t="s">
        <v>286</v>
      </c>
      <c r="AE8" s="792" t="s">
        <v>285</v>
      </c>
      <c r="AF8" s="793">
        <v>10</v>
      </c>
      <c r="AG8" s="794" t="s">
        <v>147</v>
      </c>
      <c r="AH8" s="791" t="s">
        <v>287</v>
      </c>
      <c r="AI8" s="792" t="s">
        <v>285</v>
      </c>
      <c r="AJ8" s="793">
        <v>10</v>
      </c>
      <c r="AK8" s="794" t="s">
        <v>147</v>
      </c>
      <c r="AL8" s="791" t="s">
        <v>139</v>
      </c>
      <c r="AM8" s="792" t="s">
        <v>285</v>
      </c>
      <c r="AN8" s="793">
        <v>10</v>
      </c>
      <c r="AO8" s="794" t="s">
        <v>148</v>
      </c>
      <c r="AP8" s="791" t="s">
        <v>288</v>
      </c>
      <c r="AQ8" s="792"/>
      <c r="AR8" s="793">
        <v>20</v>
      </c>
      <c r="AS8" s="794" t="s">
        <v>147</v>
      </c>
      <c r="AT8" s="791" t="s">
        <v>135</v>
      </c>
      <c r="AU8" s="792"/>
      <c r="AV8" s="793">
        <v>5</v>
      </c>
      <c r="AW8" s="794" t="s">
        <v>147</v>
      </c>
      <c r="AX8" s="791" t="s">
        <v>289</v>
      </c>
      <c r="AY8" s="792"/>
      <c r="AZ8" s="793">
        <v>5</v>
      </c>
      <c r="BA8" s="794" t="s">
        <v>147</v>
      </c>
      <c r="BB8" s="795" t="s">
        <v>140</v>
      </c>
      <c r="BC8" s="792" t="s">
        <v>280</v>
      </c>
      <c r="BD8" s="793">
        <v>20</v>
      </c>
      <c r="BE8" s="794" t="s">
        <v>147</v>
      </c>
      <c r="BF8" s="795" t="s">
        <v>383</v>
      </c>
      <c r="BG8" s="792"/>
      <c r="BH8" s="793">
        <v>30</v>
      </c>
      <c r="BI8" s="794" t="s">
        <v>147</v>
      </c>
      <c r="BJ8" s="791" t="s">
        <v>384</v>
      </c>
      <c r="BK8" s="246" t="s">
        <v>380</v>
      </c>
      <c r="BL8" s="793">
        <v>20</v>
      </c>
      <c r="BM8" s="794" t="s">
        <v>147</v>
      </c>
      <c r="BN8" s="797"/>
      <c r="BO8" s="797"/>
      <c r="BP8" s="797"/>
      <c r="BQ8" s="797"/>
      <c r="BR8" s="797"/>
      <c r="BS8" s="797"/>
      <c r="BT8" s="797"/>
      <c r="BU8" s="797"/>
      <c r="BV8" s="797"/>
      <c r="BW8" s="797"/>
      <c r="BX8" s="797"/>
      <c r="BY8" s="797"/>
      <c r="BZ8" s="797"/>
      <c r="CA8" s="797"/>
      <c r="CB8" s="797"/>
      <c r="CC8" s="797"/>
      <c r="CD8" s="797"/>
      <c r="CE8" s="797"/>
      <c r="CF8" s="797"/>
      <c r="CG8" s="797"/>
      <c r="CH8" s="797"/>
      <c r="CI8" s="797"/>
      <c r="CJ8" s="797"/>
      <c r="CK8" s="797"/>
      <c r="CL8" s="797"/>
      <c r="CM8" s="797"/>
      <c r="CN8" s="797"/>
      <c r="CO8" s="797"/>
      <c r="CP8" s="797"/>
      <c r="CQ8" s="797"/>
      <c r="CR8" s="797"/>
      <c r="CS8" s="797"/>
      <c r="CT8" s="797"/>
      <c r="CU8" s="797"/>
      <c r="CV8" s="797"/>
      <c r="CW8" s="797"/>
      <c r="CX8" s="797"/>
      <c r="CY8" s="797"/>
      <c r="CZ8" s="797"/>
      <c r="DA8" s="797"/>
      <c r="DB8" s="797"/>
      <c r="DC8" s="797"/>
      <c r="DD8" s="797"/>
      <c r="DE8" s="797"/>
      <c r="DF8" s="797"/>
      <c r="DG8" s="797"/>
      <c r="DH8" s="797"/>
      <c r="DI8" s="797"/>
      <c r="DJ8" s="797"/>
      <c r="DK8" s="797"/>
      <c r="DL8" s="797"/>
      <c r="DM8" s="797"/>
      <c r="DN8" s="797"/>
      <c r="DO8" s="797"/>
      <c r="DP8" s="797"/>
      <c r="DQ8" s="797"/>
      <c r="DR8" s="797"/>
      <c r="DS8" s="797"/>
      <c r="DT8" s="797"/>
      <c r="DU8" s="797"/>
      <c r="DV8" s="797"/>
      <c r="DW8" s="797"/>
      <c r="DX8" s="797"/>
      <c r="DY8" s="797"/>
      <c r="DZ8" s="797"/>
      <c r="EA8" s="797"/>
      <c r="EB8" s="797"/>
      <c r="EC8" s="797"/>
      <c r="ED8" s="797"/>
      <c r="EE8" s="797"/>
      <c r="EF8" s="797"/>
      <c r="EG8" s="797"/>
      <c r="EH8" s="797"/>
      <c r="EI8" s="797"/>
      <c r="EJ8" s="797"/>
      <c r="EK8" s="797"/>
      <c r="EL8" s="797"/>
      <c r="EM8" s="797"/>
      <c r="EN8" s="797"/>
      <c r="EO8" s="797"/>
      <c r="EP8" s="797"/>
      <c r="EQ8" s="797"/>
      <c r="ER8" s="797"/>
      <c r="ES8" s="797"/>
      <c r="ET8" s="797"/>
      <c r="EU8" s="797"/>
      <c r="EV8" s="797"/>
      <c r="EW8" s="797"/>
      <c r="EX8" s="797"/>
      <c r="EY8" s="797"/>
      <c r="EZ8" s="797"/>
      <c r="FA8" s="797"/>
      <c r="FB8" s="797"/>
      <c r="FC8" s="797"/>
      <c r="FD8" s="797"/>
      <c r="FE8" s="797"/>
      <c r="FF8" s="797"/>
      <c r="FG8" s="797"/>
      <c r="FH8" s="797"/>
      <c r="FI8" s="797"/>
      <c r="FJ8" s="797"/>
      <c r="FK8" s="797"/>
      <c r="FL8" s="797"/>
      <c r="FM8" s="797"/>
      <c r="FN8" s="797"/>
      <c r="FO8" s="797"/>
      <c r="FP8" s="797"/>
      <c r="FQ8" s="797"/>
      <c r="FR8" s="797"/>
      <c r="FS8" s="797"/>
      <c r="FT8" s="797"/>
      <c r="FU8" s="797"/>
      <c r="FV8" s="797"/>
      <c r="FW8" s="797"/>
      <c r="FX8" s="797"/>
      <c r="FY8" s="797"/>
      <c r="FZ8" s="797"/>
      <c r="GA8" s="797"/>
      <c r="GB8" s="797"/>
      <c r="GC8" s="797"/>
      <c r="GD8" s="797"/>
      <c r="GE8" s="797"/>
      <c r="GF8" s="797"/>
      <c r="GG8" s="797"/>
      <c r="GH8" s="797"/>
      <c r="GI8" s="797"/>
      <c r="GJ8" s="797"/>
      <c r="GK8" s="797"/>
      <c r="GL8" s="797"/>
      <c r="GM8" s="797"/>
      <c r="GN8" s="797"/>
      <c r="GO8" s="797"/>
      <c r="GP8" s="797"/>
      <c r="GQ8" s="797"/>
      <c r="GR8" s="797"/>
      <c r="GS8" s="797"/>
      <c r="GT8" s="797"/>
      <c r="GU8" s="797"/>
      <c r="GV8" s="797"/>
      <c r="GW8" s="797"/>
      <c r="GX8" s="797"/>
      <c r="GY8" s="797"/>
      <c r="GZ8" s="797"/>
      <c r="HA8" s="797"/>
      <c r="HB8" s="797"/>
      <c r="HC8" s="797"/>
      <c r="HD8" s="797"/>
      <c r="HE8" s="797"/>
      <c r="HF8" s="797"/>
      <c r="HG8" s="797"/>
      <c r="HH8" s="797"/>
      <c r="HI8" s="797"/>
      <c r="HJ8" s="797"/>
      <c r="HK8" s="797"/>
      <c r="HL8" s="797"/>
      <c r="HM8" s="797"/>
      <c r="HN8" s="797"/>
      <c r="HO8" s="797"/>
      <c r="HP8" s="797"/>
      <c r="HQ8" s="797"/>
      <c r="HR8" s="797"/>
      <c r="HS8" s="797"/>
      <c r="HT8" s="797"/>
      <c r="HU8" s="797"/>
      <c r="HV8" s="797"/>
      <c r="HW8" s="797"/>
      <c r="HX8" s="797"/>
      <c r="HY8" s="797"/>
      <c r="HZ8" s="797"/>
      <c r="IA8" s="797"/>
      <c r="IB8" s="797"/>
      <c r="IC8" s="797"/>
      <c r="ID8" s="797"/>
      <c r="IE8" s="797"/>
      <c r="IF8" s="797"/>
      <c r="IG8" s="797"/>
      <c r="IH8" s="797"/>
      <c r="II8" s="797"/>
      <c r="IJ8" s="797"/>
      <c r="IK8" s="797"/>
      <c r="IL8" s="797"/>
      <c r="IM8" s="797"/>
      <c r="IN8" s="797"/>
      <c r="IO8" s="797"/>
      <c r="IP8" s="797"/>
      <c r="IQ8" s="797"/>
      <c r="IR8" s="797"/>
      <c r="IS8" s="797"/>
      <c r="IT8" s="797"/>
      <c r="IU8" s="797"/>
      <c r="IV8" s="797"/>
      <c r="IW8" s="797"/>
      <c r="IX8" s="797"/>
      <c r="IY8" s="797"/>
      <c r="IZ8" s="797"/>
      <c r="JA8" s="797"/>
      <c r="JB8" s="797"/>
      <c r="JC8" s="797"/>
      <c r="JD8" s="797"/>
      <c r="JE8" s="797"/>
      <c r="JF8" s="797"/>
      <c r="JG8" s="797"/>
      <c r="JH8" s="797"/>
      <c r="JI8" s="797"/>
      <c r="JJ8" s="797"/>
      <c r="JK8" s="797"/>
      <c r="JL8" s="797"/>
      <c r="JM8" s="797"/>
      <c r="JN8" s="797"/>
      <c r="JO8" s="797"/>
      <c r="JP8" s="797"/>
      <c r="JQ8" s="797"/>
      <c r="JR8" s="797"/>
      <c r="JS8" s="797"/>
      <c r="JT8" s="797"/>
      <c r="JU8" s="797"/>
      <c r="JV8" s="797"/>
      <c r="JW8" s="797"/>
      <c r="JX8" s="797"/>
      <c r="JY8" s="797"/>
      <c r="JZ8" s="797"/>
      <c r="KA8" s="797"/>
      <c r="KB8" s="797"/>
      <c r="KC8" s="797"/>
      <c r="KD8" s="797"/>
      <c r="KE8" s="797"/>
      <c r="KF8" s="797"/>
      <c r="KG8" s="797"/>
      <c r="KH8" s="797"/>
      <c r="KI8" s="797"/>
      <c r="KJ8" s="797"/>
      <c r="KK8" s="797"/>
      <c r="KL8" s="797"/>
      <c r="KM8" s="797"/>
      <c r="KN8" s="797"/>
      <c r="KO8" s="797"/>
      <c r="KP8" s="797"/>
      <c r="KQ8" s="797"/>
      <c r="KR8" s="797"/>
      <c r="KS8" s="797"/>
      <c r="KT8" s="797"/>
      <c r="KU8" s="797"/>
      <c r="KV8" s="797"/>
      <c r="KW8" s="797"/>
      <c r="KX8" s="797"/>
      <c r="KY8" s="797"/>
      <c r="KZ8" s="797"/>
      <c r="LA8" s="797"/>
      <c r="LB8" s="797"/>
      <c r="LC8" s="797"/>
      <c r="LD8" s="797"/>
      <c r="LE8" s="797"/>
      <c r="LF8" s="797"/>
      <c r="LG8" s="797"/>
      <c r="LH8" s="797"/>
      <c r="LI8" s="797"/>
      <c r="LJ8" s="797"/>
      <c r="LK8" s="797"/>
      <c r="LL8" s="797"/>
      <c r="LM8" s="797"/>
      <c r="LN8" s="797"/>
      <c r="LO8" s="797"/>
      <c r="LP8" s="797"/>
      <c r="LQ8" s="797"/>
      <c r="LR8" s="797"/>
      <c r="LS8" s="797"/>
      <c r="LT8" s="797"/>
      <c r="LU8" s="797"/>
      <c r="LV8" s="797"/>
      <c r="LW8" s="797"/>
      <c r="LX8" s="797"/>
      <c r="LY8" s="797"/>
      <c r="LZ8" s="797"/>
      <c r="MA8" s="797"/>
      <c r="MB8" s="797"/>
      <c r="MC8" s="797"/>
      <c r="MD8" s="797"/>
      <c r="ME8" s="797"/>
      <c r="MF8" s="797"/>
      <c r="MG8" s="797"/>
      <c r="MH8" s="797"/>
      <c r="MI8" s="797"/>
      <c r="MJ8" s="797"/>
      <c r="MK8" s="797"/>
      <c r="ML8" s="797"/>
      <c r="MM8" s="797"/>
      <c r="MN8" s="797"/>
      <c r="MO8" s="797"/>
      <c r="MP8" s="797"/>
      <c r="MQ8" s="797"/>
      <c r="MR8" s="797"/>
      <c r="MS8" s="797"/>
      <c r="MT8" s="797"/>
      <c r="MU8" s="797"/>
      <c r="MV8" s="797"/>
      <c r="MW8" s="797"/>
      <c r="MX8" s="797"/>
      <c r="MY8" s="797"/>
      <c r="MZ8" s="797"/>
      <c r="NA8" s="797"/>
      <c r="NB8" s="797"/>
      <c r="NC8" s="797"/>
      <c r="ND8" s="797"/>
      <c r="NE8" s="797"/>
      <c r="NF8" s="797"/>
      <c r="NG8" s="797"/>
      <c r="NH8" s="797"/>
      <c r="NI8" s="797"/>
      <c r="NJ8" s="797"/>
      <c r="NK8" s="797"/>
      <c r="NL8" s="797"/>
      <c r="NM8" s="797"/>
      <c r="NN8" s="797"/>
      <c r="NO8" s="797"/>
      <c r="NP8" s="797"/>
      <c r="NQ8" s="797"/>
      <c r="NR8" s="797"/>
      <c r="NS8" s="797"/>
      <c r="NT8" s="797"/>
      <c r="NU8" s="797"/>
      <c r="NV8" s="797"/>
      <c r="NW8" s="797"/>
      <c r="NX8" s="797"/>
      <c r="NY8" s="797"/>
      <c r="NZ8" s="797"/>
      <c r="OA8" s="797"/>
      <c r="OB8" s="797"/>
      <c r="OC8" s="797"/>
      <c r="OD8" s="797"/>
      <c r="OE8" s="797"/>
      <c r="OF8" s="797"/>
      <c r="OG8" s="797"/>
      <c r="OH8" s="797"/>
      <c r="OI8" s="797"/>
      <c r="OJ8" s="797"/>
      <c r="OK8" s="797"/>
      <c r="OL8" s="797"/>
      <c r="OM8" s="797"/>
      <c r="ON8" s="797"/>
      <c r="OO8" s="797"/>
      <c r="OP8" s="797"/>
      <c r="OQ8" s="797"/>
      <c r="OR8" s="797"/>
      <c r="OS8" s="797"/>
      <c r="OT8" s="797"/>
      <c r="OU8" s="797"/>
      <c r="OV8" s="797"/>
      <c r="OW8" s="797"/>
      <c r="OX8" s="797"/>
      <c r="OY8" s="797"/>
      <c r="OZ8" s="797"/>
      <c r="PA8" s="797"/>
      <c r="PB8" s="797"/>
      <c r="PC8" s="797"/>
      <c r="PD8" s="797"/>
      <c r="PE8" s="797"/>
      <c r="PF8" s="797"/>
      <c r="PG8" s="797"/>
      <c r="PH8" s="797"/>
      <c r="PI8" s="797"/>
      <c r="PJ8" s="797"/>
      <c r="PK8" s="797"/>
      <c r="PL8" s="797"/>
      <c r="PM8" s="797"/>
      <c r="PN8" s="797"/>
      <c r="PO8" s="797"/>
      <c r="PP8" s="797"/>
      <c r="PQ8" s="797"/>
      <c r="PR8" s="797"/>
      <c r="PS8" s="797"/>
      <c r="PT8" s="797"/>
      <c r="PU8" s="797"/>
      <c r="PV8" s="797"/>
      <c r="PW8" s="797"/>
      <c r="PX8" s="797"/>
      <c r="PY8" s="797"/>
      <c r="PZ8" s="797"/>
      <c r="QA8" s="797"/>
      <c r="QB8" s="797"/>
      <c r="QC8" s="797"/>
      <c r="QD8" s="797"/>
      <c r="QE8" s="797"/>
      <c r="QF8" s="797"/>
      <c r="QG8" s="797"/>
      <c r="QH8" s="797"/>
      <c r="QI8" s="797"/>
      <c r="QJ8" s="797"/>
      <c r="QK8" s="797"/>
      <c r="QL8" s="797"/>
      <c r="QM8" s="797"/>
      <c r="QN8" s="797"/>
      <c r="QO8" s="797"/>
      <c r="QP8" s="797"/>
      <c r="QQ8" s="797"/>
      <c r="QR8" s="797"/>
      <c r="QS8" s="797"/>
      <c r="QT8" s="797"/>
      <c r="QU8" s="797"/>
      <c r="QV8" s="797"/>
      <c r="QW8" s="797"/>
      <c r="QX8" s="797"/>
      <c r="QY8" s="797"/>
      <c r="QZ8" s="797"/>
      <c r="RA8" s="797"/>
      <c r="RB8" s="797"/>
      <c r="RC8" s="797"/>
      <c r="RD8" s="797"/>
      <c r="RE8" s="797"/>
      <c r="RF8" s="797"/>
      <c r="RG8" s="797"/>
      <c r="RH8" s="797"/>
      <c r="RI8" s="797"/>
      <c r="RJ8" s="797"/>
      <c r="RK8" s="797"/>
      <c r="RL8" s="797"/>
      <c r="RM8" s="797"/>
      <c r="RN8" s="797"/>
      <c r="RO8" s="797"/>
      <c r="RP8" s="797"/>
      <c r="RQ8" s="797"/>
      <c r="RR8" s="797"/>
      <c r="RS8" s="797"/>
      <c r="RT8" s="797"/>
      <c r="RU8" s="797"/>
      <c r="RV8" s="797"/>
      <c r="RW8" s="797"/>
      <c r="RX8" s="797"/>
      <c r="RY8" s="797"/>
      <c r="RZ8" s="797"/>
      <c r="SA8" s="797"/>
      <c r="SB8" s="797"/>
      <c r="SC8" s="797"/>
      <c r="SD8" s="797"/>
      <c r="SE8" s="797"/>
      <c r="SF8" s="797"/>
      <c r="SG8" s="797"/>
      <c r="SH8" s="797"/>
      <c r="SI8" s="797"/>
      <c r="SJ8" s="797"/>
      <c r="SK8" s="797"/>
      <c r="SL8" s="797"/>
      <c r="SM8" s="797"/>
      <c r="SN8" s="797"/>
      <c r="SO8" s="797"/>
      <c r="SP8" s="797"/>
      <c r="SQ8" s="797"/>
      <c r="SR8" s="797"/>
      <c r="SS8" s="797"/>
      <c r="ST8" s="797"/>
      <c r="SU8" s="797"/>
      <c r="SV8" s="797"/>
      <c r="SW8" s="797"/>
      <c r="SX8" s="797"/>
      <c r="SY8" s="797"/>
      <c r="SZ8" s="797"/>
      <c r="TA8" s="797"/>
      <c r="TB8" s="797"/>
      <c r="TC8" s="797"/>
      <c r="TD8" s="797"/>
      <c r="TE8" s="797"/>
      <c r="TF8" s="797"/>
      <c r="TG8" s="797"/>
      <c r="TH8" s="797"/>
      <c r="TI8" s="797"/>
      <c r="TJ8" s="797"/>
      <c r="TK8" s="797"/>
      <c r="TL8" s="797"/>
      <c r="TM8" s="797"/>
      <c r="TN8" s="797"/>
      <c r="TO8" s="797"/>
      <c r="TP8" s="797"/>
      <c r="TQ8" s="797"/>
      <c r="TR8" s="797"/>
      <c r="TS8" s="797"/>
      <c r="TT8" s="797"/>
      <c r="TU8" s="797"/>
      <c r="TV8" s="797"/>
      <c r="TW8" s="797"/>
      <c r="TX8" s="797"/>
      <c r="TY8" s="797"/>
      <c r="TZ8" s="797"/>
      <c r="UA8" s="797"/>
      <c r="UB8" s="797"/>
      <c r="UC8" s="797"/>
      <c r="UD8" s="797"/>
      <c r="UE8" s="797"/>
      <c r="UF8" s="797"/>
      <c r="UG8" s="797"/>
      <c r="UH8" s="797"/>
      <c r="UI8" s="797"/>
      <c r="UJ8" s="797"/>
      <c r="UK8" s="797"/>
      <c r="UL8" s="797"/>
      <c r="UM8" s="797"/>
      <c r="UN8" s="797"/>
      <c r="UO8" s="797"/>
      <c r="UP8" s="797"/>
      <c r="UQ8" s="797"/>
      <c r="UR8" s="797"/>
      <c r="US8" s="797"/>
      <c r="UT8" s="797"/>
      <c r="UU8" s="797"/>
      <c r="UV8" s="797"/>
      <c r="UW8" s="797"/>
      <c r="UX8" s="797"/>
      <c r="UY8" s="797"/>
      <c r="UZ8" s="797"/>
      <c r="VA8" s="797"/>
      <c r="VB8" s="797"/>
      <c r="VC8" s="797"/>
      <c r="VD8" s="797"/>
      <c r="VE8" s="797"/>
      <c r="VF8" s="797"/>
      <c r="VG8" s="797"/>
      <c r="VH8" s="797"/>
      <c r="VI8" s="797"/>
      <c r="VJ8" s="797"/>
      <c r="VK8" s="797"/>
      <c r="VL8" s="797"/>
      <c r="VM8" s="797"/>
      <c r="VN8" s="797"/>
      <c r="VO8" s="797"/>
      <c r="VP8" s="797"/>
      <c r="VQ8" s="797"/>
      <c r="VR8" s="797"/>
      <c r="VS8" s="797"/>
      <c r="VT8" s="797"/>
      <c r="VU8" s="797"/>
      <c r="VV8" s="797"/>
      <c r="VW8" s="797"/>
      <c r="VX8" s="797"/>
      <c r="VY8" s="797"/>
      <c r="VZ8" s="797"/>
      <c r="WA8" s="797"/>
      <c r="WB8" s="797"/>
      <c r="WC8" s="797"/>
      <c r="WD8" s="797"/>
      <c r="WE8" s="797"/>
    </row>
    <row r="9" spans="1:603" s="281" customFormat="1" ht="114.7" x14ac:dyDescent="0.4">
      <c r="A9" s="244">
        <v>5</v>
      </c>
      <c r="B9" s="251" t="s">
        <v>290</v>
      </c>
      <c r="C9" s="252" t="s">
        <v>291</v>
      </c>
      <c r="D9" s="253">
        <v>20</v>
      </c>
      <c r="E9" s="254" t="s">
        <v>148</v>
      </c>
      <c r="F9" s="251" t="s">
        <v>292</v>
      </c>
      <c r="G9" s="252" t="s">
        <v>291</v>
      </c>
      <c r="H9" s="253">
        <v>20</v>
      </c>
      <c r="I9" s="254" t="s">
        <v>148</v>
      </c>
      <c r="J9" s="249" t="s">
        <v>141</v>
      </c>
      <c r="K9" s="246" t="s">
        <v>293</v>
      </c>
      <c r="L9" s="247">
        <v>10</v>
      </c>
      <c r="M9" s="248" t="s">
        <v>147</v>
      </c>
      <c r="N9" s="245" t="s">
        <v>141</v>
      </c>
      <c r="O9" s="246" t="s">
        <v>293</v>
      </c>
      <c r="P9" s="247">
        <v>10</v>
      </c>
      <c r="Q9" s="248" t="s">
        <v>147</v>
      </c>
      <c r="R9" s="245" t="s">
        <v>141</v>
      </c>
      <c r="S9" s="246" t="s">
        <v>294</v>
      </c>
      <c r="T9" s="247">
        <v>10</v>
      </c>
      <c r="U9" s="248" t="s">
        <v>147</v>
      </c>
      <c r="V9" s="245" t="s">
        <v>295</v>
      </c>
      <c r="W9" s="246" t="s">
        <v>294</v>
      </c>
      <c r="X9" s="247">
        <v>10</v>
      </c>
      <c r="Y9" s="248" t="s">
        <v>147</v>
      </c>
      <c r="Z9" s="245" t="s">
        <v>295</v>
      </c>
      <c r="AA9" s="246" t="s">
        <v>294</v>
      </c>
      <c r="AB9" s="247">
        <v>10</v>
      </c>
      <c r="AC9" s="248" t="s">
        <v>147</v>
      </c>
      <c r="AD9" s="249" t="s">
        <v>296</v>
      </c>
      <c r="AE9" s="246" t="s">
        <v>297</v>
      </c>
      <c r="AF9" s="247">
        <v>10</v>
      </c>
      <c r="AG9" s="248" t="s">
        <v>147</v>
      </c>
      <c r="AH9" s="245" t="s">
        <v>298</v>
      </c>
      <c r="AI9" s="255" t="s">
        <v>299</v>
      </c>
      <c r="AJ9" s="247">
        <v>10</v>
      </c>
      <c r="AK9" s="248" t="s">
        <v>147</v>
      </c>
      <c r="AL9" s="245" t="s">
        <v>300</v>
      </c>
      <c r="AM9" s="255" t="s">
        <v>299</v>
      </c>
      <c r="AN9" s="247">
        <v>10</v>
      </c>
      <c r="AO9" s="248" t="s">
        <v>147</v>
      </c>
      <c r="AP9" s="245" t="s">
        <v>301</v>
      </c>
      <c r="AQ9" s="250"/>
      <c r="AR9" s="247">
        <v>20</v>
      </c>
      <c r="AS9" s="248" t="s">
        <v>147</v>
      </c>
      <c r="AT9" s="245" t="s">
        <v>302</v>
      </c>
      <c r="AU9" s="246" t="s">
        <v>303</v>
      </c>
      <c r="AV9" s="247">
        <v>5</v>
      </c>
      <c r="AW9" s="248" t="s">
        <v>148</v>
      </c>
      <c r="AX9" s="245" t="s">
        <v>302</v>
      </c>
      <c r="AY9" s="246" t="s">
        <v>303</v>
      </c>
      <c r="AZ9" s="247">
        <v>5</v>
      </c>
      <c r="BA9" s="248" t="s">
        <v>148</v>
      </c>
      <c r="BB9" s="256" t="s">
        <v>304</v>
      </c>
      <c r="BC9" s="252"/>
      <c r="BD9" s="253">
        <v>20</v>
      </c>
      <c r="BE9" s="254" t="s">
        <v>147</v>
      </c>
      <c r="BF9" s="249"/>
      <c r="BG9" s="252"/>
      <c r="BH9" s="253"/>
      <c r="BI9" s="254"/>
      <c r="BJ9" s="249" t="s">
        <v>385</v>
      </c>
      <c r="BK9" s="252"/>
      <c r="BL9" s="247">
        <v>30</v>
      </c>
      <c r="BM9" s="248" t="s">
        <v>147</v>
      </c>
    </row>
    <row r="10" spans="1:603" s="259" customFormat="1" ht="101.35" x14ac:dyDescent="0.4">
      <c r="A10" s="790">
        <v>6</v>
      </c>
      <c r="B10" s="798" t="s">
        <v>305</v>
      </c>
      <c r="C10" s="799"/>
      <c r="D10" s="800">
        <v>20</v>
      </c>
      <c r="E10" s="801" t="s">
        <v>148</v>
      </c>
      <c r="F10" s="798" t="s">
        <v>306</v>
      </c>
      <c r="G10" s="799"/>
      <c r="H10" s="800">
        <v>20</v>
      </c>
      <c r="I10" s="801" t="s">
        <v>148</v>
      </c>
      <c r="J10" s="795" t="s">
        <v>307</v>
      </c>
      <c r="K10" s="796"/>
      <c r="L10" s="793">
        <v>10</v>
      </c>
      <c r="M10" s="794" t="s">
        <v>147</v>
      </c>
      <c r="N10" s="791" t="s">
        <v>308</v>
      </c>
      <c r="O10" s="792"/>
      <c r="P10" s="793">
        <v>10</v>
      </c>
      <c r="Q10" s="794" t="s">
        <v>147</v>
      </c>
      <c r="R10" s="791" t="s">
        <v>308</v>
      </c>
      <c r="S10" s="792"/>
      <c r="T10" s="793">
        <v>10</v>
      </c>
      <c r="U10" s="794" t="s">
        <v>147</v>
      </c>
      <c r="V10" s="791" t="s">
        <v>308</v>
      </c>
      <c r="W10" s="792"/>
      <c r="X10" s="793">
        <v>10</v>
      </c>
      <c r="Y10" s="794" t="s">
        <v>147</v>
      </c>
      <c r="Z10" s="791" t="s">
        <v>308</v>
      </c>
      <c r="AA10" s="792"/>
      <c r="AB10" s="793">
        <v>10</v>
      </c>
      <c r="AC10" s="794" t="s">
        <v>147</v>
      </c>
      <c r="AD10" s="795" t="s">
        <v>307</v>
      </c>
      <c r="AE10" s="796"/>
      <c r="AF10" s="793">
        <v>10</v>
      </c>
      <c r="AG10" s="794" t="s">
        <v>147</v>
      </c>
      <c r="AH10" s="791" t="s">
        <v>309</v>
      </c>
      <c r="AI10" s="792"/>
      <c r="AJ10" s="793">
        <v>10</v>
      </c>
      <c r="AK10" s="794" t="s">
        <v>147</v>
      </c>
      <c r="AL10" s="791" t="s">
        <v>310</v>
      </c>
      <c r="AM10" s="792"/>
      <c r="AN10" s="793">
        <v>20</v>
      </c>
      <c r="AO10" s="794" t="s">
        <v>148</v>
      </c>
      <c r="AP10" s="791" t="s">
        <v>311</v>
      </c>
      <c r="AQ10" s="792"/>
      <c r="AR10" s="793">
        <v>5</v>
      </c>
      <c r="AS10" s="794" t="s">
        <v>148</v>
      </c>
      <c r="AT10" s="791" t="s">
        <v>142</v>
      </c>
      <c r="AU10" s="792" t="s">
        <v>303</v>
      </c>
      <c r="AV10" s="793">
        <v>5</v>
      </c>
      <c r="AW10" s="794" t="s">
        <v>148</v>
      </c>
      <c r="AX10" s="791" t="s">
        <v>312</v>
      </c>
      <c r="AY10" s="792" t="s">
        <v>313</v>
      </c>
      <c r="AZ10" s="793">
        <v>10</v>
      </c>
      <c r="BA10" s="794" t="s">
        <v>147</v>
      </c>
      <c r="BB10" s="795"/>
      <c r="BC10" s="792"/>
      <c r="BD10" s="793"/>
      <c r="BE10" s="794"/>
      <c r="BF10" s="795"/>
      <c r="BG10" s="792"/>
      <c r="BH10" s="793"/>
      <c r="BI10" s="794"/>
      <c r="BJ10" s="795"/>
      <c r="BK10" s="792"/>
      <c r="BL10" s="793"/>
      <c r="BM10" s="794"/>
      <c r="BN10" s="797"/>
      <c r="BO10" s="797"/>
      <c r="BP10" s="797"/>
      <c r="BQ10" s="797"/>
      <c r="BR10" s="797"/>
      <c r="BS10" s="797"/>
      <c r="BT10" s="797"/>
      <c r="BU10" s="797"/>
      <c r="BV10" s="797"/>
      <c r="BW10" s="797"/>
      <c r="BX10" s="797"/>
      <c r="BY10" s="797"/>
      <c r="BZ10" s="797"/>
      <c r="CA10" s="797"/>
      <c r="CB10" s="797"/>
      <c r="CC10" s="797"/>
      <c r="CD10" s="797"/>
      <c r="CE10" s="797"/>
      <c r="CF10" s="797"/>
      <c r="CG10" s="797"/>
      <c r="CH10" s="797"/>
      <c r="CI10" s="797"/>
      <c r="CJ10" s="797"/>
      <c r="CK10" s="797"/>
      <c r="CL10" s="797"/>
      <c r="CM10" s="797"/>
      <c r="CN10" s="797"/>
      <c r="CO10" s="797"/>
      <c r="CP10" s="797"/>
      <c r="CQ10" s="797"/>
      <c r="CR10" s="797"/>
      <c r="CS10" s="797"/>
      <c r="CT10" s="797"/>
      <c r="CU10" s="797"/>
      <c r="CV10" s="797"/>
      <c r="CW10" s="797"/>
      <c r="CX10" s="797"/>
      <c r="CY10" s="797"/>
      <c r="CZ10" s="797"/>
      <c r="DA10" s="797"/>
      <c r="DB10" s="797"/>
      <c r="DC10" s="797"/>
      <c r="DD10" s="797"/>
      <c r="DE10" s="797"/>
      <c r="DF10" s="797"/>
      <c r="DG10" s="797"/>
      <c r="DH10" s="797"/>
      <c r="DI10" s="797"/>
      <c r="DJ10" s="797"/>
      <c r="DK10" s="797"/>
      <c r="DL10" s="797"/>
      <c r="DM10" s="797"/>
      <c r="DN10" s="797"/>
      <c r="DO10" s="797"/>
      <c r="DP10" s="797"/>
      <c r="DQ10" s="797"/>
      <c r="DR10" s="797"/>
      <c r="DS10" s="797"/>
      <c r="DT10" s="797"/>
      <c r="DU10" s="797"/>
      <c r="DV10" s="797"/>
      <c r="DW10" s="797"/>
      <c r="DX10" s="797"/>
      <c r="DY10" s="797"/>
      <c r="DZ10" s="797"/>
      <c r="EA10" s="797"/>
      <c r="EB10" s="797"/>
      <c r="EC10" s="797"/>
      <c r="ED10" s="797"/>
      <c r="EE10" s="797"/>
      <c r="EF10" s="797"/>
      <c r="EG10" s="797"/>
      <c r="EH10" s="797"/>
      <c r="EI10" s="797"/>
      <c r="EJ10" s="797"/>
      <c r="EK10" s="797"/>
      <c r="EL10" s="797"/>
      <c r="EM10" s="797"/>
      <c r="EN10" s="797"/>
      <c r="EO10" s="797"/>
      <c r="EP10" s="797"/>
      <c r="EQ10" s="797"/>
      <c r="ER10" s="797"/>
      <c r="ES10" s="797"/>
      <c r="ET10" s="797"/>
      <c r="EU10" s="797"/>
      <c r="EV10" s="797"/>
      <c r="EW10" s="797"/>
      <c r="EX10" s="797"/>
      <c r="EY10" s="797"/>
      <c r="EZ10" s="797"/>
      <c r="FA10" s="797"/>
      <c r="FB10" s="797"/>
      <c r="FC10" s="797"/>
      <c r="FD10" s="797"/>
      <c r="FE10" s="797"/>
      <c r="FF10" s="797"/>
      <c r="FG10" s="797"/>
      <c r="FH10" s="797"/>
      <c r="FI10" s="797"/>
      <c r="FJ10" s="797"/>
      <c r="FK10" s="797"/>
      <c r="FL10" s="797"/>
      <c r="FM10" s="797"/>
      <c r="FN10" s="797"/>
      <c r="FO10" s="797"/>
      <c r="FP10" s="797"/>
      <c r="FQ10" s="797"/>
      <c r="FR10" s="797"/>
      <c r="FS10" s="797"/>
      <c r="FT10" s="797"/>
      <c r="FU10" s="797"/>
      <c r="FV10" s="797"/>
      <c r="FW10" s="797"/>
      <c r="FX10" s="797"/>
      <c r="FY10" s="797"/>
      <c r="FZ10" s="797"/>
      <c r="GA10" s="797"/>
      <c r="GB10" s="797"/>
      <c r="GC10" s="797"/>
      <c r="GD10" s="797"/>
      <c r="GE10" s="797"/>
      <c r="GF10" s="797"/>
      <c r="GG10" s="797"/>
      <c r="GH10" s="797"/>
      <c r="GI10" s="797"/>
      <c r="GJ10" s="797"/>
      <c r="GK10" s="797"/>
      <c r="GL10" s="797"/>
      <c r="GM10" s="797"/>
      <c r="GN10" s="797"/>
      <c r="GO10" s="797"/>
      <c r="GP10" s="797"/>
      <c r="GQ10" s="797"/>
      <c r="GR10" s="797"/>
      <c r="GS10" s="797"/>
      <c r="GT10" s="797"/>
      <c r="GU10" s="797"/>
      <c r="GV10" s="797"/>
      <c r="GW10" s="797"/>
      <c r="GX10" s="797"/>
      <c r="GY10" s="797"/>
      <c r="GZ10" s="797"/>
      <c r="HA10" s="797"/>
      <c r="HB10" s="797"/>
      <c r="HC10" s="797"/>
      <c r="HD10" s="797"/>
      <c r="HE10" s="797"/>
      <c r="HF10" s="797"/>
      <c r="HG10" s="797"/>
      <c r="HH10" s="797"/>
      <c r="HI10" s="797"/>
      <c r="HJ10" s="797"/>
      <c r="HK10" s="797"/>
      <c r="HL10" s="797"/>
      <c r="HM10" s="797"/>
      <c r="HN10" s="797"/>
      <c r="HO10" s="797"/>
      <c r="HP10" s="797"/>
      <c r="HQ10" s="797"/>
      <c r="HR10" s="797"/>
      <c r="HS10" s="797"/>
      <c r="HT10" s="797"/>
      <c r="HU10" s="797"/>
      <c r="HV10" s="797"/>
      <c r="HW10" s="797"/>
      <c r="HX10" s="797"/>
      <c r="HY10" s="797"/>
      <c r="HZ10" s="797"/>
      <c r="IA10" s="797"/>
      <c r="IB10" s="797"/>
      <c r="IC10" s="797"/>
      <c r="ID10" s="797"/>
      <c r="IE10" s="797"/>
      <c r="IF10" s="797"/>
      <c r="IG10" s="797"/>
      <c r="IH10" s="797"/>
      <c r="II10" s="797"/>
      <c r="IJ10" s="797"/>
      <c r="IK10" s="797"/>
      <c r="IL10" s="797"/>
      <c r="IM10" s="797"/>
      <c r="IN10" s="797"/>
      <c r="IO10" s="797"/>
      <c r="IP10" s="797"/>
      <c r="IQ10" s="797"/>
      <c r="IR10" s="797"/>
      <c r="IS10" s="797"/>
      <c r="IT10" s="797"/>
      <c r="IU10" s="797"/>
      <c r="IV10" s="797"/>
      <c r="IW10" s="797"/>
      <c r="IX10" s="797"/>
      <c r="IY10" s="797"/>
      <c r="IZ10" s="797"/>
      <c r="JA10" s="797"/>
      <c r="JB10" s="797"/>
      <c r="JC10" s="797"/>
      <c r="JD10" s="797"/>
      <c r="JE10" s="797"/>
      <c r="JF10" s="797"/>
      <c r="JG10" s="797"/>
      <c r="JH10" s="797"/>
      <c r="JI10" s="797"/>
      <c r="JJ10" s="797"/>
      <c r="JK10" s="797"/>
      <c r="JL10" s="797"/>
      <c r="JM10" s="797"/>
      <c r="JN10" s="797"/>
      <c r="JO10" s="797"/>
      <c r="JP10" s="797"/>
      <c r="JQ10" s="797"/>
      <c r="JR10" s="797"/>
      <c r="JS10" s="797"/>
      <c r="JT10" s="797"/>
      <c r="JU10" s="797"/>
      <c r="JV10" s="797"/>
      <c r="JW10" s="797"/>
      <c r="JX10" s="797"/>
      <c r="JY10" s="797"/>
      <c r="JZ10" s="797"/>
      <c r="KA10" s="797"/>
      <c r="KB10" s="797"/>
      <c r="KC10" s="797"/>
      <c r="KD10" s="797"/>
      <c r="KE10" s="797"/>
      <c r="KF10" s="797"/>
      <c r="KG10" s="797"/>
      <c r="KH10" s="797"/>
      <c r="KI10" s="797"/>
      <c r="KJ10" s="797"/>
      <c r="KK10" s="797"/>
      <c r="KL10" s="797"/>
      <c r="KM10" s="797"/>
      <c r="KN10" s="797"/>
      <c r="KO10" s="797"/>
      <c r="KP10" s="797"/>
      <c r="KQ10" s="797"/>
      <c r="KR10" s="797"/>
      <c r="KS10" s="797"/>
      <c r="KT10" s="797"/>
      <c r="KU10" s="797"/>
      <c r="KV10" s="797"/>
      <c r="KW10" s="797"/>
      <c r="KX10" s="797"/>
      <c r="KY10" s="797"/>
      <c r="KZ10" s="797"/>
      <c r="LA10" s="797"/>
      <c r="LB10" s="797"/>
      <c r="LC10" s="797"/>
      <c r="LD10" s="797"/>
      <c r="LE10" s="797"/>
      <c r="LF10" s="797"/>
      <c r="LG10" s="797"/>
      <c r="LH10" s="797"/>
      <c r="LI10" s="797"/>
      <c r="LJ10" s="797"/>
      <c r="LK10" s="797"/>
      <c r="LL10" s="797"/>
      <c r="LM10" s="797"/>
      <c r="LN10" s="797"/>
      <c r="LO10" s="797"/>
      <c r="LP10" s="797"/>
      <c r="LQ10" s="797"/>
      <c r="LR10" s="797"/>
      <c r="LS10" s="797"/>
      <c r="LT10" s="797"/>
      <c r="LU10" s="797"/>
      <c r="LV10" s="797"/>
      <c r="LW10" s="797"/>
      <c r="LX10" s="797"/>
      <c r="LY10" s="797"/>
      <c r="LZ10" s="797"/>
      <c r="MA10" s="797"/>
      <c r="MB10" s="797"/>
      <c r="MC10" s="797"/>
      <c r="MD10" s="797"/>
      <c r="ME10" s="797"/>
      <c r="MF10" s="797"/>
      <c r="MG10" s="797"/>
      <c r="MH10" s="797"/>
      <c r="MI10" s="797"/>
      <c r="MJ10" s="797"/>
      <c r="MK10" s="797"/>
      <c r="ML10" s="797"/>
      <c r="MM10" s="797"/>
      <c r="MN10" s="797"/>
      <c r="MO10" s="797"/>
      <c r="MP10" s="797"/>
      <c r="MQ10" s="797"/>
      <c r="MR10" s="797"/>
      <c r="MS10" s="797"/>
      <c r="MT10" s="797"/>
      <c r="MU10" s="797"/>
      <c r="MV10" s="797"/>
      <c r="MW10" s="797"/>
      <c r="MX10" s="797"/>
      <c r="MY10" s="797"/>
      <c r="MZ10" s="797"/>
      <c r="NA10" s="797"/>
      <c r="NB10" s="797"/>
      <c r="NC10" s="797"/>
      <c r="ND10" s="797"/>
      <c r="NE10" s="797"/>
      <c r="NF10" s="797"/>
      <c r="NG10" s="797"/>
      <c r="NH10" s="797"/>
      <c r="NI10" s="797"/>
      <c r="NJ10" s="797"/>
      <c r="NK10" s="797"/>
      <c r="NL10" s="797"/>
      <c r="NM10" s="797"/>
      <c r="NN10" s="797"/>
      <c r="NO10" s="797"/>
      <c r="NP10" s="797"/>
      <c r="NQ10" s="797"/>
      <c r="NR10" s="797"/>
      <c r="NS10" s="797"/>
      <c r="NT10" s="797"/>
      <c r="NU10" s="797"/>
      <c r="NV10" s="797"/>
      <c r="NW10" s="797"/>
      <c r="NX10" s="797"/>
      <c r="NY10" s="797"/>
      <c r="NZ10" s="797"/>
      <c r="OA10" s="797"/>
      <c r="OB10" s="797"/>
      <c r="OC10" s="797"/>
      <c r="OD10" s="797"/>
      <c r="OE10" s="797"/>
      <c r="OF10" s="797"/>
      <c r="OG10" s="797"/>
      <c r="OH10" s="797"/>
      <c r="OI10" s="797"/>
      <c r="OJ10" s="797"/>
      <c r="OK10" s="797"/>
      <c r="OL10" s="797"/>
      <c r="OM10" s="797"/>
      <c r="ON10" s="797"/>
      <c r="OO10" s="797"/>
      <c r="OP10" s="797"/>
      <c r="OQ10" s="797"/>
      <c r="OR10" s="797"/>
      <c r="OS10" s="797"/>
      <c r="OT10" s="797"/>
      <c r="OU10" s="797"/>
      <c r="OV10" s="797"/>
      <c r="OW10" s="797"/>
      <c r="OX10" s="797"/>
      <c r="OY10" s="797"/>
      <c r="OZ10" s="797"/>
      <c r="PA10" s="797"/>
      <c r="PB10" s="797"/>
      <c r="PC10" s="797"/>
      <c r="PD10" s="797"/>
      <c r="PE10" s="797"/>
      <c r="PF10" s="797"/>
      <c r="PG10" s="797"/>
      <c r="PH10" s="797"/>
      <c r="PI10" s="797"/>
      <c r="PJ10" s="797"/>
      <c r="PK10" s="797"/>
      <c r="PL10" s="797"/>
      <c r="PM10" s="797"/>
      <c r="PN10" s="797"/>
      <c r="PO10" s="797"/>
      <c r="PP10" s="797"/>
      <c r="PQ10" s="797"/>
      <c r="PR10" s="797"/>
      <c r="PS10" s="797"/>
      <c r="PT10" s="797"/>
      <c r="PU10" s="797"/>
      <c r="PV10" s="797"/>
      <c r="PW10" s="797"/>
      <c r="PX10" s="797"/>
      <c r="PY10" s="797"/>
      <c r="PZ10" s="797"/>
      <c r="QA10" s="797"/>
      <c r="QB10" s="797"/>
      <c r="QC10" s="797"/>
      <c r="QD10" s="797"/>
      <c r="QE10" s="797"/>
      <c r="QF10" s="797"/>
      <c r="QG10" s="797"/>
      <c r="QH10" s="797"/>
      <c r="QI10" s="797"/>
      <c r="QJ10" s="797"/>
      <c r="QK10" s="797"/>
      <c r="QL10" s="797"/>
      <c r="QM10" s="797"/>
      <c r="QN10" s="797"/>
      <c r="QO10" s="797"/>
      <c r="QP10" s="797"/>
      <c r="QQ10" s="797"/>
      <c r="QR10" s="797"/>
      <c r="QS10" s="797"/>
      <c r="QT10" s="797"/>
      <c r="QU10" s="797"/>
      <c r="QV10" s="797"/>
      <c r="QW10" s="797"/>
      <c r="QX10" s="797"/>
      <c r="QY10" s="797"/>
      <c r="QZ10" s="797"/>
      <c r="RA10" s="797"/>
      <c r="RB10" s="797"/>
      <c r="RC10" s="797"/>
      <c r="RD10" s="797"/>
      <c r="RE10" s="797"/>
      <c r="RF10" s="797"/>
      <c r="RG10" s="797"/>
      <c r="RH10" s="797"/>
      <c r="RI10" s="797"/>
      <c r="RJ10" s="797"/>
      <c r="RK10" s="797"/>
      <c r="RL10" s="797"/>
      <c r="RM10" s="797"/>
      <c r="RN10" s="797"/>
      <c r="RO10" s="797"/>
      <c r="RP10" s="797"/>
      <c r="RQ10" s="797"/>
      <c r="RR10" s="797"/>
      <c r="RS10" s="797"/>
      <c r="RT10" s="797"/>
      <c r="RU10" s="797"/>
      <c r="RV10" s="797"/>
      <c r="RW10" s="797"/>
      <c r="RX10" s="797"/>
      <c r="RY10" s="797"/>
      <c r="RZ10" s="797"/>
      <c r="SA10" s="797"/>
      <c r="SB10" s="797"/>
      <c r="SC10" s="797"/>
      <c r="SD10" s="797"/>
      <c r="SE10" s="797"/>
      <c r="SF10" s="797"/>
      <c r="SG10" s="797"/>
      <c r="SH10" s="797"/>
      <c r="SI10" s="797"/>
      <c r="SJ10" s="797"/>
      <c r="SK10" s="797"/>
      <c r="SL10" s="797"/>
      <c r="SM10" s="797"/>
      <c r="SN10" s="797"/>
      <c r="SO10" s="797"/>
      <c r="SP10" s="797"/>
      <c r="SQ10" s="797"/>
      <c r="SR10" s="797"/>
      <c r="SS10" s="797"/>
      <c r="ST10" s="797"/>
      <c r="SU10" s="797"/>
      <c r="SV10" s="797"/>
      <c r="SW10" s="797"/>
      <c r="SX10" s="797"/>
      <c r="SY10" s="797"/>
      <c r="SZ10" s="797"/>
      <c r="TA10" s="797"/>
      <c r="TB10" s="797"/>
      <c r="TC10" s="797"/>
      <c r="TD10" s="797"/>
      <c r="TE10" s="797"/>
      <c r="TF10" s="797"/>
      <c r="TG10" s="797"/>
      <c r="TH10" s="797"/>
      <c r="TI10" s="797"/>
      <c r="TJ10" s="797"/>
      <c r="TK10" s="797"/>
      <c r="TL10" s="797"/>
      <c r="TM10" s="797"/>
      <c r="TN10" s="797"/>
      <c r="TO10" s="797"/>
      <c r="TP10" s="797"/>
      <c r="TQ10" s="797"/>
      <c r="TR10" s="797"/>
      <c r="TS10" s="797"/>
      <c r="TT10" s="797"/>
      <c r="TU10" s="797"/>
      <c r="TV10" s="797"/>
      <c r="TW10" s="797"/>
      <c r="TX10" s="797"/>
      <c r="TY10" s="797"/>
      <c r="TZ10" s="797"/>
      <c r="UA10" s="797"/>
      <c r="UB10" s="797"/>
      <c r="UC10" s="797"/>
      <c r="UD10" s="797"/>
      <c r="UE10" s="797"/>
      <c r="UF10" s="797"/>
      <c r="UG10" s="797"/>
      <c r="UH10" s="797"/>
      <c r="UI10" s="797"/>
      <c r="UJ10" s="797"/>
      <c r="UK10" s="797"/>
      <c r="UL10" s="797"/>
      <c r="UM10" s="797"/>
      <c r="UN10" s="797"/>
      <c r="UO10" s="797"/>
      <c r="UP10" s="797"/>
      <c r="UQ10" s="797"/>
      <c r="UR10" s="797"/>
      <c r="US10" s="797"/>
      <c r="UT10" s="797"/>
      <c r="UU10" s="797"/>
      <c r="UV10" s="797"/>
      <c r="UW10" s="797"/>
      <c r="UX10" s="797"/>
      <c r="UY10" s="797"/>
      <c r="UZ10" s="797"/>
      <c r="VA10" s="797"/>
      <c r="VB10" s="797"/>
      <c r="VC10" s="797"/>
      <c r="VD10" s="797"/>
      <c r="VE10" s="797"/>
      <c r="VF10" s="797"/>
      <c r="VG10" s="797"/>
      <c r="VH10" s="797"/>
      <c r="VI10" s="797"/>
      <c r="VJ10" s="797"/>
      <c r="VK10" s="797"/>
      <c r="VL10" s="797"/>
      <c r="VM10" s="797"/>
      <c r="VN10" s="797"/>
      <c r="VO10" s="797"/>
      <c r="VP10" s="797"/>
      <c r="VQ10" s="797"/>
      <c r="VR10" s="797"/>
      <c r="VS10" s="797"/>
      <c r="VT10" s="797"/>
      <c r="VU10" s="797"/>
      <c r="VV10" s="797"/>
      <c r="VW10" s="797"/>
      <c r="VX10" s="797"/>
      <c r="VY10" s="797"/>
      <c r="VZ10" s="797"/>
      <c r="WA10" s="797"/>
      <c r="WB10" s="797"/>
      <c r="WC10" s="797"/>
      <c r="WD10" s="797"/>
      <c r="WE10" s="797"/>
    </row>
    <row r="11" spans="1:603" s="281" customFormat="1" ht="140.35" x14ac:dyDescent="0.4">
      <c r="A11" s="244">
        <v>7</v>
      </c>
      <c r="B11" s="251" t="s">
        <v>314</v>
      </c>
      <c r="C11" s="252"/>
      <c r="D11" s="253">
        <v>20</v>
      </c>
      <c r="E11" s="254" t="s">
        <v>148</v>
      </c>
      <c r="F11" s="251" t="s">
        <v>315</v>
      </c>
      <c r="G11" s="252"/>
      <c r="H11" s="253">
        <v>20</v>
      </c>
      <c r="I11" s="254" t="s">
        <v>148</v>
      </c>
      <c r="J11" s="249" t="s">
        <v>316</v>
      </c>
      <c r="K11" s="246"/>
      <c r="L11" s="247">
        <v>10</v>
      </c>
      <c r="M11" s="248" t="s">
        <v>148</v>
      </c>
      <c r="N11" s="245" t="s">
        <v>316</v>
      </c>
      <c r="O11" s="246"/>
      <c r="P11" s="247">
        <v>10</v>
      </c>
      <c r="Q11" s="248" t="s">
        <v>148</v>
      </c>
      <c r="R11" s="245" t="s">
        <v>317</v>
      </c>
      <c r="S11" s="246"/>
      <c r="T11" s="247">
        <v>15</v>
      </c>
      <c r="U11" s="248" t="s">
        <v>148</v>
      </c>
      <c r="V11" s="245" t="s">
        <v>317</v>
      </c>
      <c r="W11" s="246"/>
      <c r="X11" s="247">
        <v>15</v>
      </c>
      <c r="Y11" s="248" t="s">
        <v>148</v>
      </c>
      <c r="Z11" s="245" t="s">
        <v>317</v>
      </c>
      <c r="AA11" s="246"/>
      <c r="AB11" s="247">
        <v>15</v>
      </c>
      <c r="AC11" s="248" t="s">
        <v>148</v>
      </c>
      <c r="AD11" s="249" t="s">
        <v>316</v>
      </c>
      <c r="AE11" s="246"/>
      <c r="AF11" s="247">
        <v>10</v>
      </c>
      <c r="AG11" s="248" t="s">
        <v>148</v>
      </c>
      <c r="AH11" s="245" t="s">
        <v>318</v>
      </c>
      <c r="AI11" s="250"/>
      <c r="AJ11" s="247">
        <v>15</v>
      </c>
      <c r="AK11" s="248" t="s">
        <v>148</v>
      </c>
      <c r="AL11" s="257" t="s">
        <v>319</v>
      </c>
      <c r="AM11" s="246"/>
      <c r="AN11" s="247">
        <v>20</v>
      </c>
      <c r="AO11" s="248" t="s">
        <v>148</v>
      </c>
      <c r="AP11" s="245" t="s">
        <v>320</v>
      </c>
      <c r="AQ11" s="246"/>
      <c r="AR11" s="247">
        <v>5</v>
      </c>
      <c r="AS11" s="248" t="s">
        <v>148</v>
      </c>
      <c r="AT11" s="245" t="s">
        <v>312</v>
      </c>
      <c r="AU11" s="246" t="s">
        <v>313</v>
      </c>
      <c r="AV11" s="247">
        <v>10</v>
      </c>
      <c r="AW11" s="248" t="s">
        <v>147</v>
      </c>
      <c r="AX11" s="249" t="s">
        <v>143</v>
      </c>
      <c r="AY11" s="246"/>
      <c r="AZ11" s="247">
        <v>5</v>
      </c>
      <c r="BA11" s="258" t="s">
        <v>148</v>
      </c>
      <c r="BB11" s="249"/>
      <c r="BC11" s="246"/>
      <c r="BD11" s="247"/>
      <c r="BE11" s="248"/>
      <c r="BF11" s="249"/>
      <c r="BG11" s="246"/>
      <c r="BH11" s="247"/>
      <c r="BI11" s="248"/>
      <c r="BJ11" s="249"/>
      <c r="BK11" s="246"/>
      <c r="BL11" s="247"/>
      <c r="BM11" s="248"/>
    </row>
    <row r="12" spans="1:603" s="259" customFormat="1" ht="178.35" x14ac:dyDescent="0.4">
      <c r="A12" s="790">
        <v>8</v>
      </c>
      <c r="B12" s="802" t="s">
        <v>321</v>
      </c>
      <c r="C12" s="797" t="s">
        <v>322</v>
      </c>
      <c r="D12" s="793">
        <v>10</v>
      </c>
      <c r="E12" s="794" t="s">
        <v>148</v>
      </c>
      <c r="F12" s="791" t="s">
        <v>321</v>
      </c>
      <c r="G12" s="792" t="s">
        <v>322</v>
      </c>
      <c r="H12" s="793">
        <v>10</v>
      </c>
      <c r="I12" s="794" t="s">
        <v>148</v>
      </c>
      <c r="J12" s="795" t="s">
        <v>323</v>
      </c>
      <c r="K12" s="792" t="s">
        <v>324</v>
      </c>
      <c r="L12" s="793">
        <v>10</v>
      </c>
      <c r="M12" s="794" t="s">
        <v>148</v>
      </c>
      <c r="N12" s="791" t="s">
        <v>323</v>
      </c>
      <c r="O12" s="792" t="s">
        <v>324</v>
      </c>
      <c r="P12" s="793">
        <v>10</v>
      </c>
      <c r="Q12" s="794" t="s">
        <v>148</v>
      </c>
      <c r="R12" s="791" t="s">
        <v>325</v>
      </c>
      <c r="S12" s="792" t="s">
        <v>324</v>
      </c>
      <c r="T12" s="793">
        <v>15</v>
      </c>
      <c r="U12" s="794" t="s">
        <v>148</v>
      </c>
      <c r="V12" s="791" t="s">
        <v>326</v>
      </c>
      <c r="W12" s="792" t="s">
        <v>324</v>
      </c>
      <c r="X12" s="793">
        <v>15</v>
      </c>
      <c r="Y12" s="794" t="s">
        <v>148</v>
      </c>
      <c r="Z12" s="791" t="s">
        <v>326</v>
      </c>
      <c r="AA12" s="792" t="s">
        <v>324</v>
      </c>
      <c r="AB12" s="793">
        <v>15</v>
      </c>
      <c r="AC12" s="794" t="s">
        <v>148</v>
      </c>
      <c r="AD12" s="795" t="s">
        <v>327</v>
      </c>
      <c r="AE12" s="792"/>
      <c r="AF12" s="793">
        <v>10</v>
      </c>
      <c r="AG12" s="794" t="s">
        <v>148</v>
      </c>
      <c r="AH12" s="791" t="s">
        <v>328</v>
      </c>
      <c r="AI12" s="792" t="s">
        <v>329</v>
      </c>
      <c r="AJ12" s="793">
        <v>15</v>
      </c>
      <c r="AK12" s="794" t="s">
        <v>148</v>
      </c>
      <c r="AL12" s="798" t="s">
        <v>330</v>
      </c>
      <c r="AM12" s="799" t="s">
        <v>331</v>
      </c>
      <c r="AN12" s="800">
        <v>20</v>
      </c>
      <c r="AO12" s="801" t="s">
        <v>148</v>
      </c>
      <c r="AP12" s="791"/>
      <c r="AQ12" s="792"/>
      <c r="AR12" s="793"/>
      <c r="AS12" s="794"/>
      <c r="AT12" s="791" t="s">
        <v>143</v>
      </c>
      <c r="AU12" s="792"/>
      <c r="AV12" s="793">
        <v>5</v>
      </c>
      <c r="AW12" s="794" t="s">
        <v>148</v>
      </c>
      <c r="AX12" s="791" t="s">
        <v>332</v>
      </c>
      <c r="AY12" s="792"/>
      <c r="AZ12" s="793">
        <v>15</v>
      </c>
      <c r="BA12" s="794" t="s">
        <v>148</v>
      </c>
      <c r="BB12" s="795"/>
      <c r="BC12" s="792"/>
      <c r="BD12" s="793"/>
      <c r="BE12" s="794"/>
      <c r="BF12" s="795"/>
      <c r="BG12" s="792"/>
      <c r="BH12" s="793"/>
      <c r="BI12" s="794"/>
      <c r="BJ12" s="795"/>
      <c r="BK12" s="792"/>
      <c r="BL12" s="793"/>
      <c r="BM12" s="794"/>
      <c r="BN12" s="797"/>
      <c r="BO12" s="797"/>
      <c r="BP12" s="797"/>
      <c r="BQ12" s="797"/>
      <c r="BR12" s="797"/>
      <c r="BS12" s="797"/>
      <c r="BT12" s="797"/>
      <c r="BU12" s="797"/>
      <c r="BV12" s="797"/>
      <c r="BW12" s="797"/>
      <c r="BX12" s="797"/>
      <c r="BY12" s="797"/>
      <c r="BZ12" s="797"/>
      <c r="CA12" s="797"/>
      <c r="CB12" s="797"/>
      <c r="CC12" s="797"/>
      <c r="CD12" s="797"/>
      <c r="CE12" s="797"/>
      <c r="CF12" s="797"/>
      <c r="CG12" s="797"/>
      <c r="CH12" s="797"/>
      <c r="CI12" s="797"/>
      <c r="CJ12" s="797"/>
      <c r="CK12" s="797"/>
      <c r="CL12" s="797"/>
      <c r="CM12" s="797"/>
      <c r="CN12" s="797"/>
      <c r="CO12" s="797"/>
      <c r="CP12" s="797"/>
      <c r="CQ12" s="797"/>
      <c r="CR12" s="797"/>
      <c r="CS12" s="797"/>
      <c r="CT12" s="797"/>
      <c r="CU12" s="797"/>
      <c r="CV12" s="797"/>
      <c r="CW12" s="797"/>
      <c r="CX12" s="797"/>
      <c r="CY12" s="797"/>
      <c r="CZ12" s="797"/>
      <c r="DA12" s="797"/>
      <c r="DB12" s="797"/>
      <c r="DC12" s="797"/>
      <c r="DD12" s="797"/>
      <c r="DE12" s="797"/>
      <c r="DF12" s="797"/>
      <c r="DG12" s="797"/>
      <c r="DH12" s="797"/>
      <c r="DI12" s="797"/>
      <c r="DJ12" s="797"/>
      <c r="DK12" s="797"/>
      <c r="DL12" s="797"/>
      <c r="DM12" s="797"/>
      <c r="DN12" s="797"/>
      <c r="DO12" s="797"/>
      <c r="DP12" s="797"/>
      <c r="DQ12" s="797"/>
      <c r="DR12" s="797"/>
      <c r="DS12" s="797"/>
      <c r="DT12" s="797"/>
      <c r="DU12" s="797"/>
      <c r="DV12" s="797"/>
      <c r="DW12" s="797"/>
      <c r="DX12" s="797"/>
      <c r="DY12" s="797"/>
      <c r="DZ12" s="797"/>
      <c r="EA12" s="797"/>
      <c r="EB12" s="797"/>
      <c r="EC12" s="797"/>
      <c r="ED12" s="797"/>
      <c r="EE12" s="797"/>
      <c r="EF12" s="797"/>
      <c r="EG12" s="797"/>
      <c r="EH12" s="797"/>
      <c r="EI12" s="797"/>
      <c r="EJ12" s="797"/>
      <c r="EK12" s="797"/>
      <c r="EL12" s="797"/>
      <c r="EM12" s="797"/>
      <c r="EN12" s="797"/>
      <c r="EO12" s="797"/>
      <c r="EP12" s="797"/>
      <c r="EQ12" s="797"/>
      <c r="ER12" s="797"/>
      <c r="ES12" s="797"/>
      <c r="ET12" s="797"/>
      <c r="EU12" s="797"/>
      <c r="EV12" s="797"/>
      <c r="EW12" s="797"/>
      <c r="EX12" s="797"/>
      <c r="EY12" s="797"/>
      <c r="EZ12" s="797"/>
      <c r="FA12" s="797"/>
      <c r="FB12" s="797"/>
      <c r="FC12" s="797"/>
      <c r="FD12" s="797"/>
      <c r="FE12" s="797"/>
      <c r="FF12" s="797"/>
      <c r="FG12" s="797"/>
      <c r="FH12" s="797"/>
      <c r="FI12" s="797"/>
      <c r="FJ12" s="797"/>
      <c r="FK12" s="797"/>
      <c r="FL12" s="797"/>
      <c r="FM12" s="797"/>
      <c r="FN12" s="797"/>
      <c r="FO12" s="797"/>
      <c r="FP12" s="797"/>
      <c r="FQ12" s="797"/>
      <c r="FR12" s="797"/>
      <c r="FS12" s="797"/>
      <c r="FT12" s="797"/>
      <c r="FU12" s="797"/>
      <c r="FV12" s="797"/>
      <c r="FW12" s="797"/>
      <c r="FX12" s="797"/>
      <c r="FY12" s="797"/>
      <c r="FZ12" s="797"/>
      <c r="GA12" s="797"/>
      <c r="GB12" s="797"/>
      <c r="GC12" s="797"/>
      <c r="GD12" s="797"/>
      <c r="GE12" s="797"/>
      <c r="GF12" s="797"/>
      <c r="GG12" s="797"/>
      <c r="GH12" s="797"/>
      <c r="GI12" s="797"/>
      <c r="GJ12" s="797"/>
      <c r="GK12" s="797"/>
      <c r="GL12" s="797"/>
      <c r="GM12" s="797"/>
      <c r="GN12" s="797"/>
      <c r="GO12" s="797"/>
      <c r="GP12" s="797"/>
      <c r="GQ12" s="797"/>
      <c r="GR12" s="797"/>
      <c r="GS12" s="797"/>
      <c r="GT12" s="797"/>
      <c r="GU12" s="797"/>
      <c r="GV12" s="797"/>
      <c r="GW12" s="797"/>
      <c r="GX12" s="797"/>
      <c r="GY12" s="797"/>
      <c r="GZ12" s="797"/>
      <c r="HA12" s="797"/>
      <c r="HB12" s="797"/>
      <c r="HC12" s="797"/>
      <c r="HD12" s="797"/>
      <c r="HE12" s="797"/>
      <c r="HF12" s="797"/>
      <c r="HG12" s="797"/>
      <c r="HH12" s="797"/>
      <c r="HI12" s="797"/>
      <c r="HJ12" s="797"/>
      <c r="HK12" s="797"/>
      <c r="HL12" s="797"/>
      <c r="HM12" s="797"/>
      <c r="HN12" s="797"/>
      <c r="HO12" s="797"/>
      <c r="HP12" s="797"/>
      <c r="HQ12" s="797"/>
      <c r="HR12" s="797"/>
      <c r="HS12" s="797"/>
      <c r="HT12" s="797"/>
      <c r="HU12" s="797"/>
      <c r="HV12" s="797"/>
      <c r="HW12" s="797"/>
      <c r="HX12" s="797"/>
      <c r="HY12" s="797"/>
      <c r="HZ12" s="797"/>
      <c r="IA12" s="797"/>
      <c r="IB12" s="797"/>
      <c r="IC12" s="797"/>
      <c r="ID12" s="797"/>
      <c r="IE12" s="797"/>
      <c r="IF12" s="797"/>
      <c r="IG12" s="797"/>
      <c r="IH12" s="797"/>
      <c r="II12" s="797"/>
      <c r="IJ12" s="797"/>
      <c r="IK12" s="797"/>
      <c r="IL12" s="797"/>
      <c r="IM12" s="797"/>
      <c r="IN12" s="797"/>
      <c r="IO12" s="797"/>
      <c r="IP12" s="797"/>
      <c r="IQ12" s="797"/>
      <c r="IR12" s="797"/>
      <c r="IS12" s="797"/>
      <c r="IT12" s="797"/>
      <c r="IU12" s="797"/>
      <c r="IV12" s="797"/>
      <c r="IW12" s="797"/>
      <c r="IX12" s="797"/>
      <c r="IY12" s="797"/>
      <c r="IZ12" s="797"/>
      <c r="JA12" s="797"/>
      <c r="JB12" s="797"/>
      <c r="JC12" s="797"/>
      <c r="JD12" s="797"/>
      <c r="JE12" s="797"/>
      <c r="JF12" s="797"/>
      <c r="JG12" s="797"/>
      <c r="JH12" s="797"/>
      <c r="JI12" s="797"/>
      <c r="JJ12" s="797"/>
      <c r="JK12" s="797"/>
      <c r="JL12" s="797"/>
      <c r="JM12" s="797"/>
      <c r="JN12" s="797"/>
      <c r="JO12" s="797"/>
      <c r="JP12" s="797"/>
      <c r="JQ12" s="797"/>
      <c r="JR12" s="797"/>
      <c r="JS12" s="797"/>
      <c r="JT12" s="797"/>
      <c r="JU12" s="797"/>
      <c r="JV12" s="797"/>
      <c r="JW12" s="797"/>
      <c r="JX12" s="797"/>
      <c r="JY12" s="797"/>
      <c r="JZ12" s="797"/>
      <c r="KA12" s="797"/>
      <c r="KB12" s="797"/>
      <c r="KC12" s="797"/>
      <c r="KD12" s="797"/>
      <c r="KE12" s="797"/>
      <c r="KF12" s="797"/>
      <c r="KG12" s="797"/>
      <c r="KH12" s="797"/>
      <c r="KI12" s="797"/>
      <c r="KJ12" s="797"/>
      <c r="KK12" s="797"/>
      <c r="KL12" s="797"/>
      <c r="KM12" s="797"/>
      <c r="KN12" s="797"/>
      <c r="KO12" s="797"/>
      <c r="KP12" s="797"/>
      <c r="KQ12" s="797"/>
      <c r="KR12" s="797"/>
      <c r="KS12" s="797"/>
      <c r="KT12" s="797"/>
      <c r="KU12" s="797"/>
      <c r="KV12" s="797"/>
      <c r="KW12" s="797"/>
      <c r="KX12" s="797"/>
      <c r="KY12" s="797"/>
      <c r="KZ12" s="797"/>
      <c r="LA12" s="797"/>
      <c r="LB12" s="797"/>
      <c r="LC12" s="797"/>
      <c r="LD12" s="797"/>
      <c r="LE12" s="797"/>
      <c r="LF12" s="797"/>
      <c r="LG12" s="797"/>
      <c r="LH12" s="797"/>
      <c r="LI12" s="797"/>
      <c r="LJ12" s="797"/>
      <c r="LK12" s="797"/>
      <c r="LL12" s="797"/>
      <c r="LM12" s="797"/>
      <c r="LN12" s="797"/>
      <c r="LO12" s="797"/>
      <c r="LP12" s="797"/>
      <c r="LQ12" s="797"/>
      <c r="LR12" s="797"/>
      <c r="LS12" s="797"/>
      <c r="LT12" s="797"/>
      <c r="LU12" s="797"/>
      <c r="LV12" s="797"/>
      <c r="LW12" s="797"/>
      <c r="LX12" s="797"/>
      <c r="LY12" s="797"/>
      <c r="LZ12" s="797"/>
      <c r="MA12" s="797"/>
      <c r="MB12" s="797"/>
      <c r="MC12" s="797"/>
      <c r="MD12" s="797"/>
      <c r="ME12" s="797"/>
      <c r="MF12" s="797"/>
      <c r="MG12" s="797"/>
      <c r="MH12" s="797"/>
      <c r="MI12" s="797"/>
      <c r="MJ12" s="797"/>
      <c r="MK12" s="797"/>
      <c r="ML12" s="797"/>
      <c r="MM12" s="797"/>
      <c r="MN12" s="797"/>
      <c r="MO12" s="797"/>
      <c r="MP12" s="797"/>
      <c r="MQ12" s="797"/>
      <c r="MR12" s="797"/>
      <c r="MS12" s="797"/>
      <c r="MT12" s="797"/>
      <c r="MU12" s="797"/>
      <c r="MV12" s="797"/>
      <c r="MW12" s="797"/>
      <c r="MX12" s="797"/>
      <c r="MY12" s="797"/>
      <c r="MZ12" s="797"/>
      <c r="NA12" s="797"/>
      <c r="NB12" s="797"/>
      <c r="NC12" s="797"/>
      <c r="ND12" s="797"/>
      <c r="NE12" s="797"/>
      <c r="NF12" s="797"/>
      <c r="NG12" s="797"/>
      <c r="NH12" s="797"/>
      <c r="NI12" s="797"/>
      <c r="NJ12" s="797"/>
      <c r="NK12" s="797"/>
      <c r="NL12" s="797"/>
      <c r="NM12" s="797"/>
      <c r="NN12" s="797"/>
      <c r="NO12" s="797"/>
      <c r="NP12" s="797"/>
      <c r="NQ12" s="797"/>
      <c r="NR12" s="797"/>
      <c r="NS12" s="797"/>
      <c r="NT12" s="797"/>
      <c r="NU12" s="797"/>
      <c r="NV12" s="797"/>
      <c r="NW12" s="797"/>
      <c r="NX12" s="797"/>
      <c r="NY12" s="797"/>
      <c r="NZ12" s="797"/>
      <c r="OA12" s="797"/>
      <c r="OB12" s="797"/>
      <c r="OC12" s="797"/>
      <c r="OD12" s="797"/>
      <c r="OE12" s="797"/>
      <c r="OF12" s="797"/>
      <c r="OG12" s="797"/>
      <c r="OH12" s="797"/>
      <c r="OI12" s="797"/>
      <c r="OJ12" s="797"/>
      <c r="OK12" s="797"/>
      <c r="OL12" s="797"/>
      <c r="OM12" s="797"/>
      <c r="ON12" s="797"/>
      <c r="OO12" s="797"/>
      <c r="OP12" s="797"/>
      <c r="OQ12" s="797"/>
      <c r="OR12" s="797"/>
      <c r="OS12" s="797"/>
      <c r="OT12" s="797"/>
      <c r="OU12" s="797"/>
      <c r="OV12" s="797"/>
      <c r="OW12" s="797"/>
      <c r="OX12" s="797"/>
      <c r="OY12" s="797"/>
      <c r="OZ12" s="797"/>
      <c r="PA12" s="797"/>
      <c r="PB12" s="797"/>
      <c r="PC12" s="797"/>
      <c r="PD12" s="797"/>
      <c r="PE12" s="797"/>
      <c r="PF12" s="797"/>
      <c r="PG12" s="797"/>
      <c r="PH12" s="797"/>
      <c r="PI12" s="797"/>
      <c r="PJ12" s="797"/>
      <c r="PK12" s="797"/>
      <c r="PL12" s="797"/>
      <c r="PM12" s="797"/>
      <c r="PN12" s="797"/>
      <c r="PO12" s="797"/>
      <c r="PP12" s="797"/>
      <c r="PQ12" s="797"/>
      <c r="PR12" s="797"/>
      <c r="PS12" s="797"/>
      <c r="PT12" s="797"/>
      <c r="PU12" s="797"/>
      <c r="PV12" s="797"/>
      <c r="PW12" s="797"/>
      <c r="PX12" s="797"/>
      <c r="PY12" s="797"/>
      <c r="PZ12" s="797"/>
      <c r="QA12" s="797"/>
      <c r="QB12" s="797"/>
      <c r="QC12" s="797"/>
      <c r="QD12" s="797"/>
      <c r="QE12" s="797"/>
      <c r="QF12" s="797"/>
      <c r="QG12" s="797"/>
      <c r="QH12" s="797"/>
      <c r="QI12" s="797"/>
      <c r="QJ12" s="797"/>
      <c r="QK12" s="797"/>
      <c r="QL12" s="797"/>
      <c r="QM12" s="797"/>
      <c r="QN12" s="797"/>
      <c r="QO12" s="797"/>
      <c r="QP12" s="797"/>
      <c r="QQ12" s="797"/>
      <c r="QR12" s="797"/>
      <c r="QS12" s="797"/>
      <c r="QT12" s="797"/>
      <c r="QU12" s="797"/>
      <c r="QV12" s="797"/>
      <c r="QW12" s="797"/>
      <c r="QX12" s="797"/>
      <c r="QY12" s="797"/>
      <c r="QZ12" s="797"/>
      <c r="RA12" s="797"/>
      <c r="RB12" s="797"/>
      <c r="RC12" s="797"/>
      <c r="RD12" s="797"/>
      <c r="RE12" s="797"/>
      <c r="RF12" s="797"/>
      <c r="RG12" s="797"/>
      <c r="RH12" s="797"/>
      <c r="RI12" s="797"/>
      <c r="RJ12" s="797"/>
      <c r="RK12" s="797"/>
      <c r="RL12" s="797"/>
      <c r="RM12" s="797"/>
      <c r="RN12" s="797"/>
      <c r="RO12" s="797"/>
      <c r="RP12" s="797"/>
      <c r="RQ12" s="797"/>
      <c r="RR12" s="797"/>
      <c r="RS12" s="797"/>
      <c r="RT12" s="797"/>
      <c r="RU12" s="797"/>
      <c r="RV12" s="797"/>
      <c r="RW12" s="797"/>
      <c r="RX12" s="797"/>
      <c r="RY12" s="797"/>
      <c r="RZ12" s="797"/>
      <c r="SA12" s="797"/>
      <c r="SB12" s="797"/>
      <c r="SC12" s="797"/>
      <c r="SD12" s="797"/>
      <c r="SE12" s="797"/>
      <c r="SF12" s="797"/>
      <c r="SG12" s="797"/>
      <c r="SH12" s="797"/>
      <c r="SI12" s="797"/>
      <c r="SJ12" s="797"/>
      <c r="SK12" s="797"/>
      <c r="SL12" s="797"/>
      <c r="SM12" s="797"/>
      <c r="SN12" s="797"/>
      <c r="SO12" s="797"/>
      <c r="SP12" s="797"/>
      <c r="SQ12" s="797"/>
      <c r="SR12" s="797"/>
      <c r="SS12" s="797"/>
      <c r="ST12" s="797"/>
      <c r="SU12" s="797"/>
      <c r="SV12" s="797"/>
      <c r="SW12" s="797"/>
      <c r="SX12" s="797"/>
      <c r="SY12" s="797"/>
      <c r="SZ12" s="797"/>
      <c r="TA12" s="797"/>
      <c r="TB12" s="797"/>
      <c r="TC12" s="797"/>
      <c r="TD12" s="797"/>
      <c r="TE12" s="797"/>
      <c r="TF12" s="797"/>
      <c r="TG12" s="797"/>
      <c r="TH12" s="797"/>
      <c r="TI12" s="797"/>
      <c r="TJ12" s="797"/>
      <c r="TK12" s="797"/>
      <c r="TL12" s="797"/>
      <c r="TM12" s="797"/>
      <c r="TN12" s="797"/>
      <c r="TO12" s="797"/>
      <c r="TP12" s="797"/>
      <c r="TQ12" s="797"/>
      <c r="TR12" s="797"/>
      <c r="TS12" s="797"/>
      <c r="TT12" s="797"/>
      <c r="TU12" s="797"/>
      <c r="TV12" s="797"/>
      <c r="TW12" s="797"/>
      <c r="TX12" s="797"/>
      <c r="TY12" s="797"/>
      <c r="TZ12" s="797"/>
      <c r="UA12" s="797"/>
      <c r="UB12" s="797"/>
      <c r="UC12" s="797"/>
      <c r="UD12" s="797"/>
      <c r="UE12" s="797"/>
      <c r="UF12" s="797"/>
      <c r="UG12" s="797"/>
      <c r="UH12" s="797"/>
      <c r="UI12" s="797"/>
      <c r="UJ12" s="797"/>
      <c r="UK12" s="797"/>
      <c r="UL12" s="797"/>
      <c r="UM12" s="797"/>
      <c r="UN12" s="797"/>
      <c r="UO12" s="797"/>
      <c r="UP12" s="797"/>
      <c r="UQ12" s="797"/>
      <c r="UR12" s="797"/>
      <c r="US12" s="797"/>
      <c r="UT12" s="797"/>
      <c r="UU12" s="797"/>
      <c r="UV12" s="797"/>
      <c r="UW12" s="797"/>
      <c r="UX12" s="797"/>
      <c r="UY12" s="797"/>
      <c r="UZ12" s="797"/>
      <c r="VA12" s="797"/>
      <c r="VB12" s="797"/>
      <c r="VC12" s="797"/>
      <c r="VD12" s="797"/>
      <c r="VE12" s="797"/>
      <c r="VF12" s="797"/>
      <c r="VG12" s="797"/>
      <c r="VH12" s="797"/>
      <c r="VI12" s="797"/>
      <c r="VJ12" s="797"/>
      <c r="VK12" s="797"/>
      <c r="VL12" s="797"/>
      <c r="VM12" s="797"/>
      <c r="VN12" s="797"/>
      <c r="VO12" s="797"/>
      <c r="VP12" s="797"/>
      <c r="VQ12" s="797"/>
      <c r="VR12" s="797"/>
      <c r="VS12" s="797"/>
      <c r="VT12" s="797"/>
      <c r="VU12" s="797"/>
      <c r="VV12" s="797"/>
      <c r="VW12" s="797"/>
      <c r="VX12" s="797"/>
      <c r="VY12" s="797"/>
      <c r="VZ12" s="797"/>
      <c r="WA12" s="797"/>
      <c r="WB12" s="797"/>
      <c r="WC12" s="797"/>
      <c r="WD12" s="797"/>
      <c r="WE12" s="797"/>
    </row>
    <row r="13" spans="1:603" s="281" customFormat="1" ht="93.35" x14ac:dyDescent="0.4">
      <c r="A13" s="260">
        <v>9</v>
      </c>
      <c r="B13" s="261" t="s">
        <v>144</v>
      </c>
      <c r="C13" s="262"/>
      <c r="D13" s="263">
        <v>20</v>
      </c>
      <c r="E13" s="264" t="s">
        <v>146</v>
      </c>
      <c r="F13" s="265" t="s">
        <v>144</v>
      </c>
      <c r="G13" s="266"/>
      <c r="H13" s="267">
        <v>20</v>
      </c>
      <c r="I13" s="268" t="s">
        <v>146</v>
      </c>
      <c r="J13" s="269" t="s">
        <v>333</v>
      </c>
      <c r="K13" s="266" t="s">
        <v>334</v>
      </c>
      <c r="L13" s="267">
        <v>10</v>
      </c>
      <c r="M13" s="268" t="s">
        <v>148</v>
      </c>
      <c r="N13" s="265" t="s">
        <v>333</v>
      </c>
      <c r="O13" s="266" t="s">
        <v>334</v>
      </c>
      <c r="P13" s="267">
        <v>10</v>
      </c>
      <c r="Q13" s="268" t="s">
        <v>148</v>
      </c>
      <c r="R13" s="261" t="s">
        <v>335</v>
      </c>
      <c r="S13" s="262"/>
      <c r="T13" s="263">
        <v>10</v>
      </c>
      <c r="U13" s="264" t="s">
        <v>146</v>
      </c>
      <c r="V13" s="261" t="s">
        <v>335</v>
      </c>
      <c r="W13" s="266"/>
      <c r="X13" s="267">
        <v>10</v>
      </c>
      <c r="Y13" s="264" t="s">
        <v>146</v>
      </c>
      <c r="Z13" s="261" t="s">
        <v>335</v>
      </c>
      <c r="AA13" s="266"/>
      <c r="AB13" s="267">
        <v>10</v>
      </c>
      <c r="AC13" s="264" t="s">
        <v>146</v>
      </c>
      <c r="AD13" s="269" t="s">
        <v>333</v>
      </c>
      <c r="AE13" s="266" t="s">
        <v>334</v>
      </c>
      <c r="AF13" s="267">
        <v>10</v>
      </c>
      <c r="AG13" s="268" t="s">
        <v>148</v>
      </c>
      <c r="AH13" s="265" t="s">
        <v>336</v>
      </c>
      <c r="AI13" s="266"/>
      <c r="AJ13" s="267">
        <v>10</v>
      </c>
      <c r="AK13" s="268" t="s">
        <v>146</v>
      </c>
      <c r="AL13" s="270" t="s">
        <v>337</v>
      </c>
      <c r="AM13" s="271"/>
      <c r="AN13" s="272">
        <v>20</v>
      </c>
      <c r="AO13" s="273" t="s">
        <v>148</v>
      </c>
      <c r="AP13" s="245"/>
      <c r="AQ13" s="266"/>
      <c r="AR13" s="267"/>
      <c r="AS13" s="268" t="s">
        <v>147</v>
      </c>
      <c r="AT13" s="265" t="s">
        <v>332</v>
      </c>
      <c r="AU13" s="274"/>
      <c r="AV13" s="267">
        <v>15</v>
      </c>
      <c r="AW13" s="268" t="s">
        <v>148</v>
      </c>
      <c r="AX13" s="265" t="s">
        <v>145</v>
      </c>
      <c r="AY13" s="266"/>
      <c r="AZ13" s="267">
        <v>30</v>
      </c>
      <c r="BA13" s="268" t="s">
        <v>148</v>
      </c>
      <c r="BB13" s="269"/>
      <c r="BC13" s="266"/>
      <c r="BD13" s="267"/>
      <c r="BE13" s="268"/>
      <c r="BF13" s="269"/>
      <c r="BG13" s="266"/>
      <c r="BH13" s="267"/>
      <c r="BI13" s="268"/>
      <c r="BJ13" s="269"/>
      <c r="BK13" s="266"/>
      <c r="BL13" s="267"/>
      <c r="BM13" s="268"/>
    </row>
    <row r="14" spans="1:603" s="259" customFormat="1" ht="38.35" thickBot="1" x14ac:dyDescent="0.45">
      <c r="A14" s="803">
        <v>10</v>
      </c>
      <c r="B14" s="804"/>
      <c r="C14" s="805"/>
      <c r="D14" s="806"/>
      <c r="E14" s="807"/>
      <c r="F14" s="804"/>
      <c r="G14" s="805"/>
      <c r="H14" s="806"/>
      <c r="I14" s="807"/>
      <c r="J14" s="808" t="s">
        <v>335</v>
      </c>
      <c r="K14" s="805"/>
      <c r="L14" s="806">
        <v>10</v>
      </c>
      <c r="M14" s="807" t="s">
        <v>146</v>
      </c>
      <c r="N14" s="804" t="s">
        <v>335</v>
      </c>
      <c r="O14" s="805"/>
      <c r="P14" s="806">
        <v>10</v>
      </c>
      <c r="Q14" s="807" t="s">
        <v>146</v>
      </c>
      <c r="R14" s="804"/>
      <c r="S14" s="805"/>
      <c r="T14" s="806"/>
      <c r="U14" s="807"/>
      <c r="V14" s="804"/>
      <c r="W14" s="805"/>
      <c r="X14" s="806"/>
      <c r="Y14" s="807"/>
      <c r="Z14" s="804"/>
      <c r="AA14" s="805"/>
      <c r="AB14" s="806"/>
      <c r="AC14" s="807"/>
      <c r="AD14" s="804" t="s">
        <v>335</v>
      </c>
      <c r="AE14" s="805"/>
      <c r="AF14" s="806">
        <v>10</v>
      </c>
      <c r="AG14" s="807" t="s">
        <v>146</v>
      </c>
      <c r="AH14" s="804"/>
      <c r="AI14" s="805"/>
      <c r="AJ14" s="806"/>
      <c r="AK14" s="807"/>
      <c r="AL14" s="804" t="s">
        <v>338</v>
      </c>
      <c r="AM14" s="805"/>
      <c r="AN14" s="806">
        <v>10</v>
      </c>
      <c r="AO14" s="807" t="s">
        <v>146</v>
      </c>
      <c r="AP14" s="804"/>
      <c r="AQ14" s="805"/>
      <c r="AR14" s="806"/>
      <c r="AS14" s="807"/>
      <c r="AT14" s="804" t="s">
        <v>145</v>
      </c>
      <c r="AU14" s="805"/>
      <c r="AV14" s="806">
        <v>25</v>
      </c>
      <c r="AW14" s="807" t="s">
        <v>148</v>
      </c>
      <c r="AX14" s="804"/>
      <c r="AY14" s="805"/>
      <c r="AZ14" s="806"/>
      <c r="BA14" s="807"/>
      <c r="BB14" s="808"/>
      <c r="BC14" s="805"/>
      <c r="BD14" s="806"/>
      <c r="BE14" s="807"/>
      <c r="BF14" s="808"/>
      <c r="BG14" s="805"/>
      <c r="BH14" s="806"/>
      <c r="BI14" s="807"/>
      <c r="BJ14" s="808"/>
      <c r="BK14" s="805"/>
      <c r="BL14" s="806"/>
      <c r="BM14" s="807"/>
      <c r="BN14" s="797"/>
      <c r="BO14" s="797"/>
      <c r="BP14" s="797"/>
      <c r="BQ14" s="797"/>
      <c r="BR14" s="797"/>
      <c r="BS14" s="797"/>
      <c r="BT14" s="797"/>
      <c r="BU14" s="797"/>
      <c r="BV14" s="797"/>
      <c r="BW14" s="797"/>
      <c r="BX14" s="797"/>
      <c r="BY14" s="797"/>
      <c r="BZ14" s="797"/>
      <c r="CA14" s="797"/>
      <c r="CB14" s="797"/>
      <c r="CC14" s="797"/>
      <c r="CD14" s="797"/>
      <c r="CE14" s="797"/>
      <c r="CF14" s="797"/>
      <c r="CG14" s="797"/>
      <c r="CH14" s="797"/>
      <c r="CI14" s="797"/>
      <c r="CJ14" s="797"/>
      <c r="CK14" s="797"/>
      <c r="CL14" s="797"/>
      <c r="CM14" s="797"/>
      <c r="CN14" s="797"/>
      <c r="CO14" s="797"/>
      <c r="CP14" s="797"/>
      <c r="CQ14" s="797"/>
      <c r="CR14" s="797"/>
      <c r="CS14" s="797"/>
      <c r="CT14" s="797"/>
      <c r="CU14" s="797"/>
      <c r="CV14" s="797"/>
      <c r="CW14" s="797"/>
      <c r="CX14" s="797"/>
      <c r="CY14" s="797"/>
      <c r="CZ14" s="797"/>
      <c r="DA14" s="797"/>
      <c r="DB14" s="797"/>
      <c r="DC14" s="797"/>
      <c r="DD14" s="797"/>
      <c r="DE14" s="797"/>
      <c r="DF14" s="797"/>
      <c r="DG14" s="797"/>
      <c r="DH14" s="797"/>
      <c r="DI14" s="797"/>
      <c r="DJ14" s="797"/>
      <c r="DK14" s="797"/>
      <c r="DL14" s="797"/>
      <c r="DM14" s="797"/>
      <c r="DN14" s="797"/>
      <c r="DO14" s="797"/>
      <c r="DP14" s="797"/>
      <c r="DQ14" s="797"/>
      <c r="DR14" s="797"/>
      <c r="DS14" s="797"/>
      <c r="DT14" s="797"/>
      <c r="DU14" s="797"/>
      <c r="DV14" s="797"/>
      <c r="DW14" s="797"/>
      <c r="DX14" s="797"/>
      <c r="DY14" s="797"/>
      <c r="DZ14" s="797"/>
      <c r="EA14" s="797"/>
      <c r="EB14" s="797"/>
      <c r="EC14" s="797"/>
      <c r="ED14" s="797"/>
      <c r="EE14" s="797"/>
      <c r="EF14" s="797"/>
      <c r="EG14" s="797"/>
      <c r="EH14" s="797"/>
      <c r="EI14" s="797"/>
      <c r="EJ14" s="797"/>
      <c r="EK14" s="797"/>
      <c r="EL14" s="797"/>
      <c r="EM14" s="797"/>
      <c r="EN14" s="797"/>
      <c r="EO14" s="797"/>
      <c r="EP14" s="797"/>
      <c r="EQ14" s="797"/>
      <c r="ER14" s="797"/>
      <c r="ES14" s="797"/>
      <c r="ET14" s="797"/>
      <c r="EU14" s="797"/>
      <c r="EV14" s="797"/>
      <c r="EW14" s="797"/>
      <c r="EX14" s="797"/>
      <c r="EY14" s="797"/>
      <c r="EZ14" s="797"/>
      <c r="FA14" s="797"/>
      <c r="FB14" s="797"/>
      <c r="FC14" s="797"/>
      <c r="FD14" s="797"/>
      <c r="FE14" s="797"/>
      <c r="FF14" s="797"/>
      <c r="FG14" s="797"/>
      <c r="FH14" s="797"/>
      <c r="FI14" s="797"/>
      <c r="FJ14" s="797"/>
      <c r="FK14" s="797"/>
      <c r="FL14" s="797"/>
      <c r="FM14" s="797"/>
      <c r="FN14" s="797"/>
      <c r="FO14" s="797"/>
      <c r="FP14" s="797"/>
      <c r="FQ14" s="797"/>
      <c r="FR14" s="797"/>
      <c r="FS14" s="797"/>
      <c r="FT14" s="797"/>
      <c r="FU14" s="797"/>
      <c r="FV14" s="797"/>
      <c r="FW14" s="797"/>
      <c r="FX14" s="797"/>
      <c r="FY14" s="797"/>
      <c r="FZ14" s="797"/>
      <c r="GA14" s="797"/>
      <c r="GB14" s="797"/>
      <c r="GC14" s="797"/>
      <c r="GD14" s="797"/>
      <c r="GE14" s="797"/>
      <c r="GF14" s="797"/>
      <c r="GG14" s="797"/>
      <c r="GH14" s="797"/>
      <c r="GI14" s="797"/>
      <c r="GJ14" s="797"/>
      <c r="GK14" s="797"/>
      <c r="GL14" s="797"/>
      <c r="GM14" s="797"/>
      <c r="GN14" s="797"/>
      <c r="GO14" s="797"/>
      <c r="GP14" s="797"/>
      <c r="GQ14" s="797"/>
      <c r="GR14" s="797"/>
      <c r="GS14" s="797"/>
      <c r="GT14" s="797"/>
      <c r="GU14" s="797"/>
      <c r="GV14" s="797"/>
      <c r="GW14" s="797"/>
      <c r="GX14" s="797"/>
      <c r="GY14" s="797"/>
      <c r="GZ14" s="797"/>
      <c r="HA14" s="797"/>
      <c r="HB14" s="797"/>
      <c r="HC14" s="797"/>
      <c r="HD14" s="797"/>
      <c r="HE14" s="797"/>
      <c r="HF14" s="797"/>
      <c r="HG14" s="797"/>
      <c r="HH14" s="797"/>
      <c r="HI14" s="797"/>
      <c r="HJ14" s="797"/>
      <c r="HK14" s="797"/>
      <c r="HL14" s="797"/>
      <c r="HM14" s="797"/>
      <c r="HN14" s="797"/>
      <c r="HO14" s="797"/>
      <c r="HP14" s="797"/>
      <c r="HQ14" s="797"/>
      <c r="HR14" s="797"/>
      <c r="HS14" s="797"/>
      <c r="HT14" s="797"/>
      <c r="HU14" s="797"/>
      <c r="HV14" s="797"/>
      <c r="HW14" s="797"/>
      <c r="HX14" s="797"/>
      <c r="HY14" s="797"/>
      <c r="HZ14" s="797"/>
      <c r="IA14" s="797"/>
      <c r="IB14" s="797"/>
      <c r="IC14" s="797"/>
      <c r="ID14" s="797"/>
      <c r="IE14" s="797"/>
      <c r="IF14" s="797"/>
      <c r="IG14" s="797"/>
      <c r="IH14" s="797"/>
      <c r="II14" s="797"/>
      <c r="IJ14" s="797"/>
      <c r="IK14" s="797"/>
      <c r="IL14" s="797"/>
      <c r="IM14" s="797"/>
      <c r="IN14" s="797"/>
      <c r="IO14" s="797"/>
      <c r="IP14" s="797"/>
      <c r="IQ14" s="797"/>
      <c r="IR14" s="797"/>
      <c r="IS14" s="797"/>
      <c r="IT14" s="797"/>
      <c r="IU14" s="797"/>
      <c r="IV14" s="797"/>
      <c r="IW14" s="797"/>
      <c r="IX14" s="797"/>
      <c r="IY14" s="797"/>
      <c r="IZ14" s="797"/>
      <c r="JA14" s="797"/>
      <c r="JB14" s="797"/>
      <c r="JC14" s="797"/>
      <c r="JD14" s="797"/>
      <c r="JE14" s="797"/>
      <c r="JF14" s="797"/>
      <c r="JG14" s="797"/>
      <c r="JH14" s="797"/>
      <c r="JI14" s="797"/>
      <c r="JJ14" s="797"/>
      <c r="JK14" s="797"/>
      <c r="JL14" s="797"/>
      <c r="JM14" s="797"/>
      <c r="JN14" s="797"/>
      <c r="JO14" s="797"/>
      <c r="JP14" s="797"/>
      <c r="JQ14" s="797"/>
      <c r="JR14" s="797"/>
      <c r="JS14" s="797"/>
      <c r="JT14" s="797"/>
      <c r="JU14" s="797"/>
      <c r="JV14" s="797"/>
      <c r="JW14" s="797"/>
      <c r="JX14" s="797"/>
      <c r="JY14" s="797"/>
      <c r="JZ14" s="797"/>
      <c r="KA14" s="797"/>
      <c r="KB14" s="797"/>
      <c r="KC14" s="797"/>
      <c r="KD14" s="797"/>
      <c r="KE14" s="797"/>
      <c r="KF14" s="797"/>
      <c r="KG14" s="797"/>
      <c r="KH14" s="797"/>
      <c r="KI14" s="797"/>
      <c r="KJ14" s="797"/>
      <c r="KK14" s="797"/>
      <c r="KL14" s="797"/>
      <c r="KM14" s="797"/>
      <c r="KN14" s="797"/>
      <c r="KO14" s="797"/>
      <c r="KP14" s="797"/>
      <c r="KQ14" s="797"/>
      <c r="KR14" s="797"/>
      <c r="KS14" s="797"/>
      <c r="KT14" s="797"/>
      <c r="KU14" s="797"/>
      <c r="KV14" s="797"/>
      <c r="KW14" s="797"/>
      <c r="KX14" s="797"/>
      <c r="KY14" s="797"/>
      <c r="KZ14" s="797"/>
      <c r="LA14" s="797"/>
      <c r="LB14" s="797"/>
      <c r="LC14" s="797"/>
      <c r="LD14" s="797"/>
      <c r="LE14" s="797"/>
      <c r="LF14" s="797"/>
      <c r="LG14" s="797"/>
      <c r="LH14" s="797"/>
      <c r="LI14" s="797"/>
      <c r="LJ14" s="797"/>
      <c r="LK14" s="797"/>
      <c r="LL14" s="797"/>
      <c r="LM14" s="797"/>
      <c r="LN14" s="797"/>
      <c r="LO14" s="797"/>
      <c r="LP14" s="797"/>
      <c r="LQ14" s="797"/>
      <c r="LR14" s="797"/>
      <c r="LS14" s="797"/>
      <c r="LT14" s="797"/>
      <c r="LU14" s="797"/>
      <c r="LV14" s="797"/>
      <c r="LW14" s="797"/>
      <c r="LX14" s="797"/>
      <c r="LY14" s="797"/>
      <c r="LZ14" s="797"/>
      <c r="MA14" s="797"/>
      <c r="MB14" s="797"/>
      <c r="MC14" s="797"/>
      <c r="MD14" s="797"/>
      <c r="ME14" s="797"/>
      <c r="MF14" s="797"/>
      <c r="MG14" s="797"/>
      <c r="MH14" s="797"/>
      <c r="MI14" s="797"/>
      <c r="MJ14" s="797"/>
      <c r="MK14" s="797"/>
      <c r="ML14" s="797"/>
      <c r="MM14" s="797"/>
      <c r="MN14" s="797"/>
      <c r="MO14" s="797"/>
      <c r="MP14" s="797"/>
      <c r="MQ14" s="797"/>
      <c r="MR14" s="797"/>
      <c r="MS14" s="797"/>
      <c r="MT14" s="797"/>
      <c r="MU14" s="797"/>
      <c r="MV14" s="797"/>
      <c r="MW14" s="797"/>
      <c r="MX14" s="797"/>
      <c r="MY14" s="797"/>
      <c r="MZ14" s="797"/>
      <c r="NA14" s="797"/>
      <c r="NB14" s="797"/>
      <c r="NC14" s="797"/>
      <c r="ND14" s="797"/>
      <c r="NE14" s="797"/>
      <c r="NF14" s="797"/>
      <c r="NG14" s="797"/>
      <c r="NH14" s="797"/>
      <c r="NI14" s="797"/>
      <c r="NJ14" s="797"/>
      <c r="NK14" s="797"/>
      <c r="NL14" s="797"/>
      <c r="NM14" s="797"/>
      <c r="NN14" s="797"/>
      <c r="NO14" s="797"/>
      <c r="NP14" s="797"/>
      <c r="NQ14" s="797"/>
      <c r="NR14" s="797"/>
      <c r="NS14" s="797"/>
      <c r="NT14" s="797"/>
      <c r="NU14" s="797"/>
      <c r="NV14" s="797"/>
      <c r="NW14" s="797"/>
      <c r="NX14" s="797"/>
      <c r="NY14" s="797"/>
      <c r="NZ14" s="797"/>
      <c r="OA14" s="797"/>
      <c r="OB14" s="797"/>
      <c r="OC14" s="797"/>
      <c r="OD14" s="797"/>
      <c r="OE14" s="797"/>
      <c r="OF14" s="797"/>
      <c r="OG14" s="797"/>
      <c r="OH14" s="797"/>
      <c r="OI14" s="797"/>
      <c r="OJ14" s="797"/>
      <c r="OK14" s="797"/>
      <c r="OL14" s="797"/>
      <c r="OM14" s="797"/>
      <c r="ON14" s="797"/>
      <c r="OO14" s="797"/>
      <c r="OP14" s="797"/>
      <c r="OQ14" s="797"/>
      <c r="OR14" s="797"/>
      <c r="OS14" s="797"/>
      <c r="OT14" s="797"/>
      <c r="OU14" s="797"/>
      <c r="OV14" s="797"/>
      <c r="OW14" s="797"/>
      <c r="OX14" s="797"/>
      <c r="OY14" s="797"/>
      <c r="OZ14" s="797"/>
      <c r="PA14" s="797"/>
      <c r="PB14" s="797"/>
      <c r="PC14" s="797"/>
      <c r="PD14" s="797"/>
      <c r="PE14" s="797"/>
      <c r="PF14" s="797"/>
      <c r="PG14" s="797"/>
      <c r="PH14" s="797"/>
      <c r="PI14" s="797"/>
      <c r="PJ14" s="797"/>
      <c r="PK14" s="797"/>
      <c r="PL14" s="797"/>
      <c r="PM14" s="797"/>
      <c r="PN14" s="797"/>
      <c r="PO14" s="797"/>
      <c r="PP14" s="797"/>
      <c r="PQ14" s="797"/>
      <c r="PR14" s="797"/>
      <c r="PS14" s="797"/>
      <c r="PT14" s="797"/>
      <c r="PU14" s="797"/>
      <c r="PV14" s="797"/>
      <c r="PW14" s="797"/>
      <c r="PX14" s="797"/>
      <c r="PY14" s="797"/>
      <c r="PZ14" s="797"/>
      <c r="QA14" s="797"/>
      <c r="QB14" s="797"/>
      <c r="QC14" s="797"/>
      <c r="QD14" s="797"/>
      <c r="QE14" s="797"/>
      <c r="QF14" s="797"/>
      <c r="QG14" s="797"/>
      <c r="QH14" s="797"/>
      <c r="QI14" s="797"/>
      <c r="QJ14" s="797"/>
      <c r="QK14" s="797"/>
      <c r="QL14" s="797"/>
      <c r="QM14" s="797"/>
      <c r="QN14" s="797"/>
      <c r="QO14" s="797"/>
      <c r="QP14" s="797"/>
      <c r="QQ14" s="797"/>
      <c r="QR14" s="797"/>
      <c r="QS14" s="797"/>
      <c r="QT14" s="797"/>
      <c r="QU14" s="797"/>
      <c r="QV14" s="797"/>
      <c r="QW14" s="797"/>
      <c r="QX14" s="797"/>
      <c r="QY14" s="797"/>
      <c r="QZ14" s="797"/>
      <c r="RA14" s="797"/>
      <c r="RB14" s="797"/>
      <c r="RC14" s="797"/>
      <c r="RD14" s="797"/>
      <c r="RE14" s="797"/>
      <c r="RF14" s="797"/>
      <c r="RG14" s="797"/>
      <c r="RH14" s="797"/>
      <c r="RI14" s="797"/>
      <c r="RJ14" s="797"/>
      <c r="RK14" s="797"/>
      <c r="RL14" s="797"/>
      <c r="RM14" s="797"/>
      <c r="RN14" s="797"/>
      <c r="RO14" s="797"/>
      <c r="RP14" s="797"/>
      <c r="RQ14" s="797"/>
      <c r="RR14" s="797"/>
      <c r="RS14" s="797"/>
      <c r="RT14" s="797"/>
      <c r="RU14" s="797"/>
      <c r="RV14" s="797"/>
      <c r="RW14" s="797"/>
      <c r="RX14" s="797"/>
      <c r="RY14" s="797"/>
      <c r="RZ14" s="797"/>
      <c r="SA14" s="797"/>
      <c r="SB14" s="797"/>
      <c r="SC14" s="797"/>
      <c r="SD14" s="797"/>
      <c r="SE14" s="797"/>
      <c r="SF14" s="797"/>
      <c r="SG14" s="797"/>
      <c r="SH14" s="797"/>
      <c r="SI14" s="797"/>
      <c r="SJ14" s="797"/>
      <c r="SK14" s="797"/>
      <c r="SL14" s="797"/>
      <c r="SM14" s="797"/>
      <c r="SN14" s="797"/>
      <c r="SO14" s="797"/>
      <c r="SP14" s="797"/>
      <c r="SQ14" s="797"/>
      <c r="SR14" s="797"/>
      <c r="SS14" s="797"/>
      <c r="ST14" s="797"/>
      <c r="SU14" s="797"/>
      <c r="SV14" s="797"/>
      <c r="SW14" s="797"/>
      <c r="SX14" s="797"/>
      <c r="SY14" s="797"/>
      <c r="SZ14" s="797"/>
      <c r="TA14" s="797"/>
      <c r="TB14" s="797"/>
      <c r="TC14" s="797"/>
      <c r="TD14" s="797"/>
      <c r="TE14" s="797"/>
      <c r="TF14" s="797"/>
      <c r="TG14" s="797"/>
      <c r="TH14" s="797"/>
      <c r="TI14" s="797"/>
      <c r="TJ14" s="797"/>
      <c r="TK14" s="797"/>
      <c r="TL14" s="797"/>
      <c r="TM14" s="797"/>
      <c r="TN14" s="797"/>
      <c r="TO14" s="797"/>
      <c r="TP14" s="797"/>
      <c r="TQ14" s="797"/>
      <c r="TR14" s="797"/>
      <c r="TS14" s="797"/>
      <c r="TT14" s="797"/>
      <c r="TU14" s="797"/>
      <c r="TV14" s="797"/>
      <c r="TW14" s="797"/>
      <c r="TX14" s="797"/>
      <c r="TY14" s="797"/>
      <c r="TZ14" s="797"/>
      <c r="UA14" s="797"/>
      <c r="UB14" s="797"/>
      <c r="UC14" s="797"/>
      <c r="UD14" s="797"/>
      <c r="UE14" s="797"/>
      <c r="UF14" s="797"/>
      <c r="UG14" s="797"/>
      <c r="UH14" s="797"/>
      <c r="UI14" s="797"/>
      <c r="UJ14" s="797"/>
      <c r="UK14" s="797"/>
      <c r="UL14" s="797"/>
      <c r="UM14" s="797"/>
      <c r="UN14" s="797"/>
      <c r="UO14" s="797"/>
      <c r="UP14" s="797"/>
      <c r="UQ14" s="797"/>
      <c r="UR14" s="797"/>
      <c r="US14" s="797"/>
      <c r="UT14" s="797"/>
      <c r="UU14" s="797"/>
      <c r="UV14" s="797"/>
      <c r="UW14" s="797"/>
      <c r="UX14" s="797"/>
      <c r="UY14" s="797"/>
      <c r="UZ14" s="797"/>
      <c r="VA14" s="797"/>
      <c r="VB14" s="797"/>
      <c r="VC14" s="797"/>
      <c r="VD14" s="797"/>
      <c r="VE14" s="797"/>
      <c r="VF14" s="797"/>
      <c r="VG14" s="797"/>
      <c r="VH14" s="797"/>
      <c r="VI14" s="797"/>
      <c r="VJ14" s="797"/>
      <c r="VK14" s="797"/>
      <c r="VL14" s="797"/>
      <c r="VM14" s="797"/>
      <c r="VN14" s="797"/>
      <c r="VO14" s="797"/>
      <c r="VP14" s="797"/>
      <c r="VQ14" s="797"/>
      <c r="VR14" s="797"/>
      <c r="VS14" s="797"/>
      <c r="VT14" s="797"/>
      <c r="VU14" s="797"/>
      <c r="VV14" s="797"/>
      <c r="VW14" s="797"/>
      <c r="VX14" s="797"/>
      <c r="VY14" s="797"/>
      <c r="VZ14" s="797"/>
      <c r="WA14" s="797"/>
      <c r="WB14" s="797"/>
      <c r="WC14" s="797"/>
      <c r="WD14" s="797"/>
      <c r="WE14" s="797"/>
    </row>
    <row r="15" spans="1:603" s="259" customFormat="1" x14ac:dyDescent="0.4">
      <c r="A15" s="275"/>
      <c r="B15" s="275"/>
      <c r="C15" s="275"/>
      <c r="D15" s="275"/>
      <c r="E15" s="275"/>
      <c r="F15" s="275"/>
      <c r="G15" s="275"/>
      <c r="H15" s="275"/>
      <c r="I15" s="275"/>
      <c r="J15" s="278"/>
      <c r="K15" s="278"/>
      <c r="L15" s="279"/>
      <c r="M15" s="279"/>
      <c r="N15" s="278"/>
      <c r="O15" s="278"/>
      <c r="P15" s="279"/>
      <c r="Q15" s="279"/>
      <c r="R15" s="278"/>
      <c r="S15" s="278"/>
      <c r="T15" s="279"/>
      <c r="U15" s="279"/>
      <c r="V15" s="278"/>
      <c r="W15" s="278"/>
      <c r="X15" s="279"/>
      <c r="Y15" s="279"/>
      <c r="Z15" s="278"/>
      <c r="AA15" s="278"/>
      <c r="AB15" s="279"/>
      <c r="AC15" s="279"/>
      <c r="AD15" s="278"/>
      <c r="AE15" s="278"/>
      <c r="AF15" s="279"/>
      <c r="AG15" s="279"/>
      <c r="AH15" s="278"/>
      <c r="AI15" s="278"/>
      <c r="AJ15" s="279"/>
      <c r="AK15" s="279"/>
      <c r="AL15" s="278"/>
      <c r="AM15" s="278"/>
      <c r="AN15" s="279"/>
      <c r="AO15" s="279"/>
      <c r="AP15" s="278"/>
      <c r="AQ15" s="278"/>
      <c r="AR15" s="279"/>
      <c r="AS15" s="279"/>
      <c r="AT15" s="278"/>
      <c r="AU15" s="278"/>
      <c r="AV15" s="279"/>
      <c r="AW15" s="279"/>
      <c r="AX15" s="278"/>
      <c r="AY15" s="278"/>
      <c r="AZ15" s="279"/>
      <c r="BA15" s="279"/>
      <c r="BB15" s="278"/>
      <c r="BC15" s="278"/>
      <c r="BD15" s="279"/>
      <c r="BE15" s="279"/>
      <c r="BF15" s="278"/>
      <c r="BG15" s="278"/>
      <c r="BH15" s="278"/>
      <c r="BI15" s="278"/>
      <c r="BJ15" s="278"/>
      <c r="BK15" s="278"/>
      <c r="BL15" s="278"/>
      <c r="BM15" s="278"/>
      <c r="BN15" s="278"/>
      <c r="BO15" s="278"/>
      <c r="BP15" s="278"/>
      <c r="BQ15" s="278"/>
      <c r="BR15" s="278"/>
      <c r="BS15" s="278"/>
      <c r="BT15" s="278"/>
      <c r="BU15" s="278"/>
      <c r="BV15" s="278"/>
      <c r="BW15" s="278"/>
      <c r="BX15" s="278"/>
      <c r="BY15" s="278"/>
      <c r="BZ15" s="278"/>
      <c r="CA15" s="278"/>
      <c r="CB15" s="278"/>
      <c r="CC15" s="278"/>
      <c r="CD15" s="278"/>
      <c r="CE15" s="278"/>
      <c r="CF15" s="278"/>
      <c r="CG15" s="278"/>
      <c r="CH15" s="278"/>
      <c r="CI15" s="278"/>
      <c r="CJ15" s="278"/>
      <c r="CK15" s="278"/>
      <c r="CL15" s="278"/>
      <c r="CM15" s="278"/>
      <c r="CN15" s="278"/>
      <c r="CO15" s="278"/>
      <c r="CP15" s="278"/>
      <c r="CQ15" s="278"/>
      <c r="CR15" s="278"/>
      <c r="CS15" s="278"/>
      <c r="CT15" s="278"/>
      <c r="CU15" s="278"/>
      <c r="CV15" s="278"/>
      <c r="CW15" s="278"/>
      <c r="CX15" s="278"/>
      <c r="CY15" s="278"/>
      <c r="CZ15" s="278"/>
      <c r="DA15" s="278"/>
      <c r="DB15" s="278"/>
      <c r="DC15" s="278"/>
      <c r="DD15" s="278"/>
      <c r="DE15" s="278"/>
      <c r="DF15" s="278"/>
      <c r="DG15" s="278"/>
      <c r="DH15" s="278"/>
      <c r="DI15" s="278"/>
      <c r="DJ15" s="278"/>
      <c r="DK15" s="278"/>
      <c r="DL15" s="278"/>
      <c r="DM15" s="278"/>
      <c r="DN15" s="278"/>
      <c r="DO15" s="278"/>
      <c r="DP15" s="278"/>
      <c r="DQ15" s="278"/>
      <c r="DR15" s="278"/>
      <c r="DS15" s="278"/>
      <c r="DT15" s="278"/>
      <c r="DU15" s="278"/>
      <c r="DV15" s="278"/>
      <c r="DW15" s="278"/>
      <c r="DX15" s="278"/>
      <c r="DY15" s="278"/>
      <c r="DZ15" s="278"/>
      <c r="EA15" s="278"/>
      <c r="EB15" s="278"/>
      <c r="EC15" s="278"/>
      <c r="ED15" s="278"/>
      <c r="EE15" s="278"/>
      <c r="EF15" s="278"/>
      <c r="EG15" s="278"/>
      <c r="EH15" s="278"/>
      <c r="EI15" s="278"/>
      <c r="EJ15" s="278"/>
      <c r="EK15" s="278"/>
      <c r="EL15" s="278"/>
      <c r="EM15" s="278"/>
      <c r="EN15" s="278"/>
      <c r="EO15" s="278"/>
      <c r="EP15" s="278"/>
      <c r="EQ15" s="278"/>
      <c r="ER15" s="278"/>
      <c r="ES15" s="278"/>
      <c r="ET15" s="278"/>
      <c r="EU15" s="278"/>
      <c r="EV15" s="278"/>
      <c r="EW15" s="278"/>
      <c r="EX15" s="278"/>
      <c r="EY15" s="278"/>
      <c r="EZ15" s="278"/>
      <c r="FA15" s="278"/>
      <c r="FB15" s="278"/>
      <c r="FC15" s="278"/>
      <c r="FD15" s="278"/>
      <c r="FE15" s="278"/>
      <c r="FF15" s="278"/>
      <c r="FG15" s="278"/>
      <c r="FH15" s="278"/>
      <c r="FI15" s="278"/>
      <c r="FJ15" s="278"/>
      <c r="FK15" s="278"/>
      <c r="FL15" s="278"/>
      <c r="FM15" s="278"/>
      <c r="FN15" s="278"/>
      <c r="FO15" s="278"/>
      <c r="FP15" s="278"/>
      <c r="FQ15" s="278"/>
      <c r="FR15" s="278"/>
      <c r="FS15" s="278"/>
      <c r="FT15" s="278"/>
      <c r="FU15" s="278"/>
      <c r="FV15" s="278"/>
      <c r="FW15" s="278"/>
      <c r="FX15" s="278"/>
      <c r="FY15" s="278"/>
      <c r="FZ15" s="278"/>
      <c r="GA15" s="278"/>
      <c r="GB15" s="278"/>
      <c r="GC15" s="278"/>
      <c r="GD15" s="278"/>
      <c r="GE15" s="278"/>
      <c r="GF15" s="278"/>
      <c r="GG15" s="278"/>
      <c r="GH15" s="278"/>
      <c r="GI15" s="278"/>
      <c r="GJ15" s="278"/>
      <c r="GK15" s="278"/>
      <c r="GL15" s="278"/>
      <c r="GM15" s="278"/>
      <c r="GN15" s="278"/>
      <c r="GO15" s="278"/>
      <c r="GP15" s="278"/>
      <c r="GQ15" s="278"/>
      <c r="GR15" s="278"/>
      <c r="GS15" s="278"/>
      <c r="GT15" s="278"/>
      <c r="GU15" s="278"/>
      <c r="GV15" s="278"/>
      <c r="GW15" s="278"/>
      <c r="GX15" s="278"/>
      <c r="GY15" s="278"/>
      <c r="GZ15" s="278"/>
      <c r="HA15" s="278"/>
      <c r="HB15" s="278"/>
      <c r="HC15" s="278"/>
      <c r="HD15" s="278"/>
      <c r="HE15" s="278"/>
      <c r="HF15" s="278"/>
      <c r="HG15" s="278"/>
      <c r="HH15" s="278"/>
      <c r="HI15" s="278"/>
      <c r="HJ15" s="278"/>
      <c r="HK15" s="278"/>
      <c r="HL15" s="278"/>
      <c r="HM15" s="278"/>
      <c r="HN15" s="278"/>
      <c r="HO15" s="278"/>
      <c r="HP15" s="278"/>
      <c r="HQ15" s="278"/>
      <c r="HR15" s="278"/>
      <c r="HS15" s="278"/>
      <c r="HT15" s="278"/>
      <c r="HU15" s="278"/>
      <c r="HV15" s="278"/>
      <c r="HW15" s="278"/>
      <c r="HX15" s="278"/>
      <c r="HY15" s="278"/>
      <c r="HZ15" s="278"/>
      <c r="IA15" s="278"/>
      <c r="IB15" s="278"/>
      <c r="IC15" s="278"/>
      <c r="ID15" s="278"/>
      <c r="IE15" s="278"/>
      <c r="IF15" s="278"/>
      <c r="IG15" s="278"/>
      <c r="IH15" s="278"/>
      <c r="II15" s="278"/>
      <c r="IJ15" s="278"/>
      <c r="IK15" s="278"/>
      <c r="IL15" s="278"/>
      <c r="IM15" s="278"/>
      <c r="IN15" s="278"/>
      <c r="IO15" s="278"/>
      <c r="IP15" s="278"/>
      <c r="IQ15" s="278"/>
      <c r="IR15" s="278"/>
      <c r="IS15" s="278"/>
      <c r="IT15" s="278"/>
      <c r="IU15" s="278"/>
      <c r="IV15" s="278"/>
      <c r="IW15" s="278"/>
      <c r="IX15" s="278"/>
      <c r="IY15" s="278"/>
      <c r="IZ15" s="278"/>
      <c r="JA15" s="278"/>
      <c r="JB15" s="278"/>
      <c r="JC15" s="278"/>
      <c r="JD15" s="278"/>
      <c r="JE15" s="278"/>
      <c r="JF15" s="278"/>
      <c r="JG15" s="278"/>
      <c r="JH15" s="278"/>
      <c r="JI15" s="278"/>
      <c r="JJ15" s="278"/>
      <c r="JK15" s="278"/>
      <c r="JL15" s="278"/>
      <c r="JM15" s="278"/>
      <c r="JN15" s="278"/>
      <c r="JO15" s="278"/>
      <c r="JP15" s="278"/>
      <c r="JQ15" s="278"/>
      <c r="JR15" s="278"/>
      <c r="JS15" s="278"/>
      <c r="JT15" s="278"/>
      <c r="JU15" s="278"/>
      <c r="JV15" s="278"/>
      <c r="JW15" s="278"/>
      <c r="JX15" s="278"/>
      <c r="JY15" s="278"/>
      <c r="JZ15" s="278"/>
      <c r="KA15" s="278"/>
      <c r="KB15" s="278"/>
      <c r="KC15" s="278"/>
      <c r="KD15" s="278"/>
      <c r="KE15" s="278"/>
      <c r="KF15" s="278"/>
      <c r="KG15" s="278"/>
      <c r="KH15" s="278"/>
      <c r="KI15" s="278"/>
      <c r="KJ15" s="278"/>
      <c r="KK15" s="278"/>
      <c r="KL15" s="278"/>
      <c r="KM15" s="278"/>
      <c r="KN15" s="278"/>
      <c r="KO15" s="278"/>
      <c r="KP15" s="278"/>
      <c r="KQ15" s="278"/>
      <c r="KR15" s="278"/>
      <c r="KS15" s="278"/>
      <c r="KT15" s="278"/>
      <c r="KU15" s="278"/>
      <c r="KV15" s="278"/>
      <c r="KW15" s="278"/>
      <c r="KX15" s="278"/>
      <c r="KY15" s="278"/>
      <c r="KZ15" s="278"/>
      <c r="LA15" s="278"/>
      <c r="LB15" s="278"/>
      <c r="LC15" s="278"/>
      <c r="LD15" s="278"/>
      <c r="LE15" s="278"/>
      <c r="LF15" s="278"/>
      <c r="LG15" s="278"/>
      <c r="LH15" s="278"/>
      <c r="LI15" s="278"/>
      <c r="LJ15" s="278"/>
      <c r="LK15" s="278"/>
      <c r="LL15" s="278"/>
      <c r="LM15" s="278"/>
      <c r="LN15" s="278"/>
      <c r="LO15" s="278"/>
      <c r="LP15" s="278"/>
      <c r="LQ15" s="278"/>
      <c r="LR15" s="278"/>
      <c r="LS15" s="278"/>
      <c r="LT15" s="278"/>
      <c r="LU15" s="278"/>
      <c r="LV15" s="278"/>
      <c r="LW15" s="278"/>
      <c r="LX15" s="278"/>
      <c r="LY15" s="278"/>
      <c r="LZ15" s="278"/>
      <c r="MA15" s="278"/>
      <c r="MB15" s="278"/>
      <c r="MC15" s="278"/>
      <c r="MD15" s="278"/>
      <c r="ME15" s="278"/>
      <c r="MF15" s="278"/>
      <c r="MG15" s="278"/>
      <c r="MH15" s="278"/>
      <c r="MI15" s="278"/>
      <c r="MJ15" s="278"/>
      <c r="MK15" s="278"/>
      <c r="ML15" s="278"/>
      <c r="MM15" s="278"/>
      <c r="MN15" s="278"/>
      <c r="MO15" s="278"/>
      <c r="MP15" s="278"/>
      <c r="MQ15" s="278"/>
      <c r="MR15" s="278"/>
      <c r="MS15" s="278"/>
      <c r="MT15" s="278"/>
      <c r="MU15" s="278"/>
      <c r="MV15" s="278"/>
      <c r="MW15" s="278"/>
      <c r="MX15" s="278"/>
      <c r="MY15" s="278"/>
      <c r="MZ15" s="278"/>
      <c r="NA15" s="278"/>
      <c r="NB15" s="278"/>
      <c r="NC15" s="278"/>
      <c r="ND15" s="278"/>
      <c r="NE15" s="278"/>
      <c r="NF15" s="278"/>
      <c r="NG15" s="278"/>
      <c r="NH15" s="278"/>
      <c r="NI15" s="278"/>
      <c r="NJ15" s="278"/>
      <c r="NK15" s="278"/>
      <c r="NL15" s="278"/>
      <c r="NM15" s="278"/>
      <c r="NN15" s="278"/>
      <c r="NO15" s="278"/>
      <c r="NP15" s="278"/>
      <c r="NQ15" s="278"/>
      <c r="NR15" s="278"/>
      <c r="NS15" s="278"/>
      <c r="NT15" s="278"/>
      <c r="NU15" s="278"/>
      <c r="NV15" s="278"/>
      <c r="NW15" s="278"/>
      <c r="NX15" s="278"/>
      <c r="NY15" s="278"/>
      <c r="NZ15" s="278"/>
      <c r="OA15" s="278"/>
      <c r="OB15" s="278"/>
      <c r="OC15" s="278"/>
      <c r="OD15" s="278"/>
      <c r="OE15" s="278"/>
      <c r="OF15" s="278"/>
      <c r="OG15" s="278"/>
      <c r="OH15" s="278"/>
      <c r="OI15" s="278"/>
      <c r="OJ15" s="278"/>
      <c r="OK15" s="278"/>
      <c r="OL15" s="278"/>
      <c r="OM15" s="278"/>
      <c r="ON15" s="278"/>
      <c r="OO15" s="278"/>
      <c r="OP15" s="278"/>
      <c r="OQ15" s="278"/>
      <c r="OR15" s="278"/>
      <c r="OS15" s="278"/>
      <c r="OT15" s="278"/>
      <c r="OU15" s="278"/>
      <c r="OV15" s="278"/>
      <c r="OW15" s="278"/>
      <c r="OX15" s="278"/>
      <c r="OY15" s="278"/>
      <c r="OZ15" s="278"/>
      <c r="PA15" s="278"/>
      <c r="PB15" s="278"/>
      <c r="PC15" s="278"/>
      <c r="PD15" s="278"/>
      <c r="PE15" s="278"/>
      <c r="PF15" s="278"/>
      <c r="PG15" s="278"/>
      <c r="PH15" s="278"/>
      <c r="PI15" s="278"/>
      <c r="PJ15" s="278"/>
      <c r="PK15" s="278"/>
      <c r="PL15" s="278"/>
      <c r="PM15" s="278"/>
      <c r="PN15" s="278"/>
      <c r="PO15" s="278"/>
      <c r="PP15" s="278"/>
      <c r="PQ15" s="278"/>
      <c r="PR15" s="278"/>
      <c r="PS15" s="278"/>
      <c r="PT15" s="278"/>
      <c r="PU15" s="278"/>
      <c r="PV15" s="278"/>
      <c r="PW15" s="278"/>
      <c r="PX15" s="278"/>
      <c r="PY15" s="278"/>
      <c r="PZ15" s="278"/>
      <c r="QA15" s="278"/>
      <c r="QB15" s="278"/>
      <c r="QC15" s="278"/>
      <c r="QD15" s="278"/>
      <c r="QE15" s="278"/>
      <c r="QF15" s="278"/>
      <c r="QG15" s="278"/>
      <c r="QH15" s="278"/>
      <c r="QI15" s="278"/>
      <c r="QJ15" s="278"/>
      <c r="QK15" s="278"/>
      <c r="QL15" s="278"/>
      <c r="QM15" s="278"/>
      <c r="QN15" s="278"/>
      <c r="QO15" s="278"/>
      <c r="QP15" s="278"/>
      <c r="QQ15" s="278"/>
      <c r="QR15" s="278"/>
      <c r="QS15" s="278"/>
      <c r="QT15" s="278"/>
      <c r="QU15" s="278"/>
      <c r="QV15" s="278"/>
      <c r="QW15" s="278"/>
      <c r="QX15" s="278"/>
      <c r="QY15" s="278"/>
      <c r="QZ15" s="278"/>
      <c r="RA15" s="278"/>
      <c r="RB15" s="278"/>
      <c r="RC15" s="278"/>
      <c r="RD15" s="278"/>
      <c r="RE15" s="278"/>
      <c r="RF15" s="278"/>
      <c r="RG15" s="278"/>
      <c r="RH15" s="278"/>
      <c r="RI15" s="278"/>
      <c r="RJ15" s="278"/>
      <c r="RK15" s="278"/>
      <c r="RL15" s="278"/>
      <c r="RM15" s="278"/>
      <c r="RN15" s="278"/>
      <c r="RO15" s="278"/>
      <c r="RP15" s="278"/>
      <c r="RQ15" s="278"/>
      <c r="RR15" s="278"/>
      <c r="RS15" s="278"/>
      <c r="RT15" s="278"/>
      <c r="RU15" s="278"/>
      <c r="RV15" s="278"/>
      <c r="RW15" s="278"/>
      <c r="RX15" s="278"/>
      <c r="RY15" s="278"/>
      <c r="RZ15" s="278"/>
      <c r="SA15" s="278"/>
      <c r="SB15" s="278"/>
      <c r="SC15" s="278"/>
      <c r="SD15" s="278"/>
      <c r="SE15" s="278"/>
      <c r="SF15" s="278"/>
      <c r="SG15" s="278"/>
      <c r="SH15" s="278"/>
      <c r="SI15" s="278"/>
      <c r="SJ15" s="278"/>
      <c r="SK15" s="278"/>
      <c r="SL15" s="278"/>
      <c r="SM15" s="278"/>
      <c r="SN15" s="278"/>
      <c r="SO15" s="278"/>
      <c r="SP15" s="278"/>
      <c r="SQ15" s="278"/>
      <c r="SR15" s="278"/>
      <c r="SS15" s="278"/>
      <c r="ST15" s="278"/>
      <c r="SU15" s="278"/>
      <c r="SV15" s="278"/>
      <c r="SW15" s="278"/>
      <c r="SX15" s="278"/>
      <c r="SY15" s="278"/>
      <c r="SZ15" s="278"/>
      <c r="TA15" s="278"/>
      <c r="TB15" s="278"/>
      <c r="TC15" s="278"/>
      <c r="TD15" s="278"/>
      <c r="TE15" s="278"/>
      <c r="TF15" s="278"/>
      <c r="TG15" s="278"/>
      <c r="TH15" s="278"/>
      <c r="TI15" s="278"/>
      <c r="TJ15" s="278"/>
      <c r="TK15" s="278"/>
      <c r="TL15" s="278"/>
      <c r="TM15" s="278"/>
      <c r="TN15" s="278"/>
      <c r="TO15" s="278"/>
      <c r="TP15" s="278"/>
      <c r="TQ15" s="278"/>
      <c r="TR15" s="278"/>
      <c r="TS15" s="278"/>
      <c r="TT15" s="278"/>
      <c r="TU15" s="278"/>
      <c r="TV15" s="278"/>
      <c r="TW15" s="278"/>
      <c r="TX15" s="278"/>
      <c r="TY15" s="278"/>
      <c r="TZ15" s="278"/>
      <c r="UA15" s="278"/>
      <c r="UB15" s="278"/>
      <c r="UC15" s="278"/>
      <c r="UD15" s="278"/>
      <c r="UE15" s="278"/>
      <c r="UF15" s="278"/>
      <c r="UG15" s="278"/>
      <c r="UH15" s="278"/>
      <c r="UI15" s="278"/>
      <c r="UJ15" s="278"/>
      <c r="UK15" s="278"/>
      <c r="UL15" s="278"/>
      <c r="UM15" s="278"/>
      <c r="UN15" s="278"/>
      <c r="UO15" s="278"/>
      <c r="UP15" s="278"/>
      <c r="UQ15" s="278"/>
      <c r="UR15" s="278"/>
      <c r="US15" s="278"/>
      <c r="UT15" s="278"/>
      <c r="UU15" s="278"/>
      <c r="UV15" s="278"/>
      <c r="UW15" s="278"/>
      <c r="UX15" s="278"/>
      <c r="UY15" s="278"/>
      <c r="UZ15" s="278"/>
      <c r="VA15" s="278"/>
      <c r="VB15" s="278"/>
      <c r="VC15" s="278"/>
      <c r="VD15" s="278"/>
      <c r="VE15" s="278"/>
      <c r="VF15" s="278"/>
      <c r="VG15" s="278"/>
      <c r="VH15" s="278"/>
      <c r="VI15" s="278"/>
      <c r="VJ15" s="278"/>
      <c r="VK15" s="278"/>
      <c r="VL15" s="278"/>
      <c r="VM15" s="278"/>
      <c r="VN15" s="278"/>
      <c r="VO15" s="278"/>
      <c r="VP15" s="278"/>
      <c r="VQ15" s="278"/>
      <c r="VR15" s="278"/>
      <c r="VS15" s="278"/>
      <c r="VT15" s="278"/>
      <c r="VU15" s="278"/>
      <c r="VV15" s="278"/>
      <c r="VW15" s="278"/>
      <c r="VX15" s="278"/>
      <c r="VY15" s="278"/>
      <c r="VZ15" s="278"/>
      <c r="WA15" s="278"/>
      <c r="WB15" s="278"/>
      <c r="WC15" s="278"/>
      <c r="WD15" s="278"/>
      <c r="WE15" s="278"/>
    </row>
    <row r="16" spans="1:603" s="259" customFormat="1" x14ac:dyDescent="0.4">
      <c r="A16" s="275"/>
      <c r="B16" s="275"/>
      <c r="C16" s="275"/>
      <c r="D16" s="275"/>
      <c r="E16" s="275"/>
      <c r="F16" s="275"/>
      <c r="G16" s="275"/>
      <c r="H16" s="275"/>
      <c r="I16" s="275"/>
      <c r="J16" s="278"/>
      <c r="K16" s="278"/>
      <c r="L16" s="279"/>
      <c r="M16" s="279"/>
      <c r="N16" s="278"/>
      <c r="O16" s="278"/>
      <c r="P16" s="279"/>
      <c r="Q16" s="279"/>
      <c r="R16" s="278"/>
      <c r="S16" s="278"/>
      <c r="T16" s="279"/>
      <c r="U16" s="279"/>
      <c r="V16" s="278"/>
      <c r="W16" s="278"/>
      <c r="X16" s="279"/>
      <c r="Y16" s="279"/>
      <c r="Z16" s="278"/>
      <c r="AA16" s="278"/>
      <c r="AB16" s="279"/>
      <c r="AC16" s="279"/>
      <c r="AD16" s="278"/>
      <c r="AE16" s="278"/>
      <c r="AF16" s="279"/>
      <c r="AG16" s="279"/>
      <c r="AH16" s="278"/>
      <c r="AI16" s="278"/>
      <c r="AJ16" s="279"/>
      <c r="AK16" s="279"/>
      <c r="AL16" s="278"/>
      <c r="AM16" s="278"/>
      <c r="AN16" s="279"/>
      <c r="AO16" s="279"/>
      <c r="AP16" s="278"/>
      <c r="AQ16" s="278"/>
      <c r="AR16" s="279"/>
      <c r="AS16" s="279"/>
      <c r="AT16" s="278"/>
      <c r="AU16" s="278"/>
      <c r="AV16" s="279"/>
      <c r="AW16" s="279"/>
      <c r="AX16" s="278"/>
      <c r="AY16" s="278"/>
      <c r="AZ16" s="279"/>
      <c r="BA16" s="279"/>
      <c r="BB16" s="278"/>
      <c r="BC16" s="278"/>
      <c r="BD16" s="279"/>
      <c r="BE16" s="279"/>
      <c r="BF16" s="278"/>
      <c r="BG16" s="278"/>
      <c r="BH16" s="278"/>
      <c r="BI16" s="278"/>
      <c r="BJ16" s="278"/>
      <c r="BK16" s="278"/>
      <c r="BL16" s="278"/>
      <c r="BM16" s="278"/>
      <c r="BN16" s="278"/>
      <c r="BO16" s="278"/>
      <c r="BP16" s="278"/>
      <c r="BQ16" s="278"/>
      <c r="BR16" s="278"/>
      <c r="BS16" s="278"/>
      <c r="BT16" s="278"/>
      <c r="BU16" s="278"/>
      <c r="BV16" s="278"/>
      <c r="BW16" s="278"/>
      <c r="BX16" s="278"/>
      <c r="BY16" s="278"/>
      <c r="BZ16" s="278"/>
      <c r="CA16" s="278"/>
      <c r="CB16" s="278"/>
      <c r="CC16" s="278"/>
      <c r="CD16" s="278"/>
      <c r="CE16" s="278"/>
      <c r="CF16" s="278"/>
      <c r="CG16" s="278"/>
      <c r="CH16" s="278"/>
      <c r="CI16" s="278"/>
      <c r="CJ16" s="278"/>
      <c r="CK16" s="278"/>
      <c r="CL16" s="278"/>
      <c r="CM16" s="278"/>
      <c r="CN16" s="278"/>
      <c r="CO16" s="278"/>
      <c r="CP16" s="278"/>
      <c r="CQ16" s="278"/>
      <c r="CR16" s="278"/>
      <c r="CS16" s="278"/>
      <c r="CT16" s="278"/>
      <c r="CU16" s="278"/>
      <c r="CV16" s="278"/>
      <c r="CW16" s="278"/>
      <c r="CX16" s="278"/>
      <c r="CY16" s="278"/>
      <c r="CZ16" s="278"/>
      <c r="DA16" s="278"/>
      <c r="DB16" s="278"/>
      <c r="DC16" s="278"/>
      <c r="DD16" s="278"/>
      <c r="DE16" s="278"/>
      <c r="DF16" s="278"/>
      <c r="DG16" s="278"/>
      <c r="DH16" s="278"/>
      <c r="DI16" s="278"/>
      <c r="DJ16" s="278"/>
      <c r="DK16" s="278"/>
      <c r="DL16" s="278"/>
      <c r="DM16" s="278"/>
      <c r="DN16" s="278"/>
      <c r="DO16" s="278"/>
      <c r="DP16" s="278"/>
      <c r="DQ16" s="278"/>
      <c r="DR16" s="278"/>
      <c r="DS16" s="278"/>
      <c r="DT16" s="278"/>
      <c r="DU16" s="278"/>
      <c r="DV16" s="278"/>
      <c r="DW16" s="278"/>
      <c r="DX16" s="278"/>
      <c r="DY16" s="278"/>
      <c r="DZ16" s="278"/>
      <c r="EA16" s="278"/>
      <c r="EB16" s="278"/>
      <c r="EC16" s="278"/>
      <c r="ED16" s="278"/>
      <c r="EE16" s="278"/>
      <c r="EF16" s="278"/>
      <c r="EG16" s="278"/>
      <c r="EH16" s="278"/>
      <c r="EI16" s="278"/>
      <c r="EJ16" s="278"/>
      <c r="EK16" s="278"/>
      <c r="EL16" s="278"/>
      <c r="EM16" s="278"/>
      <c r="EN16" s="278"/>
      <c r="EO16" s="278"/>
      <c r="EP16" s="278"/>
      <c r="EQ16" s="278"/>
      <c r="ER16" s="278"/>
      <c r="ES16" s="278"/>
      <c r="ET16" s="278"/>
      <c r="EU16" s="278"/>
      <c r="EV16" s="278"/>
      <c r="EW16" s="278"/>
      <c r="EX16" s="278"/>
      <c r="EY16" s="278"/>
      <c r="EZ16" s="278"/>
      <c r="FA16" s="278"/>
      <c r="FB16" s="278"/>
      <c r="FC16" s="278"/>
      <c r="FD16" s="278"/>
      <c r="FE16" s="278"/>
      <c r="FF16" s="278"/>
      <c r="FG16" s="278"/>
      <c r="FH16" s="278"/>
      <c r="FI16" s="278"/>
      <c r="FJ16" s="278"/>
      <c r="FK16" s="278"/>
      <c r="FL16" s="278"/>
      <c r="FM16" s="278"/>
      <c r="FN16" s="278"/>
      <c r="FO16" s="278"/>
      <c r="FP16" s="278"/>
      <c r="FQ16" s="278"/>
      <c r="FR16" s="278"/>
      <c r="FS16" s="278"/>
      <c r="FT16" s="278"/>
      <c r="FU16" s="278"/>
      <c r="FV16" s="278"/>
      <c r="FW16" s="278"/>
      <c r="FX16" s="278"/>
      <c r="FY16" s="278"/>
      <c r="FZ16" s="278"/>
      <c r="GA16" s="278"/>
      <c r="GB16" s="278"/>
      <c r="GC16" s="278"/>
      <c r="GD16" s="278"/>
      <c r="GE16" s="278"/>
      <c r="GF16" s="278"/>
      <c r="GG16" s="278"/>
      <c r="GH16" s="278"/>
      <c r="GI16" s="278"/>
      <c r="GJ16" s="278"/>
      <c r="GK16" s="278"/>
      <c r="GL16" s="278"/>
      <c r="GM16" s="278"/>
      <c r="GN16" s="278"/>
      <c r="GO16" s="278"/>
      <c r="GP16" s="278"/>
      <c r="GQ16" s="278"/>
      <c r="GR16" s="278"/>
      <c r="GS16" s="278"/>
      <c r="GT16" s="278"/>
      <c r="GU16" s="278"/>
      <c r="GV16" s="278"/>
      <c r="GW16" s="278"/>
      <c r="GX16" s="278"/>
      <c r="GY16" s="278"/>
      <c r="GZ16" s="278"/>
      <c r="HA16" s="278"/>
      <c r="HB16" s="278"/>
      <c r="HC16" s="278"/>
      <c r="HD16" s="278"/>
      <c r="HE16" s="278"/>
      <c r="HF16" s="278"/>
      <c r="HG16" s="278"/>
      <c r="HH16" s="278"/>
      <c r="HI16" s="278"/>
      <c r="HJ16" s="278"/>
      <c r="HK16" s="278"/>
      <c r="HL16" s="278"/>
      <c r="HM16" s="278"/>
      <c r="HN16" s="278"/>
      <c r="HO16" s="278"/>
      <c r="HP16" s="278"/>
      <c r="HQ16" s="278"/>
      <c r="HR16" s="278"/>
      <c r="HS16" s="278"/>
      <c r="HT16" s="278"/>
      <c r="HU16" s="278"/>
      <c r="HV16" s="278"/>
      <c r="HW16" s="278"/>
      <c r="HX16" s="278"/>
      <c r="HY16" s="278"/>
      <c r="HZ16" s="278"/>
      <c r="IA16" s="278"/>
      <c r="IB16" s="278"/>
      <c r="IC16" s="278"/>
      <c r="ID16" s="278"/>
      <c r="IE16" s="278"/>
      <c r="IF16" s="278"/>
      <c r="IG16" s="278"/>
      <c r="IH16" s="278"/>
      <c r="II16" s="278"/>
      <c r="IJ16" s="278"/>
      <c r="IK16" s="278"/>
      <c r="IL16" s="278"/>
      <c r="IM16" s="278"/>
      <c r="IN16" s="278"/>
      <c r="IO16" s="278"/>
      <c r="IP16" s="278"/>
      <c r="IQ16" s="278"/>
      <c r="IR16" s="278"/>
      <c r="IS16" s="278"/>
      <c r="IT16" s="278"/>
      <c r="IU16" s="278"/>
      <c r="IV16" s="278"/>
      <c r="IW16" s="278"/>
      <c r="IX16" s="278"/>
      <c r="IY16" s="278"/>
      <c r="IZ16" s="278"/>
      <c r="JA16" s="278"/>
      <c r="JB16" s="278"/>
      <c r="JC16" s="278"/>
      <c r="JD16" s="278"/>
      <c r="JE16" s="278"/>
      <c r="JF16" s="278"/>
      <c r="JG16" s="278"/>
      <c r="JH16" s="278"/>
      <c r="JI16" s="278"/>
      <c r="JJ16" s="278"/>
      <c r="JK16" s="278"/>
      <c r="JL16" s="278"/>
      <c r="JM16" s="278"/>
      <c r="JN16" s="278"/>
      <c r="JO16" s="278"/>
      <c r="JP16" s="278"/>
      <c r="JQ16" s="278"/>
      <c r="JR16" s="278"/>
      <c r="JS16" s="278"/>
      <c r="JT16" s="278"/>
      <c r="JU16" s="278"/>
      <c r="JV16" s="278"/>
      <c r="JW16" s="278"/>
      <c r="JX16" s="278"/>
      <c r="JY16" s="278"/>
      <c r="JZ16" s="278"/>
      <c r="KA16" s="278"/>
      <c r="KB16" s="278"/>
      <c r="KC16" s="278"/>
      <c r="KD16" s="278"/>
      <c r="KE16" s="278"/>
      <c r="KF16" s="278"/>
      <c r="KG16" s="278"/>
      <c r="KH16" s="278"/>
      <c r="KI16" s="278"/>
      <c r="KJ16" s="278"/>
      <c r="KK16" s="278"/>
      <c r="KL16" s="278"/>
      <c r="KM16" s="278"/>
      <c r="KN16" s="278"/>
      <c r="KO16" s="278"/>
      <c r="KP16" s="278"/>
      <c r="KQ16" s="278"/>
      <c r="KR16" s="278"/>
      <c r="KS16" s="278"/>
      <c r="KT16" s="278"/>
      <c r="KU16" s="278"/>
      <c r="KV16" s="278"/>
      <c r="KW16" s="278"/>
      <c r="KX16" s="278"/>
      <c r="KY16" s="278"/>
      <c r="KZ16" s="278"/>
      <c r="LA16" s="278"/>
      <c r="LB16" s="278"/>
      <c r="LC16" s="278"/>
      <c r="LD16" s="278"/>
      <c r="LE16" s="278"/>
      <c r="LF16" s="278"/>
      <c r="LG16" s="278"/>
      <c r="LH16" s="278"/>
      <c r="LI16" s="278"/>
      <c r="LJ16" s="278"/>
      <c r="LK16" s="278"/>
      <c r="LL16" s="278"/>
      <c r="LM16" s="278"/>
      <c r="LN16" s="278"/>
      <c r="LO16" s="278"/>
      <c r="LP16" s="278"/>
      <c r="LQ16" s="278"/>
      <c r="LR16" s="278"/>
      <c r="LS16" s="278"/>
      <c r="LT16" s="278"/>
      <c r="LU16" s="278"/>
      <c r="LV16" s="278"/>
      <c r="LW16" s="278"/>
      <c r="LX16" s="278"/>
      <c r="LY16" s="278"/>
      <c r="LZ16" s="278"/>
      <c r="MA16" s="278"/>
      <c r="MB16" s="278"/>
      <c r="MC16" s="278"/>
      <c r="MD16" s="278"/>
      <c r="ME16" s="278"/>
      <c r="MF16" s="278"/>
      <c r="MG16" s="278"/>
      <c r="MH16" s="278"/>
      <c r="MI16" s="278"/>
      <c r="MJ16" s="278"/>
      <c r="MK16" s="278"/>
      <c r="ML16" s="278"/>
      <c r="MM16" s="278"/>
      <c r="MN16" s="278"/>
      <c r="MO16" s="278"/>
      <c r="MP16" s="278"/>
      <c r="MQ16" s="278"/>
      <c r="MR16" s="278"/>
      <c r="MS16" s="278"/>
      <c r="MT16" s="278"/>
      <c r="MU16" s="278"/>
      <c r="MV16" s="278"/>
      <c r="MW16" s="278"/>
      <c r="MX16" s="278"/>
      <c r="MY16" s="278"/>
      <c r="MZ16" s="278"/>
      <c r="NA16" s="278"/>
      <c r="NB16" s="278"/>
      <c r="NC16" s="278"/>
      <c r="ND16" s="278"/>
      <c r="NE16" s="278"/>
      <c r="NF16" s="278"/>
      <c r="NG16" s="278"/>
      <c r="NH16" s="278"/>
      <c r="NI16" s="278"/>
      <c r="NJ16" s="278"/>
      <c r="NK16" s="278"/>
      <c r="NL16" s="278"/>
      <c r="NM16" s="278"/>
      <c r="NN16" s="278"/>
      <c r="NO16" s="278"/>
      <c r="NP16" s="278"/>
      <c r="NQ16" s="278"/>
      <c r="NR16" s="278"/>
      <c r="NS16" s="278"/>
      <c r="NT16" s="278"/>
      <c r="NU16" s="278"/>
      <c r="NV16" s="278"/>
      <c r="NW16" s="278"/>
      <c r="NX16" s="278"/>
      <c r="NY16" s="278"/>
      <c r="NZ16" s="278"/>
      <c r="OA16" s="278"/>
      <c r="OB16" s="278"/>
      <c r="OC16" s="278"/>
      <c r="OD16" s="278"/>
      <c r="OE16" s="278"/>
      <c r="OF16" s="278"/>
      <c r="OG16" s="278"/>
      <c r="OH16" s="278"/>
      <c r="OI16" s="278"/>
      <c r="OJ16" s="278"/>
      <c r="OK16" s="278"/>
      <c r="OL16" s="278"/>
      <c r="OM16" s="278"/>
      <c r="ON16" s="278"/>
      <c r="OO16" s="278"/>
      <c r="OP16" s="278"/>
      <c r="OQ16" s="278"/>
      <c r="OR16" s="278"/>
      <c r="OS16" s="278"/>
      <c r="OT16" s="278"/>
      <c r="OU16" s="278"/>
      <c r="OV16" s="278"/>
      <c r="OW16" s="278"/>
      <c r="OX16" s="278"/>
      <c r="OY16" s="278"/>
      <c r="OZ16" s="278"/>
      <c r="PA16" s="278"/>
      <c r="PB16" s="278"/>
      <c r="PC16" s="278"/>
      <c r="PD16" s="278"/>
      <c r="PE16" s="278"/>
      <c r="PF16" s="278"/>
      <c r="PG16" s="278"/>
      <c r="PH16" s="278"/>
      <c r="PI16" s="278"/>
      <c r="PJ16" s="278"/>
      <c r="PK16" s="278"/>
      <c r="PL16" s="278"/>
      <c r="PM16" s="278"/>
      <c r="PN16" s="278"/>
      <c r="PO16" s="278"/>
      <c r="PP16" s="278"/>
      <c r="PQ16" s="278"/>
      <c r="PR16" s="278"/>
      <c r="PS16" s="278"/>
      <c r="PT16" s="278"/>
      <c r="PU16" s="278"/>
      <c r="PV16" s="278"/>
      <c r="PW16" s="278"/>
      <c r="PX16" s="278"/>
      <c r="PY16" s="278"/>
      <c r="PZ16" s="278"/>
      <c r="QA16" s="278"/>
      <c r="QB16" s="278"/>
      <c r="QC16" s="278"/>
      <c r="QD16" s="278"/>
      <c r="QE16" s="278"/>
      <c r="QF16" s="278"/>
      <c r="QG16" s="278"/>
      <c r="QH16" s="278"/>
      <c r="QI16" s="278"/>
      <c r="QJ16" s="278"/>
      <c r="QK16" s="278"/>
      <c r="QL16" s="278"/>
      <c r="QM16" s="278"/>
      <c r="QN16" s="278"/>
      <c r="QO16" s="278"/>
      <c r="QP16" s="278"/>
      <c r="QQ16" s="278"/>
      <c r="QR16" s="278"/>
      <c r="QS16" s="278"/>
      <c r="QT16" s="278"/>
      <c r="QU16" s="278"/>
      <c r="QV16" s="278"/>
      <c r="QW16" s="278"/>
      <c r="QX16" s="278"/>
      <c r="QY16" s="278"/>
      <c r="QZ16" s="278"/>
      <c r="RA16" s="278"/>
      <c r="RB16" s="278"/>
      <c r="RC16" s="278"/>
      <c r="RD16" s="278"/>
      <c r="RE16" s="278"/>
      <c r="RF16" s="278"/>
      <c r="RG16" s="278"/>
      <c r="RH16" s="278"/>
      <c r="RI16" s="278"/>
      <c r="RJ16" s="278"/>
      <c r="RK16" s="278"/>
      <c r="RL16" s="278"/>
      <c r="RM16" s="278"/>
      <c r="RN16" s="278"/>
      <c r="RO16" s="278"/>
      <c r="RP16" s="278"/>
      <c r="RQ16" s="278"/>
      <c r="RR16" s="278"/>
      <c r="RS16" s="278"/>
      <c r="RT16" s="278"/>
      <c r="RU16" s="278"/>
      <c r="RV16" s="278"/>
      <c r="RW16" s="278"/>
      <c r="RX16" s="278"/>
      <c r="RY16" s="278"/>
      <c r="RZ16" s="278"/>
      <c r="SA16" s="278"/>
      <c r="SB16" s="278"/>
      <c r="SC16" s="278"/>
      <c r="SD16" s="278"/>
      <c r="SE16" s="278"/>
      <c r="SF16" s="278"/>
      <c r="SG16" s="278"/>
      <c r="SH16" s="278"/>
      <c r="SI16" s="278"/>
      <c r="SJ16" s="278"/>
      <c r="SK16" s="278"/>
      <c r="SL16" s="278"/>
      <c r="SM16" s="278"/>
      <c r="SN16" s="278"/>
      <c r="SO16" s="278"/>
      <c r="SP16" s="278"/>
      <c r="SQ16" s="278"/>
      <c r="SR16" s="278"/>
      <c r="SS16" s="278"/>
      <c r="ST16" s="278"/>
      <c r="SU16" s="278"/>
      <c r="SV16" s="278"/>
      <c r="SW16" s="278"/>
      <c r="SX16" s="278"/>
      <c r="SY16" s="278"/>
      <c r="SZ16" s="278"/>
      <c r="TA16" s="278"/>
      <c r="TB16" s="278"/>
      <c r="TC16" s="278"/>
      <c r="TD16" s="278"/>
      <c r="TE16" s="278"/>
      <c r="TF16" s="278"/>
      <c r="TG16" s="278"/>
      <c r="TH16" s="278"/>
      <c r="TI16" s="278"/>
      <c r="TJ16" s="278"/>
      <c r="TK16" s="278"/>
      <c r="TL16" s="278"/>
      <c r="TM16" s="278"/>
      <c r="TN16" s="278"/>
      <c r="TO16" s="278"/>
      <c r="TP16" s="278"/>
      <c r="TQ16" s="278"/>
      <c r="TR16" s="278"/>
      <c r="TS16" s="278"/>
      <c r="TT16" s="278"/>
      <c r="TU16" s="278"/>
      <c r="TV16" s="278"/>
      <c r="TW16" s="278"/>
      <c r="TX16" s="278"/>
      <c r="TY16" s="278"/>
      <c r="TZ16" s="278"/>
      <c r="UA16" s="278"/>
      <c r="UB16" s="278"/>
      <c r="UC16" s="278"/>
      <c r="UD16" s="278"/>
      <c r="UE16" s="278"/>
      <c r="UF16" s="278"/>
      <c r="UG16" s="278"/>
      <c r="UH16" s="278"/>
      <c r="UI16" s="278"/>
      <c r="UJ16" s="278"/>
      <c r="UK16" s="278"/>
      <c r="UL16" s="278"/>
      <c r="UM16" s="278"/>
      <c r="UN16" s="278"/>
      <c r="UO16" s="278"/>
      <c r="UP16" s="278"/>
      <c r="UQ16" s="278"/>
      <c r="UR16" s="278"/>
      <c r="US16" s="278"/>
      <c r="UT16" s="278"/>
      <c r="UU16" s="278"/>
      <c r="UV16" s="278"/>
      <c r="UW16" s="278"/>
      <c r="UX16" s="278"/>
      <c r="UY16" s="278"/>
      <c r="UZ16" s="278"/>
      <c r="VA16" s="278"/>
      <c r="VB16" s="278"/>
      <c r="VC16" s="278"/>
      <c r="VD16" s="278"/>
      <c r="VE16" s="278"/>
      <c r="VF16" s="278"/>
      <c r="VG16" s="278"/>
      <c r="VH16" s="278"/>
      <c r="VI16" s="278"/>
      <c r="VJ16" s="278"/>
      <c r="VK16" s="278"/>
      <c r="VL16" s="278"/>
      <c r="VM16" s="278"/>
      <c r="VN16" s="278"/>
      <c r="VO16" s="278"/>
      <c r="VP16" s="278"/>
      <c r="VQ16" s="278"/>
      <c r="VR16" s="278"/>
      <c r="VS16" s="278"/>
      <c r="VT16" s="278"/>
      <c r="VU16" s="278"/>
      <c r="VV16" s="278"/>
      <c r="VW16" s="278"/>
      <c r="VX16" s="278"/>
      <c r="VY16" s="278"/>
      <c r="VZ16" s="278"/>
      <c r="WA16" s="278"/>
      <c r="WB16" s="278"/>
      <c r="WC16" s="278"/>
      <c r="WD16" s="278"/>
      <c r="WE16" s="278"/>
    </row>
    <row r="17" spans="1:603" s="259" customFormat="1" x14ac:dyDescent="0.4">
      <c r="A17" s="275"/>
      <c r="B17" s="275"/>
      <c r="C17" s="275"/>
      <c r="D17" s="275"/>
      <c r="E17" s="275"/>
      <c r="F17" s="275"/>
      <c r="G17" s="275"/>
      <c r="H17" s="275"/>
      <c r="I17" s="275"/>
      <c r="J17" s="278"/>
      <c r="K17" s="278"/>
      <c r="L17" s="279"/>
      <c r="M17" s="279"/>
      <c r="N17" s="278"/>
      <c r="O17" s="278"/>
      <c r="P17" s="279"/>
      <c r="Q17" s="279"/>
      <c r="R17" s="278"/>
      <c r="S17" s="278"/>
      <c r="T17" s="279"/>
      <c r="U17" s="279"/>
      <c r="V17" s="278"/>
      <c r="W17" s="278"/>
      <c r="X17" s="279"/>
      <c r="Y17" s="279"/>
      <c r="Z17" s="278"/>
      <c r="AA17" s="278"/>
      <c r="AB17" s="279"/>
      <c r="AC17" s="279"/>
      <c r="AD17" s="278"/>
      <c r="AE17" s="278"/>
      <c r="AF17" s="279"/>
      <c r="AG17" s="279"/>
      <c r="AH17" s="278"/>
      <c r="AI17" s="278"/>
      <c r="AJ17" s="279"/>
      <c r="AK17" s="279"/>
      <c r="AL17" s="278"/>
      <c r="AM17" s="278"/>
      <c r="AN17" s="279"/>
      <c r="AO17" s="279"/>
      <c r="AP17" s="278"/>
      <c r="AQ17" s="278"/>
      <c r="AR17" s="279"/>
      <c r="AS17" s="279"/>
      <c r="AT17" s="278"/>
      <c r="AU17" s="278"/>
      <c r="AV17" s="279"/>
      <c r="AW17" s="279"/>
      <c r="AX17" s="278"/>
      <c r="AY17" s="278"/>
      <c r="AZ17" s="279"/>
      <c r="BA17" s="279"/>
      <c r="BB17" s="278"/>
      <c r="BC17" s="278"/>
      <c r="BD17" s="279"/>
      <c r="BE17" s="279"/>
      <c r="BF17" s="278"/>
      <c r="BG17" s="278"/>
      <c r="BH17" s="278"/>
      <c r="BI17" s="278"/>
      <c r="BJ17" s="278"/>
      <c r="BK17" s="278"/>
      <c r="BL17" s="278"/>
      <c r="BM17" s="278"/>
      <c r="BN17" s="278"/>
      <c r="BO17" s="278"/>
      <c r="BP17" s="278"/>
      <c r="BQ17" s="278"/>
      <c r="BR17" s="278"/>
      <c r="BS17" s="278"/>
      <c r="BT17" s="278"/>
      <c r="BU17" s="278"/>
      <c r="BV17" s="278"/>
      <c r="BW17" s="278"/>
      <c r="BX17" s="278"/>
      <c r="BY17" s="278"/>
      <c r="BZ17" s="278"/>
      <c r="CA17" s="278"/>
      <c r="CB17" s="278"/>
      <c r="CC17" s="278"/>
      <c r="CD17" s="278"/>
      <c r="CE17" s="278"/>
      <c r="CF17" s="278"/>
      <c r="CG17" s="278"/>
      <c r="CH17" s="278"/>
      <c r="CI17" s="278"/>
      <c r="CJ17" s="278"/>
      <c r="CK17" s="278"/>
      <c r="CL17" s="278"/>
      <c r="CM17" s="278"/>
      <c r="CN17" s="278"/>
      <c r="CO17" s="278"/>
      <c r="CP17" s="278"/>
      <c r="CQ17" s="278"/>
      <c r="CR17" s="278"/>
      <c r="CS17" s="278"/>
      <c r="CT17" s="278"/>
      <c r="CU17" s="278"/>
      <c r="CV17" s="278"/>
      <c r="CW17" s="278"/>
      <c r="CX17" s="278"/>
      <c r="CY17" s="278"/>
      <c r="CZ17" s="278"/>
      <c r="DA17" s="278"/>
      <c r="DB17" s="278"/>
      <c r="DC17" s="278"/>
      <c r="DD17" s="278"/>
      <c r="DE17" s="278"/>
      <c r="DF17" s="278"/>
      <c r="DG17" s="278"/>
      <c r="DH17" s="278"/>
      <c r="DI17" s="278"/>
      <c r="DJ17" s="278"/>
      <c r="DK17" s="278"/>
      <c r="DL17" s="278"/>
      <c r="DM17" s="278"/>
      <c r="DN17" s="278"/>
      <c r="DO17" s="278"/>
      <c r="DP17" s="278"/>
      <c r="DQ17" s="278"/>
      <c r="DR17" s="278"/>
      <c r="DS17" s="278"/>
      <c r="DT17" s="278"/>
      <c r="DU17" s="278"/>
      <c r="DV17" s="278"/>
      <c r="DW17" s="278"/>
      <c r="DX17" s="278"/>
      <c r="DY17" s="278"/>
      <c r="DZ17" s="278"/>
      <c r="EA17" s="278"/>
      <c r="EB17" s="278"/>
      <c r="EC17" s="278"/>
      <c r="ED17" s="278"/>
      <c r="EE17" s="278"/>
      <c r="EF17" s="278"/>
      <c r="EG17" s="278"/>
      <c r="EH17" s="278"/>
      <c r="EI17" s="278"/>
      <c r="EJ17" s="278"/>
      <c r="EK17" s="278"/>
      <c r="EL17" s="278"/>
      <c r="EM17" s="278"/>
      <c r="EN17" s="278"/>
      <c r="EO17" s="278"/>
      <c r="EP17" s="278"/>
      <c r="EQ17" s="278"/>
      <c r="ER17" s="278"/>
      <c r="ES17" s="278"/>
      <c r="ET17" s="278"/>
      <c r="EU17" s="278"/>
      <c r="EV17" s="278"/>
      <c r="EW17" s="278"/>
      <c r="EX17" s="278"/>
      <c r="EY17" s="278"/>
      <c r="EZ17" s="278"/>
      <c r="FA17" s="278"/>
      <c r="FB17" s="278"/>
      <c r="FC17" s="278"/>
      <c r="FD17" s="278"/>
      <c r="FE17" s="278"/>
      <c r="FF17" s="278"/>
      <c r="FG17" s="278"/>
      <c r="FH17" s="278"/>
      <c r="FI17" s="278"/>
      <c r="FJ17" s="278"/>
      <c r="FK17" s="278"/>
      <c r="FL17" s="278"/>
      <c r="FM17" s="278"/>
      <c r="FN17" s="278"/>
      <c r="FO17" s="278"/>
      <c r="FP17" s="278"/>
      <c r="FQ17" s="278"/>
      <c r="FR17" s="278"/>
      <c r="FS17" s="278"/>
      <c r="FT17" s="278"/>
      <c r="FU17" s="278"/>
      <c r="FV17" s="278"/>
      <c r="FW17" s="278"/>
      <c r="FX17" s="278"/>
      <c r="FY17" s="278"/>
      <c r="FZ17" s="278"/>
      <c r="GA17" s="278"/>
      <c r="GB17" s="278"/>
      <c r="GC17" s="278"/>
      <c r="GD17" s="278"/>
      <c r="GE17" s="278"/>
      <c r="GF17" s="278"/>
      <c r="GG17" s="278"/>
      <c r="GH17" s="278"/>
      <c r="GI17" s="278"/>
      <c r="GJ17" s="278"/>
      <c r="GK17" s="278"/>
      <c r="GL17" s="278"/>
      <c r="GM17" s="278"/>
      <c r="GN17" s="278"/>
      <c r="GO17" s="278"/>
      <c r="GP17" s="278"/>
      <c r="GQ17" s="278"/>
      <c r="GR17" s="278"/>
      <c r="GS17" s="278"/>
      <c r="GT17" s="278"/>
      <c r="GU17" s="278"/>
      <c r="GV17" s="278"/>
      <c r="GW17" s="278"/>
      <c r="GX17" s="278"/>
      <c r="GY17" s="278"/>
      <c r="GZ17" s="278"/>
      <c r="HA17" s="278"/>
      <c r="HB17" s="278"/>
      <c r="HC17" s="278"/>
      <c r="HD17" s="278"/>
      <c r="HE17" s="278"/>
      <c r="HF17" s="278"/>
      <c r="HG17" s="278"/>
      <c r="HH17" s="278"/>
      <c r="HI17" s="278"/>
      <c r="HJ17" s="278"/>
      <c r="HK17" s="278"/>
      <c r="HL17" s="278"/>
      <c r="HM17" s="278"/>
      <c r="HN17" s="278"/>
      <c r="HO17" s="278"/>
      <c r="HP17" s="278"/>
      <c r="HQ17" s="278"/>
      <c r="HR17" s="278"/>
      <c r="HS17" s="278"/>
      <c r="HT17" s="278"/>
      <c r="HU17" s="278"/>
      <c r="HV17" s="278"/>
      <c r="HW17" s="278"/>
      <c r="HX17" s="278"/>
      <c r="HY17" s="278"/>
      <c r="HZ17" s="278"/>
      <c r="IA17" s="278"/>
      <c r="IB17" s="278"/>
      <c r="IC17" s="278"/>
      <c r="ID17" s="278"/>
      <c r="IE17" s="278"/>
      <c r="IF17" s="278"/>
      <c r="IG17" s="278"/>
      <c r="IH17" s="278"/>
      <c r="II17" s="278"/>
      <c r="IJ17" s="278"/>
      <c r="IK17" s="278"/>
      <c r="IL17" s="278"/>
      <c r="IM17" s="278"/>
      <c r="IN17" s="278"/>
      <c r="IO17" s="278"/>
      <c r="IP17" s="278"/>
      <c r="IQ17" s="278"/>
      <c r="IR17" s="278"/>
      <c r="IS17" s="278"/>
      <c r="IT17" s="278"/>
      <c r="IU17" s="278"/>
      <c r="IV17" s="278"/>
      <c r="IW17" s="278"/>
      <c r="IX17" s="278"/>
      <c r="IY17" s="278"/>
      <c r="IZ17" s="278"/>
      <c r="JA17" s="278"/>
      <c r="JB17" s="278"/>
      <c r="JC17" s="278"/>
      <c r="JD17" s="278"/>
      <c r="JE17" s="278"/>
      <c r="JF17" s="278"/>
      <c r="JG17" s="278"/>
      <c r="JH17" s="278"/>
      <c r="JI17" s="278"/>
      <c r="JJ17" s="278"/>
      <c r="JK17" s="278"/>
      <c r="JL17" s="278"/>
      <c r="JM17" s="278"/>
      <c r="JN17" s="278"/>
      <c r="JO17" s="278"/>
      <c r="JP17" s="278"/>
      <c r="JQ17" s="278"/>
      <c r="JR17" s="278"/>
      <c r="JS17" s="278"/>
      <c r="JT17" s="278"/>
      <c r="JU17" s="278"/>
      <c r="JV17" s="278"/>
      <c r="JW17" s="278"/>
      <c r="JX17" s="278"/>
      <c r="JY17" s="278"/>
      <c r="JZ17" s="278"/>
      <c r="KA17" s="278"/>
      <c r="KB17" s="278"/>
      <c r="KC17" s="278"/>
      <c r="KD17" s="278"/>
      <c r="KE17" s="278"/>
      <c r="KF17" s="278"/>
      <c r="KG17" s="278"/>
      <c r="KH17" s="278"/>
      <c r="KI17" s="278"/>
      <c r="KJ17" s="278"/>
      <c r="KK17" s="278"/>
      <c r="KL17" s="278"/>
      <c r="KM17" s="278"/>
      <c r="KN17" s="278"/>
      <c r="KO17" s="278"/>
      <c r="KP17" s="278"/>
      <c r="KQ17" s="278"/>
      <c r="KR17" s="278"/>
      <c r="KS17" s="278"/>
      <c r="KT17" s="278"/>
      <c r="KU17" s="278"/>
      <c r="KV17" s="278"/>
      <c r="KW17" s="278"/>
      <c r="KX17" s="278"/>
      <c r="KY17" s="278"/>
      <c r="KZ17" s="278"/>
      <c r="LA17" s="278"/>
      <c r="LB17" s="278"/>
      <c r="LC17" s="278"/>
      <c r="LD17" s="278"/>
      <c r="LE17" s="278"/>
      <c r="LF17" s="278"/>
      <c r="LG17" s="278"/>
      <c r="LH17" s="278"/>
      <c r="LI17" s="278"/>
      <c r="LJ17" s="278"/>
      <c r="LK17" s="278"/>
      <c r="LL17" s="278"/>
      <c r="LM17" s="278"/>
      <c r="LN17" s="278"/>
      <c r="LO17" s="278"/>
      <c r="LP17" s="278"/>
      <c r="LQ17" s="278"/>
      <c r="LR17" s="278"/>
      <c r="LS17" s="278"/>
      <c r="LT17" s="278"/>
      <c r="LU17" s="278"/>
      <c r="LV17" s="278"/>
      <c r="LW17" s="278"/>
      <c r="LX17" s="278"/>
      <c r="LY17" s="278"/>
      <c r="LZ17" s="278"/>
      <c r="MA17" s="278"/>
      <c r="MB17" s="278"/>
      <c r="MC17" s="278"/>
      <c r="MD17" s="278"/>
      <c r="ME17" s="278"/>
      <c r="MF17" s="278"/>
      <c r="MG17" s="278"/>
      <c r="MH17" s="278"/>
      <c r="MI17" s="278"/>
      <c r="MJ17" s="278"/>
      <c r="MK17" s="278"/>
      <c r="ML17" s="278"/>
      <c r="MM17" s="278"/>
      <c r="MN17" s="278"/>
      <c r="MO17" s="278"/>
      <c r="MP17" s="278"/>
      <c r="MQ17" s="278"/>
      <c r="MR17" s="278"/>
      <c r="MS17" s="278"/>
      <c r="MT17" s="278"/>
      <c r="MU17" s="278"/>
      <c r="MV17" s="278"/>
      <c r="MW17" s="278"/>
      <c r="MX17" s="278"/>
      <c r="MY17" s="278"/>
      <c r="MZ17" s="278"/>
      <c r="NA17" s="278"/>
      <c r="NB17" s="278"/>
      <c r="NC17" s="278"/>
      <c r="ND17" s="278"/>
      <c r="NE17" s="278"/>
      <c r="NF17" s="278"/>
      <c r="NG17" s="278"/>
      <c r="NH17" s="278"/>
      <c r="NI17" s="278"/>
      <c r="NJ17" s="278"/>
      <c r="NK17" s="278"/>
      <c r="NL17" s="278"/>
      <c r="NM17" s="278"/>
      <c r="NN17" s="278"/>
      <c r="NO17" s="278"/>
      <c r="NP17" s="278"/>
      <c r="NQ17" s="278"/>
      <c r="NR17" s="278"/>
      <c r="NS17" s="278"/>
      <c r="NT17" s="278"/>
      <c r="NU17" s="278"/>
      <c r="NV17" s="278"/>
      <c r="NW17" s="278"/>
      <c r="NX17" s="278"/>
      <c r="NY17" s="278"/>
      <c r="NZ17" s="278"/>
      <c r="OA17" s="278"/>
      <c r="OB17" s="278"/>
      <c r="OC17" s="278"/>
      <c r="OD17" s="278"/>
      <c r="OE17" s="278"/>
      <c r="OF17" s="278"/>
      <c r="OG17" s="278"/>
      <c r="OH17" s="278"/>
      <c r="OI17" s="278"/>
      <c r="OJ17" s="278"/>
      <c r="OK17" s="278"/>
      <c r="OL17" s="278"/>
      <c r="OM17" s="278"/>
      <c r="ON17" s="278"/>
      <c r="OO17" s="278"/>
      <c r="OP17" s="278"/>
      <c r="OQ17" s="278"/>
      <c r="OR17" s="278"/>
      <c r="OS17" s="278"/>
      <c r="OT17" s="278"/>
      <c r="OU17" s="278"/>
      <c r="OV17" s="278"/>
      <c r="OW17" s="278"/>
      <c r="OX17" s="278"/>
      <c r="OY17" s="278"/>
      <c r="OZ17" s="278"/>
      <c r="PA17" s="278"/>
      <c r="PB17" s="278"/>
      <c r="PC17" s="278"/>
      <c r="PD17" s="278"/>
      <c r="PE17" s="278"/>
      <c r="PF17" s="278"/>
      <c r="PG17" s="278"/>
      <c r="PH17" s="278"/>
      <c r="PI17" s="278"/>
      <c r="PJ17" s="278"/>
      <c r="PK17" s="278"/>
      <c r="PL17" s="278"/>
      <c r="PM17" s="278"/>
      <c r="PN17" s="278"/>
      <c r="PO17" s="278"/>
      <c r="PP17" s="278"/>
      <c r="PQ17" s="278"/>
      <c r="PR17" s="278"/>
      <c r="PS17" s="278"/>
      <c r="PT17" s="278"/>
      <c r="PU17" s="278"/>
      <c r="PV17" s="278"/>
      <c r="PW17" s="278"/>
      <c r="PX17" s="278"/>
      <c r="PY17" s="278"/>
      <c r="PZ17" s="278"/>
      <c r="QA17" s="278"/>
      <c r="QB17" s="278"/>
      <c r="QC17" s="278"/>
      <c r="QD17" s="278"/>
      <c r="QE17" s="278"/>
      <c r="QF17" s="278"/>
      <c r="QG17" s="278"/>
      <c r="QH17" s="278"/>
      <c r="QI17" s="278"/>
      <c r="QJ17" s="278"/>
      <c r="QK17" s="278"/>
      <c r="QL17" s="278"/>
      <c r="QM17" s="278"/>
      <c r="QN17" s="278"/>
      <c r="QO17" s="278"/>
      <c r="QP17" s="278"/>
      <c r="QQ17" s="278"/>
      <c r="QR17" s="278"/>
      <c r="QS17" s="278"/>
      <c r="QT17" s="278"/>
      <c r="QU17" s="278"/>
      <c r="QV17" s="278"/>
      <c r="QW17" s="278"/>
      <c r="QX17" s="278"/>
      <c r="QY17" s="278"/>
      <c r="QZ17" s="278"/>
      <c r="RA17" s="278"/>
      <c r="RB17" s="278"/>
      <c r="RC17" s="278"/>
      <c r="RD17" s="278"/>
      <c r="RE17" s="278"/>
      <c r="RF17" s="278"/>
      <c r="RG17" s="278"/>
      <c r="RH17" s="278"/>
      <c r="RI17" s="278"/>
      <c r="RJ17" s="278"/>
      <c r="RK17" s="278"/>
      <c r="RL17" s="278"/>
      <c r="RM17" s="278"/>
      <c r="RN17" s="278"/>
      <c r="RO17" s="278"/>
      <c r="RP17" s="278"/>
      <c r="RQ17" s="278"/>
      <c r="RR17" s="278"/>
      <c r="RS17" s="278"/>
      <c r="RT17" s="278"/>
      <c r="RU17" s="278"/>
      <c r="RV17" s="278"/>
      <c r="RW17" s="278"/>
      <c r="RX17" s="278"/>
      <c r="RY17" s="278"/>
      <c r="RZ17" s="278"/>
      <c r="SA17" s="278"/>
      <c r="SB17" s="278"/>
      <c r="SC17" s="278"/>
      <c r="SD17" s="278"/>
      <c r="SE17" s="278"/>
      <c r="SF17" s="278"/>
      <c r="SG17" s="278"/>
      <c r="SH17" s="278"/>
      <c r="SI17" s="278"/>
      <c r="SJ17" s="278"/>
      <c r="SK17" s="278"/>
      <c r="SL17" s="278"/>
      <c r="SM17" s="278"/>
      <c r="SN17" s="278"/>
      <c r="SO17" s="278"/>
      <c r="SP17" s="278"/>
      <c r="SQ17" s="278"/>
      <c r="SR17" s="278"/>
      <c r="SS17" s="278"/>
      <c r="ST17" s="278"/>
      <c r="SU17" s="278"/>
      <c r="SV17" s="278"/>
      <c r="SW17" s="278"/>
      <c r="SX17" s="278"/>
      <c r="SY17" s="278"/>
      <c r="SZ17" s="278"/>
      <c r="TA17" s="278"/>
      <c r="TB17" s="278"/>
      <c r="TC17" s="278"/>
      <c r="TD17" s="278"/>
      <c r="TE17" s="278"/>
      <c r="TF17" s="278"/>
      <c r="TG17" s="278"/>
      <c r="TH17" s="278"/>
      <c r="TI17" s="278"/>
      <c r="TJ17" s="278"/>
      <c r="TK17" s="278"/>
      <c r="TL17" s="278"/>
      <c r="TM17" s="278"/>
      <c r="TN17" s="278"/>
      <c r="TO17" s="278"/>
      <c r="TP17" s="278"/>
      <c r="TQ17" s="278"/>
      <c r="TR17" s="278"/>
      <c r="TS17" s="278"/>
      <c r="TT17" s="278"/>
      <c r="TU17" s="278"/>
      <c r="TV17" s="278"/>
      <c r="TW17" s="278"/>
      <c r="TX17" s="278"/>
      <c r="TY17" s="278"/>
      <c r="TZ17" s="278"/>
      <c r="UA17" s="278"/>
      <c r="UB17" s="278"/>
      <c r="UC17" s="278"/>
      <c r="UD17" s="278"/>
      <c r="UE17" s="278"/>
      <c r="UF17" s="278"/>
      <c r="UG17" s="278"/>
      <c r="UH17" s="278"/>
      <c r="UI17" s="278"/>
      <c r="UJ17" s="278"/>
      <c r="UK17" s="278"/>
      <c r="UL17" s="278"/>
      <c r="UM17" s="278"/>
      <c r="UN17" s="278"/>
      <c r="UO17" s="278"/>
      <c r="UP17" s="278"/>
      <c r="UQ17" s="278"/>
      <c r="UR17" s="278"/>
      <c r="US17" s="278"/>
      <c r="UT17" s="278"/>
      <c r="UU17" s="278"/>
      <c r="UV17" s="278"/>
      <c r="UW17" s="278"/>
      <c r="UX17" s="278"/>
      <c r="UY17" s="278"/>
      <c r="UZ17" s="278"/>
      <c r="VA17" s="278"/>
      <c r="VB17" s="278"/>
      <c r="VC17" s="278"/>
      <c r="VD17" s="278"/>
      <c r="VE17" s="278"/>
      <c r="VF17" s="278"/>
      <c r="VG17" s="278"/>
      <c r="VH17" s="278"/>
      <c r="VI17" s="278"/>
      <c r="VJ17" s="278"/>
      <c r="VK17" s="278"/>
      <c r="VL17" s="278"/>
      <c r="VM17" s="278"/>
      <c r="VN17" s="278"/>
      <c r="VO17" s="278"/>
      <c r="VP17" s="278"/>
      <c r="VQ17" s="278"/>
      <c r="VR17" s="278"/>
      <c r="VS17" s="278"/>
      <c r="VT17" s="278"/>
      <c r="VU17" s="278"/>
      <c r="VV17" s="278"/>
      <c r="VW17" s="278"/>
      <c r="VX17" s="278"/>
      <c r="VY17" s="278"/>
      <c r="VZ17" s="278"/>
      <c r="WA17" s="278"/>
      <c r="WB17" s="278"/>
      <c r="WC17" s="278"/>
      <c r="WD17" s="278"/>
      <c r="WE17" s="278"/>
    </row>
    <row r="18" spans="1:603" s="259" customFormat="1" x14ac:dyDescent="0.4">
      <c r="A18" s="275"/>
      <c r="B18" s="275"/>
      <c r="C18" s="275"/>
      <c r="D18" s="275"/>
      <c r="E18" s="275"/>
      <c r="F18" s="275"/>
      <c r="G18" s="275"/>
      <c r="H18" s="275"/>
      <c r="I18" s="275"/>
      <c r="J18" s="278"/>
      <c r="K18" s="278"/>
      <c r="L18" s="279"/>
      <c r="M18" s="279"/>
      <c r="N18" s="278"/>
      <c r="O18" s="278"/>
      <c r="P18" s="279"/>
      <c r="Q18" s="279"/>
      <c r="R18" s="278"/>
      <c r="S18" s="278"/>
      <c r="T18" s="279"/>
      <c r="U18" s="279"/>
      <c r="V18" s="278"/>
      <c r="W18" s="278"/>
      <c r="X18" s="279"/>
      <c r="Y18" s="279"/>
      <c r="Z18" s="278"/>
      <c r="AA18" s="278"/>
      <c r="AB18" s="279"/>
      <c r="AC18" s="279"/>
      <c r="AD18" s="278"/>
      <c r="AE18" s="278"/>
      <c r="AF18" s="279"/>
      <c r="AG18" s="279"/>
      <c r="AH18" s="278"/>
      <c r="AI18" s="278"/>
      <c r="AJ18" s="279"/>
      <c r="AK18" s="279"/>
      <c r="AL18" s="278"/>
      <c r="AM18" s="278"/>
      <c r="AN18" s="279"/>
      <c r="AO18" s="279"/>
      <c r="AP18" s="278"/>
      <c r="AQ18" s="278"/>
      <c r="AR18" s="279"/>
      <c r="AS18" s="279"/>
      <c r="AT18" s="278"/>
      <c r="AU18" s="278"/>
      <c r="AV18" s="279"/>
      <c r="AW18" s="279"/>
      <c r="AX18" s="278"/>
      <c r="AY18" s="278"/>
      <c r="AZ18" s="279"/>
      <c r="BA18" s="279"/>
      <c r="BB18" s="278"/>
      <c r="BC18" s="278"/>
      <c r="BD18" s="279"/>
      <c r="BE18" s="279"/>
      <c r="BF18" s="278"/>
      <c r="BG18" s="278"/>
      <c r="BH18" s="278"/>
      <c r="BI18" s="278"/>
      <c r="BJ18" s="278"/>
      <c r="BK18" s="278"/>
      <c r="BL18" s="278"/>
      <c r="BM18" s="278"/>
      <c r="BN18" s="278"/>
      <c r="BO18" s="278"/>
      <c r="BP18" s="278"/>
      <c r="BQ18" s="278"/>
      <c r="BR18" s="278"/>
      <c r="BS18" s="278"/>
      <c r="BT18" s="278"/>
      <c r="BU18" s="278"/>
      <c r="BV18" s="278"/>
      <c r="BW18" s="278"/>
      <c r="BX18" s="278"/>
      <c r="BY18" s="278"/>
      <c r="BZ18" s="278"/>
      <c r="CA18" s="278"/>
      <c r="CB18" s="278"/>
      <c r="CC18" s="278"/>
      <c r="CD18" s="278"/>
      <c r="CE18" s="278"/>
      <c r="CF18" s="278"/>
      <c r="CG18" s="278"/>
      <c r="CH18" s="278"/>
      <c r="CI18" s="278"/>
      <c r="CJ18" s="278"/>
      <c r="CK18" s="278"/>
      <c r="CL18" s="278"/>
      <c r="CM18" s="278"/>
      <c r="CN18" s="278"/>
      <c r="CO18" s="278"/>
      <c r="CP18" s="278"/>
      <c r="CQ18" s="278"/>
      <c r="CR18" s="278"/>
      <c r="CS18" s="278"/>
      <c r="CT18" s="278"/>
      <c r="CU18" s="278"/>
      <c r="CV18" s="278"/>
      <c r="CW18" s="278"/>
      <c r="CX18" s="278"/>
      <c r="CY18" s="278"/>
      <c r="CZ18" s="278"/>
      <c r="DA18" s="278"/>
      <c r="DB18" s="278"/>
      <c r="DC18" s="278"/>
      <c r="DD18" s="278"/>
      <c r="DE18" s="278"/>
      <c r="DF18" s="278"/>
      <c r="DG18" s="278"/>
      <c r="DH18" s="278"/>
      <c r="DI18" s="278"/>
      <c r="DJ18" s="278"/>
      <c r="DK18" s="278"/>
      <c r="DL18" s="278"/>
      <c r="DM18" s="278"/>
      <c r="DN18" s="278"/>
      <c r="DO18" s="278"/>
      <c r="DP18" s="278"/>
      <c r="DQ18" s="278"/>
      <c r="DR18" s="278"/>
      <c r="DS18" s="278"/>
      <c r="DT18" s="278"/>
      <c r="DU18" s="278"/>
      <c r="DV18" s="278"/>
      <c r="DW18" s="278"/>
      <c r="DX18" s="278"/>
      <c r="DY18" s="278"/>
      <c r="DZ18" s="278"/>
      <c r="EA18" s="278"/>
      <c r="EB18" s="278"/>
      <c r="EC18" s="278"/>
      <c r="ED18" s="278"/>
      <c r="EE18" s="278"/>
      <c r="EF18" s="278"/>
      <c r="EG18" s="278"/>
      <c r="EH18" s="278"/>
      <c r="EI18" s="278"/>
      <c r="EJ18" s="278"/>
      <c r="EK18" s="278"/>
      <c r="EL18" s="278"/>
      <c r="EM18" s="278"/>
      <c r="EN18" s="278"/>
      <c r="EO18" s="278"/>
      <c r="EP18" s="278"/>
      <c r="EQ18" s="278"/>
      <c r="ER18" s="278"/>
      <c r="ES18" s="278"/>
      <c r="ET18" s="278"/>
      <c r="EU18" s="278"/>
      <c r="EV18" s="278"/>
      <c r="EW18" s="278"/>
      <c r="EX18" s="278"/>
      <c r="EY18" s="278"/>
      <c r="EZ18" s="278"/>
      <c r="FA18" s="278"/>
      <c r="FB18" s="278"/>
      <c r="FC18" s="278"/>
      <c r="FD18" s="278"/>
      <c r="FE18" s="278"/>
      <c r="FF18" s="278"/>
      <c r="FG18" s="278"/>
      <c r="FH18" s="278"/>
      <c r="FI18" s="278"/>
      <c r="FJ18" s="278"/>
      <c r="FK18" s="278"/>
      <c r="FL18" s="278"/>
      <c r="FM18" s="278"/>
      <c r="FN18" s="278"/>
      <c r="FO18" s="278"/>
      <c r="FP18" s="278"/>
      <c r="FQ18" s="278"/>
      <c r="FR18" s="278"/>
      <c r="FS18" s="278"/>
      <c r="FT18" s="278"/>
      <c r="FU18" s="278"/>
      <c r="FV18" s="278"/>
      <c r="FW18" s="278"/>
      <c r="FX18" s="278"/>
      <c r="FY18" s="278"/>
      <c r="FZ18" s="278"/>
      <c r="GA18" s="278"/>
      <c r="GB18" s="278"/>
      <c r="GC18" s="278"/>
      <c r="GD18" s="278"/>
      <c r="GE18" s="278"/>
      <c r="GF18" s="278"/>
      <c r="GG18" s="278"/>
      <c r="GH18" s="278"/>
      <c r="GI18" s="278"/>
      <c r="GJ18" s="278"/>
      <c r="GK18" s="278"/>
      <c r="GL18" s="278"/>
      <c r="GM18" s="278"/>
      <c r="GN18" s="278"/>
      <c r="GO18" s="278"/>
      <c r="GP18" s="278"/>
      <c r="GQ18" s="278"/>
      <c r="GR18" s="278"/>
      <c r="GS18" s="278"/>
      <c r="GT18" s="278"/>
      <c r="GU18" s="278"/>
      <c r="GV18" s="278"/>
      <c r="GW18" s="278"/>
      <c r="GX18" s="278"/>
      <c r="GY18" s="278"/>
      <c r="GZ18" s="278"/>
      <c r="HA18" s="278"/>
      <c r="HB18" s="278"/>
      <c r="HC18" s="278"/>
      <c r="HD18" s="278"/>
      <c r="HE18" s="278"/>
      <c r="HF18" s="278"/>
      <c r="HG18" s="278"/>
      <c r="HH18" s="278"/>
      <c r="HI18" s="278"/>
      <c r="HJ18" s="278"/>
      <c r="HK18" s="278"/>
      <c r="HL18" s="278"/>
      <c r="HM18" s="278"/>
      <c r="HN18" s="278"/>
      <c r="HO18" s="278"/>
      <c r="HP18" s="278"/>
      <c r="HQ18" s="278"/>
      <c r="HR18" s="278"/>
      <c r="HS18" s="278"/>
      <c r="HT18" s="278"/>
      <c r="HU18" s="278"/>
      <c r="HV18" s="278"/>
      <c r="HW18" s="278"/>
      <c r="HX18" s="278"/>
      <c r="HY18" s="278"/>
      <c r="HZ18" s="278"/>
      <c r="IA18" s="278"/>
      <c r="IB18" s="278"/>
      <c r="IC18" s="278"/>
      <c r="ID18" s="278"/>
      <c r="IE18" s="278"/>
      <c r="IF18" s="278"/>
      <c r="IG18" s="278"/>
      <c r="IH18" s="278"/>
      <c r="II18" s="278"/>
      <c r="IJ18" s="278"/>
      <c r="IK18" s="278"/>
      <c r="IL18" s="278"/>
      <c r="IM18" s="278"/>
      <c r="IN18" s="278"/>
      <c r="IO18" s="278"/>
      <c r="IP18" s="278"/>
      <c r="IQ18" s="278"/>
      <c r="IR18" s="278"/>
      <c r="IS18" s="278"/>
      <c r="IT18" s="278"/>
      <c r="IU18" s="278"/>
      <c r="IV18" s="278"/>
      <c r="IW18" s="278"/>
      <c r="IX18" s="278"/>
      <c r="IY18" s="278"/>
      <c r="IZ18" s="278"/>
      <c r="JA18" s="278"/>
      <c r="JB18" s="278"/>
      <c r="JC18" s="278"/>
      <c r="JD18" s="278"/>
      <c r="JE18" s="278"/>
      <c r="JF18" s="278"/>
      <c r="JG18" s="278"/>
      <c r="JH18" s="278"/>
      <c r="JI18" s="278"/>
      <c r="JJ18" s="278"/>
      <c r="JK18" s="278"/>
      <c r="JL18" s="278"/>
      <c r="JM18" s="278"/>
      <c r="JN18" s="278"/>
      <c r="JO18" s="278"/>
      <c r="JP18" s="278"/>
      <c r="JQ18" s="278"/>
      <c r="JR18" s="278"/>
      <c r="JS18" s="278"/>
      <c r="JT18" s="278"/>
      <c r="JU18" s="278"/>
      <c r="JV18" s="278"/>
      <c r="JW18" s="278"/>
      <c r="JX18" s="278"/>
      <c r="JY18" s="278"/>
      <c r="JZ18" s="278"/>
      <c r="KA18" s="278"/>
      <c r="KB18" s="278"/>
      <c r="KC18" s="278"/>
      <c r="KD18" s="278"/>
      <c r="KE18" s="278"/>
      <c r="KF18" s="278"/>
      <c r="KG18" s="278"/>
      <c r="KH18" s="278"/>
      <c r="KI18" s="278"/>
      <c r="KJ18" s="278"/>
      <c r="KK18" s="278"/>
      <c r="KL18" s="278"/>
      <c r="KM18" s="278"/>
      <c r="KN18" s="278"/>
      <c r="KO18" s="278"/>
      <c r="KP18" s="278"/>
      <c r="KQ18" s="278"/>
      <c r="KR18" s="278"/>
      <c r="KS18" s="278"/>
      <c r="KT18" s="278"/>
      <c r="KU18" s="278"/>
      <c r="KV18" s="278"/>
      <c r="KW18" s="278"/>
      <c r="KX18" s="278"/>
      <c r="KY18" s="278"/>
      <c r="KZ18" s="278"/>
      <c r="LA18" s="278"/>
      <c r="LB18" s="278"/>
      <c r="LC18" s="278"/>
      <c r="LD18" s="278"/>
      <c r="LE18" s="278"/>
      <c r="LF18" s="278"/>
      <c r="LG18" s="278"/>
      <c r="LH18" s="278"/>
      <c r="LI18" s="278"/>
      <c r="LJ18" s="278"/>
      <c r="LK18" s="278"/>
      <c r="LL18" s="278"/>
      <c r="LM18" s="278"/>
      <c r="LN18" s="278"/>
      <c r="LO18" s="278"/>
      <c r="LP18" s="278"/>
      <c r="LQ18" s="278"/>
      <c r="LR18" s="278"/>
      <c r="LS18" s="278"/>
      <c r="LT18" s="278"/>
      <c r="LU18" s="278"/>
      <c r="LV18" s="278"/>
      <c r="LW18" s="278"/>
      <c r="LX18" s="278"/>
      <c r="LY18" s="278"/>
      <c r="LZ18" s="278"/>
      <c r="MA18" s="278"/>
      <c r="MB18" s="278"/>
      <c r="MC18" s="278"/>
      <c r="MD18" s="278"/>
      <c r="ME18" s="278"/>
      <c r="MF18" s="278"/>
      <c r="MG18" s="278"/>
      <c r="MH18" s="278"/>
      <c r="MI18" s="278"/>
      <c r="MJ18" s="278"/>
      <c r="MK18" s="278"/>
      <c r="ML18" s="278"/>
      <c r="MM18" s="278"/>
      <c r="MN18" s="278"/>
      <c r="MO18" s="278"/>
      <c r="MP18" s="278"/>
      <c r="MQ18" s="278"/>
      <c r="MR18" s="278"/>
      <c r="MS18" s="278"/>
      <c r="MT18" s="278"/>
      <c r="MU18" s="278"/>
      <c r="MV18" s="278"/>
      <c r="MW18" s="278"/>
      <c r="MX18" s="278"/>
      <c r="MY18" s="278"/>
      <c r="MZ18" s="278"/>
      <c r="NA18" s="278"/>
      <c r="NB18" s="278"/>
      <c r="NC18" s="278"/>
      <c r="ND18" s="278"/>
      <c r="NE18" s="278"/>
      <c r="NF18" s="278"/>
      <c r="NG18" s="278"/>
      <c r="NH18" s="278"/>
      <c r="NI18" s="278"/>
      <c r="NJ18" s="278"/>
      <c r="NK18" s="278"/>
      <c r="NL18" s="278"/>
      <c r="NM18" s="278"/>
      <c r="NN18" s="278"/>
      <c r="NO18" s="278"/>
      <c r="NP18" s="278"/>
      <c r="NQ18" s="278"/>
      <c r="NR18" s="278"/>
      <c r="NS18" s="278"/>
      <c r="NT18" s="278"/>
      <c r="NU18" s="278"/>
      <c r="NV18" s="278"/>
      <c r="NW18" s="278"/>
      <c r="NX18" s="278"/>
      <c r="NY18" s="278"/>
      <c r="NZ18" s="278"/>
      <c r="OA18" s="278"/>
      <c r="OB18" s="278"/>
      <c r="OC18" s="278"/>
      <c r="OD18" s="278"/>
      <c r="OE18" s="278"/>
      <c r="OF18" s="278"/>
      <c r="OG18" s="278"/>
      <c r="OH18" s="278"/>
      <c r="OI18" s="278"/>
      <c r="OJ18" s="278"/>
      <c r="OK18" s="278"/>
      <c r="OL18" s="278"/>
      <c r="OM18" s="278"/>
      <c r="ON18" s="278"/>
      <c r="OO18" s="278"/>
      <c r="OP18" s="278"/>
      <c r="OQ18" s="278"/>
      <c r="OR18" s="278"/>
      <c r="OS18" s="278"/>
      <c r="OT18" s="278"/>
      <c r="OU18" s="278"/>
      <c r="OV18" s="278"/>
      <c r="OW18" s="278"/>
      <c r="OX18" s="278"/>
      <c r="OY18" s="278"/>
      <c r="OZ18" s="278"/>
      <c r="PA18" s="278"/>
      <c r="PB18" s="278"/>
      <c r="PC18" s="278"/>
      <c r="PD18" s="278"/>
      <c r="PE18" s="278"/>
      <c r="PF18" s="278"/>
      <c r="PG18" s="278"/>
      <c r="PH18" s="278"/>
      <c r="PI18" s="278"/>
      <c r="PJ18" s="278"/>
      <c r="PK18" s="278"/>
      <c r="PL18" s="278"/>
      <c r="PM18" s="278"/>
      <c r="PN18" s="278"/>
      <c r="PO18" s="278"/>
      <c r="PP18" s="278"/>
      <c r="PQ18" s="278"/>
      <c r="PR18" s="278"/>
      <c r="PS18" s="278"/>
      <c r="PT18" s="278"/>
      <c r="PU18" s="278"/>
      <c r="PV18" s="278"/>
      <c r="PW18" s="278"/>
      <c r="PX18" s="278"/>
      <c r="PY18" s="278"/>
      <c r="PZ18" s="278"/>
      <c r="QA18" s="278"/>
      <c r="QB18" s="278"/>
      <c r="QC18" s="278"/>
      <c r="QD18" s="278"/>
      <c r="QE18" s="278"/>
      <c r="QF18" s="278"/>
      <c r="QG18" s="278"/>
      <c r="QH18" s="278"/>
      <c r="QI18" s="278"/>
      <c r="QJ18" s="278"/>
      <c r="QK18" s="278"/>
      <c r="QL18" s="278"/>
      <c r="QM18" s="278"/>
      <c r="QN18" s="278"/>
      <c r="QO18" s="278"/>
      <c r="QP18" s="278"/>
      <c r="QQ18" s="278"/>
      <c r="QR18" s="278"/>
      <c r="QS18" s="278"/>
      <c r="QT18" s="278"/>
      <c r="QU18" s="278"/>
      <c r="QV18" s="278"/>
      <c r="QW18" s="278"/>
      <c r="QX18" s="278"/>
      <c r="QY18" s="278"/>
      <c r="QZ18" s="278"/>
      <c r="RA18" s="278"/>
      <c r="RB18" s="278"/>
      <c r="RC18" s="278"/>
      <c r="RD18" s="278"/>
      <c r="RE18" s="278"/>
      <c r="RF18" s="278"/>
      <c r="RG18" s="278"/>
      <c r="RH18" s="278"/>
      <c r="RI18" s="278"/>
      <c r="RJ18" s="278"/>
      <c r="RK18" s="278"/>
      <c r="RL18" s="278"/>
      <c r="RM18" s="278"/>
      <c r="RN18" s="278"/>
      <c r="RO18" s="278"/>
      <c r="RP18" s="278"/>
      <c r="RQ18" s="278"/>
      <c r="RR18" s="278"/>
      <c r="RS18" s="278"/>
      <c r="RT18" s="278"/>
      <c r="RU18" s="278"/>
      <c r="RV18" s="278"/>
      <c r="RW18" s="278"/>
      <c r="RX18" s="278"/>
      <c r="RY18" s="278"/>
      <c r="RZ18" s="278"/>
      <c r="SA18" s="278"/>
      <c r="SB18" s="278"/>
      <c r="SC18" s="278"/>
      <c r="SD18" s="278"/>
      <c r="SE18" s="278"/>
      <c r="SF18" s="278"/>
      <c r="SG18" s="278"/>
      <c r="SH18" s="278"/>
      <c r="SI18" s="278"/>
      <c r="SJ18" s="278"/>
      <c r="SK18" s="278"/>
      <c r="SL18" s="278"/>
      <c r="SM18" s="278"/>
      <c r="SN18" s="278"/>
      <c r="SO18" s="278"/>
      <c r="SP18" s="278"/>
      <c r="SQ18" s="278"/>
      <c r="SR18" s="278"/>
      <c r="SS18" s="278"/>
      <c r="ST18" s="278"/>
      <c r="SU18" s="278"/>
      <c r="SV18" s="278"/>
      <c r="SW18" s="278"/>
      <c r="SX18" s="278"/>
      <c r="SY18" s="278"/>
      <c r="SZ18" s="278"/>
      <c r="TA18" s="278"/>
      <c r="TB18" s="278"/>
      <c r="TC18" s="278"/>
      <c r="TD18" s="278"/>
      <c r="TE18" s="278"/>
      <c r="TF18" s="278"/>
      <c r="TG18" s="278"/>
      <c r="TH18" s="278"/>
      <c r="TI18" s="278"/>
      <c r="TJ18" s="278"/>
      <c r="TK18" s="278"/>
      <c r="TL18" s="278"/>
      <c r="TM18" s="278"/>
      <c r="TN18" s="278"/>
      <c r="TO18" s="278"/>
      <c r="TP18" s="278"/>
      <c r="TQ18" s="278"/>
      <c r="TR18" s="278"/>
      <c r="TS18" s="278"/>
      <c r="TT18" s="278"/>
      <c r="TU18" s="278"/>
      <c r="TV18" s="278"/>
      <c r="TW18" s="278"/>
      <c r="TX18" s="278"/>
      <c r="TY18" s="278"/>
      <c r="TZ18" s="278"/>
      <c r="UA18" s="278"/>
      <c r="UB18" s="278"/>
      <c r="UC18" s="278"/>
      <c r="UD18" s="278"/>
      <c r="UE18" s="278"/>
      <c r="UF18" s="278"/>
      <c r="UG18" s="278"/>
      <c r="UH18" s="278"/>
      <c r="UI18" s="278"/>
      <c r="UJ18" s="278"/>
      <c r="UK18" s="278"/>
      <c r="UL18" s="278"/>
      <c r="UM18" s="278"/>
      <c r="UN18" s="278"/>
      <c r="UO18" s="278"/>
      <c r="UP18" s="278"/>
      <c r="UQ18" s="278"/>
      <c r="UR18" s="278"/>
      <c r="US18" s="278"/>
      <c r="UT18" s="278"/>
      <c r="UU18" s="278"/>
      <c r="UV18" s="278"/>
      <c r="UW18" s="278"/>
      <c r="UX18" s="278"/>
      <c r="UY18" s="278"/>
      <c r="UZ18" s="278"/>
      <c r="VA18" s="278"/>
      <c r="VB18" s="278"/>
      <c r="VC18" s="278"/>
      <c r="VD18" s="278"/>
      <c r="VE18" s="278"/>
      <c r="VF18" s="278"/>
      <c r="VG18" s="278"/>
      <c r="VH18" s="278"/>
      <c r="VI18" s="278"/>
      <c r="VJ18" s="278"/>
      <c r="VK18" s="278"/>
      <c r="VL18" s="278"/>
      <c r="VM18" s="278"/>
      <c r="VN18" s="278"/>
      <c r="VO18" s="278"/>
      <c r="VP18" s="278"/>
      <c r="VQ18" s="278"/>
      <c r="VR18" s="278"/>
      <c r="VS18" s="278"/>
      <c r="VT18" s="278"/>
      <c r="VU18" s="278"/>
      <c r="VV18" s="278"/>
      <c r="VW18" s="278"/>
      <c r="VX18" s="278"/>
      <c r="VY18" s="278"/>
      <c r="VZ18" s="278"/>
      <c r="WA18" s="278"/>
      <c r="WB18" s="278"/>
      <c r="WC18" s="278"/>
      <c r="WD18" s="278"/>
      <c r="WE18" s="278"/>
    </row>
    <row r="19" spans="1:603" s="259" customFormat="1" x14ac:dyDescent="0.4">
      <c r="A19" s="275"/>
      <c r="B19" s="275"/>
      <c r="C19" s="275"/>
      <c r="D19" s="275"/>
      <c r="E19" s="275"/>
      <c r="F19" s="275"/>
      <c r="G19" s="275"/>
      <c r="H19" s="275"/>
      <c r="I19" s="275"/>
      <c r="J19" s="278"/>
      <c r="K19" s="278"/>
      <c r="L19" s="279"/>
      <c r="M19" s="279"/>
      <c r="N19" s="278"/>
      <c r="O19" s="278"/>
      <c r="P19" s="279"/>
      <c r="Q19" s="279"/>
      <c r="R19" s="278"/>
      <c r="S19" s="278"/>
      <c r="T19" s="279"/>
      <c r="U19" s="279"/>
      <c r="V19" s="278"/>
      <c r="W19" s="278"/>
      <c r="X19" s="279"/>
      <c r="Y19" s="279"/>
      <c r="Z19" s="278"/>
      <c r="AA19" s="278"/>
      <c r="AB19" s="279"/>
      <c r="AC19" s="279"/>
      <c r="AD19" s="278"/>
      <c r="AE19" s="278"/>
      <c r="AF19" s="279"/>
      <c r="AG19" s="279"/>
      <c r="AH19" s="278"/>
      <c r="AI19" s="278"/>
      <c r="AJ19" s="279"/>
      <c r="AK19" s="279"/>
      <c r="AL19" s="278"/>
      <c r="AM19" s="278"/>
      <c r="AN19" s="279"/>
      <c r="AO19" s="279"/>
      <c r="AP19" s="278"/>
      <c r="AQ19" s="278"/>
      <c r="AR19" s="279"/>
      <c r="AS19" s="279"/>
      <c r="AT19" s="278"/>
      <c r="AU19" s="278"/>
      <c r="AV19" s="279"/>
      <c r="AW19" s="279"/>
      <c r="AX19" s="278"/>
      <c r="AY19" s="278"/>
      <c r="AZ19" s="279"/>
      <c r="BA19" s="279"/>
      <c r="BB19" s="278"/>
      <c r="BC19" s="278"/>
      <c r="BD19" s="279"/>
      <c r="BE19" s="279"/>
      <c r="BF19" s="278"/>
      <c r="BG19" s="278"/>
      <c r="BH19" s="278"/>
      <c r="BI19" s="278"/>
      <c r="BJ19" s="278"/>
      <c r="BK19" s="278"/>
      <c r="BL19" s="278"/>
      <c r="BM19" s="278"/>
      <c r="BN19" s="278"/>
      <c r="BO19" s="278"/>
      <c r="BP19" s="278"/>
      <c r="BQ19" s="278"/>
      <c r="BR19" s="278"/>
      <c r="BS19" s="278"/>
      <c r="BT19" s="278"/>
      <c r="BU19" s="278"/>
      <c r="BV19" s="278"/>
      <c r="BW19" s="278"/>
      <c r="BX19" s="278"/>
      <c r="BY19" s="278"/>
      <c r="BZ19" s="278"/>
      <c r="CA19" s="278"/>
      <c r="CB19" s="278"/>
      <c r="CC19" s="278"/>
      <c r="CD19" s="278"/>
      <c r="CE19" s="278"/>
      <c r="CF19" s="278"/>
      <c r="CG19" s="278"/>
      <c r="CH19" s="278"/>
      <c r="CI19" s="278"/>
      <c r="CJ19" s="278"/>
      <c r="CK19" s="278"/>
      <c r="CL19" s="278"/>
      <c r="CM19" s="278"/>
      <c r="CN19" s="278"/>
      <c r="CO19" s="278"/>
      <c r="CP19" s="278"/>
      <c r="CQ19" s="278"/>
      <c r="CR19" s="278"/>
      <c r="CS19" s="278"/>
      <c r="CT19" s="278"/>
      <c r="CU19" s="278"/>
      <c r="CV19" s="278"/>
      <c r="CW19" s="278"/>
      <c r="CX19" s="278"/>
      <c r="CY19" s="278"/>
      <c r="CZ19" s="278"/>
      <c r="DA19" s="278"/>
      <c r="DB19" s="278"/>
      <c r="DC19" s="278"/>
      <c r="DD19" s="278"/>
      <c r="DE19" s="278"/>
      <c r="DF19" s="278"/>
      <c r="DG19" s="278"/>
      <c r="DH19" s="278"/>
      <c r="DI19" s="278"/>
      <c r="DJ19" s="278"/>
      <c r="DK19" s="278"/>
      <c r="DL19" s="278"/>
      <c r="DM19" s="278"/>
      <c r="DN19" s="278"/>
      <c r="DO19" s="278"/>
      <c r="DP19" s="278"/>
      <c r="DQ19" s="278"/>
      <c r="DR19" s="278"/>
      <c r="DS19" s="278"/>
      <c r="DT19" s="278"/>
      <c r="DU19" s="278"/>
      <c r="DV19" s="278"/>
      <c r="DW19" s="278"/>
      <c r="DX19" s="278"/>
      <c r="DY19" s="278"/>
      <c r="DZ19" s="278"/>
      <c r="EA19" s="278"/>
      <c r="EB19" s="278"/>
      <c r="EC19" s="278"/>
      <c r="ED19" s="278"/>
      <c r="EE19" s="278"/>
      <c r="EF19" s="278"/>
      <c r="EG19" s="278"/>
      <c r="EH19" s="278"/>
      <c r="EI19" s="278"/>
      <c r="EJ19" s="278"/>
      <c r="EK19" s="278"/>
      <c r="EL19" s="278"/>
      <c r="EM19" s="278"/>
      <c r="EN19" s="278"/>
      <c r="EO19" s="278"/>
      <c r="EP19" s="278"/>
      <c r="EQ19" s="278"/>
      <c r="ER19" s="278"/>
      <c r="ES19" s="278"/>
      <c r="ET19" s="278"/>
      <c r="EU19" s="278"/>
      <c r="EV19" s="278"/>
      <c r="EW19" s="278"/>
      <c r="EX19" s="278"/>
      <c r="EY19" s="278"/>
      <c r="EZ19" s="278"/>
      <c r="FA19" s="278"/>
      <c r="FB19" s="278"/>
      <c r="FC19" s="278"/>
      <c r="FD19" s="278"/>
      <c r="FE19" s="278"/>
      <c r="FF19" s="278"/>
      <c r="FG19" s="278"/>
      <c r="FH19" s="278"/>
      <c r="FI19" s="278"/>
      <c r="FJ19" s="278"/>
      <c r="FK19" s="278"/>
      <c r="FL19" s="278"/>
      <c r="FM19" s="278"/>
      <c r="FN19" s="278"/>
      <c r="FO19" s="278"/>
      <c r="FP19" s="278"/>
      <c r="FQ19" s="278"/>
      <c r="FR19" s="278"/>
      <c r="FS19" s="278"/>
      <c r="FT19" s="278"/>
      <c r="FU19" s="278"/>
      <c r="FV19" s="278"/>
      <c r="FW19" s="278"/>
      <c r="FX19" s="278"/>
      <c r="FY19" s="278"/>
      <c r="FZ19" s="278"/>
      <c r="GA19" s="278"/>
      <c r="GB19" s="278"/>
      <c r="GC19" s="278"/>
      <c r="GD19" s="278"/>
      <c r="GE19" s="278"/>
      <c r="GF19" s="278"/>
      <c r="GG19" s="278"/>
      <c r="GH19" s="278"/>
      <c r="GI19" s="278"/>
      <c r="GJ19" s="278"/>
      <c r="GK19" s="278"/>
      <c r="GL19" s="278"/>
      <c r="GM19" s="278"/>
      <c r="GN19" s="278"/>
      <c r="GO19" s="278"/>
      <c r="GP19" s="278"/>
      <c r="GQ19" s="278"/>
      <c r="GR19" s="278"/>
      <c r="GS19" s="278"/>
      <c r="GT19" s="278"/>
      <c r="GU19" s="278"/>
      <c r="GV19" s="278"/>
      <c r="GW19" s="278"/>
      <c r="GX19" s="278"/>
      <c r="GY19" s="278"/>
      <c r="GZ19" s="278"/>
      <c r="HA19" s="278"/>
      <c r="HB19" s="278"/>
      <c r="HC19" s="278"/>
      <c r="HD19" s="278"/>
      <c r="HE19" s="278"/>
      <c r="HF19" s="278"/>
      <c r="HG19" s="278"/>
      <c r="HH19" s="278"/>
      <c r="HI19" s="278"/>
      <c r="HJ19" s="278"/>
      <c r="HK19" s="278"/>
      <c r="HL19" s="278"/>
      <c r="HM19" s="278"/>
      <c r="HN19" s="278"/>
      <c r="HO19" s="278"/>
      <c r="HP19" s="278"/>
      <c r="HQ19" s="278"/>
      <c r="HR19" s="278"/>
      <c r="HS19" s="278"/>
      <c r="HT19" s="278"/>
      <c r="HU19" s="278"/>
      <c r="HV19" s="278"/>
      <c r="HW19" s="278"/>
      <c r="HX19" s="278"/>
      <c r="HY19" s="278"/>
      <c r="HZ19" s="278"/>
      <c r="IA19" s="278"/>
      <c r="IB19" s="278"/>
      <c r="IC19" s="278"/>
      <c r="ID19" s="278"/>
      <c r="IE19" s="278"/>
      <c r="IF19" s="278"/>
      <c r="IG19" s="278"/>
      <c r="IH19" s="278"/>
      <c r="II19" s="278"/>
      <c r="IJ19" s="278"/>
      <c r="IK19" s="278"/>
      <c r="IL19" s="278"/>
      <c r="IM19" s="278"/>
      <c r="IN19" s="278"/>
      <c r="IO19" s="278"/>
      <c r="IP19" s="278"/>
      <c r="IQ19" s="278"/>
      <c r="IR19" s="278"/>
      <c r="IS19" s="278"/>
      <c r="IT19" s="278"/>
      <c r="IU19" s="278"/>
      <c r="IV19" s="278"/>
      <c r="IW19" s="278"/>
      <c r="IX19" s="278"/>
      <c r="IY19" s="278"/>
      <c r="IZ19" s="278"/>
      <c r="JA19" s="278"/>
      <c r="JB19" s="278"/>
      <c r="JC19" s="278"/>
      <c r="JD19" s="278"/>
      <c r="JE19" s="278"/>
      <c r="JF19" s="278"/>
      <c r="JG19" s="278"/>
      <c r="JH19" s="278"/>
      <c r="JI19" s="278"/>
      <c r="JJ19" s="278"/>
      <c r="JK19" s="278"/>
      <c r="JL19" s="278"/>
      <c r="JM19" s="278"/>
      <c r="JN19" s="278"/>
      <c r="JO19" s="278"/>
      <c r="JP19" s="278"/>
      <c r="JQ19" s="278"/>
      <c r="JR19" s="278"/>
      <c r="JS19" s="278"/>
      <c r="JT19" s="278"/>
      <c r="JU19" s="278"/>
      <c r="JV19" s="278"/>
      <c r="JW19" s="278"/>
      <c r="JX19" s="278"/>
      <c r="JY19" s="278"/>
      <c r="JZ19" s="278"/>
      <c r="KA19" s="278"/>
      <c r="KB19" s="278"/>
      <c r="KC19" s="278"/>
      <c r="KD19" s="278"/>
      <c r="KE19" s="278"/>
      <c r="KF19" s="278"/>
      <c r="KG19" s="278"/>
      <c r="KH19" s="278"/>
      <c r="KI19" s="278"/>
      <c r="KJ19" s="278"/>
      <c r="KK19" s="278"/>
      <c r="KL19" s="278"/>
      <c r="KM19" s="278"/>
      <c r="KN19" s="278"/>
      <c r="KO19" s="278"/>
      <c r="KP19" s="278"/>
      <c r="KQ19" s="278"/>
      <c r="KR19" s="278"/>
      <c r="KS19" s="278"/>
      <c r="KT19" s="278"/>
      <c r="KU19" s="278"/>
      <c r="KV19" s="278"/>
      <c r="KW19" s="278"/>
      <c r="KX19" s="278"/>
      <c r="KY19" s="278"/>
      <c r="KZ19" s="278"/>
      <c r="LA19" s="278"/>
      <c r="LB19" s="278"/>
      <c r="LC19" s="278"/>
      <c r="LD19" s="278"/>
      <c r="LE19" s="278"/>
      <c r="LF19" s="278"/>
      <c r="LG19" s="278"/>
      <c r="LH19" s="278"/>
      <c r="LI19" s="278"/>
      <c r="LJ19" s="278"/>
      <c r="LK19" s="278"/>
      <c r="LL19" s="278"/>
      <c r="LM19" s="278"/>
      <c r="LN19" s="278"/>
      <c r="LO19" s="278"/>
      <c r="LP19" s="278"/>
      <c r="LQ19" s="278"/>
      <c r="LR19" s="278"/>
      <c r="LS19" s="278"/>
      <c r="LT19" s="278"/>
      <c r="LU19" s="278"/>
      <c r="LV19" s="278"/>
      <c r="LW19" s="278"/>
      <c r="LX19" s="278"/>
      <c r="LY19" s="278"/>
      <c r="LZ19" s="278"/>
      <c r="MA19" s="278"/>
      <c r="MB19" s="278"/>
      <c r="MC19" s="278"/>
      <c r="MD19" s="278"/>
      <c r="ME19" s="278"/>
      <c r="MF19" s="278"/>
      <c r="MG19" s="278"/>
      <c r="MH19" s="278"/>
      <c r="MI19" s="278"/>
      <c r="MJ19" s="278"/>
      <c r="MK19" s="278"/>
      <c r="ML19" s="278"/>
      <c r="MM19" s="278"/>
      <c r="MN19" s="278"/>
      <c r="MO19" s="278"/>
      <c r="MP19" s="278"/>
      <c r="MQ19" s="278"/>
      <c r="MR19" s="278"/>
      <c r="MS19" s="278"/>
      <c r="MT19" s="278"/>
      <c r="MU19" s="278"/>
      <c r="MV19" s="278"/>
      <c r="MW19" s="278"/>
      <c r="MX19" s="278"/>
      <c r="MY19" s="278"/>
      <c r="MZ19" s="278"/>
      <c r="NA19" s="278"/>
      <c r="NB19" s="278"/>
      <c r="NC19" s="278"/>
      <c r="ND19" s="278"/>
      <c r="NE19" s="278"/>
      <c r="NF19" s="278"/>
      <c r="NG19" s="278"/>
      <c r="NH19" s="278"/>
      <c r="NI19" s="278"/>
      <c r="NJ19" s="278"/>
      <c r="NK19" s="278"/>
      <c r="NL19" s="278"/>
      <c r="NM19" s="278"/>
      <c r="NN19" s="278"/>
      <c r="NO19" s="278"/>
      <c r="NP19" s="278"/>
      <c r="NQ19" s="278"/>
      <c r="NR19" s="278"/>
      <c r="NS19" s="278"/>
      <c r="NT19" s="278"/>
      <c r="NU19" s="278"/>
      <c r="NV19" s="278"/>
      <c r="NW19" s="278"/>
      <c r="NX19" s="278"/>
      <c r="NY19" s="278"/>
      <c r="NZ19" s="278"/>
      <c r="OA19" s="278"/>
      <c r="OB19" s="278"/>
      <c r="OC19" s="278"/>
      <c r="OD19" s="278"/>
      <c r="OE19" s="278"/>
      <c r="OF19" s="278"/>
      <c r="OG19" s="278"/>
      <c r="OH19" s="278"/>
      <c r="OI19" s="278"/>
      <c r="OJ19" s="278"/>
      <c r="OK19" s="278"/>
      <c r="OL19" s="278"/>
      <c r="OM19" s="278"/>
      <c r="ON19" s="278"/>
      <c r="OO19" s="278"/>
      <c r="OP19" s="278"/>
      <c r="OQ19" s="278"/>
      <c r="OR19" s="278"/>
      <c r="OS19" s="278"/>
      <c r="OT19" s="278"/>
      <c r="OU19" s="278"/>
      <c r="OV19" s="278"/>
      <c r="OW19" s="278"/>
      <c r="OX19" s="278"/>
      <c r="OY19" s="278"/>
      <c r="OZ19" s="278"/>
      <c r="PA19" s="278"/>
      <c r="PB19" s="278"/>
      <c r="PC19" s="278"/>
      <c r="PD19" s="278"/>
      <c r="PE19" s="278"/>
      <c r="PF19" s="278"/>
      <c r="PG19" s="278"/>
      <c r="PH19" s="278"/>
      <c r="PI19" s="278"/>
      <c r="PJ19" s="278"/>
      <c r="PK19" s="278"/>
      <c r="PL19" s="278"/>
      <c r="PM19" s="278"/>
      <c r="PN19" s="278"/>
      <c r="PO19" s="278"/>
      <c r="PP19" s="278"/>
      <c r="PQ19" s="278"/>
      <c r="PR19" s="278"/>
      <c r="PS19" s="278"/>
      <c r="PT19" s="278"/>
      <c r="PU19" s="278"/>
      <c r="PV19" s="278"/>
      <c r="PW19" s="278"/>
      <c r="PX19" s="278"/>
      <c r="PY19" s="278"/>
      <c r="PZ19" s="278"/>
      <c r="QA19" s="278"/>
      <c r="QB19" s="278"/>
      <c r="QC19" s="278"/>
      <c r="QD19" s="278"/>
      <c r="QE19" s="278"/>
      <c r="QF19" s="278"/>
      <c r="QG19" s="278"/>
      <c r="QH19" s="278"/>
      <c r="QI19" s="278"/>
      <c r="QJ19" s="278"/>
      <c r="QK19" s="278"/>
      <c r="QL19" s="278"/>
      <c r="QM19" s="278"/>
      <c r="QN19" s="278"/>
      <c r="QO19" s="278"/>
      <c r="QP19" s="278"/>
      <c r="QQ19" s="278"/>
      <c r="QR19" s="278"/>
      <c r="QS19" s="278"/>
      <c r="QT19" s="278"/>
      <c r="QU19" s="278"/>
      <c r="QV19" s="278"/>
      <c r="QW19" s="278"/>
      <c r="QX19" s="278"/>
      <c r="QY19" s="278"/>
      <c r="QZ19" s="278"/>
      <c r="RA19" s="278"/>
      <c r="RB19" s="278"/>
      <c r="RC19" s="278"/>
      <c r="RD19" s="278"/>
      <c r="RE19" s="278"/>
      <c r="RF19" s="278"/>
      <c r="RG19" s="278"/>
      <c r="RH19" s="278"/>
      <c r="RI19" s="278"/>
      <c r="RJ19" s="278"/>
      <c r="RK19" s="278"/>
      <c r="RL19" s="278"/>
      <c r="RM19" s="278"/>
      <c r="RN19" s="278"/>
      <c r="RO19" s="278"/>
      <c r="RP19" s="278"/>
      <c r="RQ19" s="278"/>
      <c r="RR19" s="278"/>
      <c r="RS19" s="278"/>
      <c r="RT19" s="278"/>
      <c r="RU19" s="278"/>
      <c r="RV19" s="278"/>
      <c r="RW19" s="278"/>
      <c r="RX19" s="278"/>
      <c r="RY19" s="278"/>
      <c r="RZ19" s="278"/>
      <c r="SA19" s="278"/>
      <c r="SB19" s="278"/>
      <c r="SC19" s="278"/>
      <c r="SD19" s="278"/>
      <c r="SE19" s="278"/>
      <c r="SF19" s="278"/>
      <c r="SG19" s="278"/>
      <c r="SH19" s="278"/>
      <c r="SI19" s="278"/>
      <c r="SJ19" s="278"/>
      <c r="SK19" s="278"/>
      <c r="SL19" s="278"/>
      <c r="SM19" s="278"/>
      <c r="SN19" s="278"/>
      <c r="SO19" s="278"/>
      <c r="SP19" s="278"/>
      <c r="SQ19" s="278"/>
      <c r="SR19" s="278"/>
      <c r="SS19" s="278"/>
      <c r="ST19" s="278"/>
      <c r="SU19" s="278"/>
      <c r="SV19" s="278"/>
      <c r="SW19" s="278"/>
      <c r="SX19" s="278"/>
      <c r="SY19" s="278"/>
      <c r="SZ19" s="278"/>
      <c r="TA19" s="278"/>
      <c r="TB19" s="278"/>
      <c r="TC19" s="278"/>
      <c r="TD19" s="278"/>
      <c r="TE19" s="278"/>
      <c r="TF19" s="278"/>
      <c r="TG19" s="278"/>
      <c r="TH19" s="278"/>
      <c r="TI19" s="278"/>
      <c r="TJ19" s="278"/>
      <c r="TK19" s="278"/>
      <c r="TL19" s="278"/>
      <c r="TM19" s="278"/>
      <c r="TN19" s="278"/>
      <c r="TO19" s="278"/>
      <c r="TP19" s="278"/>
      <c r="TQ19" s="278"/>
      <c r="TR19" s="278"/>
      <c r="TS19" s="278"/>
      <c r="TT19" s="278"/>
      <c r="TU19" s="278"/>
      <c r="TV19" s="278"/>
      <c r="TW19" s="278"/>
      <c r="TX19" s="278"/>
      <c r="TY19" s="278"/>
      <c r="TZ19" s="278"/>
      <c r="UA19" s="278"/>
      <c r="UB19" s="278"/>
      <c r="UC19" s="278"/>
      <c r="UD19" s="278"/>
      <c r="UE19" s="278"/>
      <c r="UF19" s="278"/>
      <c r="UG19" s="278"/>
      <c r="UH19" s="278"/>
      <c r="UI19" s="278"/>
      <c r="UJ19" s="278"/>
      <c r="UK19" s="278"/>
      <c r="UL19" s="278"/>
      <c r="UM19" s="278"/>
      <c r="UN19" s="278"/>
      <c r="UO19" s="278"/>
      <c r="UP19" s="278"/>
      <c r="UQ19" s="278"/>
      <c r="UR19" s="278"/>
      <c r="US19" s="278"/>
      <c r="UT19" s="278"/>
      <c r="UU19" s="278"/>
      <c r="UV19" s="278"/>
      <c r="UW19" s="278"/>
      <c r="UX19" s="278"/>
      <c r="UY19" s="278"/>
      <c r="UZ19" s="278"/>
      <c r="VA19" s="278"/>
      <c r="VB19" s="278"/>
      <c r="VC19" s="278"/>
      <c r="VD19" s="278"/>
      <c r="VE19" s="278"/>
      <c r="VF19" s="278"/>
      <c r="VG19" s="278"/>
      <c r="VH19" s="278"/>
      <c r="VI19" s="278"/>
      <c r="VJ19" s="278"/>
      <c r="VK19" s="278"/>
      <c r="VL19" s="278"/>
      <c r="VM19" s="278"/>
      <c r="VN19" s="278"/>
      <c r="VO19" s="278"/>
      <c r="VP19" s="278"/>
      <c r="VQ19" s="278"/>
      <c r="VR19" s="278"/>
      <c r="VS19" s="278"/>
      <c r="VT19" s="278"/>
      <c r="VU19" s="278"/>
      <c r="VV19" s="278"/>
      <c r="VW19" s="278"/>
      <c r="VX19" s="278"/>
      <c r="VY19" s="278"/>
      <c r="VZ19" s="278"/>
      <c r="WA19" s="278"/>
      <c r="WB19" s="278"/>
      <c r="WC19" s="278"/>
      <c r="WD19" s="278"/>
      <c r="WE19" s="278"/>
    </row>
    <row r="20" spans="1:603" s="259" customFormat="1" x14ac:dyDescent="0.4">
      <c r="A20" s="275"/>
      <c r="B20" s="275"/>
      <c r="C20" s="275"/>
      <c r="D20" s="275"/>
      <c r="E20" s="275"/>
      <c r="F20" s="275"/>
      <c r="G20" s="275"/>
      <c r="H20" s="275"/>
      <c r="I20" s="275"/>
      <c r="J20" s="278"/>
      <c r="K20" s="278"/>
      <c r="L20" s="279"/>
      <c r="M20" s="279"/>
      <c r="N20" s="278"/>
      <c r="O20" s="278"/>
      <c r="P20" s="279"/>
      <c r="Q20" s="279"/>
      <c r="R20" s="278"/>
      <c r="S20" s="278"/>
      <c r="T20" s="279"/>
      <c r="U20" s="279"/>
      <c r="V20" s="278"/>
      <c r="W20" s="278"/>
      <c r="X20" s="279"/>
      <c r="Y20" s="279"/>
      <c r="Z20" s="278"/>
      <c r="AA20" s="278"/>
      <c r="AB20" s="279"/>
      <c r="AC20" s="279"/>
      <c r="AD20" s="278"/>
      <c r="AE20" s="278"/>
      <c r="AF20" s="279"/>
      <c r="AG20" s="279"/>
      <c r="AH20" s="278"/>
      <c r="AI20" s="278"/>
      <c r="AJ20" s="279"/>
      <c r="AK20" s="279"/>
      <c r="AL20" s="278"/>
      <c r="AM20" s="278"/>
      <c r="AN20" s="279"/>
      <c r="AO20" s="279"/>
      <c r="AP20" s="278"/>
      <c r="AQ20" s="278"/>
      <c r="AR20" s="279"/>
      <c r="AS20" s="279"/>
      <c r="AT20" s="278"/>
      <c r="AU20" s="278"/>
      <c r="AV20" s="279"/>
      <c r="AW20" s="279"/>
      <c r="AX20" s="278"/>
      <c r="AY20" s="278"/>
      <c r="AZ20" s="279"/>
      <c r="BA20" s="279"/>
      <c r="BB20" s="278"/>
      <c r="BC20" s="278"/>
      <c r="BD20" s="279"/>
      <c r="BE20" s="279"/>
      <c r="BF20" s="278"/>
      <c r="BG20" s="278"/>
      <c r="BH20" s="278"/>
      <c r="BI20" s="278"/>
      <c r="BJ20" s="278"/>
      <c r="BK20" s="278"/>
      <c r="BL20" s="278"/>
      <c r="BM20" s="278"/>
      <c r="BN20" s="278"/>
      <c r="BO20" s="278"/>
      <c r="BP20" s="278"/>
      <c r="BQ20" s="278"/>
      <c r="BR20" s="278"/>
      <c r="BS20" s="278"/>
      <c r="BT20" s="278"/>
      <c r="BU20" s="278"/>
      <c r="BV20" s="278"/>
      <c r="BW20" s="278"/>
      <c r="BX20" s="278"/>
      <c r="BY20" s="278"/>
      <c r="BZ20" s="278"/>
      <c r="CA20" s="278"/>
      <c r="CB20" s="278"/>
      <c r="CC20" s="278"/>
      <c r="CD20" s="278"/>
      <c r="CE20" s="278"/>
      <c r="CF20" s="278"/>
      <c r="CG20" s="278"/>
      <c r="CH20" s="278"/>
      <c r="CI20" s="278"/>
      <c r="CJ20" s="278"/>
      <c r="CK20" s="278"/>
      <c r="CL20" s="278"/>
      <c r="CM20" s="278"/>
      <c r="CN20" s="278"/>
      <c r="CO20" s="278"/>
      <c r="CP20" s="278"/>
      <c r="CQ20" s="278"/>
      <c r="CR20" s="278"/>
      <c r="CS20" s="278"/>
      <c r="CT20" s="278"/>
      <c r="CU20" s="278"/>
      <c r="CV20" s="278"/>
      <c r="CW20" s="278"/>
      <c r="CX20" s="278"/>
      <c r="CY20" s="278"/>
      <c r="CZ20" s="278"/>
      <c r="DA20" s="278"/>
      <c r="DB20" s="278"/>
      <c r="DC20" s="278"/>
      <c r="DD20" s="278"/>
      <c r="DE20" s="278"/>
      <c r="DF20" s="278"/>
      <c r="DG20" s="278"/>
      <c r="DH20" s="278"/>
      <c r="DI20" s="278"/>
      <c r="DJ20" s="278"/>
      <c r="DK20" s="278"/>
      <c r="DL20" s="278"/>
      <c r="DM20" s="278"/>
      <c r="DN20" s="278"/>
      <c r="DO20" s="278"/>
      <c r="DP20" s="278"/>
      <c r="DQ20" s="278"/>
      <c r="DR20" s="278"/>
      <c r="DS20" s="278"/>
      <c r="DT20" s="278"/>
      <c r="DU20" s="278"/>
      <c r="DV20" s="278"/>
      <c r="DW20" s="278"/>
      <c r="DX20" s="278"/>
      <c r="DY20" s="278"/>
      <c r="DZ20" s="278"/>
      <c r="EA20" s="278"/>
      <c r="EB20" s="278"/>
      <c r="EC20" s="278"/>
      <c r="ED20" s="278"/>
      <c r="EE20" s="278"/>
      <c r="EF20" s="278"/>
      <c r="EG20" s="278"/>
      <c r="EH20" s="278"/>
      <c r="EI20" s="278"/>
      <c r="EJ20" s="278"/>
      <c r="EK20" s="278"/>
      <c r="EL20" s="278"/>
      <c r="EM20" s="278"/>
      <c r="EN20" s="278"/>
      <c r="EO20" s="278"/>
      <c r="EP20" s="278"/>
      <c r="EQ20" s="278"/>
      <c r="ER20" s="278"/>
      <c r="ES20" s="278"/>
      <c r="ET20" s="278"/>
      <c r="EU20" s="278"/>
      <c r="EV20" s="278"/>
      <c r="EW20" s="278"/>
      <c r="EX20" s="278"/>
      <c r="EY20" s="278"/>
      <c r="EZ20" s="278"/>
      <c r="FA20" s="278"/>
      <c r="FB20" s="278"/>
      <c r="FC20" s="278"/>
      <c r="FD20" s="278"/>
      <c r="FE20" s="278"/>
      <c r="FF20" s="278"/>
      <c r="FG20" s="278"/>
      <c r="FH20" s="278"/>
      <c r="FI20" s="278"/>
      <c r="FJ20" s="278"/>
      <c r="FK20" s="278"/>
      <c r="FL20" s="278"/>
      <c r="FM20" s="278"/>
      <c r="FN20" s="278"/>
      <c r="FO20" s="278"/>
      <c r="FP20" s="278"/>
      <c r="FQ20" s="278"/>
      <c r="FR20" s="278"/>
      <c r="FS20" s="278"/>
      <c r="FT20" s="278"/>
      <c r="FU20" s="278"/>
      <c r="FV20" s="278"/>
      <c r="FW20" s="278"/>
      <c r="FX20" s="278"/>
      <c r="FY20" s="278"/>
      <c r="FZ20" s="278"/>
      <c r="GA20" s="278"/>
      <c r="GB20" s="278"/>
      <c r="GC20" s="278"/>
      <c r="GD20" s="278"/>
      <c r="GE20" s="278"/>
      <c r="GF20" s="278"/>
      <c r="GG20" s="278"/>
      <c r="GH20" s="278"/>
      <c r="GI20" s="278"/>
      <c r="GJ20" s="278"/>
      <c r="GK20" s="278"/>
      <c r="GL20" s="278"/>
      <c r="GM20" s="278"/>
      <c r="GN20" s="278"/>
      <c r="GO20" s="278"/>
      <c r="GP20" s="278"/>
      <c r="GQ20" s="278"/>
      <c r="GR20" s="278"/>
      <c r="GS20" s="278"/>
      <c r="GT20" s="278"/>
      <c r="GU20" s="278"/>
      <c r="GV20" s="278"/>
      <c r="GW20" s="278"/>
      <c r="GX20" s="278"/>
      <c r="GY20" s="278"/>
      <c r="GZ20" s="278"/>
      <c r="HA20" s="278"/>
      <c r="HB20" s="278"/>
      <c r="HC20" s="278"/>
      <c r="HD20" s="278"/>
      <c r="HE20" s="278"/>
      <c r="HF20" s="278"/>
      <c r="HG20" s="278"/>
      <c r="HH20" s="278"/>
      <c r="HI20" s="278"/>
      <c r="HJ20" s="278"/>
      <c r="HK20" s="278"/>
      <c r="HL20" s="278"/>
      <c r="HM20" s="278"/>
      <c r="HN20" s="278"/>
      <c r="HO20" s="278"/>
      <c r="HP20" s="278"/>
      <c r="HQ20" s="278"/>
      <c r="HR20" s="278"/>
      <c r="HS20" s="278"/>
      <c r="HT20" s="278"/>
      <c r="HU20" s="278"/>
      <c r="HV20" s="278"/>
      <c r="HW20" s="278"/>
      <c r="HX20" s="278"/>
      <c r="HY20" s="278"/>
      <c r="HZ20" s="278"/>
      <c r="IA20" s="278"/>
      <c r="IB20" s="278"/>
      <c r="IC20" s="278"/>
      <c r="ID20" s="278"/>
      <c r="IE20" s="278"/>
      <c r="IF20" s="278"/>
      <c r="IG20" s="278"/>
      <c r="IH20" s="278"/>
      <c r="II20" s="278"/>
      <c r="IJ20" s="278"/>
      <c r="IK20" s="278"/>
      <c r="IL20" s="278"/>
      <c r="IM20" s="278"/>
      <c r="IN20" s="278"/>
      <c r="IO20" s="278"/>
      <c r="IP20" s="278"/>
      <c r="IQ20" s="278"/>
      <c r="IR20" s="278"/>
      <c r="IS20" s="278"/>
      <c r="IT20" s="278"/>
      <c r="IU20" s="278"/>
      <c r="IV20" s="278"/>
      <c r="IW20" s="278"/>
      <c r="IX20" s="278"/>
      <c r="IY20" s="278"/>
      <c r="IZ20" s="278"/>
      <c r="JA20" s="278"/>
      <c r="JB20" s="278"/>
      <c r="JC20" s="278"/>
      <c r="JD20" s="278"/>
      <c r="JE20" s="278"/>
      <c r="JF20" s="278"/>
      <c r="JG20" s="278"/>
      <c r="JH20" s="278"/>
      <c r="JI20" s="278"/>
      <c r="JJ20" s="278"/>
      <c r="JK20" s="278"/>
      <c r="JL20" s="278"/>
      <c r="JM20" s="278"/>
      <c r="JN20" s="278"/>
      <c r="JO20" s="278"/>
      <c r="JP20" s="278"/>
      <c r="JQ20" s="278"/>
      <c r="JR20" s="278"/>
      <c r="JS20" s="278"/>
      <c r="JT20" s="278"/>
      <c r="JU20" s="278"/>
      <c r="JV20" s="278"/>
      <c r="JW20" s="278"/>
      <c r="JX20" s="278"/>
      <c r="JY20" s="278"/>
      <c r="JZ20" s="278"/>
      <c r="KA20" s="278"/>
      <c r="KB20" s="278"/>
      <c r="KC20" s="278"/>
      <c r="KD20" s="278"/>
      <c r="KE20" s="278"/>
      <c r="KF20" s="278"/>
      <c r="KG20" s="278"/>
      <c r="KH20" s="278"/>
      <c r="KI20" s="278"/>
      <c r="KJ20" s="278"/>
      <c r="KK20" s="278"/>
      <c r="KL20" s="278"/>
      <c r="KM20" s="278"/>
      <c r="KN20" s="278"/>
      <c r="KO20" s="278"/>
      <c r="KP20" s="278"/>
      <c r="KQ20" s="278"/>
      <c r="KR20" s="278"/>
      <c r="KS20" s="278"/>
      <c r="KT20" s="278"/>
      <c r="KU20" s="278"/>
      <c r="KV20" s="278"/>
      <c r="KW20" s="278"/>
      <c r="KX20" s="278"/>
      <c r="KY20" s="278"/>
      <c r="KZ20" s="278"/>
      <c r="LA20" s="278"/>
      <c r="LB20" s="278"/>
      <c r="LC20" s="278"/>
      <c r="LD20" s="278"/>
      <c r="LE20" s="278"/>
      <c r="LF20" s="278"/>
      <c r="LG20" s="278"/>
      <c r="LH20" s="278"/>
      <c r="LI20" s="278"/>
      <c r="LJ20" s="278"/>
      <c r="LK20" s="278"/>
      <c r="LL20" s="278"/>
      <c r="LM20" s="278"/>
      <c r="LN20" s="278"/>
      <c r="LO20" s="278"/>
      <c r="LP20" s="278"/>
      <c r="LQ20" s="278"/>
      <c r="LR20" s="278"/>
      <c r="LS20" s="278"/>
      <c r="LT20" s="278"/>
      <c r="LU20" s="278"/>
      <c r="LV20" s="278"/>
      <c r="LW20" s="278"/>
      <c r="LX20" s="278"/>
      <c r="LY20" s="278"/>
      <c r="LZ20" s="278"/>
      <c r="MA20" s="278"/>
      <c r="MB20" s="278"/>
      <c r="MC20" s="278"/>
      <c r="MD20" s="278"/>
      <c r="ME20" s="278"/>
      <c r="MF20" s="278"/>
      <c r="MG20" s="278"/>
      <c r="MH20" s="278"/>
      <c r="MI20" s="278"/>
      <c r="MJ20" s="278"/>
      <c r="MK20" s="278"/>
      <c r="ML20" s="278"/>
      <c r="MM20" s="278"/>
      <c r="MN20" s="278"/>
      <c r="MO20" s="278"/>
      <c r="MP20" s="278"/>
      <c r="MQ20" s="278"/>
      <c r="MR20" s="278"/>
      <c r="MS20" s="278"/>
      <c r="MT20" s="278"/>
      <c r="MU20" s="278"/>
      <c r="MV20" s="278"/>
      <c r="MW20" s="278"/>
      <c r="MX20" s="278"/>
      <c r="MY20" s="278"/>
      <c r="MZ20" s="278"/>
      <c r="NA20" s="278"/>
      <c r="NB20" s="278"/>
      <c r="NC20" s="278"/>
      <c r="ND20" s="278"/>
      <c r="NE20" s="278"/>
      <c r="NF20" s="278"/>
      <c r="NG20" s="278"/>
      <c r="NH20" s="278"/>
      <c r="NI20" s="278"/>
      <c r="NJ20" s="278"/>
      <c r="NK20" s="278"/>
      <c r="NL20" s="278"/>
      <c r="NM20" s="278"/>
      <c r="NN20" s="278"/>
      <c r="NO20" s="278"/>
      <c r="NP20" s="278"/>
      <c r="NQ20" s="278"/>
      <c r="NR20" s="278"/>
      <c r="NS20" s="278"/>
      <c r="NT20" s="278"/>
      <c r="NU20" s="278"/>
      <c r="NV20" s="278"/>
      <c r="NW20" s="278"/>
      <c r="NX20" s="278"/>
      <c r="NY20" s="278"/>
      <c r="NZ20" s="278"/>
      <c r="OA20" s="278"/>
      <c r="OB20" s="278"/>
      <c r="OC20" s="278"/>
      <c r="OD20" s="278"/>
      <c r="OE20" s="278"/>
      <c r="OF20" s="278"/>
      <c r="OG20" s="278"/>
      <c r="OH20" s="278"/>
      <c r="OI20" s="278"/>
      <c r="OJ20" s="278"/>
      <c r="OK20" s="278"/>
      <c r="OL20" s="278"/>
      <c r="OM20" s="278"/>
      <c r="ON20" s="278"/>
      <c r="OO20" s="278"/>
      <c r="OP20" s="278"/>
      <c r="OQ20" s="278"/>
      <c r="OR20" s="278"/>
      <c r="OS20" s="278"/>
      <c r="OT20" s="278"/>
      <c r="OU20" s="278"/>
      <c r="OV20" s="278"/>
      <c r="OW20" s="278"/>
      <c r="OX20" s="278"/>
      <c r="OY20" s="278"/>
      <c r="OZ20" s="278"/>
      <c r="PA20" s="278"/>
      <c r="PB20" s="278"/>
      <c r="PC20" s="278"/>
      <c r="PD20" s="278"/>
      <c r="PE20" s="278"/>
      <c r="PF20" s="278"/>
      <c r="PG20" s="278"/>
      <c r="PH20" s="278"/>
      <c r="PI20" s="278"/>
      <c r="PJ20" s="278"/>
      <c r="PK20" s="278"/>
      <c r="PL20" s="278"/>
      <c r="PM20" s="278"/>
      <c r="PN20" s="278"/>
      <c r="PO20" s="278"/>
      <c r="PP20" s="278"/>
      <c r="PQ20" s="278"/>
      <c r="PR20" s="278"/>
      <c r="PS20" s="278"/>
      <c r="PT20" s="278"/>
      <c r="PU20" s="278"/>
      <c r="PV20" s="278"/>
      <c r="PW20" s="278"/>
      <c r="PX20" s="278"/>
      <c r="PY20" s="278"/>
      <c r="PZ20" s="278"/>
      <c r="QA20" s="278"/>
      <c r="QB20" s="278"/>
      <c r="QC20" s="278"/>
      <c r="QD20" s="278"/>
      <c r="QE20" s="278"/>
      <c r="QF20" s="278"/>
      <c r="QG20" s="278"/>
      <c r="QH20" s="278"/>
      <c r="QI20" s="278"/>
      <c r="QJ20" s="278"/>
      <c r="QK20" s="278"/>
      <c r="QL20" s="278"/>
      <c r="QM20" s="278"/>
      <c r="QN20" s="278"/>
      <c r="QO20" s="278"/>
      <c r="QP20" s="278"/>
      <c r="QQ20" s="278"/>
      <c r="QR20" s="278"/>
      <c r="QS20" s="278"/>
      <c r="QT20" s="278"/>
      <c r="QU20" s="278"/>
      <c r="QV20" s="278"/>
      <c r="QW20" s="278"/>
      <c r="QX20" s="278"/>
      <c r="QY20" s="278"/>
      <c r="QZ20" s="278"/>
      <c r="RA20" s="278"/>
      <c r="RB20" s="278"/>
      <c r="RC20" s="278"/>
      <c r="RD20" s="278"/>
      <c r="RE20" s="278"/>
      <c r="RF20" s="278"/>
      <c r="RG20" s="278"/>
      <c r="RH20" s="278"/>
      <c r="RI20" s="278"/>
      <c r="RJ20" s="278"/>
      <c r="RK20" s="278"/>
      <c r="RL20" s="278"/>
      <c r="RM20" s="278"/>
      <c r="RN20" s="278"/>
      <c r="RO20" s="278"/>
      <c r="RP20" s="278"/>
      <c r="RQ20" s="278"/>
      <c r="RR20" s="278"/>
      <c r="RS20" s="278"/>
      <c r="RT20" s="278"/>
      <c r="RU20" s="278"/>
      <c r="RV20" s="278"/>
      <c r="RW20" s="278"/>
      <c r="RX20" s="278"/>
      <c r="RY20" s="278"/>
      <c r="RZ20" s="278"/>
      <c r="SA20" s="278"/>
      <c r="SB20" s="278"/>
      <c r="SC20" s="278"/>
      <c r="SD20" s="278"/>
      <c r="SE20" s="278"/>
      <c r="SF20" s="278"/>
      <c r="SG20" s="278"/>
      <c r="SH20" s="278"/>
      <c r="SI20" s="278"/>
      <c r="SJ20" s="278"/>
      <c r="SK20" s="278"/>
      <c r="SL20" s="278"/>
      <c r="SM20" s="278"/>
      <c r="SN20" s="278"/>
      <c r="SO20" s="278"/>
      <c r="SP20" s="278"/>
      <c r="SQ20" s="278"/>
      <c r="SR20" s="278"/>
      <c r="SS20" s="278"/>
      <c r="ST20" s="278"/>
      <c r="SU20" s="278"/>
      <c r="SV20" s="278"/>
      <c r="SW20" s="278"/>
      <c r="SX20" s="278"/>
      <c r="SY20" s="278"/>
      <c r="SZ20" s="278"/>
      <c r="TA20" s="278"/>
      <c r="TB20" s="278"/>
      <c r="TC20" s="278"/>
      <c r="TD20" s="278"/>
      <c r="TE20" s="278"/>
      <c r="TF20" s="278"/>
      <c r="TG20" s="278"/>
      <c r="TH20" s="278"/>
      <c r="TI20" s="278"/>
      <c r="TJ20" s="278"/>
      <c r="TK20" s="278"/>
      <c r="TL20" s="278"/>
      <c r="TM20" s="278"/>
      <c r="TN20" s="278"/>
      <c r="TO20" s="278"/>
      <c r="TP20" s="278"/>
      <c r="TQ20" s="278"/>
      <c r="TR20" s="278"/>
      <c r="TS20" s="278"/>
      <c r="TT20" s="278"/>
      <c r="TU20" s="278"/>
      <c r="TV20" s="278"/>
      <c r="TW20" s="278"/>
      <c r="TX20" s="278"/>
      <c r="TY20" s="278"/>
      <c r="TZ20" s="278"/>
      <c r="UA20" s="278"/>
      <c r="UB20" s="278"/>
      <c r="UC20" s="278"/>
      <c r="UD20" s="278"/>
      <c r="UE20" s="278"/>
      <c r="UF20" s="278"/>
      <c r="UG20" s="278"/>
      <c r="UH20" s="278"/>
      <c r="UI20" s="278"/>
      <c r="UJ20" s="278"/>
      <c r="UK20" s="278"/>
      <c r="UL20" s="278"/>
      <c r="UM20" s="278"/>
      <c r="UN20" s="278"/>
      <c r="UO20" s="278"/>
      <c r="UP20" s="278"/>
      <c r="UQ20" s="278"/>
      <c r="UR20" s="278"/>
      <c r="US20" s="278"/>
      <c r="UT20" s="278"/>
      <c r="UU20" s="278"/>
      <c r="UV20" s="278"/>
      <c r="UW20" s="278"/>
      <c r="UX20" s="278"/>
      <c r="UY20" s="278"/>
      <c r="UZ20" s="278"/>
      <c r="VA20" s="278"/>
      <c r="VB20" s="278"/>
      <c r="VC20" s="278"/>
      <c r="VD20" s="278"/>
      <c r="VE20" s="278"/>
      <c r="VF20" s="278"/>
      <c r="VG20" s="278"/>
      <c r="VH20" s="278"/>
      <c r="VI20" s="278"/>
      <c r="VJ20" s="278"/>
      <c r="VK20" s="278"/>
      <c r="VL20" s="278"/>
      <c r="VM20" s="278"/>
      <c r="VN20" s="278"/>
      <c r="VO20" s="278"/>
      <c r="VP20" s="278"/>
      <c r="VQ20" s="278"/>
      <c r="VR20" s="278"/>
      <c r="VS20" s="278"/>
      <c r="VT20" s="278"/>
      <c r="VU20" s="278"/>
      <c r="VV20" s="278"/>
      <c r="VW20" s="278"/>
      <c r="VX20" s="278"/>
      <c r="VY20" s="278"/>
      <c r="VZ20" s="278"/>
      <c r="WA20" s="278"/>
      <c r="WB20" s="278"/>
      <c r="WC20" s="278"/>
      <c r="WD20" s="278"/>
      <c r="WE20" s="278"/>
    </row>
    <row r="21" spans="1:603" s="259" customFormat="1" x14ac:dyDescent="0.4">
      <c r="A21" s="275"/>
      <c r="B21" s="275"/>
      <c r="C21" s="275"/>
      <c r="D21" s="275"/>
      <c r="E21" s="275"/>
      <c r="F21" s="275"/>
      <c r="G21" s="275"/>
      <c r="H21" s="275"/>
      <c r="I21" s="275"/>
      <c r="J21" s="278"/>
      <c r="K21" s="278"/>
      <c r="L21" s="279"/>
      <c r="M21" s="279"/>
      <c r="N21" s="278"/>
      <c r="O21" s="278"/>
      <c r="P21" s="279"/>
      <c r="Q21" s="279"/>
      <c r="R21" s="278"/>
      <c r="S21" s="278"/>
      <c r="T21" s="279"/>
      <c r="U21" s="279"/>
      <c r="V21" s="278"/>
      <c r="W21" s="278"/>
      <c r="X21" s="279"/>
      <c r="Y21" s="279"/>
      <c r="Z21" s="278"/>
      <c r="AA21" s="278"/>
      <c r="AB21" s="279"/>
      <c r="AC21" s="279"/>
      <c r="AD21" s="278"/>
      <c r="AE21" s="278"/>
      <c r="AF21" s="279"/>
      <c r="AG21" s="279"/>
      <c r="AH21" s="278"/>
      <c r="AI21" s="278"/>
      <c r="AJ21" s="279"/>
      <c r="AK21" s="279"/>
      <c r="AL21" s="278"/>
      <c r="AM21" s="278"/>
      <c r="AN21" s="279"/>
      <c r="AO21" s="279"/>
      <c r="AP21" s="278"/>
      <c r="AQ21" s="278"/>
      <c r="AR21" s="279"/>
      <c r="AS21" s="279"/>
      <c r="AT21" s="278"/>
      <c r="AU21" s="278"/>
      <c r="AV21" s="279"/>
      <c r="AW21" s="279"/>
      <c r="AX21" s="278"/>
      <c r="AY21" s="278"/>
      <c r="AZ21" s="279"/>
      <c r="BA21" s="279"/>
      <c r="BB21" s="278"/>
      <c r="BC21" s="278"/>
      <c r="BD21" s="279"/>
      <c r="BE21" s="279"/>
      <c r="BF21" s="278"/>
      <c r="BG21" s="278"/>
      <c r="BH21" s="278"/>
      <c r="BI21" s="278"/>
      <c r="BJ21" s="278"/>
      <c r="BK21" s="278"/>
      <c r="BL21" s="278"/>
      <c r="BM21" s="278"/>
      <c r="BN21" s="278"/>
      <c r="BO21" s="278"/>
      <c r="BP21" s="278"/>
      <c r="BQ21" s="278"/>
      <c r="BR21" s="278"/>
      <c r="BS21" s="278"/>
      <c r="BT21" s="278"/>
      <c r="BU21" s="278"/>
      <c r="BV21" s="278"/>
      <c r="BW21" s="278"/>
      <c r="BX21" s="278"/>
      <c r="BY21" s="278"/>
      <c r="BZ21" s="278"/>
      <c r="CA21" s="278"/>
      <c r="CB21" s="278"/>
      <c r="CC21" s="278"/>
      <c r="CD21" s="278"/>
      <c r="CE21" s="278"/>
      <c r="CF21" s="278"/>
      <c r="CG21" s="278"/>
      <c r="CH21" s="278"/>
      <c r="CI21" s="278"/>
      <c r="CJ21" s="278"/>
      <c r="CK21" s="278"/>
      <c r="CL21" s="278"/>
      <c r="CM21" s="278"/>
      <c r="CN21" s="278"/>
      <c r="CO21" s="278"/>
      <c r="CP21" s="278"/>
      <c r="CQ21" s="278"/>
      <c r="CR21" s="278"/>
      <c r="CS21" s="278"/>
      <c r="CT21" s="278"/>
      <c r="CU21" s="278"/>
      <c r="CV21" s="278"/>
      <c r="CW21" s="278"/>
      <c r="CX21" s="278"/>
      <c r="CY21" s="278"/>
      <c r="CZ21" s="278"/>
      <c r="DA21" s="278"/>
      <c r="DB21" s="278"/>
      <c r="DC21" s="278"/>
      <c r="DD21" s="278"/>
      <c r="DE21" s="278"/>
      <c r="DF21" s="278"/>
      <c r="DG21" s="278"/>
      <c r="DH21" s="278"/>
      <c r="DI21" s="278"/>
      <c r="DJ21" s="278"/>
      <c r="DK21" s="278"/>
      <c r="DL21" s="278"/>
      <c r="DM21" s="278"/>
      <c r="DN21" s="278"/>
      <c r="DO21" s="278"/>
      <c r="DP21" s="278"/>
      <c r="DQ21" s="278"/>
      <c r="DR21" s="278"/>
      <c r="DS21" s="278"/>
      <c r="DT21" s="278"/>
      <c r="DU21" s="278"/>
      <c r="DV21" s="278"/>
      <c r="DW21" s="278"/>
      <c r="DX21" s="278"/>
      <c r="DY21" s="278"/>
      <c r="DZ21" s="278"/>
      <c r="EA21" s="278"/>
      <c r="EB21" s="278"/>
      <c r="EC21" s="278"/>
      <c r="ED21" s="278"/>
      <c r="EE21" s="278"/>
      <c r="EF21" s="278"/>
      <c r="EG21" s="278"/>
      <c r="EH21" s="278"/>
      <c r="EI21" s="278"/>
      <c r="EJ21" s="278"/>
      <c r="EK21" s="278"/>
      <c r="EL21" s="278"/>
      <c r="EM21" s="278"/>
      <c r="EN21" s="278"/>
      <c r="EO21" s="278"/>
      <c r="EP21" s="278"/>
      <c r="EQ21" s="278"/>
      <c r="ER21" s="278"/>
      <c r="ES21" s="278"/>
      <c r="ET21" s="278"/>
      <c r="EU21" s="278"/>
      <c r="EV21" s="278"/>
      <c r="EW21" s="278"/>
      <c r="EX21" s="278"/>
      <c r="EY21" s="278"/>
      <c r="EZ21" s="278"/>
      <c r="FA21" s="278"/>
      <c r="FB21" s="278"/>
      <c r="FC21" s="278"/>
      <c r="FD21" s="278"/>
      <c r="FE21" s="278"/>
      <c r="FF21" s="278"/>
      <c r="FG21" s="278"/>
      <c r="FH21" s="278"/>
      <c r="FI21" s="278"/>
      <c r="FJ21" s="278"/>
      <c r="FK21" s="278"/>
      <c r="FL21" s="278"/>
      <c r="FM21" s="278"/>
      <c r="FN21" s="278"/>
      <c r="FO21" s="278"/>
      <c r="FP21" s="278"/>
      <c r="FQ21" s="278"/>
      <c r="FR21" s="278"/>
      <c r="FS21" s="278"/>
      <c r="FT21" s="278"/>
      <c r="FU21" s="278"/>
      <c r="FV21" s="278"/>
      <c r="FW21" s="278"/>
      <c r="FX21" s="278"/>
      <c r="FY21" s="278"/>
      <c r="FZ21" s="278"/>
      <c r="GA21" s="278"/>
      <c r="GB21" s="278"/>
      <c r="GC21" s="278"/>
      <c r="GD21" s="278"/>
      <c r="GE21" s="278"/>
      <c r="GF21" s="278"/>
      <c r="GG21" s="278"/>
      <c r="GH21" s="278"/>
      <c r="GI21" s="278"/>
      <c r="GJ21" s="278"/>
      <c r="GK21" s="278"/>
      <c r="GL21" s="278"/>
      <c r="GM21" s="278"/>
      <c r="GN21" s="278"/>
      <c r="GO21" s="278"/>
      <c r="GP21" s="278"/>
      <c r="GQ21" s="278"/>
      <c r="GR21" s="278"/>
      <c r="GS21" s="278"/>
      <c r="GT21" s="278"/>
      <c r="GU21" s="278"/>
      <c r="GV21" s="278"/>
      <c r="GW21" s="278"/>
      <c r="GX21" s="278"/>
      <c r="GY21" s="278"/>
      <c r="GZ21" s="278"/>
      <c r="HA21" s="278"/>
      <c r="HB21" s="278"/>
      <c r="HC21" s="278"/>
      <c r="HD21" s="278"/>
      <c r="HE21" s="278"/>
      <c r="HF21" s="278"/>
      <c r="HG21" s="278"/>
      <c r="HH21" s="278"/>
      <c r="HI21" s="278"/>
      <c r="HJ21" s="278"/>
      <c r="HK21" s="278"/>
      <c r="HL21" s="278"/>
      <c r="HM21" s="278"/>
      <c r="HN21" s="278"/>
      <c r="HO21" s="278"/>
      <c r="HP21" s="278"/>
      <c r="HQ21" s="278"/>
      <c r="HR21" s="278"/>
      <c r="HS21" s="278"/>
      <c r="HT21" s="278"/>
      <c r="HU21" s="278"/>
      <c r="HV21" s="278"/>
      <c r="HW21" s="278"/>
      <c r="HX21" s="278"/>
      <c r="HY21" s="278"/>
      <c r="HZ21" s="278"/>
      <c r="IA21" s="278"/>
      <c r="IB21" s="278"/>
      <c r="IC21" s="278"/>
      <c r="ID21" s="278"/>
      <c r="IE21" s="278"/>
      <c r="IF21" s="278"/>
      <c r="IG21" s="278"/>
      <c r="IH21" s="278"/>
      <c r="II21" s="278"/>
      <c r="IJ21" s="278"/>
      <c r="IK21" s="278"/>
      <c r="IL21" s="278"/>
      <c r="IM21" s="278"/>
      <c r="IN21" s="278"/>
      <c r="IO21" s="278"/>
      <c r="IP21" s="278"/>
      <c r="IQ21" s="278"/>
      <c r="IR21" s="278"/>
      <c r="IS21" s="278"/>
      <c r="IT21" s="278"/>
      <c r="IU21" s="278"/>
      <c r="IV21" s="278"/>
      <c r="IW21" s="278"/>
      <c r="IX21" s="278"/>
      <c r="IY21" s="278"/>
      <c r="IZ21" s="278"/>
      <c r="JA21" s="278"/>
      <c r="JB21" s="278"/>
      <c r="JC21" s="278"/>
      <c r="JD21" s="278"/>
      <c r="JE21" s="278"/>
      <c r="JF21" s="278"/>
      <c r="JG21" s="278"/>
      <c r="JH21" s="278"/>
      <c r="JI21" s="278"/>
      <c r="JJ21" s="278"/>
      <c r="JK21" s="278"/>
      <c r="JL21" s="278"/>
      <c r="JM21" s="278"/>
      <c r="JN21" s="278"/>
      <c r="JO21" s="278"/>
      <c r="JP21" s="278"/>
      <c r="JQ21" s="278"/>
      <c r="JR21" s="278"/>
      <c r="JS21" s="278"/>
      <c r="JT21" s="278"/>
      <c r="JU21" s="278"/>
      <c r="JV21" s="278"/>
      <c r="JW21" s="278"/>
      <c r="JX21" s="278"/>
      <c r="JY21" s="278"/>
      <c r="JZ21" s="278"/>
      <c r="KA21" s="278"/>
      <c r="KB21" s="278"/>
      <c r="KC21" s="278"/>
      <c r="KD21" s="278"/>
      <c r="KE21" s="278"/>
      <c r="KF21" s="278"/>
      <c r="KG21" s="278"/>
      <c r="KH21" s="278"/>
      <c r="KI21" s="278"/>
      <c r="KJ21" s="278"/>
      <c r="KK21" s="278"/>
      <c r="KL21" s="278"/>
      <c r="KM21" s="278"/>
      <c r="KN21" s="278"/>
      <c r="KO21" s="278"/>
      <c r="KP21" s="278"/>
      <c r="KQ21" s="278"/>
      <c r="KR21" s="278"/>
      <c r="KS21" s="278"/>
      <c r="KT21" s="278"/>
      <c r="KU21" s="278"/>
      <c r="KV21" s="278"/>
      <c r="KW21" s="278"/>
      <c r="KX21" s="278"/>
      <c r="KY21" s="278"/>
      <c r="KZ21" s="278"/>
      <c r="LA21" s="278"/>
      <c r="LB21" s="278"/>
      <c r="LC21" s="278"/>
      <c r="LD21" s="278"/>
      <c r="LE21" s="278"/>
      <c r="LF21" s="278"/>
      <c r="LG21" s="278"/>
      <c r="LH21" s="278"/>
      <c r="LI21" s="278"/>
      <c r="LJ21" s="278"/>
      <c r="LK21" s="278"/>
      <c r="LL21" s="278"/>
      <c r="LM21" s="278"/>
      <c r="LN21" s="278"/>
      <c r="LO21" s="278"/>
      <c r="LP21" s="278"/>
      <c r="LQ21" s="278"/>
      <c r="LR21" s="278"/>
      <c r="LS21" s="278"/>
      <c r="LT21" s="278"/>
      <c r="LU21" s="278"/>
      <c r="LV21" s="278"/>
      <c r="LW21" s="278"/>
      <c r="LX21" s="278"/>
      <c r="LY21" s="278"/>
      <c r="LZ21" s="278"/>
      <c r="MA21" s="278"/>
      <c r="MB21" s="278"/>
      <c r="MC21" s="278"/>
      <c r="MD21" s="278"/>
      <c r="ME21" s="278"/>
      <c r="MF21" s="278"/>
      <c r="MG21" s="278"/>
      <c r="MH21" s="278"/>
      <c r="MI21" s="278"/>
      <c r="MJ21" s="278"/>
      <c r="MK21" s="278"/>
      <c r="ML21" s="278"/>
      <c r="MM21" s="278"/>
      <c r="MN21" s="278"/>
      <c r="MO21" s="278"/>
      <c r="MP21" s="278"/>
      <c r="MQ21" s="278"/>
      <c r="MR21" s="278"/>
      <c r="MS21" s="278"/>
      <c r="MT21" s="278"/>
      <c r="MU21" s="278"/>
      <c r="MV21" s="278"/>
      <c r="MW21" s="278"/>
      <c r="MX21" s="278"/>
      <c r="MY21" s="278"/>
      <c r="MZ21" s="278"/>
      <c r="NA21" s="278"/>
      <c r="NB21" s="278"/>
      <c r="NC21" s="278"/>
      <c r="ND21" s="278"/>
      <c r="NE21" s="278"/>
      <c r="NF21" s="278"/>
      <c r="NG21" s="278"/>
      <c r="NH21" s="278"/>
      <c r="NI21" s="278"/>
      <c r="NJ21" s="278"/>
      <c r="NK21" s="278"/>
      <c r="NL21" s="278"/>
      <c r="NM21" s="278"/>
      <c r="NN21" s="278"/>
      <c r="NO21" s="278"/>
      <c r="NP21" s="278"/>
      <c r="NQ21" s="278"/>
      <c r="NR21" s="278"/>
      <c r="NS21" s="278"/>
      <c r="NT21" s="278"/>
      <c r="NU21" s="278"/>
      <c r="NV21" s="278"/>
      <c r="NW21" s="278"/>
      <c r="NX21" s="278"/>
      <c r="NY21" s="278"/>
      <c r="NZ21" s="278"/>
      <c r="OA21" s="278"/>
      <c r="OB21" s="278"/>
      <c r="OC21" s="278"/>
      <c r="OD21" s="278"/>
      <c r="OE21" s="278"/>
      <c r="OF21" s="278"/>
      <c r="OG21" s="278"/>
      <c r="OH21" s="278"/>
      <c r="OI21" s="278"/>
      <c r="OJ21" s="278"/>
      <c r="OK21" s="278"/>
      <c r="OL21" s="278"/>
      <c r="OM21" s="278"/>
      <c r="ON21" s="278"/>
      <c r="OO21" s="278"/>
      <c r="OP21" s="278"/>
      <c r="OQ21" s="278"/>
      <c r="OR21" s="278"/>
      <c r="OS21" s="278"/>
      <c r="OT21" s="278"/>
      <c r="OU21" s="278"/>
      <c r="OV21" s="278"/>
      <c r="OW21" s="278"/>
      <c r="OX21" s="278"/>
      <c r="OY21" s="278"/>
      <c r="OZ21" s="278"/>
      <c r="PA21" s="278"/>
      <c r="PB21" s="278"/>
      <c r="PC21" s="278"/>
      <c r="PD21" s="278"/>
      <c r="PE21" s="278"/>
      <c r="PF21" s="278"/>
      <c r="PG21" s="278"/>
      <c r="PH21" s="278"/>
      <c r="PI21" s="278"/>
      <c r="PJ21" s="278"/>
      <c r="PK21" s="278"/>
      <c r="PL21" s="278"/>
      <c r="PM21" s="278"/>
      <c r="PN21" s="278"/>
      <c r="PO21" s="278"/>
      <c r="PP21" s="278"/>
      <c r="PQ21" s="278"/>
      <c r="PR21" s="278"/>
      <c r="PS21" s="278"/>
      <c r="PT21" s="278"/>
      <c r="PU21" s="278"/>
      <c r="PV21" s="278"/>
      <c r="PW21" s="278"/>
      <c r="PX21" s="278"/>
      <c r="PY21" s="278"/>
      <c r="PZ21" s="278"/>
      <c r="QA21" s="278"/>
      <c r="QB21" s="278"/>
      <c r="QC21" s="278"/>
      <c r="QD21" s="278"/>
      <c r="QE21" s="278"/>
      <c r="QF21" s="278"/>
      <c r="QG21" s="278"/>
      <c r="QH21" s="278"/>
      <c r="QI21" s="278"/>
      <c r="QJ21" s="278"/>
      <c r="QK21" s="278"/>
      <c r="QL21" s="278"/>
      <c r="QM21" s="278"/>
      <c r="QN21" s="278"/>
      <c r="QO21" s="278"/>
      <c r="QP21" s="278"/>
      <c r="QQ21" s="278"/>
      <c r="QR21" s="278"/>
      <c r="QS21" s="278"/>
      <c r="QT21" s="278"/>
      <c r="QU21" s="278"/>
      <c r="QV21" s="278"/>
      <c r="QW21" s="278"/>
      <c r="QX21" s="278"/>
      <c r="QY21" s="278"/>
      <c r="QZ21" s="278"/>
      <c r="RA21" s="278"/>
      <c r="RB21" s="278"/>
      <c r="RC21" s="278"/>
      <c r="RD21" s="278"/>
      <c r="RE21" s="278"/>
      <c r="RF21" s="278"/>
      <c r="RG21" s="278"/>
      <c r="RH21" s="278"/>
      <c r="RI21" s="278"/>
      <c r="RJ21" s="278"/>
      <c r="RK21" s="278"/>
      <c r="RL21" s="278"/>
      <c r="RM21" s="278"/>
      <c r="RN21" s="278"/>
      <c r="RO21" s="278"/>
      <c r="RP21" s="278"/>
      <c r="RQ21" s="278"/>
      <c r="RR21" s="278"/>
      <c r="RS21" s="278"/>
      <c r="RT21" s="278"/>
      <c r="RU21" s="278"/>
      <c r="RV21" s="278"/>
      <c r="RW21" s="278"/>
      <c r="RX21" s="278"/>
      <c r="RY21" s="278"/>
      <c r="RZ21" s="278"/>
      <c r="SA21" s="278"/>
      <c r="SB21" s="278"/>
      <c r="SC21" s="278"/>
      <c r="SD21" s="278"/>
      <c r="SE21" s="278"/>
      <c r="SF21" s="278"/>
      <c r="SG21" s="278"/>
      <c r="SH21" s="278"/>
      <c r="SI21" s="278"/>
      <c r="SJ21" s="278"/>
      <c r="SK21" s="278"/>
      <c r="SL21" s="278"/>
      <c r="SM21" s="278"/>
      <c r="SN21" s="278"/>
      <c r="SO21" s="278"/>
      <c r="SP21" s="278"/>
      <c r="SQ21" s="278"/>
      <c r="SR21" s="278"/>
      <c r="SS21" s="278"/>
      <c r="ST21" s="278"/>
      <c r="SU21" s="278"/>
      <c r="SV21" s="278"/>
      <c r="SW21" s="278"/>
      <c r="SX21" s="278"/>
      <c r="SY21" s="278"/>
      <c r="SZ21" s="278"/>
      <c r="TA21" s="278"/>
      <c r="TB21" s="278"/>
      <c r="TC21" s="278"/>
      <c r="TD21" s="278"/>
      <c r="TE21" s="278"/>
      <c r="TF21" s="278"/>
      <c r="TG21" s="278"/>
      <c r="TH21" s="278"/>
      <c r="TI21" s="278"/>
      <c r="TJ21" s="278"/>
      <c r="TK21" s="278"/>
      <c r="TL21" s="278"/>
      <c r="TM21" s="278"/>
      <c r="TN21" s="278"/>
      <c r="TO21" s="278"/>
      <c r="TP21" s="278"/>
      <c r="TQ21" s="278"/>
      <c r="TR21" s="278"/>
      <c r="TS21" s="278"/>
      <c r="TT21" s="278"/>
      <c r="TU21" s="278"/>
      <c r="TV21" s="278"/>
      <c r="TW21" s="278"/>
      <c r="TX21" s="278"/>
      <c r="TY21" s="278"/>
      <c r="TZ21" s="278"/>
      <c r="UA21" s="278"/>
      <c r="UB21" s="278"/>
      <c r="UC21" s="278"/>
      <c r="UD21" s="278"/>
      <c r="UE21" s="278"/>
      <c r="UF21" s="278"/>
      <c r="UG21" s="278"/>
      <c r="UH21" s="278"/>
      <c r="UI21" s="278"/>
      <c r="UJ21" s="278"/>
      <c r="UK21" s="278"/>
      <c r="UL21" s="278"/>
      <c r="UM21" s="278"/>
      <c r="UN21" s="278"/>
      <c r="UO21" s="278"/>
      <c r="UP21" s="278"/>
      <c r="UQ21" s="278"/>
      <c r="UR21" s="278"/>
      <c r="US21" s="278"/>
      <c r="UT21" s="278"/>
      <c r="UU21" s="278"/>
      <c r="UV21" s="278"/>
      <c r="UW21" s="278"/>
      <c r="UX21" s="278"/>
      <c r="UY21" s="278"/>
      <c r="UZ21" s="278"/>
      <c r="VA21" s="278"/>
      <c r="VB21" s="278"/>
      <c r="VC21" s="278"/>
      <c r="VD21" s="278"/>
      <c r="VE21" s="278"/>
      <c r="VF21" s="278"/>
      <c r="VG21" s="278"/>
      <c r="VH21" s="278"/>
      <c r="VI21" s="278"/>
      <c r="VJ21" s="278"/>
      <c r="VK21" s="278"/>
      <c r="VL21" s="278"/>
      <c r="VM21" s="278"/>
      <c r="VN21" s="278"/>
      <c r="VO21" s="278"/>
      <c r="VP21" s="278"/>
      <c r="VQ21" s="278"/>
      <c r="VR21" s="278"/>
      <c r="VS21" s="278"/>
      <c r="VT21" s="278"/>
      <c r="VU21" s="278"/>
      <c r="VV21" s="278"/>
      <c r="VW21" s="278"/>
      <c r="VX21" s="278"/>
      <c r="VY21" s="278"/>
      <c r="VZ21" s="278"/>
      <c r="WA21" s="278"/>
      <c r="WB21" s="278"/>
      <c r="WC21" s="278"/>
      <c r="WD21" s="278"/>
      <c r="WE21" s="278"/>
    </row>
    <row r="22" spans="1:603" s="259" customFormat="1" x14ac:dyDescent="0.4">
      <c r="A22" s="275"/>
      <c r="B22" s="275"/>
      <c r="C22" s="275"/>
      <c r="D22" s="275"/>
      <c r="E22" s="275"/>
      <c r="F22" s="275"/>
      <c r="G22" s="275"/>
      <c r="H22" s="275"/>
      <c r="I22" s="275"/>
      <c r="J22" s="278"/>
      <c r="K22" s="278"/>
      <c r="L22" s="279"/>
      <c r="M22" s="279"/>
      <c r="N22" s="278"/>
      <c r="O22" s="278"/>
      <c r="P22" s="279"/>
      <c r="Q22" s="279"/>
      <c r="R22" s="278"/>
      <c r="S22" s="278"/>
      <c r="T22" s="279"/>
      <c r="U22" s="279"/>
      <c r="V22" s="278"/>
      <c r="W22" s="278"/>
      <c r="X22" s="279"/>
      <c r="Y22" s="279"/>
      <c r="Z22" s="278"/>
      <c r="AA22" s="278"/>
      <c r="AB22" s="279"/>
      <c r="AC22" s="279"/>
      <c r="AD22" s="278"/>
      <c r="AE22" s="278"/>
      <c r="AF22" s="279"/>
      <c r="AG22" s="279"/>
      <c r="AH22" s="278"/>
      <c r="AI22" s="278"/>
      <c r="AJ22" s="279"/>
      <c r="AK22" s="279"/>
      <c r="AL22" s="278"/>
      <c r="AM22" s="278"/>
      <c r="AN22" s="279"/>
      <c r="AO22" s="279"/>
      <c r="AP22" s="278"/>
      <c r="AQ22" s="278"/>
      <c r="AR22" s="279"/>
      <c r="AS22" s="279"/>
      <c r="AT22" s="278"/>
      <c r="AU22" s="278"/>
      <c r="AV22" s="279"/>
      <c r="AW22" s="279"/>
      <c r="AX22" s="278"/>
      <c r="AY22" s="278"/>
      <c r="AZ22" s="279"/>
      <c r="BA22" s="279"/>
      <c r="BB22" s="278"/>
      <c r="BC22" s="278"/>
      <c r="BD22" s="279"/>
      <c r="BE22" s="279"/>
      <c r="BF22" s="278"/>
      <c r="BG22" s="278"/>
      <c r="BH22" s="278"/>
      <c r="BI22" s="278"/>
      <c r="BJ22" s="278"/>
      <c r="BK22" s="278"/>
      <c r="BL22" s="278"/>
      <c r="BM22" s="278"/>
      <c r="BN22" s="278"/>
      <c r="BO22" s="278"/>
      <c r="BP22" s="278"/>
      <c r="BQ22" s="278"/>
      <c r="BR22" s="278"/>
      <c r="BS22" s="278"/>
      <c r="BT22" s="278"/>
      <c r="BU22" s="278"/>
      <c r="BV22" s="278"/>
      <c r="BW22" s="278"/>
      <c r="BX22" s="278"/>
      <c r="BY22" s="278"/>
      <c r="BZ22" s="278"/>
      <c r="CA22" s="278"/>
      <c r="CB22" s="278"/>
      <c r="CC22" s="278"/>
      <c r="CD22" s="278"/>
      <c r="CE22" s="278"/>
      <c r="CF22" s="278"/>
      <c r="CG22" s="278"/>
      <c r="CH22" s="278"/>
      <c r="CI22" s="278"/>
      <c r="CJ22" s="278"/>
      <c r="CK22" s="278"/>
      <c r="CL22" s="278"/>
      <c r="CM22" s="278"/>
      <c r="CN22" s="278"/>
      <c r="CO22" s="278"/>
      <c r="CP22" s="278"/>
      <c r="CQ22" s="278"/>
      <c r="CR22" s="278"/>
      <c r="CS22" s="278"/>
      <c r="CT22" s="278"/>
      <c r="CU22" s="278"/>
      <c r="CV22" s="278"/>
      <c r="CW22" s="278"/>
      <c r="CX22" s="278"/>
      <c r="CY22" s="278"/>
      <c r="CZ22" s="278"/>
      <c r="DA22" s="278"/>
      <c r="DB22" s="278"/>
      <c r="DC22" s="278"/>
      <c r="DD22" s="278"/>
      <c r="DE22" s="278"/>
      <c r="DF22" s="278"/>
      <c r="DG22" s="278"/>
      <c r="DH22" s="278"/>
      <c r="DI22" s="278"/>
      <c r="DJ22" s="278"/>
      <c r="DK22" s="278"/>
      <c r="DL22" s="278"/>
      <c r="DM22" s="278"/>
      <c r="DN22" s="278"/>
      <c r="DO22" s="278"/>
      <c r="DP22" s="278"/>
      <c r="DQ22" s="278"/>
      <c r="DR22" s="278"/>
      <c r="DS22" s="278"/>
      <c r="DT22" s="278"/>
      <c r="DU22" s="278"/>
      <c r="DV22" s="278"/>
      <c r="DW22" s="278"/>
      <c r="DX22" s="278"/>
      <c r="DY22" s="278"/>
      <c r="DZ22" s="278"/>
      <c r="EA22" s="278"/>
      <c r="EB22" s="278"/>
      <c r="EC22" s="278"/>
      <c r="ED22" s="278"/>
      <c r="EE22" s="278"/>
      <c r="EF22" s="278"/>
      <c r="EG22" s="278"/>
      <c r="EH22" s="278"/>
      <c r="EI22" s="278"/>
      <c r="EJ22" s="278"/>
      <c r="EK22" s="278"/>
      <c r="EL22" s="278"/>
      <c r="EM22" s="278"/>
      <c r="EN22" s="278"/>
      <c r="EO22" s="278"/>
      <c r="EP22" s="278"/>
      <c r="EQ22" s="278"/>
      <c r="ER22" s="278"/>
      <c r="ES22" s="278"/>
      <c r="ET22" s="278"/>
      <c r="EU22" s="278"/>
      <c r="EV22" s="278"/>
      <c r="EW22" s="278"/>
      <c r="EX22" s="278"/>
      <c r="EY22" s="278"/>
      <c r="EZ22" s="278"/>
      <c r="FA22" s="278"/>
      <c r="FB22" s="278"/>
      <c r="FC22" s="278"/>
      <c r="FD22" s="278"/>
      <c r="FE22" s="278"/>
      <c r="FF22" s="278"/>
      <c r="FG22" s="278"/>
      <c r="FH22" s="278"/>
      <c r="FI22" s="278"/>
      <c r="FJ22" s="278"/>
      <c r="FK22" s="278"/>
      <c r="FL22" s="278"/>
      <c r="FM22" s="278"/>
      <c r="FN22" s="278"/>
      <c r="FO22" s="278"/>
      <c r="FP22" s="278"/>
      <c r="FQ22" s="278"/>
      <c r="FR22" s="278"/>
      <c r="FS22" s="278"/>
      <c r="FT22" s="278"/>
      <c r="FU22" s="278"/>
      <c r="FV22" s="278"/>
      <c r="FW22" s="278"/>
      <c r="FX22" s="278"/>
      <c r="FY22" s="278"/>
      <c r="FZ22" s="278"/>
      <c r="GA22" s="278"/>
      <c r="GB22" s="278"/>
      <c r="GC22" s="278"/>
      <c r="GD22" s="278"/>
      <c r="GE22" s="278"/>
      <c r="GF22" s="278"/>
      <c r="GG22" s="278"/>
      <c r="GH22" s="278"/>
      <c r="GI22" s="278"/>
      <c r="GJ22" s="278"/>
      <c r="GK22" s="278"/>
      <c r="GL22" s="278"/>
      <c r="GM22" s="278"/>
      <c r="GN22" s="278"/>
      <c r="GO22" s="278"/>
      <c r="GP22" s="278"/>
      <c r="GQ22" s="278"/>
      <c r="GR22" s="278"/>
      <c r="GS22" s="278"/>
      <c r="GT22" s="278"/>
      <c r="GU22" s="278"/>
      <c r="GV22" s="278"/>
      <c r="GW22" s="278"/>
      <c r="GX22" s="278"/>
      <c r="GY22" s="278"/>
      <c r="GZ22" s="278"/>
      <c r="HA22" s="278"/>
      <c r="HB22" s="278"/>
      <c r="HC22" s="278"/>
      <c r="HD22" s="278"/>
      <c r="HE22" s="278"/>
      <c r="HF22" s="278"/>
      <c r="HG22" s="278"/>
      <c r="HH22" s="278"/>
      <c r="HI22" s="278"/>
      <c r="HJ22" s="278"/>
      <c r="HK22" s="278"/>
      <c r="HL22" s="278"/>
      <c r="HM22" s="278"/>
      <c r="HN22" s="278"/>
      <c r="HO22" s="278"/>
      <c r="HP22" s="278"/>
      <c r="HQ22" s="278"/>
      <c r="HR22" s="278"/>
      <c r="HS22" s="278"/>
      <c r="HT22" s="278"/>
      <c r="HU22" s="278"/>
      <c r="HV22" s="278"/>
      <c r="HW22" s="278"/>
      <c r="HX22" s="278"/>
      <c r="HY22" s="278"/>
      <c r="HZ22" s="278"/>
      <c r="IA22" s="278"/>
      <c r="IB22" s="278"/>
      <c r="IC22" s="278"/>
      <c r="ID22" s="278"/>
      <c r="IE22" s="278"/>
      <c r="IF22" s="278"/>
      <c r="IG22" s="278"/>
      <c r="IH22" s="278"/>
      <c r="II22" s="278"/>
      <c r="IJ22" s="278"/>
      <c r="IK22" s="278"/>
      <c r="IL22" s="278"/>
      <c r="IM22" s="278"/>
      <c r="IN22" s="278"/>
      <c r="IO22" s="278"/>
      <c r="IP22" s="278"/>
      <c r="IQ22" s="278"/>
      <c r="IR22" s="278"/>
      <c r="IS22" s="278"/>
      <c r="IT22" s="278"/>
      <c r="IU22" s="278"/>
      <c r="IV22" s="278"/>
      <c r="IW22" s="278"/>
      <c r="IX22" s="278"/>
      <c r="IY22" s="278"/>
      <c r="IZ22" s="278"/>
      <c r="JA22" s="278"/>
      <c r="JB22" s="278"/>
      <c r="JC22" s="278"/>
      <c r="JD22" s="278"/>
      <c r="JE22" s="278"/>
      <c r="JF22" s="278"/>
      <c r="JG22" s="278"/>
      <c r="JH22" s="278"/>
      <c r="JI22" s="278"/>
      <c r="JJ22" s="278"/>
      <c r="JK22" s="278"/>
      <c r="JL22" s="278"/>
      <c r="JM22" s="278"/>
      <c r="JN22" s="278"/>
      <c r="JO22" s="278"/>
      <c r="JP22" s="278"/>
      <c r="JQ22" s="278"/>
      <c r="JR22" s="278"/>
      <c r="JS22" s="278"/>
      <c r="JT22" s="278"/>
      <c r="JU22" s="278"/>
      <c r="JV22" s="278"/>
      <c r="JW22" s="278"/>
      <c r="JX22" s="278"/>
      <c r="JY22" s="278"/>
      <c r="JZ22" s="278"/>
      <c r="KA22" s="278"/>
      <c r="KB22" s="278"/>
      <c r="KC22" s="278"/>
      <c r="KD22" s="278"/>
      <c r="KE22" s="278"/>
      <c r="KF22" s="278"/>
      <c r="KG22" s="278"/>
      <c r="KH22" s="278"/>
      <c r="KI22" s="278"/>
      <c r="KJ22" s="278"/>
      <c r="KK22" s="278"/>
      <c r="KL22" s="278"/>
      <c r="KM22" s="278"/>
      <c r="KN22" s="278"/>
      <c r="KO22" s="278"/>
      <c r="KP22" s="278"/>
      <c r="KQ22" s="278"/>
      <c r="KR22" s="278"/>
      <c r="KS22" s="278"/>
      <c r="KT22" s="278"/>
      <c r="KU22" s="278"/>
      <c r="KV22" s="278"/>
      <c r="KW22" s="278"/>
      <c r="KX22" s="278"/>
      <c r="KY22" s="278"/>
      <c r="KZ22" s="278"/>
      <c r="LA22" s="278"/>
      <c r="LB22" s="278"/>
      <c r="LC22" s="278"/>
      <c r="LD22" s="278"/>
      <c r="LE22" s="278"/>
      <c r="LF22" s="278"/>
      <c r="LG22" s="278"/>
      <c r="LH22" s="278"/>
      <c r="LI22" s="278"/>
      <c r="LJ22" s="278"/>
      <c r="LK22" s="278"/>
      <c r="LL22" s="278"/>
      <c r="LM22" s="278"/>
      <c r="LN22" s="278"/>
      <c r="LO22" s="278"/>
      <c r="LP22" s="278"/>
      <c r="LQ22" s="278"/>
      <c r="LR22" s="278"/>
      <c r="LS22" s="278"/>
      <c r="LT22" s="278"/>
      <c r="LU22" s="278"/>
      <c r="LV22" s="278"/>
      <c r="LW22" s="278"/>
      <c r="LX22" s="278"/>
      <c r="LY22" s="278"/>
      <c r="LZ22" s="278"/>
      <c r="MA22" s="278"/>
      <c r="MB22" s="278"/>
      <c r="MC22" s="278"/>
      <c r="MD22" s="278"/>
      <c r="ME22" s="278"/>
      <c r="MF22" s="278"/>
      <c r="MG22" s="278"/>
      <c r="MH22" s="278"/>
      <c r="MI22" s="278"/>
      <c r="MJ22" s="278"/>
      <c r="MK22" s="278"/>
      <c r="ML22" s="278"/>
      <c r="MM22" s="278"/>
      <c r="MN22" s="278"/>
      <c r="MO22" s="278"/>
      <c r="MP22" s="278"/>
      <c r="MQ22" s="278"/>
      <c r="MR22" s="278"/>
      <c r="MS22" s="278"/>
      <c r="MT22" s="278"/>
      <c r="MU22" s="278"/>
      <c r="MV22" s="278"/>
      <c r="MW22" s="278"/>
      <c r="MX22" s="278"/>
      <c r="MY22" s="278"/>
      <c r="MZ22" s="278"/>
      <c r="NA22" s="278"/>
      <c r="NB22" s="278"/>
      <c r="NC22" s="278"/>
      <c r="ND22" s="278"/>
      <c r="NE22" s="278"/>
      <c r="NF22" s="278"/>
      <c r="NG22" s="278"/>
      <c r="NH22" s="278"/>
      <c r="NI22" s="278"/>
      <c r="NJ22" s="278"/>
      <c r="NK22" s="278"/>
      <c r="NL22" s="278"/>
      <c r="NM22" s="278"/>
      <c r="NN22" s="278"/>
      <c r="NO22" s="278"/>
      <c r="NP22" s="278"/>
      <c r="NQ22" s="278"/>
      <c r="NR22" s="278"/>
      <c r="NS22" s="278"/>
      <c r="NT22" s="278"/>
      <c r="NU22" s="278"/>
      <c r="NV22" s="278"/>
      <c r="NW22" s="278"/>
      <c r="NX22" s="278"/>
      <c r="NY22" s="278"/>
      <c r="NZ22" s="278"/>
      <c r="OA22" s="278"/>
      <c r="OB22" s="278"/>
      <c r="OC22" s="278"/>
      <c r="OD22" s="278"/>
      <c r="OE22" s="278"/>
      <c r="OF22" s="278"/>
      <c r="OG22" s="278"/>
      <c r="OH22" s="278"/>
      <c r="OI22" s="278"/>
      <c r="OJ22" s="278"/>
      <c r="OK22" s="278"/>
      <c r="OL22" s="278"/>
      <c r="OM22" s="278"/>
      <c r="ON22" s="278"/>
      <c r="OO22" s="278"/>
      <c r="OP22" s="278"/>
      <c r="OQ22" s="278"/>
      <c r="OR22" s="278"/>
      <c r="OS22" s="278"/>
      <c r="OT22" s="278"/>
      <c r="OU22" s="278"/>
      <c r="OV22" s="278"/>
      <c r="OW22" s="278"/>
      <c r="OX22" s="278"/>
      <c r="OY22" s="278"/>
      <c r="OZ22" s="278"/>
      <c r="PA22" s="278"/>
      <c r="PB22" s="278"/>
      <c r="PC22" s="278"/>
      <c r="PD22" s="278"/>
      <c r="PE22" s="278"/>
      <c r="PF22" s="278"/>
      <c r="PG22" s="278"/>
      <c r="PH22" s="278"/>
      <c r="PI22" s="278"/>
      <c r="PJ22" s="278"/>
      <c r="PK22" s="278"/>
      <c r="PL22" s="278"/>
      <c r="PM22" s="278"/>
      <c r="PN22" s="278"/>
      <c r="PO22" s="278"/>
      <c r="PP22" s="278"/>
      <c r="PQ22" s="278"/>
      <c r="PR22" s="278"/>
      <c r="PS22" s="278"/>
      <c r="PT22" s="278"/>
      <c r="PU22" s="278"/>
      <c r="PV22" s="278"/>
      <c r="PW22" s="278"/>
      <c r="PX22" s="278"/>
      <c r="PY22" s="278"/>
      <c r="PZ22" s="278"/>
      <c r="QA22" s="278"/>
      <c r="QB22" s="278"/>
      <c r="QC22" s="278"/>
      <c r="QD22" s="278"/>
      <c r="QE22" s="278"/>
      <c r="QF22" s="278"/>
      <c r="QG22" s="278"/>
      <c r="QH22" s="278"/>
      <c r="QI22" s="278"/>
      <c r="QJ22" s="278"/>
      <c r="QK22" s="278"/>
      <c r="QL22" s="278"/>
      <c r="QM22" s="278"/>
      <c r="QN22" s="278"/>
      <c r="QO22" s="278"/>
      <c r="QP22" s="278"/>
      <c r="QQ22" s="278"/>
      <c r="QR22" s="278"/>
      <c r="QS22" s="278"/>
      <c r="QT22" s="278"/>
      <c r="QU22" s="278"/>
      <c r="QV22" s="278"/>
      <c r="QW22" s="278"/>
      <c r="QX22" s="278"/>
      <c r="QY22" s="278"/>
      <c r="QZ22" s="278"/>
      <c r="RA22" s="278"/>
      <c r="RB22" s="278"/>
      <c r="RC22" s="278"/>
      <c r="RD22" s="278"/>
      <c r="RE22" s="278"/>
      <c r="RF22" s="278"/>
      <c r="RG22" s="278"/>
      <c r="RH22" s="278"/>
      <c r="RI22" s="278"/>
      <c r="RJ22" s="278"/>
      <c r="RK22" s="278"/>
      <c r="RL22" s="278"/>
      <c r="RM22" s="278"/>
      <c r="RN22" s="278"/>
      <c r="RO22" s="278"/>
      <c r="RP22" s="278"/>
      <c r="RQ22" s="278"/>
      <c r="RR22" s="278"/>
      <c r="RS22" s="278"/>
      <c r="RT22" s="278"/>
      <c r="RU22" s="278"/>
      <c r="RV22" s="278"/>
      <c r="RW22" s="278"/>
      <c r="RX22" s="278"/>
      <c r="RY22" s="278"/>
      <c r="RZ22" s="278"/>
      <c r="SA22" s="278"/>
      <c r="SB22" s="278"/>
      <c r="SC22" s="278"/>
      <c r="SD22" s="278"/>
      <c r="SE22" s="278"/>
      <c r="SF22" s="278"/>
      <c r="SG22" s="278"/>
      <c r="SH22" s="278"/>
      <c r="SI22" s="278"/>
      <c r="SJ22" s="278"/>
      <c r="SK22" s="278"/>
      <c r="SL22" s="278"/>
      <c r="SM22" s="278"/>
      <c r="SN22" s="278"/>
      <c r="SO22" s="278"/>
      <c r="SP22" s="278"/>
      <c r="SQ22" s="278"/>
      <c r="SR22" s="278"/>
      <c r="SS22" s="278"/>
      <c r="ST22" s="278"/>
      <c r="SU22" s="278"/>
      <c r="SV22" s="278"/>
      <c r="SW22" s="278"/>
      <c r="SX22" s="278"/>
      <c r="SY22" s="278"/>
      <c r="SZ22" s="278"/>
      <c r="TA22" s="278"/>
      <c r="TB22" s="278"/>
      <c r="TC22" s="278"/>
      <c r="TD22" s="278"/>
      <c r="TE22" s="278"/>
      <c r="TF22" s="278"/>
      <c r="TG22" s="278"/>
      <c r="TH22" s="278"/>
      <c r="TI22" s="278"/>
      <c r="TJ22" s="278"/>
      <c r="TK22" s="278"/>
      <c r="TL22" s="278"/>
      <c r="TM22" s="278"/>
      <c r="TN22" s="278"/>
      <c r="TO22" s="278"/>
      <c r="TP22" s="278"/>
      <c r="TQ22" s="278"/>
      <c r="TR22" s="278"/>
      <c r="TS22" s="278"/>
      <c r="TT22" s="278"/>
      <c r="TU22" s="278"/>
      <c r="TV22" s="278"/>
      <c r="TW22" s="278"/>
      <c r="TX22" s="278"/>
      <c r="TY22" s="278"/>
      <c r="TZ22" s="278"/>
      <c r="UA22" s="278"/>
      <c r="UB22" s="278"/>
      <c r="UC22" s="278"/>
      <c r="UD22" s="278"/>
      <c r="UE22" s="278"/>
      <c r="UF22" s="278"/>
      <c r="UG22" s="278"/>
      <c r="UH22" s="278"/>
      <c r="UI22" s="278"/>
      <c r="UJ22" s="278"/>
      <c r="UK22" s="278"/>
      <c r="UL22" s="278"/>
      <c r="UM22" s="278"/>
      <c r="UN22" s="278"/>
      <c r="UO22" s="278"/>
      <c r="UP22" s="278"/>
      <c r="UQ22" s="278"/>
      <c r="UR22" s="278"/>
      <c r="US22" s="278"/>
      <c r="UT22" s="278"/>
      <c r="UU22" s="278"/>
      <c r="UV22" s="278"/>
      <c r="UW22" s="278"/>
      <c r="UX22" s="278"/>
      <c r="UY22" s="278"/>
      <c r="UZ22" s="278"/>
      <c r="VA22" s="278"/>
      <c r="VB22" s="278"/>
      <c r="VC22" s="278"/>
      <c r="VD22" s="278"/>
      <c r="VE22" s="278"/>
      <c r="VF22" s="278"/>
      <c r="VG22" s="278"/>
      <c r="VH22" s="278"/>
      <c r="VI22" s="278"/>
      <c r="VJ22" s="278"/>
      <c r="VK22" s="278"/>
      <c r="VL22" s="278"/>
      <c r="VM22" s="278"/>
      <c r="VN22" s="278"/>
      <c r="VO22" s="278"/>
      <c r="VP22" s="278"/>
      <c r="VQ22" s="278"/>
      <c r="VR22" s="278"/>
      <c r="VS22" s="278"/>
      <c r="VT22" s="278"/>
      <c r="VU22" s="278"/>
      <c r="VV22" s="278"/>
      <c r="VW22" s="278"/>
      <c r="VX22" s="278"/>
      <c r="VY22" s="278"/>
      <c r="VZ22" s="278"/>
      <c r="WA22" s="278"/>
      <c r="WB22" s="278"/>
      <c r="WC22" s="278"/>
      <c r="WD22" s="278"/>
      <c r="WE22" s="278"/>
    </row>
    <row r="23" spans="1:603" s="259" customFormat="1" x14ac:dyDescent="0.4">
      <c r="A23" s="275"/>
      <c r="B23" s="275"/>
      <c r="C23" s="275"/>
      <c r="D23" s="275"/>
      <c r="E23" s="275"/>
      <c r="F23" s="275"/>
      <c r="G23" s="275"/>
      <c r="H23" s="275"/>
      <c r="I23" s="275"/>
      <c r="J23" s="278"/>
      <c r="K23" s="278"/>
      <c r="L23" s="279"/>
      <c r="M23" s="279"/>
      <c r="N23" s="278"/>
      <c r="O23" s="278"/>
      <c r="P23" s="279"/>
      <c r="Q23" s="279"/>
      <c r="R23" s="278"/>
      <c r="S23" s="278"/>
      <c r="T23" s="279"/>
      <c r="U23" s="279"/>
      <c r="V23" s="278"/>
      <c r="W23" s="278"/>
      <c r="X23" s="279"/>
      <c r="Y23" s="279"/>
      <c r="Z23" s="278"/>
      <c r="AA23" s="278"/>
      <c r="AB23" s="279"/>
      <c r="AC23" s="279"/>
      <c r="AD23" s="278"/>
      <c r="AE23" s="278"/>
      <c r="AF23" s="279"/>
      <c r="AG23" s="279"/>
      <c r="AH23" s="278"/>
      <c r="AI23" s="278"/>
      <c r="AJ23" s="279"/>
      <c r="AK23" s="279"/>
      <c r="AL23" s="278"/>
      <c r="AM23" s="278"/>
      <c r="AN23" s="279"/>
      <c r="AO23" s="279"/>
      <c r="AP23" s="278"/>
      <c r="AQ23" s="278"/>
      <c r="AR23" s="279"/>
      <c r="AS23" s="279"/>
      <c r="AT23" s="278"/>
      <c r="AU23" s="278"/>
      <c r="AV23" s="279"/>
      <c r="AW23" s="279"/>
      <c r="AX23" s="278"/>
      <c r="AY23" s="278"/>
      <c r="AZ23" s="279"/>
      <c r="BA23" s="279"/>
      <c r="BB23" s="278"/>
      <c r="BC23" s="278"/>
      <c r="BD23" s="279"/>
      <c r="BE23" s="279"/>
      <c r="BF23" s="278"/>
      <c r="BG23" s="278"/>
      <c r="BH23" s="278"/>
      <c r="BI23" s="278"/>
      <c r="BJ23" s="278"/>
      <c r="BK23" s="278"/>
      <c r="BL23" s="278"/>
      <c r="BM23" s="278"/>
      <c r="BN23" s="278"/>
      <c r="BO23" s="278"/>
      <c r="BP23" s="278"/>
      <c r="BQ23" s="278"/>
      <c r="BR23" s="278"/>
      <c r="BS23" s="278"/>
      <c r="BT23" s="278"/>
      <c r="BU23" s="278"/>
      <c r="BV23" s="278"/>
      <c r="BW23" s="278"/>
      <c r="BX23" s="278"/>
      <c r="BY23" s="278"/>
      <c r="BZ23" s="278"/>
      <c r="CA23" s="278"/>
      <c r="CB23" s="278"/>
      <c r="CC23" s="278"/>
      <c r="CD23" s="278"/>
      <c r="CE23" s="278"/>
      <c r="CF23" s="278"/>
      <c r="CG23" s="278"/>
      <c r="CH23" s="278"/>
      <c r="CI23" s="278"/>
      <c r="CJ23" s="278"/>
      <c r="CK23" s="278"/>
      <c r="CL23" s="278"/>
      <c r="CM23" s="278"/>
      <c r="CN23" s="278"/>
      <c r="CO23" s="278"/>
      <c r="CP23" s="278"/>
      <c r="CQ23" s="278"/>
      <c r="CR23" s="278"/>
      <c r="CS23" s="278"/>
      <c r="CT23" s="278"/>
      <c r="CU23" s="278"/>
      <c r="CV23" s="278"/>
      <c r="CW23" s="278"/>
      <c r="CX23" s="278"/>
      <c r="CY23" s="278"/>
      <c r="CZ23" s="278"/>
      <c r="DA23" s="278"/>
      <c r="DB23" s="278"/>
      <c r="DC23" s="278"/>
      <c r="DD23" s="278"/>
      <c r="DE23" s="278"/>
      <c r="DF23" s="278"/>
      <c r="DG23" s="278"/>
      <c r="DH23" s="278"/>
      <c r="DI23" s="278"/>
      <c r="DJ23" s="278"/>
      <c r="DK23" s="278"/>
      <c r="DL23" s="278"/>
      <c r="DM23" s="278"/>
      <c r="DN23" s="278"/>
      <c r="DO23" s="278"/>
      <c r="DP23" s="278"/>
      <c r="DQ23" s="278"/>
      <c r="DR23" s="278"/>
      <c r="DS23" s="278"/>
      <c r="DT23" s="278"/>
      <c r="DU23" s="278"/>
      <c r="DV23" s="278"/>
      <c r="DW23" s="278"/>
      <c r="DX23" s="278"/>
      <c r="DY23" s="278"/>
      <c r="DZ23" s="278"/>
      <c r="EA23" s="278"/>
      <c r="EB23" s="278"/>
      <c r="EC23" s="278"/>
      <c r="ED23" s="278"/>
      <c r="EE23" s="278"/>
      <c r="EF23" s="278"/>
      <c r="EG23" s="278"/>
      <c r="EH23" s="278"/>
      <c r="EI23" s="278"/>
      <c r="EJ23" s="278"/>
      <c r="EK23" s="278"/>
      <c r="EL23" s="278"/>
      <c r="EM23" s="278"/>
      <c r="EN23" s="278"/>
      <c r="EO23" s="278"/>
      <c r="EP23" s="278"/>
      <c r="EQ23" s="278"/>
      <c r="ER23" s="278"/>
      <c r="ES23" s="278"/>
      <c r="ET23" s="278"/>
      <c r="EU23" s="278"/>
      <c r="EV23" s="278"/>
      <c r="EW23" s="278"/>
      <c r="EX23" s="278"/>
      <c r="EY23" s="278"/>
      <c r="EZ23" s="278"/>
      <c r="FA23" s="278"/>
      <c r="FB23" s="278"/>
      <c r="FC23" s="278"/>
      <c r="FD23" s="278"/>
      <c r="FE23" s="278"/>
      <c r="FF23" s="278"/>
      <c r="FG23" s="278"/>
      <c r="FH23" s="278"/>
      <c r="FI23" s="278"/>
      <c r="FJ23" s="278"/>
      <c r="FK23" s="278"/>
      <c r="FL23" s="278"/>
      <c r="FM23" s="278"/>
      <c r="FN23" s="278"/>
      <c r="FO23" s="278"/>
      <c r="FP23" s="278"/>
      <c r="FQ23" s="278"/>
      <c r="FR23" s="278"/>
      <c r="FS23" s="278"/>
      <c r="FT23" s="278"/>
      <c r="FU23" s="278"/>
      <c r="FV23" s="278"/>
      <c r="FW23" s="278"/>
      <c r="FX23" s="278"/>
      <c r="FY23" s="278"/>
      <c r="FZ23" s="278"/>
      <c r="GA23" s="278"/>
      <c r="GB23" s="278"/>
      <c r="GC23" s="278"/>
      <c r="GD23" s="278"/>
      <c r="GE23" s="278"/>
      <c r="GF23" s="278"/>
      <c r="GG23" s="278"/>
      <c r="GH23" s="278"/>
      <c r="GI23" s="278"/>
      <c r="GJ23" s="278"/>
      <c r="GK23" s="278"/>
      <c r="GL23" s="278"/>
      <c r="GM23" s="278"/>
      <c r="GN23" s="278"/>
      <c r="GO23" s="278"/>
      <c r="GP23" s="278"/>
      <c r="GQ23" s="278"/>
      <c r="GR23" s="278"/>
      <c r="GS23" s="278"/>
      <c r="GT23" s="278"/>
      <c r="GU23" s="278"/>
      <c r="GV23" s="278"/>
      <c r="GW23" s="278"/>
      <c r="GX23" s="278"/>
      <c r="GY23" s="278"/>
      <c r="GZ23" s="278"/>
      <c r="HA23" s="278"/>
      <c r="HB23" s="278"/>
      <c r="HC23" s="278"/>
      <c r="HD23" s="278"/>
      <c r="HE23" s="278"/>
      <c r="HF23" s="278"/>
      <c r="HG23" s="278"/>
      <c r="HH23" s="278"/>
      <c r="HI23" s="278"/>
      <c r="HJ23" s="278"/>
      <c r="HK23" s="278"/>
      <c r="HL23" s="278"/>
      <c r="HM23" s="278"/>
      <c r="HN23" s="278"/>
      <c r="HO23" s="278"/>
      <c r="HP23" s="278"/>
      <c r="HQ23" s="278"/>
      <c r="HR23" s="278"/>
      <c r="HS23" s="278"/>
      <c r="HT23" s="278"/>
      <c r="HU23" s="278"/>
      <c r="HV23" s="278"/>
      <c r="HW23" s="278"/>
      <c r="HX23" s="278"/>
      <c r="HY23" s="278"/>
      <c r="HZ23" s="278"/>
      <c r="IA23" s="278"/>
      <c r="IB23" s="278"/>
      <c r="IC23" s="278"/>
      <c r="ID23" s="278"/>
      <c r="IE23" s="278"/>
      <c r="IF23" s="278"/>
      <c r="IG23" s="278"/>
      <c r="IH23" s="278"/>
      <c r="II23" s="278"/>
      <c r="IJ23" s="278"/>
      <c r="IK23" s="278"/>
      <c r="IL23" s="278"/>
      <c r="IM23" s="278"/>
      <c r="IN23" s="278"/>
      <c r="IO23" s="278"/>
      <c r="IP23" s="278"/>
      <c r="IQ23" s="278"/>
      <c r="IR23" s="278"/>
      <c r="IS23" s="278"/>
      <c r="IT23" s="278"/>
      <c r="IU23" s="278"/>
      <c r="IV23" s="278"/>
      <c r="IW23" s="278"/>
      <c r="IX23" s="278"/>
      <c r="IY23" s="278"/>
      <c r="IZ23" s="278"/>
      <c r="JA23" s="278"/>
      <c r="JB23" s="278"/>
      <c r="JC23" s="278"/>
      <c r="JD23" s="278"/>
      <c r="JE23" s="278"/>
      <c r="JF23" s="278"/>
      <c r="JG23" s="278"/>
      <c r="JH23" s="278"/>
      <c r="JI23" s="278"/>
      <c r="JJ23" s="278"/>
      <c r="JK23" s="278"/>
      <c r="JL23" s="278"/>
      <c r="JM23" s="278"/>
      <c r="JN23" s="278"/>
      <c r="JO23" s="278"/>
      <c r="JP23" s="278"/>
      <c r="JQ23" s="278"/>
      <c r="JR23" s="278"/>
      <c r="JS23" s="278"/>
      <c r="JT23" s="278"/>
      <c r="JU23" s="278"/>
      <c r="JV23" s="278"/>
      <c r="JW23" s="278"/>
      <c r="JX23" s="278"/>
      <c r="JY23" s="278"/>
      <c r="JZ23" s="278"/>
      <c r="KA23" s="278"/>
      <c r="KB23" s="278"/>
      <c r="KC23" s="278"/>
      <c r="KD23" s="278"/>
      <c r="KE23" s="278"/>
      <c r="KF23" s="278"/>
      <c r="KG23" s="278"/>
      <c r="KH23" s="278"/>
      <c r="KI23" s="278"/>
      <c r="KJ23" s="278"/>
      <c r="KK23" s="278"/>
      <c r="KL23" s="278"/>
      <c r="KM23" s="278"/>
      <c r="KN23" s="278"/>
      <c r="KO23" s="278"/>
      <c r="KP23" s="278"/>
      <c r="KQ23" s="278"/>
      <c r="KR23" s="278"/>
      <c r="KS23" s="278"/>
      <c r="KT23" s="278"/>
      <c r="KU23" s="278"/>
      <c r="KV23" s="278"/>
      <c r="KW23" s="278"/>
      <c r="KX23" s="278"/>
      <c r="KY23" s="278"/>
      <c r="KZ23" s="278"/>
      <c r="LA23" s="278"/>
      <c r="LB23" s="278"/>
      <c r="LC23" s="278"/>
      <c r="LD23" s="278"/>
      <c r="LE23" s="278"/>
      <c r="LF23" s="278"/>
      <c r="LG23" s="278"/>
      <c r="LH23" s="278"/>
      <c r="LI23" s="278"/>
      <c r="LJ23" s="278"/>
      <c r="LK23" s="278"/>
      <c r="LL23" s="278"/>
      <c r="LM23" s="278"/>
      <c r="LN23" s="278"/>
      <c r="LO23" s="278"/>
      <c r="LP23" s="278"/>
      <c r="LQ23" s="278"/>
      <c r="LR23" s="278"/>
      <c r="LS23" s="278"/>
      <c r="LT23" s="278"/>
      <c r="LU23" s="278"/>
      <c r="LV23" s="278"/>
      <c r="LW23" s="278"/>
      <c r="LX23" s="278"/>
      <c r="LY23" s="278"/>
      <c r="LZ23" s="278"/>
      <c r="MA23" s="278"/>
      <c r="MB23" s="278"/>
      <c r="MC23" s="278"/>
      <c r="MD23" s="278"/>
      <c r="ME23" s="278"/>
      <c r="MF23" s="278"/>
      <c r="MG23" s="278"/>
      <c r="MH23" s="278"/>
      <c r="MI23" s="278"/>
      <c r="MJ23" s="278"/>
      <c r="MK23" s="278"/>
      <c r="ML23" s="278"/>
      <c r="MM23" s="278"/>
      <c r="MN23" s="278"/>
      <c r="MO23" s="278"/>
      <c r="MP23" s="278"/>
      <c r="MQ23" s="278"/>
      <c r="MR23" s="278"/>
      <c r="MS23" s="278"/>
      <c r="MT23" s="278"/>
      <c r="MU23" s="278"/>
      <c r="MV23" s="278"/>
      <c r="MW23" s="278"/>
      <c r="MX23" s="278"/>
      <c r="MY23" s="278"/>
      <c r="MZ23" s="278"/>
      <c r="NA23" s="278"/>
      <c r="NB23" s="278"/>
      <c r="NC23" s="278"/>
      <c r="ND23" s="278"/>
      <c r="NE23" s="278"/>
      <c r="NF23" s="278"/>
      <c r="NG23" s="278"/>
      <c r="NH23" s="278"/>
      <c r="NI23" s="278"/>
      <c r="NJ23" s="278"/>
      <c r="NK23" s="278"/>
      <c r="NL23" s="278"/>
      <c r="NM23" s="278"/>
      <c r="NN23" s="278"/>
      <c r="NO23" s="278"/>
      <c r="NP23" s="278"/>
      <c r="NQ23" s="278"/>
      <c r="NR23" s="278"/>
      <c r="NS23" s="278"/>
      <c r="NT23" s="278"/>
      <c r="NU23" s="278"/>
      <c r="NV23" s="278"/>
      <c r="NW23" s="278"/>
      <c r="NX23" s="278"/>
      <c r="NY23" s="278"/>
      <c r="NZ23" s="278"/>
      <c r="OA23" s="278"/>
      <c r="OB23" s="278"/>
      <c r="OC23" s="278"/>
      <c r="OD23" s="278"/>
      <c r="OE23" s="278"/>
      <c r="OF23" s="278"/>
      <c r="OG23" s="278"/>
      <c r="OH23" s="278"/>
      <c r="OI23" s="278"/>
      <c r="OJ23" s="278"/>
      <c r="OK23" s="278"/>
      <c r="OL23" s="278"/>
      <c r="OM23" s="278"/>
      <c r="ON23" s="278"/>
      <c r="OO23" s="278"/>
      <c r="OP23" s="278"/>
      <c r="OQ23" s="278"/>
      <c r="OR23" s="278"/>
      <c r="OS23" s="278"/>
      <c r="OT23" s="278"/>
      <c r="OU23" s="278"/>
      <c r="OV23" s="278"/>
      <c r="OW23" s="278"/>
      <c r="OX23" s="278"/>
      <c r="OY23" s="278"/>
      <c r="OZ23" s="278"/>
      <c r="PA23" s="278"/>
      <c r="PB23" s="278"/>
      <c r="PC23" s="278"/>
      <c r="PD23" s="278"/>
      <c r="PE23" s="278"/>
      <c r="PF23" s="278"/>
      <c r="PG23" s="278"/>
      <c r="PH23" s="278"/>
      <c r="PI23" s="278"/>
      <c r="PJ23" s="278"/>
      <c r="PK23" s="278"/>
      <c r="PL23" s="278"/>
      <c r="PM23" s="278"/>
      <c r="PN23" s="278"/>
      <c r="PO23" s="278"/>
      <c r="PP23" s="278"/>
      <c r="PQ23" s="278"/>
      <c r="PR23" s="278"/>
      <c r="PS23" s="278"/>
      <c r="PT23" s="278"/>
      <c r="PU23" s="278"/>
      <c r="PV23" s="278"/>
      <c r="PW23" s="278"/>
      <c r="PX23" s="278"/>
      <c r="PY23" s="278"/>
      <c r="PZ23" s="278"/>
      <c r="QA23" s="278"/>
      <c r="QB23" s="278"/>
      <c r="QC23" s="278"/>
      <c r="QD23" s="278"/>
      <c r="QE23" s="278"/>
      <c r="QF23" s="278"/>
      <c r="QG23" s="278"/>
      <c r="QH23" s="278"/>
      <c r="QI23" s="278"/>
      <c r="QJ23" s="278"/>
      <c r="QK23" s="278"/>
      <c r="QL23" s="278"/>
      <c r="QM23" s="278"/>
      <c r="QN23" s="278"/>
      <c r="QO23" s="278"/>
      <c r="QP23" s="278"/>
      <c r="QQ23" s="278"/>
      <c r="QR23" s="278"/>
      <c r="QS23" s="278"/>
      <c r="QT23" s="278"/>
      <c r="QU23" s="278"/>
      <c r="QV23" s="278"/>
      <c r="QW23" s="278"/>
      <c r="QX23" s="278"/>
      <c r="QY23" s="278"/>
      <c r="QZ23" s="278"/>
      <c r="RA23" s="278"/>
      <c r="RB23" s="278"/>
      <c r="RC23" s="278"/>
      <c r="RD23" s="278"/>
      <c r="RE23" s="278"/>
      <c r="RF23" s="278"/>
      <c r="RG23" s="278"/>
      <c r="RH23" s="278"/>
      <c r="RI23" s="278"/>
      <c r="RJ23" s="278"/>
      <c r="RK23" s="278"/>
      <c r="RL23" s="278"/>
      <c r="RM23" s="278"/>
      <c r="RN23" s="278"/>
      <c r="RO23" s="278"/>
      <c r="RP23" s="278"/>
      <c r="RQ23" s="278"/>
      <c r="RR23" s="278"/>
      <c r="RS23" s="278"/>
      <c r="RT23" s="278"/>
      <c r="RU23" s="278"/>
      <c r="RV23" s="278"/>
      <c r="RW23" s="278"/>
      <c r="RX23" s="278"/>
      <c r="RY23" s="278"/>
      <c r="RZ23" s="278"/>
      <c r="SA23" s="278"/>
      <c r="SB23" s="278"/>
      <c r="SC23" s="278"/>
      <c r="SD23" s="278"/>
      <c r="SE23" s="278"/>
      <c r="SF23" s="278"/>
      <c r="SG23" s="278"/>
      <c r="SH23" s="278"/>
      <c r="SI23" s="278"/>
      <c r="SJ23" s="278"/>
      <c r="SK23" s="278"/>
      <c r="SL23" s="278"/>
      <c r="SM23" s="278"/>
      <c r="SN23" s="278"/>
      <c r="SO23" s="278"/>
      <c r="SP23" s="278"/>
      <c r="SQ23" s="278"/>
      <c r="SR23" s="278"/>
      <c r="SS23" s="278"/>
      <c r="ST23" s="278"/>
      <c r="SU23" s="278"/>
      <c r="SV23" s="278"/>
      <c r="SW23" s="278"/>
      <c r="SX23" s="278"/>
      <c r="SY23" s="278"/>
      <c r="SZ23" s="278"/>
      <c r="TA23" s="278"/>
      <c r="TB23" s="278"/>
      <c r="TC23" s="278"/>
      <c r="TD23" s="278"/>
      <c r="TE23" s="278"/>
      <c r="TF23" s="278"/>
      <c r="TG23" s="278"/>
      <c r="TH23" s="278"/>
      <c r="TI23" s="278"/>
      <c r="TJ23" s="278"/>
      <c r="TK23" s="278"/>
      <c r="TL23" s="278"/>
      <c r="TM23" s="278"/>
      <c r="TN23" s="278"/>
      <c r="TO23" s="278"/>
      <c r="TP23" s="278"/>
      <c r="TQ23" s="278"/>
      <c r="TR23" s="278"/>
      <c r="TS23" s="278"/>
      <c r="TT23" s="278"/>
      <c r="TU23" s="278"/>
      <c r="TV23" s="278"/>
      <c r="TW23" s="278"/>
      <c r="TX23" s="278"/>
      <c r="TY23" s="278"/>
      <c r="TZ23" s="278"/>
      <c r="UA23" s="278"/>
      <c r="UB23" s="278"/>
      <c r="UC23" s="278"/>
      <c r="UD23" s="278"/>
      <c r="UE23" s="278"/>
      <c r="UF23" s="278"/>
      <c r="UG23" s="278"/>
      <c r="UH23" s="278"/>
      <c r="UI23" s="278"/>
      <c r="UJ23" s="278"/>
      <c r="UK23" s="278"/>
      <c r="UL23" s="278"/>
      <c r="UM23" s="278"/>
      <c r="UN23" s="278"/>
      <c r="UO23" s="278"/>
      <c r="UP23" s="278"/>
      <c r="UQ23" s="278"/>
      <c r="UR23" s="278"/>
      <c r="US23" s="278"/>
      <c r="UT23" s="278"/>
      <c r="UU23" s="278"/>
      <c r="UV23" s="278"/>
      <c r="UW23" s="278"/>
      <c r="UX23" s="278"/>
      <c r="UY23" s="278"/>
      <c r="UZ23" s="278"/>
      <c r="VA23" s="278"/>
      <c r="VB23" s="278"/>
      <c r="VC23" s="278"/>
      <c r="VD23" s="278"/>
      <c r="VE23" s="278"/>
      <c r="VF23" s="278"/>
      <c r="VG23" s="278"/>
      <c r="VH23" s="278"/>
      <c r="VI23" s="278"/>
      <c r="VJ23" s="278"/>
      <c r="VK23" s="278"/>
      <c r="VL23" s="278"/>
      <c r="VM23" s="278"/>
      <c r="VN23" s="278"/>
      <c r="VO23" s="278"/>
      <c r="VP23" s="278"/>
      <c r="VQ23" s="278"/>
      <c r="VR23" s="278"/>
      <c r="VS23" s="278"/>
      <c r="VT23" s="278"/>
      <c r="VU23" s="278"/>
      <c r="VV23" s="278"/>
      <c r="VW23" s="278"/>
      <c r="VX23" s="278"/>
      <c r="VY23" s="278"/>
      <c r="VZ23" s="278"/>
      <c r="WA23" s="278"/>
      <c r="WB23" s="278"/>
      <c r="WC23" s="278"/>
      <c r="WD23" s="278"/>
      <c r="WE23" s="278"/>
    </row>
    <row r="24" spans="1:603" s="282" customFormat="1" x14ac:dyDescent="0.4">
      <c r="A24" s="275"/>
      <c r="B24" s="275"/>
      <c r="C24" s="275"/>
      <c r="D24" s="275"/>
      <c r="E24" s="275"/>
      <c r="F24" s="275"/>
      <c r="G24" s="275"/>
      <c r="H24" s="275"/>
      <c r="I24" s="275"/>
      <c r="J24" s="278"/>
      <c r="K24" s="278"/>
      <c r="L24" s="279"/>
      <c r="M24" s="279"/>
      <c r="N24" s="278"/>
      <c r="O24" s="278"/>
      <c r="P24" s="279"/>
      <c r="Q24" s="279"/>
      <c r="R24" s="278"/>
      <c r="S24" s="278"/>
      <c r="T24" s="279"/>
      <c r="U24" s="279"/>
      <c r="V24" s="278"/>
      <c r="W24" s="278"/>
      <c r="X24" s="279"/>
      <c r="Y24" s="279"/>
      <c r="Z24" s="278"/>
      <c r="AA24" s="278"/>
      <c r="AB24" s="279"/>
      <c r="AC24" s="279"/>
      <c r="AD24" s="278"/>
      <c r="AE24" s="278"/>
      <c r="AF24" s="279"/>
      <c r="AG24" s="279"/>
      <c r="AH24" s="278"/>
      <c r="AI24" s="278"/>
      <c r="AJ24" s="279"/>
      <c r="AK24" s="279"/>
      <c r="AL24" s="278"/>
      <c r="AM24" s="278"/>
      <c r="AN24" s="279"/>
      <c r="AO24" s="279"/>
      <c r="AP24" s="278"/>
      <c r="AQ24" s="278"/>
      <c r="AR24" s="279"/>
      <c r="AS24" s="279"/>
      <c r="AT24" s="278"/>
      <c r="AU24" s="278"/>
      <c r="AV24" s="279"/>
      <c r="AW24" s="279"/>
      <c r="AX24" s="278"/>
      <c r="AY24" s="278"/>
      <c r="AZ24" s="279"/>
      <c r="BA24" s="279"/>
      <c r="BB24" s="278"/>
      <c r="BC24" s="278"/>
      <c r="BD24" s="279"/>
      <c r="BE24" s="279"/>
      <c r="BF24" s="278"/>
      <c r="BG24" s="278"/>
      <c r="BH24" s="278"/>
      <c r="BI24" s="278"/>
      <c r="BJ24" s="278"/>
      <c r="BK24" s="278"/>
      <c r="BL24" s="278"/>
      <c r="BM24" s="278"/>
      <c r="BN24" s="278"/>
      <c r="BO24" s="278"/>
      <c r="BP24" s="278"/>
      <c r="BQ24" s="278"/>
      <c r="BR24" s="278"/>
      <c r="BS24" s="278"/>
      <c r="BT24" s="278"/>
      <c r="BU24" s="278"/>
      <c r="BV24" s="278"/>
      <c r="BW24" s="278"/>
      <c r="BX24" s="278"/>
      <c r="BY24" s="278"/>
      <c r="BZ24" s="278"/>
      <c r="CA24" s="278"/>
      <c r="CB24" s="278"/>
      <c r="CC24" s="278"/>
      <c r="CD24" s="278"/>
      <c r="CE24" s="278"/>
      <c r="CF24" s="278"/>
      <c r="CG24" s="278"/>
      <c r="CH24" s="278"/>
      <c r="CI24" s="278"/>
      <c r="CJ24" s="278"/>
      <c r="CK24" s="278"/>
      <c r="CL24" s="278"/>
      <c r="CM24" s="278"/>
      <c r="CN24" s="278"/>
      <c r="CO24" s="278"/>
      <c r="CP24" s="278"/>
      <c r="CQ24" s="278"/>
      <c r="CR24" s="278"/>
      <c r="CS24" s="278"/>
      <c r="CT24" s="278"/>
      <c r="CU24" s="278"/>
      <c r="CV24" s="278"/>
      <c r="CW24" s="278"/>
      <c r="CX24" s="278"/>
      <c r="CY24" s="278"/>
      <c r="CZ24" s="278"/>
      <c r="DA24" s="278"/>
      <c r="DB24" s="278"/>
      <c r="DC24" s="278"/>
      <c r="DD24" s="278"/>
      <c r="DE24" s="278"/>
      <c r="DF24" s="278"/>
      <c r="DG24" s="278"/>
      <c r="DH24" s="278"/>
      <c r="DI24" s="278"/>
      <c r="DJ24" s="278"/>
      <c r="DK24" s="278"/>
      <c r="DL24" s="278"/>
      <c r="DM24" s="278"/>
      <c r="DN24" s="278"/>
      <c r="DO24" s="278"/>
      <c r="DP24" s="278"/>
      <c r="DQ24" s="278"/>
      <c r="DR24" s="278"/>
      <c r="DS24" s="278"/>
      <c r="DT24" s="278"/>
      <c r="DU24" s="278"/>
      <c r="DV24" s="278"/>
      <c r="DW24" s="278"/>
      <c r="DX24" s="278"/>
      <c r="DY24" s="278"/>
      <c r="DZ24" s="278"/>
      <c r="EA24" s="278"/>
      <c r="EB24" s="278"/>
      <c r="EC24" s="278"/>
      <c r="ED24" s="278"/>
      <c r="EE24" s="278"/>
      <c r="EF24" s="278"/>
      <c r="EG24" s="278"/>
      <c r="EH24" s="278"/>
      <c r="EI24" s="278"/>
      <c r="EJ24" s="278"/>
      <c r="EK24" s="278"/>
      <c r="EL24" s="278"/>
      <c r="EM24" s="278"/>
      <c r="EN24" s="278"/>
      <c r="EO24" s="278"/>
      <c r="EP24" s="278"/>
      <c r="EQ24" s="278"/>
      <c r="ER24" s="278"/>
      <c r="ES24" s="278"/>
      <c r="ET24" s="278"/>
      <c r="EU24" s="278"/>
      <c r="EV24" s="278"/>
      <c r="EW24" s="278"/>
      <c r="EX24" s="278"/>
      <c r="EY24" s="278"/>
      <c r="EZ24" s="278"/>
      <c r="FA24" s="278"/>
      <c r="FB24" s="278"/>
      <c r="FC24" s="278"/>
      <c r="FD24" s="278"/>
      <c r="FE24" s="278"/>
      <c r="FF24" s="278"/>
      <c r="FG24" s="278"/>
      <c r="FH24" s="278"/>
      <c r="FI24" s="278"/>
      <c r="FJ24" s="278"/>
      <c r="FK24" s="278"/>
      <c r="FL24" s="278"/>
      <c r="FM24" s="278"/>
      <c r="FN24" s="278"/>
      <c r="FO24" s="278"/>
      <c r="FP24" s="278"/>
      <c r="FQ24" s="278"/>
      <c r="FR24" s="278"/>
      <c r="FS24" s="278"/>
      <c r="FT24" s="278"/>
      <c r="FU24" s="278"/>
      <c r="FV24" s="278"/>
      <c r="FW24" s="278"/>
      <c r="FX24" s="278"/>
      <c r="FY24" s="278"/>
      <c r="FZ24" s="278"/>
      <c r="GA24" s="278"/>
      <c r="GB24" s="278"/>
      <c r="GC24" s="278"/>
      <c r="GD24" s="278"/>
      <c r="GE24" s="278"/>
      <c r="GF24" s="278"/>
      <c r="GG24" s="278"/>
      <c r="GH24" s="278"/>
      <c r="GI24" s="278"/>
      <c r="GJ24" s="278"/>
      <c r="GK24" s="278"/>
      <c r="GL24" s="278"/>
      <c r="GM24" s="278"/>
      <c r="GN24" s="278"/>
      <c r="GO24" s="278"/>
      <c r="GP24" s="278"/>
      <c r="GQ24" s="278"/>
      <c r="GR24" s="278"/>
      <c r="GS24" s="278"/>
      <c r="GT24" s="278"/>
      <c r="GU24" s="278"/>
      <c r="GV24" s="278"/>
      <c r="GW24" s="278"/>
      <c r="GX24" s="278"/>
      <c r="GY24" s="278"/>
      <c r="GZ24" s="278"/>
      <c r="HA24" s="278"/>
      <c r="HB24" s="278"/>
      <c r="HC24" s="278"/>
      <c r="HD24" s="278"/>
      <c r="HE24" s="278"/>
      <c r="HF24" s="278"/>
      <c r="HG24" s="278"/>
      <c r="HH24" s="278"/>
      <c r="HI24" s="278"/>
      <c r="HJ24" s="278"/>
      <c r="HK24" s="278"/>
      <c r="HL24" s="278"/>
      <c r="HM24" s="278"/>
      <c r="HN24" s="278"/>
      <c r="HO24" s="278"/>
      <c r="HP24" s="278"/>
      <c r="HQ24" s="278"/>
      <c r="HR24" s="278"/>
      <c r="HS24" s="278"/>
      <c r="HT24" s="278"/>
      <c r="HU24" s="278"/>
      <c r="HV24" s="278"/>
      <c r="HW24" s="278"/>
      <c r="HX24" s="278"/>
      <c r="HY24" s="278"/>
      <c r="HZ24" s="278"/>
      <c r="IA24" s="278"/>
      <c r="IB24" s="278"/>
      <c r="IC24" s="278"/>
      <c r="ID24" s="278"/>
      <c r="IE24" s="278"/>
      <c r="IF24" s="278"/>
      <c r="IG24" s="278"/>
      <c r="IH24" s="278"/>
      <c r="II24" s="278"/>
      <c r="IJ24" s="278"/>
      <c r="IK24" s="278"/>
      <c r="IL24" s="278"/>
      <c r="IM24" s="278"/>
      <c r="IN24" s="278"/>
      <c r="IO24" s="278"/>
      <c r="IP24" s="278"/>
      <c r="IQ24" s="278"/>
      <c r="IR24" s="278"/>
      <c r="IS24" s="278"/>
      <c r="IT24" s="278"/>
      <c r="IU24" s="278"/>
      <c r="IV24" s="278"/>
      <c r="IW24" s="278"/>
      <c r="IX24" s="278"/>
      <c r="IY24" s="278"/>
      <c r="IZ24" s="278"/>
      <c r="JA24" s="278"/>
      <c r="JB24" s="278"/>
      <c r="JC24" s="278"/>
      <c r="JD24" s="278"/>
      <c r="JE24" s="278"/>
      <c r="JF24" s="278"/>
      <c r="JG24" s="278"/>
      <c r="JH24" s="278"/>
      <c r="JI24" s="278"/>
      <c r="JJ24" s="278"/>
      <c r="JK24" s="278"/>
      <c r="JL24" s="278"/>
      <c r="JM24" s="278"/>
      <c r="JN24" s="278"/>
      <c r="JO24" s="278"/>
      <c r="JP24" s="278"/>
      <c r="JQ24" s="278"/>
      <c r="JR24" s="278"/>
      <c r="JS24" s="278"/>
      <c r="JT24" s="278"/>
      <c r="JU24" s="278"/>
      <c r="JV24" s="278"/>
      <c r="JW24" s="278"/>
      <c r="JX24" s="278"/>
      <c r="JY24" s="278"/>
      <c r="JZ24" s="278"/>
      <c r="KA24" s="278"/>
      <c r="KB24" s="278"/>
      <c r="KC24" s="278"/>
      <c r="KD24" s="278"/>
      <c r="KE24" s="278"/>
      <c r="KF24" s="278"/>
      <c r="KG24" s="278"/>
      <c r="KH24" s="278"/>
      <c r="KI24" s="278"/>
      <c r="KJ24" s="278"/>
      <c r="KK24" s="278"/>
      <c r="KL24" s="278"/>
      <c r="KM24" s="278"/>
      <c r="KN24" s="278"/>
      <c r="KO24" s="278"/>
      <c r="KP24" s="278"/>
      <c r="KQ24" s="278"/>
      <c r="KR24" s="278"/>
      <c r="KS24" s="278"/>
      <c r="KT24" s="278"/>
      <c r="KU24" s="278"/>
      <c r="KV24" s="278"/>
      <c r="KW24" s="278"/>
      <c r="KX24" s="278"/>
      <c r="KY24" s="278"/>
      <c r="KZ24" s="278"/>
      <c r="LA24" s="278"/>
      <c r="LB24" s="278"/>
      <c r="LC24" s="278"/>
      <c r="LD24" s="278"/>
      <c r="LE24" s="278"/>
      <c r="LF24" s="278"/>
      <c r="LG24" s="278"/>
      <c r="LH24" s="278"/>
      <c r="LI24" s="278"/>
      <c r="LJ24" s="278"/>
      <c r="LK24" s="278"/>
      <c r="LL24" s="278"/>
      <c r="LM24" s="278"/>
      <c r="LN24" s="278"/>
      <c r="LO24" s="278"/>
      <c r="LP24" s="278"/>
      <c r="LQ24" s="278"/>
      <c r="LR24" s="278"/>
      <c r="LS24" s="278"/>
      <c r="LT24" s="278"/>
      <c r="LU24" s="278"/>
      <c r="LV24" s="278"/>
      <c r="LW24" s="278"/>
      <c r="LX24" s="278"/>
      <c r="LY24" s="278"/>
      <c r="LZ24" s="278"/>
      <c r="MA24" s="278"/>
      <c r="MB24" s="278"/>
      <c r="MC24" s="278"/>
      <c r="MD24" s="278"/>
      <c r="ME24" s="278"/>
      <c r="MF24" s="278"/>
      <c r="MG24" s="278"/>
      <c r="MH24" s="278"/>
      <c r="MI24" s="278"/>
      <c r="MJ24" s="278"/>
      <c r="MK24" s="278"/>
      <c r="ML24" s="278"/>
      <c r="MM24" s="278"/>
      <c r="MN24" s="278"/>
      <c r="MO24" s="278"/>
      <c r="MP24" s="278"/>
      <c r="MQ24" s="278"/>
      <c r="MR24" s="278"/>
      <c r="MS24" s="278"/>
      <c r="MT24" s="278"/>
      <c r="MU24" s="278"/>
      <c r="MV24" s="278"/>
      <c r="MW24" s="278"/>
      <c r="MX24" s="278"/>
      <c r="MY24" s="278"/>
      <c r="MZ24" s="278"/>
      <c r="NA24" s="278"/>
      <c r="NB24" s="278"/>
      <c r="NC24" s="278"/>
      <c r="ND24" s="278"/>
      <c r="NE24" s="278"/>
      <c r="NF24" s="278"/>
      <c r="NG24" s="278"/>
      <c r="NH24" s="278"/>
      <c r="NI24" s="278"/>
      <c r="NJ24" s="278"/>
      <c r="NK24" s="278"/>
      <c r="NL24" s="278"/>
      <c r="NM24" s="278"/>
      <c r="NN24" s="278"/>
      <c r="NO24" s="278"/>
      <c r="NP24" s="278"/>
      <c r="NQ24" s="278"/>
      <c r="NR24" s="278"/>
      <c r="NS24" s="278"/>
      <c r="NT24" s="278"/>
      <c r="NU24" s="278"/>
      <c r="NV24" s="278"/>
      <c r="NW24" s="278"/>
      <c r="NX24" s="278"/>
      <c r="NY24" s="278"/>
      <c r="NZ24" s="278"/>
      <c r="OA24" s="278"/>
      <c r="OB24" s="278"/>
      <c r="OC24" s="278"/>
      <c r="OD24" s="278"/>
      <c r="OE24" s="278"/>
      <c r="OF24" s="278"/>
      <c r="OG24" s="278"/>
      <c r="OH24" s="278"/>
      <c r="OI24" s="278"/>
      <c r="OJ24" s="278"/>
      <c r="OK24" s="278"/>
      <c r="OL24" s="278"/>
      <c r="OM24" s="278"/>
      <c r="ON24" s="278"/>
      <c r="OO24" s="278"/>
      <c r="OP24" s="278"/>
      <c r="OQ24" s="278"/>
      <c r="OR24" s="278"/>
      <c r="OS24" s="278"/>
      <c r="OT24" s="278"/>
      <c r="OU24" s="278"/>
      <c r="OV24" s="278"/>
      <c r="OW24" s="278"/>
      <c r="OX24" s="278"/>
      <c r="OY24" s="278"/>
      <c r="OZ24" s="278"/>
      <c r="PA24" s="278"/>
      <c r="PB24" s="278"/>
      <c r="PC24" s="278"/>
      <c r="PD24" s="278"/>
      <c r="PE24" s="278"/>
      <c r="PF24" s="278"/>
      <c r="PG24" s="278"/>
      <c r="PH24" s="278"/>
      <c r="PI24" s="278"/>
      <c r="PJ24" s="278"/>
      <c r="PK24" s="278"/>
      <c r="PL24" s="278"/>
      <c r="PM24" s="278"/>
      <c r="PN24" s="278"/>
      <c r="PO24" s="278"/>
      <c r="PP24" s="278"/>
      <c r="PQ24" s="278"/>
      <c r="PR24" s="278"/>
      <c r="PS24" s="278"/>
      <c r="PT24" s="278"/>
      <c r="PU24" s="278"/>
      <c r="PV24" s="278"/>
      <c r="PW24" s="278"/>
      <c r="PX24" s="278"/>
      <c r="PY24" s="278"/>
      <c r="PZ24" s="278"/>
      <c r="QA24" s="278"/>
      <c r="QB24" s="278"/>
      <c r="QC24" s="278"/>
      <c r="QD24" s="278"/>
      <c r="QE24" s="278"/>
      <c r="QF24" s="278"/>
      <c r="QG24" s="278"/>
      <c r="QH24" s="278"/>
      <c r="QI24" s="278"/>
      <c r="QJ24" s="278"/>
      <c r="QK24" s="278"/>
      <c r="QL24" s="278"/>
      <c r="QM24" s="278"/>
      <c r="QN24" s="278"/>
      <c r="QO24" s="278"/>
      <c r="QP24" s="278"/>
      <c r="QQ24" s="278"/>
      <c r="QR24" s="278"/>
      <c r="QS24" s="278"/>
      <c r="QT24" s="278"/>
      <c r="QU24" s="278"/>
      <c r="QV24" s="278"/>
      <c r="QW24" s="278"/>
      <c r="QX24" s="278"/>
      <c r="QY24" s="278"/>
      <c r="QZ24" s="278"/>
      <c r="RA24" s="278"/>
      <c r="RB24" s="278"/>
      <c r="RC24" s="278"/>
      <c r="RD24" s="278"/>
      <c r="RE24" s="278"/>
      <c r="RF24" s="278"/>
      <c r="RG24" s="278"/>
      <c r="RH24" s="278"/>
      <c r="RI24" s="278"/>
      <c r="RJ24" s="278"/>
      <c r="RK24" s="278"/>
      <c r="RL24" s="278"/>
      <c r="RM24" s="278"/>
      <c r="RN24" s="278"/>
      <c r="RO24" s="278"/>
      <c r="RP24" s="278"/>
      <c r="RQ24" s="278"/>
      <c r="RR24" s="278"/>
      <c r="RS24" s="278"/>
      <c r="RT24" s="278"/>
      <c r="RU24" s="278"/>
      <c r="RV24" s="278"/>
      <c r="RW24" s="278"/>
      <c r="RX24" s="278"/>
      <c r="RY24" s="278"/>
      <c r="RZ24" s="278"/>
      <c r="SA24" s="278"/>
      <c r="SB24" s="278"/>
      <c r="SC24" s="278"/>
      <c r="SD24" s="278"/>
      <c r="SE24" s="278"/>
      <c r="SF24" s="278"/>
      <c r="SG24" s="278"/>
      <c r="SH24" s="278"/>
      <c r="SI24" s="278"/>
      <c r="SJ24" s="278"/>
      <c r="SK24" s="278"/>
      <c r="SL24" s="278"/>
      <c r="SM24" s="278"/>
      <c r="SN24" s="278"/>
      <c r="SO24" s="278"/>
      <c r="SP24" s="278"/>
      <c r="SQ24" s="278"/>
      <c r="SR24" s="278"/>
      <c r="SS24" s="278"/>
      <c r="ST24" s="278"/>
      <c r="SU24" s="278"/>
      <c r="SV24" s="278"/>
      <c r="SW24" s="278"/>
      <c r="SX24" s="278"/>
      <c r="SY24" s="278"/>
      <c r="SZ24" s="278"/>
      <c r="TA24" s="278"/>
      <c r="TB24" s="278"/>
      <c r="TC24" s="278"/>
      <c r="TD24" s="278"/>
      <c r="TE24" s="278"/>
      <c r="TF24" s="278"/>
      <c r="TG24" s="278"/>
      <c r="TH24" s="278"/>
      <c r="TI24" s="278"/>
      <c r="TJ24" s="278"/>
      <c r="TK24" s="278"/>
      <c r="TL24" s="278"/>
      <c r="TM24" s="278"/>
      <c r="TN24" s="278"/>
      <c r="TO24" s="278"/>
      <c r="TP24" s="278"/>
      <c r="TQ24" s="278"/>
      <c r="TR24" s="278"/>
      <c r="TS24" s="278"/>
      <c r="TT24" s="278"/>
      <c r="TU24" s="278"/>
      <c r="TV24" s="278"/>
      <c r="TW24" s="278"/>
      <c r="TX24" s="278"/>
      <c r="TY24" s="278"/>
      <c r="TZ24" s="278"/>
      <c r="UA24" s="278"/>
      <c r="UB24" s="278"/>
      <c r="UC24" s="278"/>
      <c r="UD24" s="278"/>
      <c r="UE24" s="278"/>
      <c r="UF24" s="278"/>
      <c r="UG24" s="278"/>
      <c r="UH24" s="278"/>
      <c r="UI24" s="278"/>
      <c r="UJ24" s="278"/>
      <c r="UK24" s="278"/>
      <c r="UL24" s="278"/>
      <c r="UM24" s="278"/>
      <c r="UN24" s="278"/>
      <c r="UO24" s="278"/>
      <c r="UP24" s="278"/>
      <c r="UQ24" s="278"/>
      <c r="UR24" s="278"/>
      <c r="US24" s="278"/>
      <c r="UT24" s="278"/>
      <c r="UU24" s="278"/>
      <c r="UV24" s="278"/>
      <c r="UW24" s="278"/>
      <c r="UX24" s="278"/>
      <c r="UY24" s="278"/>
      <c r="UZ24" s="278"/>
      <c r="VA24" s="278"/>
      <c r="VB24" s="278"/>
      <c r="VC24" s="278"/>
      <c r="VD24" s="278"/>
      <c r="VE24" s="278"/>
      <c r="VF24" s="278"/>
      <c r="VG24" s="278"/>
      <c r="VH24" s="278"/>
      <c r="VI24" s="278"/>
      <c r="VJ24" s="278"/>
      <c r="VK24" s="278"/>
      <c r="VL24" s="278"/>
      <c r="VM24" s="278"/>
      <c r="VN24" s="278"/>
      <c r="VO24" s="278"/>
      <c r="VP24" s="278"/>
      <c r="VQ24" s="278"/>
      <c r="VR24" s="278"/>
      <c r="VS24" s="278"/>
      <c r="VT24" s="278"/>
      <c r="VU24" s="278"/>
      <c r="VV24" s="278"/>
      <c r="VW24" s="278"/>
      <c r="VX24" s="278"/>
      <c r="VY24" s="278"/>
      <c r="VZ24" s="278"/>
      <c r="WA24" s="278"/>
      <c r="WB24" s="278"/>
      <c r="WC24" s="278"/>
      <c r="WD24" s="278"/>
      <c r="WE24" s="278"/>
    </row>
    <row r="25" spans="1:603" s="283" customFormat="1" x14ac:dyDescent="0.4">
      <c r="A25" s="275"/>
      <c r="B25" s="275"/>
      <c r="C25" s="275"/>
      <c r="D25" s="275"/>
      <c r="E25" s="275"/>
      <c r="F25" s="275"/>
      <c r="G25" s="275"/>
      <c r="H25" s="275"/>
      <c r="I25" s="275"/>
      <c r="J25" s="278"/>
      <c r="K25" s="278"/>
      <c r="L25" s="279"/>
      <c r="M25" s="279"/>
      <c r="N25" s="278"/>
      <c r="O25" s="278"/>
      <c r="P25" s="279"/>
      <c r="Q25" s="279"/>
      <c r="R25" s="278"/>
      <c r="S25" s="278"/>
      <c r="T25" s="279"/>
      <c r="U25" s="279"/>
      <c r="V25" s="278"/>
      <c r="W25" s="278"/>
      <c r="X25" s="279"/>
      <c r="Y25" s="279"/>
      <c r="Z25" s="278"/>
      <c r="AA25" s="278"/>
      <c r="AB25" s="279"/>
      <c r="AC25" s="279"/>
      <c r="AD25" s="278"/>
      <c r="AE25" s="278"/>
      <c r="AF25" s="279"/>
      <c r="AG25" s="279"/>
      <c r="AH25" s="278"/>
      <c r="AI25" s="278"/>
      <c r="AJ25" s="279"/>
      <c r="AK25" s="279"/>
      <c r="AL25" s="278"/>
      <c r="AM25" s="278"/>
      <c r="AN25" s="279"/>
      <c r="AO25" s="279"/>
      <c r="AP25" s="278"/>
      <c r="AQ25" s="278"/>
      <c r="AR25" s="279"/>
      <c r="AS25" s="279"/>
      <c r="AT25" s="278"/>
      <c r="AU25" s="278"/>
      <c r="AV25" s="279"/>
      <c r="AW25" s="279"/>
      <c r="AX25" s="278"/>
      <c r="AY25" s="278"/>
      <c r="AZ25" s="279"/>
      <c r="BA25" s="279"/>
      <c r="BB25" s="278"/>
      <c r="BC25" s="278"/>
      <c r="BD25" s="279"/>
      <c r="BE25" s="279"/>
      <c r="BF25" s="278"/>
      <c r="BG25" s="278"/>
      <c r="BH25" s="278"/>
      <c r="BI25" s="278"/>
      <c r="BJ25" s="278"/>
      <c r="BK25" s="278"/>
      <c r="BL25" s="278"/>
      <c r="BM25" s="278"/>
      <c r="BN25" s="278"/>
      <c r="BO25" s="278"/>
      <c r="BP25" s="278"/>
      <c r="BQ25" s="278"/>
      <c r="BR25" s="278"/>
      <c r="BS25" s="278"/>
      <c r="BT25" s="278"/>
      <c r="BU25" s="278"/>
      <c r="BV25" s="278"/>
      <c r="BW25" s="278"/>
      <c r="BX25" s="278"/>
      <c r="BY25" s="278"/>
      <c r="BZ25" s="278"/>
      <c r="CA25" s="278"/>
      <c r="CB25" s="278"/>
      <c r="CC25" s="278"/>
      <c r="CD25" s="278"/>
      <c r="CE25" s="278"/>
      <c r="CF25" s="278"/>
      <c r="CG25" s="278"/>
      <c r="CH25" s="278"/>
      <c r="CI25" s="278"/>
      <c r="CJ25" s="278"/>
      <c r="CK25" s="278"/>
      <c r="CL25" s="278"/>
      <c r="CM25" s="278"/>
      <c r="CN25" s="278"/>
      <c r="CO25" s="278"/>
      <c r="CP25" s="278"/>
      <c r="CQ25" s="278"/>
      <c r="CR25" s="278"/>
      <c r="CS25" s="278"/>
      <c r="CT25" s="278"/>
      <c r="CU25" s="278"/>
      <c r="CV25" s="278"/>
      <c r="CW25" s="278"/>
      <c r="CX25" s="278"/>
      <c r="CY25" s="278"/>
      <c r="CZ25" s="278"/>
      <c r="DA25" s="278"/>
      <c r="DB25" s="278"/>
      <c r="DC25" s="278"/>
      <c r="DD25" s="278"/>
      <c r="DE25" s="278"/>
      <c r="DF25" s="278"/>
      <c r="DG25" s="278"/>
      <c r="DH25" s="278"/>
      <c r="DI25" s="278"/>
      <c r="DJ25" s="278"/>
      <c r="DK25" s="278"/>
      <c r="DL25" s="278"/>
      <c r="DM25" s="278"/>
      <c r="DN25" s="278"/>
      <c r="DO25" s="278"/>
      <c r="DP25" s="278"/>
      <c r="DQ25" s="278"/>
      <c r="DR25" s="278"/>
      <c r="DS25" s="278"/>
      <c r="DT25" s="278"/>
      <c r="DU25" s="278"/>
      <c r="DV25" s="278"/>
      <c r="DW25" s="278"/>
      <c r="DX25" s="278"/>
      <c r="DY25" s="278"/>
      <c r="DZ25" s="278"/>
      <c r="EA25" s="278"/>
      <c r="EB25" s="278"/>
      <c r="EC25" s="278"/>
      <c r="ED25" s="278"/>
      <c r="EE25" s="278"/>
      <c r="EF25" s="278"/>
      <c r="EG25" s="278"/>
      <c r="EH25" s="278"/>
      <c r="EI25" s="278"/>
      <c r="EJ25" s="278"/>
      <c r="EK25" s="278"/>
      <c r="EL25" s="278"/>
      <c r="EM25" s="278"/>
      <c r="EN25" s="278"/>
      <c r="EO25" s="278"/>
      <c r="EP25" s="278"/>
      <c r="EQ25" s="278"/>
      <c r="ER25" s="278"/>
      <c r="ES25" s="278"/>
      <c r="ET25" s="278"/>
      <c r="EU25" s="278"/>
      <c r="EV25" s="278"/>
      <c r="EW25" s="278"/>
      <c r="EX25" s="278"/>
      <c r="EY25" s="278"/>
      <c r="EZ25" s="278"/>
      <c r="FA25" s="278"/>
      <c r="FB25" s="278"/>
      <c r="FC25" s="278"/>
      <c r="FD25" s="278"/>
      <c r="FE25" s="278"/>
      <c r="FF25" s="278"/>
      <c r="FG25" s="278"/>
      <c r="FH25" s="278"/>
      <c r="FI25" s="278"/>
      <c r="FJ25" s="278"/>
      <c r="FK25" s="278"/>
      <c r="FL25" s="278"/>
      <c r="FM25" s="278"/>
      <c r="FN25" s="278"/>
      <c r="FO25" s="278"/>
      <c r="FP25" s="278"/>
      <c r="FQ25" s="278"/>
      <c r="FR25" s="278"/>
      <c r="FS25" s="278"/>
      <c r="FT25" s="278"/>
      <c r="FU25" s="278"/>
      <c r="FV25" s="278"/>
      <c r="FW25" s="278"/>
      <c r="FX25" s="278"/>
      <c r="FY25" s="278"/>
      <c r="FZ25" s="278"/>
      <c r="GA25" s="278"/>
      <c r="GB25" s="278"/>
      <c r="GC25" s="278"/>
      <c r="GD25" s="278"/>
      <c r="GE25" s="278"/>
      <c r="GF25" s="278"/>
      <c r="GG25" s="278"/>
      <c r="GH25" s="278"/>
      <c r="GI25" s="278"/>
      <c r="GJ25" s="278"/>
      <c r="GK25" s="278"/>
      <c r="GL25" s="278"/>
      <c r="GM25" s="278"/>
      <c r="GN25" s="278"/>
      <c r="GO25" s="278"/>
      <c r="GP25" s="278"/>
      <c r="GQ25" s="278"/>
      <c r="GR25" s="278"/>
      <c r="GS25" s="278"/>
      <c r="GT25" s="278"/>
      <c r="GU25" s="278"/>
      <c r="GV25" s="278"/>
      <c r="GW25" s="278"/>
      <c r="GX25" s="278"/>
      <c r="GY25" s="278"/>
      <c r="GZ25" s="278"/>
      <c r="HA25" s="278"/>
      <c r="HB25" s="278"/>
      <c r="HC25" s="278"/>
      <c r="HD25" s="278"/>
      <c r="HE25" s="278"/>
      <c r="HF25" s="278"/>
      <c r="HG25" s="278"/>
      <c r="HH25" s="278"/>
      <c r="HI25" s="278"/>
      <c r="HJ25" s="278"/>
      <c r="HK25" s="278"/>
      <c r="HL25" s="278"/>
      <c r="HM25" s="278"/>
      <c r="HN25" s="278"/>
      <c r="HO25" s="278"/>
      <c r="HP25" s="278"/>
      <c r="HQ25" s="278"/>
      <c r="HR25" s="278"/>
      <c r="HS25" s="278"/>
      <c r="HT25" s="278"/>
      <c r="HU25" s="278"/>
      <c r="HV25" s="278"/>
      <c r="HW25" s="278"/>
      <c r="HX25" s="278"/>
      <c r="HY25" s="278"/>
      <c r="HZ25" s="278"/>
      <c r="IA25" s="278"/>
      <c r="IB25" s="278"/>
      <c r="IC25" s="278"/>
      <c r="ID25" s="278"/>
      <c r="IE25" s="278"/>
      <c r="IF25" s="278"/>
      <c r="IG25" s="278"/>
      <c r="IH25" s="278"/>
      <c r="II25" s="278"/>
      <c r="IJ25" s="278"/>
      <c r="IK25" s="278"/>
      <c r="IL25" s="278"/>
      <c r="IM25" s="278"/>
      <c r="IN25" s="278"/>
      <c r="IO25" s="278"/>
      <c r="IP25" s="278"/>
      <c r="IQ25" s="278"/>
      <c r="IR25" s="278"/>
      <c r="IS25" s="278"/>
      <c r="IT25" s="278"/>
      <c r="IU25" s="278"/>
      <c r="IV25" s="278"/>
      <c r="IW25" s="278"/>
      <c r="IX25" s="278"/>
      <c r="IY25" s="278"/>
      <c r="IZ25" s="278"/>
      <c r="JA25" s="278"/>
      <c r="JB25" s="278"/>
      <c r="JC25" s="278"/>
      <c r="JD25" s="278"/>
      <c r="JE25" s="278"/>
      <c r="JF25" s="278"/>
      <c r="JG25" s="278"/>
      <c r="JH25" s="278"/>
      <c r="JI25" s="278"/>
      <c r="JJ25" s="278"/>
      <c r="JK25" s="278"/>
      <c r="JL25" s="278"/>
      <c r="JM25" s="278"/>
      <c r="JN25" s="278"/>
      <c r="JO25" s="278"/>
      <c r="JP25" s="278"/>
      <c r="JQ25" s="278"/>
      <c r="JR25" s="278"/>
      <c r="JS25" s="278"/>
      <c r="JT25" s="278"/>
      <c r="JU25" s="278"/>
      <c r="JV25" s="278"/>
      <c r="JW25" s="278"/>
      <c r="JX25" s="278"/>
      <c r="JY25" s="278"/>
      <c r="JZ25" s="278"/>
      <c r="KA25" s="278"/>
      <c r="KB25" s="278"/>
      <c r="KC25" s="278"/>
      <c r="KD25" s="278"/>
      <c r="KE25" s="278"/>
      <c r="KF25" s="278"/>
      <c r="KG25" s="278"/>
      <c r="KH25" s="278"/>
      <c r="KI25" s="278"/>
      <c r="KJ25" s="278"/>
      <c r="KK25" s="278"/>
      <c r="KL25" s="278"/>
      <c r="KM25" s="278"/>
      <c r="KN25" s="278"/>
      <c r="KO25" s="278"/>
      <c r="KP25" s="278"/>
      <c r="KQ25" s="278"/>
      <c r="KR25" s="278"/>
      <c r="KS25" s="278"/>
      <c r="KT25" s="278"/>
      <c r="KU25" s="278"/>
      <c r="KV25" s="278"/>
      <c r="KW25" s="278"/>
      <c r="KX25" s="278"/>
      <c r="KY25" s="278"/>
      <c r="KZ25" s="278"/>
      <c r="LA25" s="278"/>
      <c r="LB25" s="278"/>
      <c r="LC25" s="278"/>
      <c r="LD25" s="278"/>
      <c r="LE25" s="278"/>
      <c r="LF25" s="278"/>
      <c r="LG25" s="278"/>
      <c r="LH25" s="278"/>
      <c r="LI25" s="278"/>
      <c r="LJ25" s="278"/>
      <c r="LK25" s="278"/>
      <c r="LL25" s="278"/>
      <c r="LM25" s="278"/>
      <c r="LN25" s="278"/>
      <c r="LO25" s="278"/>
      <c r="LP25" s="278"/>
      <c r="LQ25" s="278"/>
      <c r="LR25" s="278"/>
      <c r="LS25" s="278"/>
      <c r="LT25" s="278"/>
      <c r="LU25" s="278"/>
      <c r="LV25" s="278"/>
      <c r="LW25" s="278"/>
      <c r="LX25" s="278"/>
      <c r="LY25" s="278"/>
      <c r="LZ25" s="278"/>
      <c r="MA25" s="278"/>
      <c r="MB25" s="278"/>
      <c r="MC25" s="278"/>
      <c r="MD25" s="278"/>
      <c r="ME25" s="278"/>
      <c r="MF25" s="278"/>
      <c r="MG25" s="278"/>
      <c r="MH25" s="278"/>
      <c r="MI25" s="278"/>
      <c r="MJ25" s="278"/>
      <c r="MK25" s="278"/>
      <c r="ML25" s="278"/>
      <c r="MM25" s="278"/>
      <c r="MN25" s="278"/>
      <c r="MO25" s="278"/>
      <c r="MP25" s="278"/>
      <c r="MQ25" s="278"/>
      <c r="MR25" s="278"/>
      <c r="MS25" s="278"/>
      <c r="MT25" s="278"/>
      <c r="MU25" s="278"/>
      <c r="MV25" s="278"/>
      <c r="MW25" s="278"/>
      <c r="MX25" s="278"/>
      <c r="MY25" s="278"/>
      <c r="MZ25" s="278"/>
      <c r="NA25" s="278"/>
      <c r="NB25" s="278"/>
      <c r="NC25" s="278"/>
      <c r="ND25" s="278"/>
      <c r="NE25" s="278"/>
      <c r="NF25" s="278"/>
      <c r="NG25" s="278"/>
      <c r="NH25" s="278"/>
      <c r="NI25" s="278"/>
      <c r="NJ25" s="278"/>
      <c r="NK25" s="278"/>
      <c r="NL25" s="278"/>
      <c r="NM25" s="278"/>
      <c r="NN25" s="278"/>
      <c r="NO25" s="278"/>
      <c r="NP25" s="278"/>
      <c r="NQ25" s="278"/>
      <c r="NR25" s="278"/>
      <c r="NS25" s="278"/>
      <c r="NT25" s="278"/>
      <c r="NU25" s="278"/>
      <c r="NV25" s="278"/>
      <c r="NW25" s="278"/>
      <c r="NX25" s="278"/>
      <c r="NY25" s="278"/>
      <c r="NZ25" s="278"/>
      <c r="OA25" s="278"/>
      <c r="OB25" s="278"/>
      <c r="OC25" s="278"/>
      <c r="OD25" s="278"/>
      <c r="OE25" s="278"/>
      <c r="OF25" s="278"/>
      <c r="OG25" s="278"/>
      <c r="OH25" s="278"/>
      <c r="OI25" s="278"/>
      <c r="OJ25" s="278"/>
      <c r="OK25" s="278"/>
      <c r="OL25" s="278"/>
      <c r="OM25" s="278"/>
      <c r="ON25" s="278"/>
      <c r="OO25" s="278"/>
      <c r="OP25" s="278"/>
      <c r="OQ25" s="278"/>
      <c r="OR25" s="278"/>
      <c r="OS25" s="278"/>
      <c r="OT25" s="278"/>
      <c r="OU25" s="278"/>
      <c r="OV25" s="278"/>
      <c r="OW25" s="278"/>
      <c r="OX25" s="278"/>
      <c r="OY25" s="278"/>
      <c r="OZ25" s="278"/>
      <c r="PA25" s="278"/>
      <c r="PB25" s="278"/>
      <c r="PC25" s="278"/>
      <c r="PD25" s="278"/>
      <c r="PE25" s="278"/>
      <c r="PF25" s="278"/>
      <c r="PG25" s="278"/>
      <c r="PH25" s="278"/>
      <c r="PI25" s="278"/>
      <c r="PJ25" s="278"/>
      <c r="PK25" s="278"/>
      <c r="PL25" s="278"/>
      <c r="PM25" s="278"/>
      <c r="PN25" s="278"/>
      <c r="PO25" s="278"/>
      <c r="PP25" s="278"/>
      <c r="PQ25" s="278"/>
      <c r="PR25" s="278"/>
      <c r="PS25" s="278"/>
      <c r="PT25" s="278"/>
      <c r="PU25" s="278"/>
      <c r="PV25" s="278"/>
      <c r="PW25" s="278"/>
      <c r="PX25" s="278"/>
      <c r="PY25" s="278"/>
      <c r="PZ25" s="278"/>
      <c r="QA25" s="278"/>
      <c r="QB25" s="278"/>
      <c r="QC25" s="278"/>
      <c r="QD25" s="278"/>
      <c r="QE25" s="278"/>
      <c r="QF25" s="278"/>
      <c r="QG25" s="278"/>
      <c r="QH25" s="278"/>
      <c r="QI25" s="278"/>
      <c r="QJ25" s="278"/>
      <c r="QK25" s="278"/>
      <c r="QL25" s="278"/>
      <c r="QM25" s="278"/>
      <c r="QN25" s="278"/>
      <c r="QO25" s="278"/>
      <c r="QP25" s="278"/>
      <c r="QQ25" s="278"/>
      <c r="QR25" s="278"/>
      <c r="QS25" s="278"/>
      <c r="QT25" s="278"/>
      <c r="QU25" s="278"/>
      <c r="QV25" s="278"/>
      <c r="QW25" s="278"/>
      <c r="QX25" s="278"/>
      <c r="QY25" s="278"/>
      <c r="QZ25" s="278"/>
      <c r="RA25" s="278"/>
      <c r="RB25" s="278"/>
      <c r="RC25" s="278"/>
      <c r="RD25" s="278"/>
      <c r="RE25" s="278"/>
      <c r="RF25" s="278"/>
      <c r="RG25" s="278"/>
      <c r="RH25" s="278"/>
      <c r="RI25" s="278"/>
      <c r="RJ25" s="278"/>
      <c r="RK25" s="278"/>
      <c r="RL25" s="278"/>
      <c r="RM25" s="278"/>
      <c r="RN25" s="278"/>
      <c r="RO25" s="278"/>
      <c r="RP25" s="278"/>
      <c r="RQ25" s="278"/>
      <c r="RR25" s="278"/>
      <c r="RS25" s="278"/>
      <c r="RT25" s="278"/>
      <c r="RU25" s="278"/>
      <c r="RV25" s="278"/>
      <c r="RW25" s="278"/>
      <c r="RX25" s="278"/>
      <c r="RY25" s="278"/>
      <c r="RZ25" s="278"/>
      <c r="SA25" s="278"/>
      <c r="SB25" s="278"/>
      <c r="SC25" s="278"/>
      <c r="SD25" s="278"/>
      <c r="SE25" s="278"/>
      <c r="SF25" s="278"/>
      <c r="SG25" s="278"/>
      <c r="SH25" s="278"/>
      <c r="SI25" s="278"/>
      <c r="SJ25" s="278"/>
      <c r="SK25" s="278"/>
      <c r="SL25" s="278"/>
      <c r="SM25" s="278"/>
      <c r="SN25" s="278"/>
      <c r="SO25" s="278"/>
      <c r="SP25" s="278"/>
      <c r="SQ25" s="278"/>
      <c r="SR25" s="278"/>
      <c r="SS25" s="278"/>
      <c r="ST25" s="278"/>
      <c r="SU25" s="278"/>
      <c r="SV25" s="278"/>
      <c r="SW25" s="278"/>
      <c r="SX25" s="278"/>
      <c r="SY25" s="278"/>
      <c r="SZ25" s="278"/>
      <c r="TA25" s="278"/>
      <c r="TB25" s="278"/>
      <c r="TC25" s="278"/>
      <c r="TD25" s="278"/>
      <c r="TE25" s="278"/>
      <c r="TF25" s="278"/>
      <c r="TG25" s="278"/>
      <c r="TH25" s="278"/>
      <c r="TI25" s="278"/>
      <c r="TJ25" s="278"/>
      <c r="TK25" s="278"/>
      <c r="TL25" s="278"/>
      <c r="TM25" s="278"/>
      <c r="TN25" s="278"/>
      <c r="TO25" s="278"/>
      <c r="TP25" s="278"/>
      <c r="TQ25" s="278"/>
      <c r="TR25" s="278"/>
      <c r="TS25" s="278"/>
      <c r="TT25" s="278"/>
      <c r="TU25" s="278"/>
      <c r="TV25" s="278"/>
      <c r="TW25" s="278"/>
      <c r="TX25" s="278"/>
      <c r="TY25" s="278"/>
      <c r="TZ25" s="278"/>
      <c r="UA25" s="278"/>
      <c r="UB25" s="278"/>
      <c r="UC25" s="278"/>
      <c r="UD25" s="278"/>
      <c r="UE25" s="278"/>
      <c r="UF25" s="278"/>
      <c r="UG25" s="278"/>
      <c r="UH25" s="278"/>
      <c r="UI25" s="278"/>
      <c r="UJ25" s="278"/>
      <c r="UK25" s="278"/>
      <c r="UL25" s="278"/>
      <c r="UM25" s="278"/>
      <c r="UN25" s="278"/>
      <c r="UO25" s="278"/>
      <c r="UP25" s="278"/>
      <c r="UQ25" s="278"/>
      <c r="UR25" s="278"/>
      <c r="US25" s="278"/>
      <c r="UT25" s="278"/>
      <c r="UU25" s="278"/>
      <c r="UV25" s="278"/>
      <c r="UW25" s="278"/>
      <c r="UX25" s="278"/>
      <c r="UY25" s="278"/>
      <c r="UZ25" s="278"/>
      <c r="VA25" s="278"/>
      <c r="VB25" s="278"/>
      <c r="VC25" s="278"/>
      <c r="VD25" s="278"/>
      <c r="VE25" s="278"/>
      <c r="VF25" s="278"/>
      <c r="VG25" s="278"/>
      <c r="VH25" s="278"/>
      <c r="VI25" s="278"/>
      <c r="VJ25" s="278"/>
      <c r="VK25" s="278"/>
      <c r="VL25" s="278"/>
      <c r="VM25" s="278"/>
      <c r="VN25" s="278"/>
      <c r="VO25" s="278"/>
      <c r="VP25" s="278"/>
      <c r="VQ25" s="278"/>
      <c r="VR25" s="278"/>
      <c r="VS25" s="278"/>
      <c r="VT25" s="278"/>
      <c r="VU25" s="278"/>
      <c r="VV25" s="278"/>
      <c r="VW25" s="278"/>
      <c r="VX25" s="278"/>
      <c r="VY25" s="278"/>
      <c r="VZ25" s="278"/>
      <c r="WA25" s="278"/>
      <c r="WB25" s="278"/>
      <c r="WC25" s="278"/>
      <c r="WD25" s="278"/>
      <c r="WE25" s="278"/>
    </row>
    <row r="26" spans="1:603" s="283" customFormat="1" x14ac:dyDescent="0.4">
      <c r="A26" s="275"/>
      <c r="B26" s="275"/>
      <c r="C26" s="275"/>
      <c r="D26" s="275"/>
      <c r="E26" s="275"/>
      <c r="F26" s="275"/>
      <c r="G26" s="275"/>
      <c r="H26" s="275"/>
      <c r="I26" s="275"/>
      <c r="J26" s="278"/>
      <c r="K26" s="278"/>
      <c r="L26" s="279"/>
      <c r="M26" s="279"/>
      <c r="N26" s="278"/>
      <c r="O26" s="278"/>
      <c r="P26" s="279"/>
      <c r="Q26" s="279"/>
      <c r="R26" s="278"/>
      <c r="S26" s="278"/>
      <c r="T26" s="279"/>
      <c r="U26" s="279"/>
      <c r="V26" s="278"/>
      <c r="W26" s="278"/>
      <c r="X26" s="279"/>
      <c r="Y26" s="279"/>
      <c r="Z26" s="278"/>
      <c r="AA26" s="278"/>
      <c r="AB26" s="279"/>
      <c r="AC26" s="279"/>
      <c r="AD26" s="278"/>
      <c r="AE26" s="278"/>
      <c r="AF26" s="279"/>
      <c r="AG26" s="279"/>
      <c r="AH26" s="278"/>
      <c r="AI26" s="278"/>
      <c r="AJ26" s="279"/>
      <c r="AK26" s="279"/>
      <c r="AL26" s="278"/>
      <c r="AM26" s="278"/>
      <c r="AN26" s="279"/>
      <c r="AO26" s="279"/>
      <c r="AP26" s="278"/>
      <c r="AQ26" s="278"/>
      <c r="AR26" s="279"/>
      <c r="AS26" s="279"/>
      <c r="AT26" s="278"/>
      <c r="AU26" s="278"/>
      <c r="AV26" s="279"/>
      <c r="AW26" s="279"/>
      <c r="AX26" s="278"/>
      <c r="AY26" s="278"/>
      <c r="AZ26" s="279"/>
      <c r="BA26" s="279"/>
      <c r="BB26" s="278"/>
      <c r="BC26" s="278"/>
      <c r="BD26" s="279"/>
      <c r="BE26" s="279"/>
      <c r="BF26" s="278"/>
      <c r="BG26" s="278"/>
      <c r="BH26" s="278"/>
      <c r="BI26" s="278"/>
      <c r="BJ26" s="278"/>
      <c r="BK26" s="278"/>
      <c r="BL26" s="278"/>
      <c r="BM26" s="278"/>
      <c r="BN26" s="278"/>
      <c r="BO26" s="278"/>
      <c r="BP26" s="278"/>
      <c r="BQ26" s="278"/>
      <c r="BR26" s="278"/>
      <c r="BS26" s="278"/>
      <c r="BT26" s="278"/>
      <c r="BU26" s="278"/>
      <c r="BV26" s="278"/>
      <c r="BW26" s="278"/>
      <c r="BX26" s="278"/>
      <c r="BY26" s="278"/>
      <c r="BZ26" s="278"/>
      <c r="CA26" s="278"/>
      <c r="CB26" s="278"/>
      <c r="CC26" s="278"/>
      <c r="CD26" s="278"/>
      <c r="CE26" s="278"/>
      <c r="CF26" s="278"/>
      <c r="CG26" s="278"/>
      <c r="CH26" s="278"/>
      <c r="CI26" s="278"/>
      <c r="CJ26" s="278"/>
      <c r="CK26" s="278"/>
      <c r="CL26" s="278"/>
      <c r="CM26" s="278"/>
      <c r="CN26" s="278"/>
      <c r="CO26" s="278"/>
      <c r="CP26" s="278"/>
      <c r="CQ26" s="278"/>
      <c r="CR26" s="278"/>
      <c r="CS26" s="278"/>
      <c r="CT26" s="278"/>
      <c r="CU26" s="278"/>
      <c r="CV26" s="278"/>
      <c r="CW26" s="278"/>
      <c r="CX26" s="278"/>
      <c r="CY26" s="278"/>
      <c r="CZ26" s="278"/>
      <c r="DA26" s="278"/>
      <c r="DB26" s="278"/>
      <c r="DC26" s="278"/>
      <c r="DD26" s="278"/>
      <c r="DE26" s="278"/>
      <c r="DF26" s="278"/>
      <c r="DG26" s="278"/>
      <c r="DH26" s="278"/>
      <c r="DI26" s="278"/>
      <c r="DJ26" s="278"/>
      <c r="DK26" s="278"/>
      <c r="DL26" s="278"/>
      <c r="DM26" s="278"/>
      <c r="DN26" s="278"/>
      <c r="DO26" s="278"/>
      <c r="DP26" s="278"/>
      <c r="DQ26" s="278"/>
      <c r="DR26" s="278"/>
      <c r="DS26" s="278"/>
      <c r="DT26" s="278"/>
      <c r="DU26" s="278"/>
      <c r="DV26" s="278"/>
      <c r="DW26" s="278"/>
      <c r="DX26" s="278"/>
      <c r="DY26" s="278"/>
      <c r="DZ26" s="278"/>
      <c r="EA26" s="278"/>
      <c r="EB26" s="278"/>
      <c r="EC26" s="278"/>
      <c r="ED26" s="278"/>
      <c r="EE26" s="278"/>
      <c r="EF26" s="278"/>
      <c r="EG26" s="278"/>
      <c r="EH26" s="278"/>
      <c r="EI26" s="278"/>
      <c r="EJ26" s="278"/>
      <c r="EK26" s="278"/>
      <c r="EL26" s="278"/>
      <c r="EM26" s="278"/>
      <c r="EN26" s="278"/>
      <c r="EO26" s="278"/>
      <c r="EP26" s="278"/>
      <c r="EQ26" s="278"/>
      <c r="ER26" s="278"/>
      <c r="ES26" s="278"/>
      <c r="ET26" s="278"/>
      <c r="EU26" s="278"/>
      <c r="EV26" s="278"/>
      <c r="EW26" s="278"/>
      <c r="EX26" s="278"/>
      <c r="EY26" s="278"/>
      <c r="EZ26" s="278"/>
      <c r="FA26" s="278"/>
      <c r="FB26" s="278"/>
      <c r="FC26" s="278"/>
      <c r="FD26" s="278"/>
      <c r="FE26" s="278"/>
      <c r="FF26" s="278"/>
      <c r="FG26" s="278"/>
      <c r="FH26" s="278"/>
      <c r="FI26" s="278"/>
      <c r="FJ26" s="278"/>
      <c r="FK26" s="278"/>
      <c r="FL26" s="278"/>
      <c r="FM26" s="278"/>
      <c r="FN26" s="278"/>
      <c r="FO26" s="278"/>
      <c r="FP26" s="278"/>
      <c r="FQ26" s="278"/>
      <c r="FR26" s="278"/>
      <c r="FS26" s="278"/>
      <c r="FT26" s="278"/>
      <c r="FU26" s="278"/>
      <c r="FV26" s="278"/>
      <c r="FW26" s="278"/>
      <c r="FX26" s="278"/>
      <c r="FY26" s="278"/>
      <c r="FZ26" s="278"/>
      <c r="GA26" s="278"/>
      <c r="GB26" s="278"/>
      <c r="GC26" s="278"/>
      <c r="GD26" s="278"/>
      <c r="GE26" s="278"/>
      <c r="GF26" s="278"/>
      <c r="GG26" s="278"/>
      <c r="GH26" s="278"/>
      <c r="GI26" s="278"/>
      <c r="GJ26" s="278"/>
      <c r="GK26" s="278"/>
      <c r="GL26" s="278"/>
      <c r="GM26" s="278"/>
      <c r="GN26" s="278"/>
      <c r="GO26" s="278"/>
      <c r="GP26" s="278"/>
      <c r="GQ26" s="278"/>
      <c r="GR26" s="278"/>
      <c r="GS26" s="278"/>
      <c r="GT26" s="278"/>
      <c r="GU26" s="278"/>
      <c r="GV26" s="278"/>
      <c r="GW26" s="278"/>
      <c r="GX26" s="278"/>
      <c r="GY26" s="278"/>
      <c r="GZ26" s="278"/>
      <c r="HA26" s="278"/>
      <c r="HB26" s="278"/>
      <c r="HC26" s="278"/>
      <c r="HD26" s="278"/>
      <c r="HE26" s="278"/>
      <c r="HF26" s="278"/>
      <c r="HG26" s="278"/>
      <c r="HH26" s="278"/>
      <c r="HI26" s="278"/>
      <c r="HJ26" s="278"/>
      <c r="HK26" s="278"/>
      <c r="HL26" s="278"/>
      <c r="HM26" s="278"/>
      <c r="HN26" s="278"/>
      <c r="HO26" s="278"/>
      <c r="HP26" s="278"/>
      <c r="HQ26" s="278"/>
      <c r="HR26" s="278"/>
      <c r="HS26" s="278"/>
      <c r="HT26" s="278"/>
      <c r="HU26" s="278"/>
      <c r="HV26" s="278"/>
      <c r="HW26" s="278"/>
      <c r="HX26" s="278"/>
      <c r="HY26" s="278"/>
      <c r="HZ26" s="278"/>
      <c r="IA26" s="278"/>
      <c r="IB26" s="278"/>
      <c r="IC26" s="278"/>
      <c r="ID26" s="278"/>
      <c r="IE26" s="278"/>
      <c r="IF26" s="278"/>
      <c r="IG26" s="278"/>
      <c r="IH26" s="278"/>
      <c r="II26" s="278"/>
      <c r="IJ26" s="278"/>
      <c r="IK26" s="278"/>
      <c r="IL26" s="278"/>
      <c r="IM26" s="278"/>
      <c r="IN26" s="278"/>
      <c r="IO26" s="278"/>
      <c r="IP26" s="278"/>
      <c r="IQ26" s="278"/>
      <c r="IR26" s="278"/>
      <c r="IS26" s="278"/>
      <c r="IT26" s="278"/>
      <c r="IU26" s="278"/>
      <c r="IV26" s="278"/>
      <c r="IW26" s="278"/>
      <c r="IX26" s="278"/>
      <c r="IY26" s="278"/>
      <c r="IZ26" s="278"/>
      <c r="JA26" s="278"/>
      <c r="JB26" s="278"/>
      <c r="JC26" s="278"/>
      <c r="JD26" s="278"/>
      <c r="JE26" s="278"/>
      <c r="JF26" s="278"/>
      <c r="JG26" s="278"/>
      <c r="JH26" s="278"/>
      <c r="JI26" s="278"/>
      <c r="JJ26" s="278"/>
      <c r="JK26" s="278"/>
      <c r="JL26" s="278"/>
      <c r="JM26" s="278"/>
      <c r="JN26" s="278"/>
      <c r="JO26" s="278"/>
      <c r="JP26" s="278"/>
      <c r="JQ26" s="278"/>
      <c r="JR26" s="278"/>
      <c r="JS26" s="278"/>
      <c r="JT26" s="278"/>
      <c r="JU26" s="278"/>
      <c r="JV26" s="278"/>
      <c r="JW26" s="278"/>
      <c r="JX26" s="278"/>
      <c r="JY26" s="278"/>
      <c r="JZ26" s="278"/>
      <c r="KA26" s="278"/>
      <c r="KB26" s="278"/>
      <c r="KC26" s="278"/>
      <c r="KD26" s="278"/>
      <c r="KE26" s="278"/>
      <c r="KF26" s="278"/>
      <c r="KG26" s="278"/>
      <c r="KH26" s="278"/>
      <c r="KI26" s="278"/>
      <c r="KJ26" s="278"/>
      <c r="KK26" s="278"/>
      <c r="KL26" s="278"/>
      <c r="KM26" s="278"/>
      <c r="KN26" s="278"/>
      <c r="KO26" s="278"/>
      <c r="KP26" s="278"/>
      <c r="KQ26" s="278"/>
      <c r="KR26" s="278"/>
      <c r="KS26" s="278"/>
      <c r="KT26" s="278"/>
      <c r="KU26" s="278"/>
      <c r="KV26" s="278"/>
      <c r="KW26" s="278"/>
      <c r="KX26" s="278"/>
      <c r="KY26" s="278"/>
      <c r="KZ26" s="278"/>
      <c r="LA26" s="278"/>
      <c r="LB26" s="278"/>
      <c r="LC26" s="278"/>
      <c r="LD26" s="278"/>
      <c r="LE26" s="278"/>
      <c r="LF26" s="278"/>
      <c r="LG26" s="278"/>
      <c r="LH26" s="278"/>
      <c r="LI26" s="278"/>
      <c r="LJ26" s="278"/>
      <c r="LK26" s="278"/>
      <c r="LL26" s="278"/>
      <c r="LM26" s="278"/>
      <c r="LN26" s="278"/>
      <c r="LO26" s="278"/>
      <c r="LP26" s="278"/>
      <c r="LQ26" s="278"/>
      <c r="LR26" s="278"/>
      <c r="LS26" s="278"/>
      <c r="LT26" s="278"/>
      <c r="LU26" s="278"/>
      <c r="LV26" s="278"/>
      <c r="LW26" s="278"/>
      <c r="LX26" s="278"/>
      <c r="LY26" s="278"/>
      <c r="LZ26" s="278"/>
      <c r="MA26" s="278"/>
      <c r="MB26" s="278"/>
      <c r="MC26" s="278"/>
      <c r="MD26" s="278"/>
      <c r="ME26" s="278"/>
      <c r="MF26" s="278"/>
      <c r="MG26" s="278"/>
      <c r="MH26" s="278"/>
      <c r="MI26" s="278"/>
      <c r="MJ26" s="278"/>
      <c r="MK26" s="278"/>
      <c r="ML26" s="278"/>
      <c r="MM26" s="278"/>
      <c r="MN26" s="278"/>
      <c r="MO26" s="278"/>
      <c r="MP26" s="278"/>
      <c r="MQ26" s="278"/>
      <c r="MR26" s="278"/>
      <c r="MS26" s="278"/>
      <c r="MT26" s="278"/>
      <c r="MU26" s="278"/>
      <c r="MV26" s="278"/>
      <c r="MW26" s="278"/>
      <c r="MX26" s="278"/>
      <c r="MY26" s="278"/>
      <c r="MZ26" s="278"/>
      <c r="NA26" s="278"/>
      <c r="NB26" s="278"/>
      <c r="NC26" s="278"/>
      <c r="ND26" s="278"/>
      <c r="NE26" s="278"/>
      <c r="NF26" s="278"/>
      <c r="NG26" s="278"/>
      <c r="NH26" s="278"/>
      <c r="NI26" s="278"/>
      <c r="NJ26" s="278"/>
      <c r="NK26" s="278"/>
      <c r="NL26" s="278"/>
      <c r="NM26" s="278"/>
      <c r="NN26" s="278"/>
      <c r="NO26" s="278"/>
      <c r="NP26" s="278"/>
      <c r="NQ26" s="278"/>
      <c r="NR26" s="278"/>
      <c r="NS26" s="278"/>
      <c r="NT26" s="278"/>
      <c r="NU26" s="278"/>
      <c r="NV26" s="278"/>
      <c r="NW26" s="278"/>
      <c r="NX26" s="278"/>
      <c r="NY26" s="278"/>
      <c r="NZ26" s="278"/>
      <c r="OA26" s="278"/>
      <c r="OB26" s="278"/>
      <c r="OC26" s="278"/>
      <c r="OD26" s="278"/>
      <c r="OE26" s="278"/>
      <c r="OF26" s="278"/>
      <c r="OG26" s="278"/>
      <c r="OH26" s="278"/>
      <c r="OI26" s="278"/>
      <c r="OJ26" s="278"/>
      <c r="OK26" s="278"/>
      <c r="OL26" s="278"/>
      <c r="OM26" s="278"/>
      <c r="ON26" s="278"/>
      <c r="OO26" s="278"/>
      <c r="OP26" s="278"/>
      <c r="OQ26" s="278"/>
      <c r="OR26" s="278"/>
      <c r="OS26" s="278"/>
      <c r="OT26" s="278"/>
      <c r="OU26" s="278"/>
      <c r="OV26" s="278"/>
      <c r="OW26" s="278"/>
      <c r="OX26" s="278"/>
      <c r="OY26" s="278"/>
      <c r="OZ26" s="278"/>
      <c r="PA26" s="278"/>
      <c r="PB26" s="278"/>
      <c r="PC26" s="278"/>
      <c r="PD26" s="278"/>
      <c r="PE26" s="278"/>
      <c r="PF26" s="278"/>
      <c r="PG26" s="278"/>
      <c r="PH26" s="278"/>
      <c r="PI26" s="278"/>
      <c r="PJ26" s="278"/>
      <c r="PK26" s="278"/>
      <c r="PL26" s="278"/>
      <c r="PM26" s="278"/>
      <c r="PN26" s="278"/>
      <c r="PO26" s="278"/>
      <c r="PP26" s="278"/>
      <c r="PQ26" s="278"/>
      <c r="PR26" s="278"/>
      <c r="PS26" s="278"/>
      <c r="PT26" s="278"/>
      <c r="PU26" s="278"/>
      <c r="PV26" s="278"/>
      <c r="PW26" s="278"/>
      <c r="PX26" s="278"/>
      <c r="PY26" s="278"/>
      <c r="PZ26" s="278"/>
      <c r="QA26" s="278"/>
      <c r="QB26" s="278"/>
      <c r="QC26" s="278"/>
      <c r="QD26" s="278"/>
      <c r="QE26" s="278"/>
      <c r="QF26" s="278"/>
      <c r="QG26" s="278"/>
      <c r="QH26" s="278"/>
      <c r="QI26" s="278"/>
      <c r="QJ26" s="278"/>
      <c r="QK26" s="278"/>
      <c r="QL26" s="278"/>
      <c r="QM26" s="278"/>
      <c r="QN26" s="278"/>
      <c r="QO26" s="278"/>
      <c r="QP26" s="278"/>
      <c r="QQ26" s="278"/>
      <c r="QR26" s="278"/>
      <c r="QS26" s="278"/>
      <c r="QT26" s="278"/>
      <c r="QU26" s="278"/>
      <c r="QV26" s="278"/>
      <c r="QW26" s="278"/>
      <c r="QX26" s="278"/>
      <c r="QY26" s="278"/>
      <c r="QZ26" s="278"/>
      <c r="RA26" s="278"/>
      <c r="RB26" s="278"/>
      <c r="RC26" s="278"/>
      <c r="RD26" s="278"/>
      <c r="RE26" s="278"/>
      <c r="RF26" s="278"/>
      <c r="RG26" s="278"/>
      <c r="RH26" s="278"/>
      <c r="RI26" s="278"/>
      <c r="RJ26" s="278"/>
      <c r="RK26" s="278"/>
      <c r="RL26" s="278"/>
      <c r="RM26" s="278"/>
      <c r="RN26" s="278"/>
      <c r="RO26" s="278"/>
      <c r="RP26" s="278"/>
      <c r="RQ26" s="278"/>
      <c r="RR26" s="278"/>
      <c r="RS26" s="278"/>
      <c r="RT26" s="278"/>
      <c r="RU26" s="278"/>
      <c r="RV26" s="278"/>
      <c r="RW26" s="278"/>
      <c r="RX26" s="278"/>
      <c r="RY26" s="278"/>
      <c r="RZ26" s="278"/>
      <c r="SA26" s="278"/>
      <c r="SB26" s="278"/>
      <c r="SC26" s="278"/>
      <c r="SD26" s="278"/>
      <c r="SE26" s="278"/>
      <c r="SF26" s="278"/>
      <c r="SG26" s="278"/>
      <c r="SH26" s="278"/>
      <c r="SI26" s="278"/>
      <c r="SJ26" s="278"/>
      <c r="SK26" s="278"/>
      <c r="SL26" s="278"/>
      <c r="SM26" s="278"/>
      <c r="SN26" s="278"/>
      <c r="SO26" s="278"/>
      <c r="SP26" s="278"/>
      <c r="SQ26" s="278"/>
      <c r="SR26" s="278"/>
      <c r="SS26" s="278"/>
      <c r="ST26" s="278"/>
      <c r="SU26" s="278"/>
      <c r="SV26" s="278"/>
      <c r="SW26" s="278"/>
      <c r="SX26" s="278"/>
      <c r="SY26" s="278"/>
      <c r="SZ26" s="278"/>
      <c r="TA26" s="278"/>
      <c r="TB26" s="278"/>
      <c r="TC26" s="278"/>
      <c r="TD26" s="278"/>
      <c r="TE26" s="278"/>
      <c r="TF26" s="278"/>
      <c r="TG26" s="278"/>
      <c r="TH26" s="278"/>
      <c r="TI26" s="278"/>
      <c r="TJ26" s="278"/>
      <c r="TK26" s="278"/>
      <c r="TL26" s="278"/>
      <c r="TM26" s="278"/>
      <c r="TN26" s="278"/>
      <c r="TO26" s="278"/>
      <c r="TP26" s="278"/>
      <c r="TQ26" s="278"/>
      <c r="TR26" s="278"/>
      <c r="TS26" s="278"/>
      <c r="TT26" s="278"/>
      <c r="TU26" s="278"/>
      <c r="TV26" s="278"/>
      <c r="TW26" s="278"/>
      <c r="TX26" s="278"/>
      <c r="TY26" s="278"/>
      <c r="TZ26" s="278"/>
      <c r="UA26" s="278"/>
      <c r="UB26" s="278"/>
      <c r="UC26" s="278"/>
      <c r="UD26" s="278"/>
      <c r="UE26" s="278"/>
      <c r="UF26" s="278"/>
      <c r="UG26" s="278"/>
      <c r="UH26" s="278"/>
      <c r="UI26" s="278"/>
      <c r="UJ26" s="278"/>
      <c r="UK26" s="278"/>
      <c r="UL26" s="278"/>
      <c r="UM26" s="278"/>
      <c r="UN26" s="278"/>
      <c r="UO26" s="278"/>
      <c r="UP26" s="278"/>
      <c r="UQ26" s="278"/>
      <c r="UR26" s="278"/>
      <c r="US26" s="278"/>
      <c r="UT26" s="278"/>
      <c r="UU26" s="278"/>
      <c r="UV26" s="278"/>
      <c r="UW26" s="278"/>
      <c r="UX26" s="278"/>
      <c r="UY26" s="278"/>
      <c r="UZ26" s="278"/>
      <c r="VA26" s="278"/>
      <c r="VB26" s="278"/>
      <c r="VC26" s="278"/>
      <c r="VD26" s="278"/>
      <c r="VE26" s="278"/>
      <c r="VF26" s="278"/>
      <c r="VG26" s="278"/>
      <c r="VH26" s="278"/>
      <c r="VI26" s="278"/>
      <c r="VJ26" s="278"/>
      <c r="VK26" s="278"/>
      <c r="VL26" s="278"/>
      <c r="VM26" s="278"/>
      <c r="VN26" s="278"/>
      <c r="VO26" s="278"/>
      <c r="VP26" s="278"/>
      <c r="VQ26" s="278"/>
      <c r="VR26" s="278"/>
      <c r="VS26" s="278"/>
      <c r="VT26" s="278"/>
      <c r="VU26" s="278"/>
      <c r="VV26" s="278"/>
      <c r="VW26" s="278"/>
      <c r="VX26" s="278"/>
      <c r="VY26" s="278"/>
      <c r="VZ26" s="278"/>
      <c r="WA26" s="278"/>
      <c r="WB26" s="278"/>
      <c r="WC26" s="278"/>
      <c r="WD26" s="278"/>
      <c r="WE26" s="278"/>
    </row>
    <row r="27" spans="1:603" s="283" customFormat="1" x14ac:dyDescent="0.4">
      <c r="A27" s="275"/>
      <c r="B27" s="275"/>
      <c r="C27" s="275"/>
      <c r="D27" s="275"/>
      <c r="E27" s="275"/>
      <c r="F27" s="275"/>
      <c r="G27" s="275"/>
      <c r="H27" s="275"/>
      <c r="I27" s="275"/>
      <c r="J27" s="278"/>
      <c r="K27" s="278"/>
      <c r="L27" s="279"/>
      <c r="M27" s="279"/>
      <c r="N27" s="278"/>
      <c r="O27" s="278"/>
      <c r="P27" s="279"/>
      <c r="Q27" s="279"/>
      <c r="R27" s="278"/>
      <c r="S27" s="278"/>
      <c r="T27" s="279"/>
      <c r="U27" s="279"/>
      <c r="V27" s="278"/>
      <c r="W27" s="278"/>
      <c r="X27" s="279"/>
      <c r="Y27" s="279"/>
      <c r="Z27" s="278"/>
      <c r="AA27" s="278"/>
      <c r="AB27" s="279"/>
      <c r="AC27" s="279"/>
      <c r="AD27" s="278"/>
      <c r="AE27" s="278"/>
      <c r="AF27" s="279"/>
      <c r="AG27" s="279"/>
      <c r="AH27" s="278"/>
      <c r="AI27" s="278"/>
      <c r="AJ27" s="279"/>
      <c r="AK27" s="279"/>
      <c r="AL27" s="278"/>
      <c r="AM27" s="278"/>
      <c r="AN27" s="279"/>
      <c r="AO27" s="279"/>
      <c r="AP27" s="278"/>
      <c r="AQ27" s="278"/>
      <c r="AR27" s="279"/>
      <c r="AS27" s="279"/>
      <c r="AT27" s="278"/>
      <c r="AU27" s="278"/>
      <c r="AV27" s="279"/>
      <c r="AW27" s="279"/>
      <c r="AX27" s="278"/>
      <c r="AY27" s="278"/>
      <c r="AZ27" s="279"/>
      <c r="BA27" s="279"/>
      <c r="BB27" s="278"/>
      <c r="BC27" s="278"/>
      <c r="BD27" s="279"/>
      <c r="BE27" s="279"/>
      <c r="BF27" s="278"/>
      <c r="BG27" s="278"/>
      <c r="BH27" s="278"/>
      <c r="BI27" s="278"/>
      <c r="BJ27" s="278"/>
      <c r="BK27" s="278"/>
      <c r="BL27" s="278"/>
      <c r="BM27" s="278"/>
      <c r="BN27" s="278"/>
      <c r="BO27" s="278"/>
      <c r="BP27" s="278"/>
      <c r="BQ27" s="278"/>
      <c r="BR27" s="278"/>
      <c r="BS27" s="278"/>
      <c r="BT27" s="278"/>
      <c r="BU27" s="278"/>
      <c r="BV27" s="278"/>
      <c r="BW27" s="278"/>
      <c r="BX27" s="278"/>
      <c r="BY27" s="278"/>
      <c r="BZ27" s="278"/>
      <c r="CA27" s="278"/>
      <c r="CB27" s="278"/>
      <c r="CC27" s="278"/>
      <c r="CD27" s="278"/>
      <c r="CE27" s="278"/>
      <c r="CF27" s="278"/>
      <c r="CG27" s="278"/>
      <c r="CH27" s="278"/>
      <c r="CI27" s="278"/>
      <c r="CJ27" s="278"/>
      <c r="CK27" s="278"/>
      <c r="CL27" s="278"/>
      <c r="CM27" s="278"/>
      <c r="CN27" s="278"/>
      <c r="CO27" s="278"/>
      <c r="CP27" s="278"/>
      <c r="CQ27" s="278"/>
      <c r="CR27" s="278"/>
      <c r="CS27" s="278"/>
      <c r="CT27" s="278"/>
      <c r="CU27" s="278"/>
      <c r="CV27" s="278"/>
      <c r="CW27" s="278"/>
      <c r="CX27" s="278"/>
      <c r="CY27" s="278"/>
      <c r="CZ27" s="278"/>
      <c r="DA27" s="278"/>
      <c r="DB27" s="278"/>
      <c r="DC27" s="278"/>
      <c r="DD27" s="278"/>
      <c r="DE27" s="278"/>
      <c r="DF27" s="278"/>
      <c r="DG27" s="278"/>
      <c r="DH27" s="278"/>
      <c r="DI27" s="278"/>
      <c r="DJ27" s="278"/>
      <c r="DK27" s="278"/>
      <c r="DL27" s="278"/>
      <c r="DM27" s="278"/>
      <c r="DN27" s="278"/>
      <c r="DO27" s="278"/>
      <c r="DP27" s="278"/>
      <c r="DQ27" s="278"/>
      <c r="DR27" s="278"/>
      <c r="DS27" s="278"/>
      <c r="DT27" s="278"/>
      <c r="DU27" s="278"/>
      <c r="DV27" s="278"/>
      <c r="DW27" s="278"/>
      <c r="DX27" s="278"/>
      <c r="DY27" s="278"/>
      <c r="DZ27" s="278"/>
      <c r="EA27" s="278"/>
      <c r="EB27" s="278"/>
      <c r="EC27" s="278"/>
      <c r="ED27" s="278"/>
      <c r="EE27" s="278"/>
      <c r="EF27" s="278"/>
      <c r="EG27" s="278"/>
      <c r="EH27" s="278"/>
      <c r="EI27" s="278"/>
      <c r="EJ27" s="278"/>
      <c r="EK27" s="278"/>
      <c r="EL27" s="278"/>
      <c r="EM27" s="278"/>
      <c r="EN27" s="278"/>
      <c r="EO27" s="278"/>
      <c r="EP27" s="278"/>
      <c r="EQ27" s="278"/>
      <c r="ER27" s="278"/>
      <c r="ES27" s="278"/>
      <c r="ET27" s="278"/>
      <c r="EU27" s="278"/>
      <c r="EV27" s="278"/>
      <c r="EW27" s="278"/>
      <c r="EX27" s="278"/>
      <c r="EY27" s="278"/>
      <c r="EZ27" s="278"/>
      <c r="FA27" s="278"/>
      <c r="FB27" s="278"/>
      <c r="FC27" s="278"/>
      <c r="FD27" s="278"/>
      <c r="FE27" s="278"/>
      <c r="FF27" s="278"/>
      <c r="FG27" s="278"/>
      <c r="FH27" s="278"/>
      <c r="FI27" s="278"/>
      <c r="FJ27" s="278"/>
      <c r="FK27" s="278"/>
      <c r="FL27" s="278"/>
      <c r="FM27" s="278"/>
      <c r="FN27" s="278"/>
      <c r="FO27" s="278"/>
      <c r="FP27" s="278"/>
      <c r="FQ27" s="278"/>
      <c r="FR27" s="278"/>
      <c r="FS27" s="278"/>
      <c r="FT27" s="278"/>
      <c r="FU27" s="278"/>
      <c r="FV27" s="278"/>
      <c r="FW27" s="278"/>
      <c r="FX27" s="278"/>
      <c r="FY27" s="278"/>
      <c r="FZ27" s="278"/>
      <c r="GA27" s="278"/>
      <c r="GB27" s="278"/>
      <c r="GC27" s="278"/>
      <c r="GD27" s="278"/>
      <c r="GE27" s="278"/>
      <c r="GF27" s="278"/>
      <c r="GG27" s="278"/>
      <c r="GH27" s="278"/>
      <c r="GI27" s="278"/>
      <c r="GJ27" s="278"/>
      <c r="GK27" s="278"/>
      <c r="GL27" s="278"/>
      <c r="GM27" s="278"/>
      <c r="GN27" s="278"/>
      <c r="GO27" s="278"/>
      <c r="GP27" s="278"/>
      <c r="GQ27" s="278"/>
      <c r="GR27" s="278"/>
      <c r="GS27" s="278"/>
      <c r="GT27" s="278"/>
      <c r="GU27" s="278"/>
      <c r="GV27" s="278"/>
      <c r="GW27" s="278"/>
      <c r="GX27" s="278"/>
      <c r="GY27" s="278"/>
      <c r="GZ27" s="278"/>
      <c r="HA27" s="278"/>
      <c r="HB27" s="278"/>
      <c r="HC27" s="278"/>
      <c r="HD27" s="278"/>
      <c r="HE27" s="278"/>
      <c r="HF27" s="278"/>
      <c r="HG27" s="278"/>
      <c r="HH27" s="278"/>
      <c r="HI27" s="278"/>
      <c r="HJ27" s="278"/>
      <c r="HK27" s="278"/>
      <c r="HL27" s="278"/>
      <c r="HM27" s="278"/>
      <c r="HN27" s="278"/>
      <c r="HO27" s="278"/>
      <c r="HP27" s="278"/>
      <c r="HQ27" s="278"/>
      <c r="HR27" s="278"/>
      <c r="HS27" s="278"/>
      <c r="HT27" s="278"/>
      <c r="HU27" s="278"/>
      <c r="HV27" s="278"/>
      <c r="HW27" s="278"/>
      <c r="HX27" s="278"/>
      <c r="HY27" s="278"/>
      <c r="HZ27" s="278"/>
      <c r="IA27" s="278"/>
      <c r="IB27" s="278"/>
      <c r="IC27" s="278"/>
      <c r="ID27" s="278"/>
      <c r="IE27" s="278"/>
      <c r="IF27" s="278"/>
      <c r="IG27" s="278"/>
      <c r="IH27" s="278"/>
      <c r="II27" s="278"/>
      <c r="IJ27" s="278"/>
      <c r="IK27" s="278"/>
      <c r="IL27" s="278"/>
      <c r="IM27" s="278"/>
      <c r="IN27" s="278"/>
      <c r="IO27" s="278"/>
      <c r="IP27" s="278"/>
      <c r="IQ27" s="278"/>
      <c r="IR27" s="278"/>
      <c r="IS27" s="278"/>
      <c r="IT27" s="278"/>
      <c r="IU27" s="278"/>
      <c r="IV27" s="278"/>
      <c r="IW27" s="278"/>
      <c r="IX27" s="278"/>
      <c r="IY27" s="278"/>
      <c r="IZ27" s="278"/>
      <c r="JA27" s="278"/>
      <c r="JB27" s="278"/>
      <c r="JC27" s="278"/>
      <c r="JD27" s="278"/>
      <c r="JE27" s="278"/>
      <c r="JF27" s="278"/>
      <c r="JG27" s="278"/>
      <c r="JH27" s="278"/>
      <c r="JI27" s="278"/>
      <c r="JJ27" s="278"/>
      <c r="JK27" s="278"/>
      <c r="JL27" s="278"/>
      <c r="JM27" s="278"/>
      <c r="JN27" s="278"/>
      <c r="JO27" s="278"/>
      <c r="JP27" s="278"/>
      <c r="JQ27" s="278"/>
      <c r="JR27" s="278"/>
      <c r="JS27" s="278"/>
      <c r="JT27" s="278"/>
      <c r="JU27" s="278"/>
      <c r="JV27" s="278"/>
      <c r="JW27" s="278"/>
      <c r="JX27" s="278"/>
      <c r="JY27" s="278"/>
      <c r="JZ27" s="278"/>
      <c r="KA27" s="278"/>
      <c r="KB27" s="278"/>
      <c r="KC27" s="278"/>
      <c r="KD27" s="278"/>
      <c r="KE27" s="278"/>
      <c r="KF27" s="278"/>
      <c r="KG27" s="278"/>
      <c r="KH27" s="278"/>
      <c r="KI27" s="278"/>
      <c r="KJ27" s="278"/>
      <c r="KK27" s="278"/>
      <c r="KL27" s="278"/>
      <c r="KM27" s="278"/>
      <c r="KN27" s="278"/>
      <c r="KO27" s="278"/>
      <c r="KP27" s="278"/>
      <c r="KQ27" s="278"/>
      <c r="KR27" s="278"/>
      <c r="KS27" s="278"/>
      <c r="KT27" s="278"/>
      <c r="KU27" s="278"/>
      <c r="KV27" s="278"/>
      <c r="KW27" s="278"/>
      <c r="KX27" s="278"/>
      <c r="KY27" s="278"/>
      <c r="KZ27" s="278"/>
      <c r="LA27" s="278"/>
      <c r="LB27" s="278"/>
      <c r="LC27" s="278"/>
      <c r="LD27" s="278"/>
      <c r="LE27" s="278"/>
      <c r="LF27" s="278"/>
      <c r="LG27" s="278"/>
      <c r="LH27" s="278"/>
      <c r="LI27" s="278"/>
      <c r="LJ27" s="278"/>
      <c r="LK27" s="278"/>
      <c r="LL27" s="278"/>
      <c r="LM27" s="278"/>
      <c r="LN27" s="278"/>
      <c r="LO27" s="278"/>
      <c r="LP27" s="278"/>
      <c r="LQ27" s="278"/>
      <c r="LR27" s="278"/>
      <c r="LS27" s="278"/>
      <c r="LT27" s="278"/>
      <c r="LU27" s="278"/>
      <c r="LV27" s="278"/>
      <c r="LW27" s="278"/>
      <c r="LX27" s="278"/>
      <c r="LY27" s="278"/>
      <c r="LZ27" s="278"/>
      <c r="MA27" s="278"/>
      <c r="MB27" s="278"/>
      <c r="MC27" s="278"/>
      <c r="MD27" s="278"/>
      <c r="ME27" s="278"/>
      <c r="MF27" s="278"/>
      <c r="MG27" s="278"/>
      <c r="MH27" s="278"/>
      <c r="MI27" s="278"/>
      <c r="MJ27" s="278"/>
      <c r="MK27" s="278"/>
      <c r="ML27" s="278"/>
      <c r="MM27" s="278"/>
      <c r="MN27" s="278"/>
      <c r="MO27" s="278"/>
      <c r="MP27" s="278"/>
      <c r="MQ27" s="278"/>
      <c r="MR27" s="278"/>
      <c r="MS27" s="278"/>
      <c r="MT27" s="278"/>
      <c r="MU27" s="278"/>
      <c r="MV27" s="278"/>
      <c r="MW27" s="278"/>
      <c r="MX27" s="278"/>
      <c r="MY27" s="278"/>
      <c r="MZ27" s="278"/>
      <c r="NA27" s="278"/>
      <c r="NB27" s="278"/>
      <c r="NC27" s="278"/>
      <c r="ND27" s="278"/>
      <c r="NE27" s="278"/>
      <c r="NF27" s="278"/>
      <c r="NG27" s="278"/>
      <c r="NH27" s="278"/>
      <c r="NI27" s="278"/>
      <c r="NJ27" s="278"/>
      <c r="NK27" s="278"/>
      <c r="NL27" s="278"/>
      <c r="NM27" s="278"/>
      <c r="NN27" s="278"/>
      <c r="NO27" s="278"/>
      <c r="NP27" s="278"/>
      <c r="NQ27" s="278"/>
      <c r="NR27" s="278"/>
      <c r="NS27" s="278"/>
      <c r="NT27" s="278"/>
      <c r="NU27" s="278"/>
      <c r="NV27" s="278"/>
      <c r="NW27" s="278"/>
      <c r="NX27" s="278"/>
      <c r="NY27" s="278"/>
      <c r="NZ27" s="278"/>
      <c r="OA27" s="278"/>
      <c r="OB27" s="278"/>
      <c r="OC27" s="278"/>
      <c r="OD27" s="278"/>
      <c r="OE27" s="278"/>
      <c r="OF27" s="278"/>
      <c r="OG27" s="278"/>
      <c r="OH27" s="278"/>
      <c r="OI27" s="278"/>
      <c r="OJ27" s="278"/>
      <c r="OK27" s="278"/>
      <c r="OL27" s="278"/>
      <c r="OM27" s="278"/>
      <c r="ON27" s="278"/>
      <c r="OO27" s="278"/>
      <c r="OP27" s="278"/>
      <c r="OQ27" s="278"/>
      <c r="OR27" s="278"/>
      <c r="OS27" s="278"/>
      <c r="OT27" s="278"/>
      <c r="OU27" s="278"/>
      <c r="OV27" s="278"/>
      <c r="OW27" s="278"/>
      <c r="OX27" s="278"/>
      <c r="OY27" s="278"/>
      <c r="OZ27" s="278"/>
      <c r="PA27" s="278"/>
      <c r="PB27" s="278"/>
      <c r="PC27" s="278"/>
      <c r="PD27" s="278"/>
      <c r="PE27" s="278"/>
      <c r="PF27" s="278"/>
      <c r="PG27" s="278"/>
      <c r="PH27" s="278"/>
      <c r="PI27" s="278"/>
      <c r="PJ27" s="278"/>
      <c r="PK27" s="278"/>
      <c r="PL27" s="278"/>
      <c r="PM27" s="278"/>
      <c r="PN27" s="278"/>
      <c r="PO27" s="278"/>
      <c r="PP27" s="278"/>
      <c r="PQ27" s="278"/>
      <c r="PR27" s="278"/>
      <c r="PS27" s="278"/>
      <c r="PT27" s="278"/>
      <c r="PU27" s="278"/>
      <c r="PV27" s="278"/>
      <c r="PW27" s="278"/>
      <c r="PX27" s="278"/>
      <c r="PY27" s="278"/>
      <c r="PZ27" s="278"/>
      <c r="QA27" s="278"/>
      <c r="QB27" s="278"/>
      <c r="QC27" s="278"/>
      <c r="QD27" s="278"/>
      <c r="QE27" s="278"/>
      <c r="QF27" s="278"/>
      <c r="QG27" s="278"/>
      <c r="QH27" s="278"/>
      <c r="QI27" s="278"/>
      <c r="QJ27" s="278"/>
      <c r="QK27" s="278"/>
      <c r="QL27" s="278"/>
      <c r="QM27" s="278"/>
      <c r="QN27" s="278"/>
      <c r="QO27" s="278"/>
      <c r="QP27" s="278"/>
      <c r="QQ27" s="278"/>
      <c r="QR27" s="278"/>
      <c r="QS27" s="278"/>
      <c r="QT27" s="278"/>
      <c r="QU27" s="278"/>
      <c r="QV27" s="278"/>
      <c r="QW27" s="278"/>
      <c r="QX27" s="278"/>
      <c r="QY27" s="278"/>
      <c r="QZ27" s="278"/>
      <c r="RA27" s="278"/>
      <c r="RB27" s="278"/>
      <c r="RC27" s="278"/>
      <c r="RD27" s="278"/>
      <c r="RE27" s="278"/>
      <c r="RF27" s="278"/>
      <c r="RG27" s="278"/>
      <c r="RH27" s="278"/>
      <c r="RI27" s="278"/>
      <c r="RJ27" s="278"/>
      <c r="RK27" s="278"/>
      <c r="RL27" s="278"/>
      <c r="RM27" s="278"/>
      <c r="RN27" s="278"/>
      <c r="RO27" s="278"/>
      <c r="RP27" s="278"/>
      <c r="RQ27" s="278"/>
      <c r="RR27" s="278"/>
      <c r="RS27" s="278"/>
      <c r="RT27" s="278"/>
      <c r="RU27" s="278"/>
      <c r="RV27" s="278"/>
      <c r="RW27" s="278"/>
      <c r="RX27" s="278"/>
      <c r="RY27" s="278"/>
      <c r="RZ27" s="278"/>
      <c r="SA27" s="278"/>
      <c r="SB27" s="278"/>
      <c r="SC27" s="278"/>
      <c r="SD27" s="278"/>
      <c r="SE27" s="278"/>
      <c r="SF27" s="278"/>
      <c r="SG27" s="278"/>
      <c r="SH27" s="278"/>
      <c r="SI27" s="278"/>
      <c r="SJ27" s="278"/>
      <c r="SK27" s="278"/>
      <c r="SL27" s="278"/>
      <c r="SM27" s="278"/>
      <c r="SN27" s="278"/>
      <c r="SO27" s="278"/>
      <c r="SP27" s="278"/>
      <c r="SQ27" s="278"/>
      <c r="SR27" s="278"/>
      <c r="SS27" s="278"/>
      <c r="ST27" s="278"/>
      <c r="SU27" s="278"/>
      <c r="SV27" s="278"/>
      <c r="SW27" s="278"/>
      <c r="SX27" s="278"/>
      <c r="SY27" s="278"/>
      <c r="SZ27" s="278"/>
      <c r="TA27" s="278"/>
      <c r="TB27" s="278"/>
      <c r="TC27" s="278"/>
      <c r="TD27" s="278"/>
      <c r="TE27" s="278"/>
      <c r="TF27" s="278"/>
      <c r="TG27" s="278"/>
      <c r="TH27" s="278"/>
      <c r="TI27" s="278"/>
      <c r="TJ27" s="278"/>
      <c r="TK27" s="278"/>
      <c r="TL27" s="278"/>
      <c r="TM27" s="278"/>
      <c r="TN27" s="278"/>
      <c r="TO27" s="278"/>
      <c r="TP27" s="278"/>
      <c r="TQ27" s="278"/>
      <c r="TR27" s="278"/>
      <c r="TS27" s="278"/>
      <c r="TT27" s="278"/>
      <c r="TU27" s="278"/>
      <c r="TV27" s="278"/>
      <c r="TW27" s="278"/>
      <c r="TX27" s="278"/>
      <c r="TY27" s="278"/>
      <c r="TZ27" s="278"/>
      <c r="UA27" s="278"/>
      <c r="UB27" s="278"/>
      <c r="UC27" s="278"/>
      <c r="UD27" s="278"/>
      <c r="UE27" s="278"/>
      <c r="UF27" s="278"/>
      <c r="UG27" s="278"/>
      <c r="UH27" s="278"/>
      <c r="UI27" s="278"/>
      <c r="UJ27" s="278"/>
      <c r="UK27" s="278"/>
      <c r="UL27" s="278"/>
      <c r="UM27" s="278"/>
      <c r="UN27" s="278"/>
      <c r="UO27" s="278"/>
      <c r="UP27" s="278"/>
      <c r="UQ27" s="278"/>
      <c r="UR27" s="278"/>
      <c r="US27" s="278"/>
      <c r="UT27" s="278"/>
      <c r="UU27" s="278"/>
      <c r="UV27" s="278"/>
      <c r="UW27" s="278"/>
      <c r="UX27" s="278"/>
      <c r="UY27" s="278"/>
      <c r="UZ27" s="278"/>
      <c r="VA27" s="278"/>
      <c r="VB27" s="278"/>
      <c r="VC27" s="278"/>
      <c r="VD27" s="278"/>
      <c r="VE27" s="278"/>
      <c r="VF27" s="278"/>
      <c r="VG27" s="278"/>
      <c r="VH27" s="278"/>
      <c r="VI27" s="278"/>
      <c r="VJ27" s="278"/>
      <c r="VK27" s="278"/>
      <c r="VL27" s="278"/>
      <c r="VM27" s="278"/>
      <c r="VN27" s="278"/>
      <c r="VO27" s="278"/>
      <c r="VP27" s="278"/>
      <c r="VQ27" s="278"/>
      <c r="VR27" s="278"/>
      <c r="VS27" s="278"/>
      <c r="VT27" s="278"/>
      <c r="VU27" s="278"/>
      <c r="VV27" s="278"/>
      <c r="VW27" s="278"/>
      <c r="VX27" s="278"/>
      <c r="VY27" s="278"/>
      <c r="VZ27" s="278"/>
      <c r="WA27" s="278"/>
      <c r="WB27" s="278"/>
      <c r="WC27" s="278"/>
      <c r="WD27" s="278"/>
      <c r="WE27" s="278"/>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Feuil9"/>
  <dimension ref="A1:AD51"/>
  <sheetViews>
    <sheetView showGridLines="0" topLeftCell="A4" zoomScale="130" zoomScaleNormal="130" workbookViewId="0">
      <selection activeCell="F24" sqref="F24"/>
    </sheetView>
  </sheetViews>
  <sheetFormatPr baseColWidth="10" defaultColWidth="11.41015625" defaultRowHeight="12.7" x14ac:dyDescent="0.4"/>
  <cols>
    <col min="1" max="1" width="36.87890625" bestFit="1" customWidth="1"/>
    <col min="2" max="2" width="24.41015625" customWidth="1"/>
    <col min="3" max="3" width="20.52734375" customWidth="1"/>
    <col min="4" max="4" width="28.64453125" customWidth="1"/>
    <col min="6" max="6" width="19.3515625" customWidth="1"/>
    <col min="7" max="7" width="19" customWidth="1"/>
    <col min="8" max="8" width="13.52734375" customWidth="1"/>
    <col min="14" max="14" width="13.41015625" customWidth="1"/>
  </cols>
  <sheetData>
    <row r="1" spans="1:29" ht="13" thickBot="1" x14ac:dyDescent="0.45">
      <c r="O1" s="10"/>
      <c r="P1" s="11" t="s">
        <v>150</v>
      </c>
      <c r="Q1" s="2"/>
      <c r="R1" s="29">
        <v>34</v>
      </c>
      <c r="S1" s="12">
        <f>R1+2</f>
        <v>36</v>
      </c>
      <c r="T1" s="12">
        <f t="shared" ref="T1:AB1" si="0">S1+2</f>
        <v>38</v>
      </c>
      <c r="U1" s="12">
        <f t="shared" si="0"/>
        <v>40</v>
      </c>
      <c r="V1" s="12">
        <f t="shared" si="0"/>
        <v>42</v>
      </c>
      <c r="W1" s="12">
        <f t="shared" si="0"/>
        <v>44</v>
      </c>
      <c r="X1" s="12">
        <f t="shared" si="0"/>
        <v>46</v>
      </c>
      <c r="Y1" s="12">
        <f t="shared" si="0"/>
        <v>48</v>
      </c>
      <c r="Z1" s="12">
        <f t="shared" si="0"/>
        <v>50</v>
      </c>
      <c r="AA1" s="12">
        <f t="shared" si="0"/>
        <v>52</v>
      </c>
      <c r="AB1" s="12">
        <f t="shared" si="0"/>
        <v>54</v>
      </c>
      <c r="AC1" s="13">
        <f>AB1+2</f>
        <v>56</v>
      </c>
    </row>
    <row r="2" spans="1:29" ht="13" thickBot="1" x14ac:dyDescent="0.45">
      <c r="O2" s="1" t="s">
        <v>29</v>
      </c>
      <c r="P2" s="1" t="s">
        <v>29</v>
      </c>
      <c r="Q2" s="3"/>
      <c r="R2" s="1" t="s">
        <v>23</v>
      </c>
      <c r="S2" s="1" t="s">
        <v>24</v>
      </c>
      <c r="T2" s="1" t="s">
        <v>25</v>
      </c>
      <c r="U2" s="1" t="s">
        <v>33</v>
      </c>
      <c r="V2" s="1" t="s">
        <v>34</v>
      </c>
      <c r="W2" s="1" t="s">
        <v>35</v>
      </c>
      <c r="X2" s="1" t="s">
        <v>36</v>
      </c>
      <c r="Y2" s="1" t="s">
        <v>37</v>
      </c>
      <c r="Z2" s="1" t="s">
        <v>38</v>
      </c>
      <c r="AA2" s="1" t="s">
        <v>39</v>
      </c>
      <c r="AB2" s="1" t="s">
        <v>40</v>
      </c>
      <c r="AC2" s="14" t="s">
        <v>41</v>
      </c>
    </row>
    <row r="3" spans="1:29" ht="13" thickBot="1" x14ac:dyDescent="0.45">
      <c r="A3" s="809" t="s">
        <v>151</v>
      </c>
      <c r="B3" s="809" t="s">
        <v>152</v>
      </c>
      <c r="C3" s="809" t="s">
        <v>197</v>
      </c>
      <c r="D3" s="810" t="s">
        <v>153</v>
      </c>
      <c r="E3" s="809" t="s">
        <v>29</v>
      </c>
      <c r="F3" s="809" t="s">
        <v>29</v>
      </c>
      <c r="G3" s="810" t="s">
        <v>153</v>
      </c>
      <c r="H3" s="810" t="s">
        <v>153</v>
      </c>
      <c r="I3" s="809" t="s">
        <v>29</v>
      </c>
      <c r="O3" s="1" t="s">
        <v>154</v>
      </c>
      <c r="P3" s="1" t="s">
        <v>155</v>
      </c>
      <c r="Q3" s="15" t="s">
        <v>16</v>
      </c>
      <c r="R3" s="23" t="e">
        <f ca="1">IF(OR(INDIRECT("SYNTHESE!C"&amp;R$1)=PARAM!$O3,INDIRECT("SYNTHESE!C"&amp;R$1)=PARAM!$P3),INDIRECT("SYNTHESE!G"&amp;R$1),"")</f>
        <v>#REF!</v>
      </c>
      <c r="S3" s="23" t="e">
        <f ca="1">IF(OR(INDIRECT("SYNTHESE!C"&amp;S$1)=PARAM!$O3,INDIRECT("SYNTHESE!C"&amp;S$1)=PARAM!$P3),INDIRECT("SYNTHESE!G"&amp;S$1),"")</f>
        <v>#REF!</v>
      </c>
      <c r="T3" s="23" t="e">
        <f ca="1">IF(OR(INDIRECT("SYNTHESE!C"&amp;T$1)=PARAM!$O3,INDIRECT("SYNTHESE!C"&amp;T$1)=PARAM!$P3),INDIRECT("SYNTHESE!G"&amp;T$1),"")</f>
        <v>#REF!</v>
      </c>
      <c r="U3" s="23" t="e">
        <f ca="1">IF(OR(INDIRECT("SYNTHESE!C"&amp;U$1)=PARAM!$O3,INDIRECT("SYNTHESE!C"&amp;U$1)=PARAM!$P3),INDIRECT("SYNTHESE!G"&amp;U$1),"")</f>
        <v>#REF!</v>
      </c>
      <c r="V3" s="23" t="e">
        <f ca="1">IF(OR(INDIRECT("SYNTHESE!C"&amp;V$1)=PARAM!$O3,INDIRECT("SYNTHESE!C"&amp;V$1)=PARAM!$P3),INDIRECT("SYNTHESE!G"&amp;V$1),"")</f>
        <v>#REF!</v>
      </c>
      <c r="W3" s="23" t="e">
        <f ca="1">IF(OR(INDIRECT("SYNTHESE!C"&amp;W$1)=PARAM!$O3,INDIRECT("SYNTHESE!C"&amp;W$1)=PARAM!$P3),INDIRECT("SYNTHESE!G"&amp;W$1),"")</f>
        <v>#REF!</v>
      </c>
      <c r="X3" s="23" t="e">
        <f ca="1">IF(OR(INDIRECT("SYNTHESE!C"&amp;X$1)=PARAM!$O3,INDIRECT("SYNTHESE!C"&amp;X$1)=PARAM!$P3),INDIRECT("SYNTHESE!G"&amp;X$1),"")</f>
        <v>#REF!</v>
      </c>
      <c r="Y3" s="23" t="e">
        <f ca="1">IF(OR(INDIRECT("SYNTHESE!C"&amp;Y$1)=PARAM!$O3,INDIRECT("SYNTHESE!C"&amp;Y$1)=PARAM!$P3),INDIRECT("SYNTHESE!G"&amp;Y$1),"")</f>
        <v>#REF!</v>
      </c>
      <c r="Z3" s="23" t="e">
        <f ca="1">IF(OR(INDIRECT("SYNTHESE!C"&amp;Z$1)=PARAM!$O3,INDIRECT("SYNTHESE!C"&amp;Z$1)=PARAM!$P3),INDIRECT("SYNTHESE!G"&amp;Z$1),"")</f>
        <v>#REF!</v>
      </c>
      <c r="AA3" s="23" t="e">
        <f ca="1">IF(OR(INDIRECT("SYNTHESE!C"&amp;AA$1)=PARAM!$O3,INDIRECT("SYNTHESE!C"&amp;AA$1)=PARAM!$P3),INDIRECT("SYNTHESE!G"&amp;AA$1),"")</f>
        <v>#REF!</v>
      </c>
      <c r="AB3" s="23" t="e">
        <f ca="1">IF(OR(INDIRECT("SYNTHESE!C"&amp;AB$1)=PARAM!$O3,INDIRECT("SYNTHESE!C"&amp;AB$1)=PARAM!$P3),INDIRECT("SYNTHESE!G"&amp;AB$1),"")</f>
        <v>#REF!</v>
      </c>
      <c r="AC3" s="23" t="e">
        <f ca="1">IF(OR(INDIRECT("SYNTHESE!C"&amp;AC$1)=PARAM!$O3,INDIRECT("SYNTHESE!C"&amp;AC$1)=PARAM!$P3),INDIRECT("SYNTHESE!G"&amp;AC$1),"")</f>
        <v>#REF!</v>
      </c>
    </row>
    <row r="4" spans="1:29" ht="13" thickBot="1" x14ac:dyDescent="0.45">
      <c r="A4" t="s">
        <v>119</v>
      </c>
      <c r="B4" t="s">
        <v>128</v>
      </c>
      <c r="C4" t="s">
        <v>214</v>
      </c>
      <c r="D4" s="8" t="s">
        <v>156</v>
      </c>
      <c r="E4" s="1" t="s">
        <v>157</v>
      </c>
      <c r="F4" s="7" t="s">
        <v>158</v>
      </c>
      <c r="G4" s="1" t="s">
        <v>85</v>
      </c>
      <c r="H4" t="s">
        <v>159</v>
      </c>
      <c r="I4" s="1" t="s">
        <v>157</v>
      </c>
      <c r="O4" s="511" t="str">
        <f ca="1">IF(COUNTIF(R3:AC4,"Non validé par absence d'équipement")&gt;0,"Non validé",IF(COUNTIF(R3:AC4,"Non validé")&gt;0,"Non validé",IF(COUNTIF(R3:AC4,"Validé avec réserve")&gt;0,"Validé avec réserve",IF(COUNTIF(R3:AC4,"Validé")&gt;0,"Validé",""))))</f>
        <v/>
      </c>
      <c r="P4" s="512"/>
      <c r="Q4" s="17" t="s">
        <v>32</v>
      </c>
      <c r="R4" s="23" t="e">
        <f ca="1">IF(OR(INDIRECT("SYNTHESE!C"&amp;R$1)=PARAM!$O3,INDIRECT("SYNTHESE!C"&amp;R$1)=PARAM!$P3),INDIRECT("SYNTHESE!G"&amp;R$1+1),"")</f>
        <v>#REF!</v>
      </c>
      <c r="S4" s="23" t="e">
        <f ca="1">IF(OR(INDIRECT("SYNTHESE!C"&amp;S$1)=PARAM!$O3,INDIRECT("SYNTHESE!C"&amp;S$1)=PARAM!$P3),INDIRECT("SYNTHESE!G"&amp;S$1+1),"")</f>
        <v>#REF!</v>
      </c>
      <c r="T4" s="23" t="e">
        <f ca="1">IF(OR(INDIRECT("SYNTHESE!C"&amp;T$1)=PARAM!$O3,INDIRECT("SYNTHESE!C"&amp;T$1)=PARAM!$P3),INDIRECT("SYNTHESE!G"&amp;T$1+1),"")</f>
        <v>#REF!</v>
      </c>
      <c r="U4" s="23" t="e">
        <f ca="1">IF(OR(INDIRECT("SYNTHESE!C"&amp;U$1)=PARAM!$O3,INDIRECT("SYNTHESE!C"&amp;U$1)=PARAM!$P3),INDIRECT("SYNTHESE!G"&amp;U$1+1),"")</f>
        <v>#REF!</v>
      </c>
      <c r="V4" s="23" t="e">
        <f ca="1">IF(OR(INDIRECT("SYNTHESE!C"&amp;V$1)=PARAM!$O3,INDIRECT("SYNTHESE!C"&amp;V$1)=PARAM!$P3),INDIRECT("SYNTHESE!G"&amp;V$1+1),"")</f>
        <v>#REF!</v>
      </c>
      <c r="W4" s="23" t="e">
        <f ca="1">IF(OR(INDIRECT("SYNTHESE!C"&amp;W$1)=PARAM!$O3,INDIRECT("SYNTHESE!C"&amp;W$1)=PARAM!$P3),INDIRECT("SYNTHESE!G"&amp;W$1+1),"")</f>
        <v>#REF!</v>
      </c>
      <c r="X4" s="23" t="e">
        <f ca="1">IF(OR(INDIRECT("SYNTHESE!C"&amp;X$1)=PARAM!$O3,INDIRECT("SYNTHESE!C"&amp;X$1)=PARAM!$P3),INDIRECT("SYNTHESE!G"&amp;X$1+1),"")</f>
        <v>#REF!</v>
      </c>
      <c r="Y4" s="23" t="e">
        <f ca="1">IF(OR(INDIRECT("SYNTHESE!C"&amp;Y$1)=PARAM!$O3,INDIRECT("SYNTHESE!C"&amp;Y$1)=PARAM!$P3),INDIRECT("SYNTHESE!G"&amp;Y$1+1),"")</f>
        <v>#REF!</v>
      </c>
      <c r="Z4" s="23" t="e">
        <f ca="1">IF(OR(INDIRECT("SYNTHESE!C"&amp;Z$1)=PARAM!$O3,INDIRECT("SYNTHESE!C"&amp;Z$1)=PARAM!$P3),INDIRECT("SYNTHESE!G"&amp;Z$1+1),"")</f>
        <v>#REF!</v>
      </c>
      <c r="AA4" s="23" t="e">
        <f ca="1">IF(OR(INDIRECT("SYNTHESE!C"&amp;AA$1)=PARAM!$O3,INDIRECT("SYNTHESE!C"&amp;AA$1)=PARAM!$P3),INDIRECT("SYNTHESE!G"&amp;AA$1+1),"")</f>
        <v>#REF!</v>
      </c>
      <c r="AB4" s="23" t="e">
        <f ca="1">IF(OR(INDIRECT("SYNTHESE!C"&amp;AB$1)=PARAM!$O3,INDIRECT("SYNTHESE!C"&amp;AB$1)=PARAM!$P3),INDIRECT("SYNTHESE!G"&amp;AB$1+1),"")</f>
        <v>#REF!</v>
      </c>
      <c r="AC4" s="23" t="e">
        <f ca="1">IF(OR(INDIRECT("SYNTHESE!C"&amp;AC$1)=PARAM!$O3,INDIRECT("SYNTHESE!C"&amp;AC$1)=PARAM!$P3),INDIRECT("SYNTHESE!G"&amp;AC$1+1),"")</f>
        <v>#REF!</v>
      </c>
    </row>
    <row r="5" spans="1:29" ht="13" thickBot="1" x14ac:dyDescent="0.45">
      <c r="A5" t="s">
        <v>120</v>
      </c>
      <c r="B5" t="s">
        <v>129</v>
      </c>
      <c r="C5" t="s">
        <v>215</v>
      </c>
      <c r="D5" s="6" t="s">
        <v>106</v>
      </c>
      <c r="E5" s="1" t="s">
        <v>154</v>
      </c>
      <c r="F5" s="7" t="s">
        <v>160</v>
      </c>
      <c r="G5" s="1" t="s">
        <v>161</v>
      </c>
      <c r="H5" t="s">
        <v>162</v>
      </c>
      <c r="I5" s="1" t="s">
        <v>154</v>
      </c>
      <c r="O5" s="1"/>
      <c r="P5" s="7"/>
      <c r="Q5" s="3"/>
      <c r="AC5" s="4"/>
    </row>
    <row r="6" spans="1:29" ht="13" thickBot="1" x14ac:dyDescent="0.45">
      <c r="A6" t="s">
        <v>121</v>
      </c>
      <c r="B6" t="s">
        <v>130</v>
      </c>
      <c r="C6" t="s">
        <v>216</v>
      </c>
      <c r="D6" s="811" t="s">
        <v>97</v>
      </c>
      <c r="E6" s="1" t="s">
        <v>87</v>
      </c>
      <c r="F6" s="7" t="s">
        <v>163</v>
      </c>
      <c r="I6" s="1" t="s">
        <v>87</v>
      </c>
      <c r="O6" s="1" t="s">
        <v>87</v>
      </c>
      <c r="P6" s="1" t="s">
        <v>164</v>
      </c>
      <c r="Q6" s="15" t="s">
        <v>16</v>
      </c>
      <c r="R6" s="23" t="e">
        <f ca="1">IF(OR(INDIRECT("SYNTHESE!C"&amp;R$1)=PARAM!$O6,INDIRECT("SYNTHESE!C"&amp;R$1)=PARAM!$P6),INDIRECT("SYNTHESE!G"&amp;R$1),"")</f>
        <v>#REF!</v>
      </c>
      <c r="S6" s="23" t="e">
        <f ca="1">IF(OR(INDIRECT("SYNTHESE!C"&amp;S$1)=PARAM!$O6,INDIRECT("SYNTHESE!C"&amp;S$1)=PARAM!$P6),INDIRECT("SYNTHESE!G"&amp;S$1),"")</f>
        <v>#REF!</v>
      </c>
      <c r="T6" s="23" t="e">
        <f ca="1">IF(OR(INDIRECT("SYNTHESE!C"&amp;T$1)=PARAM!$O6,INDIRECT("SYNTHESE!C"&amp;T$1)=PARAM!$P6),INDIRECT("SYNTHESE!G"&amp;T$1),"")</f>
        <v>#REF!</v>
      </c>
      <c r="U6" s="23" t="e">
        <f ca="1">IF(OR(INDIRECT("SYNTHESE!C"&amp;U$1)=PARAM!$O6,INDIRECT("SYNTHESE!C"&amp;U$1)=PARAM!$P6),INDIRECT("SYNTHESE!G"&amp;U$1),"")</f>
        <v>#REF!</v>
      </c>
      <c r="V6" s="23" t="e">
        <f ca="1">IF(OR(INDIRECT("SYNTHESE!C"&amp;V$1)=PARAM!$O6,INDIRECT("SYNTHESE!C"&amp;V$1)=PARAM!$P6),INDIRECT("SYNTHESE!G"&amp;V$1),"")</f>
        <v>#REF!</v>
      </c>
      <c r="W6" s="23" t="e">
        <f ca="1">IF(OR(INDIRECT("SYNTHESE!C"&amp;W$1)=PARAM!$O6,INDIRECT("SYNTHESE!C"&amp;W$1)=PARAM!$P6),INDIRECT("SYNTHESE!G"&amp;W$1),"")</f>
        <v>#REF!</v>
      </c>
      <c r="X6" s="23" t="e">
        <f ca="1">IF(OR(INDIRECT("SYNTHESE!C"&amp;X$1)=PARAM!$O6,INDIRECT("SYNTHESE!C"&amp;X$1)=PARAM!$P6),INDIRECT("SYNTHESE!G"&amp;X$1),"")</f>
        <v>#REF!</v>
      </c>
      <c r="Y6" s="23" t="e">
        <f ca="1">IF(OR(INDIRECT("SYNTHESE!C"&amp;Y$1)=PARAM!$O6,INDIRECT("SYNTHESE!C"&amp;Y$1)=PARAM!$P6),INDIRECT("SYNTHESE!G"&amp;Y$1),"")</f>
        <v>#REF!</v>
      </c>
      <c r="Z6" s="23" t="e">
        <f ca="1">IF(OR(INDIRECT("SYNTHESE!C"&amp;Z$1)=PARAM!$O6,INDIRECT("SYNTHESE!C"&amp;Z$1)=PARAM!$P6),INDIRECT("SYNTHESE!G"&amp;Z$1),"")</f>
        <v>#REF!</v>
      </c>
      <c r="AA6" s="23" t="e">
        <f ca="1">IF(OR(INDIRECT("SYNTHESE!C"&amp;AA$1)=PARAM!$O6,INDIRECT("SYNTHESE!C"&amp;AA$1)=PARAM!$P6),INDIRECT("SYNTHESE!G"&amp;AA$1),"")</f>
        <v>#REF!</v>
      </c>
      <c r="AB6" s="23" t="e">
        <f ca="1">IF(OR(INDIRECT("SYNTHESE!C"&amp;AB$1)=PARAM!$O6,INDIRECT("SYNTHESE!C"&amp;AB$1)=PARAM!$P6),INDIRECT("SYNTHESE!G"&amp;AB$1),"")</f>
        <v>#REF!</v>
      </c>
      <c r="AC6" s="23" t="e">
        <f ca="1">IF(OR(INDIRECT("SYNTHESE!C"&amp;AC$1)=PARAM!$O6,INDIRECT("SYNTHESE!C"&amp;AC$1)=PARAM!$P6),INDIRECT("SYNTHESE!G"&amp;AC$1),"")</f>
        <v>#REF!</v>
      </c>
    </row>
    <row r="7" spans="1:29" ht="13" thickBot="1" x14ac:dyDescent="0.45">
      <c r="A7" t="s">
        <v>122</v>
      </c>
      <c r="D7" s="22" t="s">
        <v>165</v>
      </c>
      <c r="E7" s="1" t="s">
        <v>166</v>
      </c>
      <c r="F7" s="7" t="s">
        <v>167</v>
      </c>
      <c r="I7" s="1" t="s">
        <v>166</v>
      </c>
      <c r="O7" s="511" t="str">
        <f ca="1">IF(COUNTIF(R6:AC7,"Non validé par absence d'équipement")&gt;0,"Non validé",IF(COUNTIF(R6:AC7,"Non validé")&gt;0,"Non validé",IF(COUNTIF(R6:AC7,"Validé avec réserve")&gt;0,"Validé avec réserve",IF(COUNTIF(R6:AC7,"Validé")&gt;0,"Validé",""))))</f>
        <v/>
      </c>
      <c r="P7" s="513"/>
      <c r="Q7" s="16" t="s">
        <v>32</v>
      </c>
      <c r="R7" s="23" t="e">
        <f ca="1">IF(OR(INDIRECT("SYNTHESE!C"&amp;R$1)=PARAM!$O6,INDIRECT("SYNTHESE!C"&amp;R$1)=PARAM!$P6),INDIRECT("SYNTHESE!G"&amp;R$1+1),"")</f>
        <v>#REF!</v>
      </c>
      <c r="S7" s="23" t="e">
        <f ca="1">IF(OR(INDIRECT("SYNTHESE!C"&amp;S$1)=PARAM!$O6,INDIRECT("SYNTHESE!C"&amp;S$1)=PARAM!$P6),INDIRECT("SYNTHESE!G"&amp;S$1+1),"")</f>
        <v>#REF!</v>
      </c>
      <c r="T7" s="23" t="e">
        <f ca="1">IF(OR(INDIRECT("SYNTHESE!C"&amp;T$1)=PARAM!$O6,INDIRECT("SYNTHESE!C"&amp;T$1)=PARAM!$P6),INDIRECT("SYNTHESE!G"&amp;T$1+1),"")</f>
        <v>#REF!</v>
      </c>
      <c r="U7" s="23" t="e">
        <f ca="1">IF(OR(INDIRECT("SYNTHESE!C"&amp;U$1)=PARAM!$O6,INDIRECT("SYNTHESE!C"&amp;U$1)=PARAM!$P6),INDIRECT("SYNTHESE!G"&amp;U$1+1),"")</f>
        <v>#REF!</v>
      </c>
      <c r="V7" s="23" t="e">
        <f ca="1">IF(OR(INDIRECT("SYNTHESE!C"&amp;V$1)=PARAM!$O6,INDIRECT("SYNTHESE!C"&amp;V$1)=PARAM!$P6),INDIRECT("SYNTHESE!G"&amp;V$1+1),"")</f>
        <v>#REF!</v>
      </c>
      <c r="W7" s="23" t="e">
        <f ca="1">IF(OR(INDIRECT("SYNTHESE!C"&amp;W$1)=PARAM!$O6,INDIRECT("SYNTHESE!C"&amp;W$1)=PARAM!$P6),INDIRECT("SYNTHESE!G"&amp;W$1+1),"")</f>
        <v>#REF!</v>
      </c>
      <c r="X7" s="23" t="e">
        <f ca="1">IF(OR(INDIRECT("SYNTHESE!C"&amp;X$1)=PARAM!$O6,INDIRECT("SYNTHESE!C"&amp;X$1)=PARAM!$P6),INDIRECT("SYNTHESE!G"&amp;X$1+1),"")</f>
        <v>#REF!</v>
      </c>
      <c r="Y7" s="23" t="e">
        <f ca="1">IF(OR(INDIRECT("SYNTHESE!C"&amp;Y$1)=PARAM!$O6,INDIRECT("SYNTHESE!C"&amp;Y$1)=PARAM!$P6),INDIRECT("SYNTHESE!G"&amp;Y$1+1),"")</f>
        <v>#REF!</v>
      </c>
      <c r="Z7" s="23" t="e">
        <f ca="1">IF(OR(INDIRECT("SYNTHESE!C"&amp;Z$1)=PARAM!$O6,INDIRECT("SYNTHESE!C"&amp;Z$1)=PARAM!$P6),INDIRECT("SYNTHESE!G"&amp;Z$1+1),"")</f>
        <v>#REF!</v>
      </c>
      <c r="AA7" s="23" t="e">
        <f ca="1">IF(OR(INDIRECT("SYNTHESE!C"&amp;AA$1)=PARAM!$O6,INDIRECT("SYNTHESE!C"&amp;AA$1)=PARAM!$P6),INDIRECT("SYNTHESE!G"&amp;AA$1+1),"")</f>
        <v>#REF!</v>
      </c>
      <c r="AB7" s="23" t="e">
        <f ca="1">IF(OR(INDIRECT("SYNTHESE!C"&amp;AB$1)=PARAM!$O6,INDIRECT("SYNTHESE!C"&amp;AB$1)=PARAM!$P6),INDIRECT("SYNTHESE!G"&amp;AB$1+1),"")</f>
        <v>#REF!</v>
      </c>
      <c r="AC7" s="23" t="e">
        <f ca="1">IF(OR(INDIRECT("SYNTHESE!C"&amp;AC$1)=PARAM!$O6,INDIRECT("SYNTHESE!C"&amp;AC$1)=PARAM!$P6),INDIRECT("SYNTHESE!G"&amp;AC$1+1),"")</f>
        <v>#REF!</v>
      </c>
    </row>
    <row r="8" spans="1:29" ht="13" thickBot="1" x14ac:dyDescent="0.45">
      <c r="A8" t="s">
        <v>44</v>
      </c>
      <c r="D8" s="6" t="s">
        <v>168</v>
      </c>
      <c r="E8" s="1" t="s">
        <v>169</v>
      </c>
      <c r="F8" s="9"/>
      <c r="I8" s="1" t="s">
        <v>169</v>
      </c>
      <c r="O8" s="1"/>
      <c r="Q8" s="3"/>
      <c r="AC8" s="4"/>
    </row>
    <row r="9" spans="1:29" ht="13" thickBot="1" x14ac:dyDescent="0.45">
      <c r="A9" t="s">
        <v>123</v>
      </c>
      <c r="D9" s="6" t="s">
        <v>170</v>
      </c>
      <c r="E9" s="1" t="s">
        <v>171</v>
      </c>
      <c r="F9" s="9"/>
      <c r="I9" s="1" t="s">
        <v>171</v>
      </c>
      <c r="O9" s="1" t="s">
        <v>157</v>
      </c>
      <c r="P9" s="1" t="s">
        <v>172</v>
      </c>
      <c r="Q9" s="15" t="s">
        <v>16</v>
      </c>
      <c r="R9" s="23" t="e">
        <f ca="1">IF(OR(INDIRECT("SYNTHESE!C"&amp;R$1)=PARAM!$O9,INDIRECT("SYNTHESE!C"&amp;R$1)=PARAM!$P9),INDIRECT("SYNTHESE!G"&amp;R$1),"")</f>
        <v>#REF!</v>
      </c>
      <c r="S9" s="23" t="e">
        <f ca="1">IF(OR(INDIRECT("SYNTHESE!C"&amp;S$1)=PARAM!$O9,INDIRECT("SYNTHESE!C"&amp;S$1)=PARAM!$P9),INDIRECT("SYNTHESE!G"&amp;S$1),"")</f>
        <v>#REF!</v>
      </c>
      <c r="T9" s="23" t="e">
        <f ca="1">IF(OR(INDIRECT("SYNTHESE!C"&amp;T$1)=PARAM!$O9,INDIRECT("SYNTHESE!C"&amp;T$1)=PARAM!$P9),INDIRECT("SYNTHESE!G"&amp;T$1),"")</f>
        <v>#REF!</v>
      </c>
      <c r="U9" s="23" t="e">
        <f ca="1">IF(OR(INDIRECT("SYNTHESE!C"&amp;U$1)=PARAM!$O9,INDIRECT("SYNTHESE!C"&amp;U$1)=PARAM!$P9),INDIRECT("SYNTHESE!G"&amp;U$1),"")</f>
        <v>#REF!</v>
      </c>
      <c r="V9" s="23" t="e">
        <f ca="1">IF(OR(INDIRECT("SYNTHESE!C"&amp;V$1)=PARAM!$O9,INDIRECT("SYNTHESE!C"&amp;V$1)=PARAM!$P9),INDIRECT("SYNTHESE!G"&amp;V$1),"")</f>
        <v>#REF!</v>
      </c>
      <c r="W9" s="23" t="e">
        <f ca="1">IF(OR(INDIRECT("SYNTHESE!C"&amp;W$1)=PARAM!$O9,INDIRECT("SYNTHESE!C"&amp;W$1)=PARAM!$P9),INDIRECT("SYNTHESE!G"&amp;W$1),"")</f>
        <v>#REF!</v>
      </c>
      <c r="X9" s="23" t="e">
        <f ca="1">IF(OR(INDIRECT("SYNTHESE!C"&amp;X$1)=PARAM!$O9,INDIRECT("SYNTHESE!C"&amp;X$1)=PARAM!$P9),INDIRECT("SYNTHESE!G"&amp;X$1),"")</f>
        <v>#REF!</v>
      </c>
      <c r="Y9" s="23" t="e">
        <f ca="1">IF(OR(INDIRECT("SYNTHESE!C"&amp;Y$1)=PARAM!$O9,INDIRECT("SYNTHESE!C"&amp;Y$1)=PARAM!$P9),INDIRECT("SYNTHESE!G"&amp;Y$1),"")</f>
        <v>#REF!</v>
      </c>
      <c r="Z9" s="23" t="e">
        <f ca="1">IF(OR(INDIRECT("SYNTHESE!C"&amp;Z$1)=PARAM!$O9,INDIRECT("SYNTHESE!C"&amp;Z$1)=PARAM!$P9),INDIRECT("SYNTHESE!G"&amp;Z$1),"")</f>
        <v>#REF!</v>
      </c>
      <c r="AA9" s="23" t="e">
        <f ca="1">IF(OR(INDIRECT("SYNTHESE!C"&amp;AA$1)=PARAM!$O9,INDIRECT("SYNTHESE!C"&amp;AA$1)=PARAM!$P9),INDIRECT("SYNTHESE!G"&amp;AA$1),"")</f>
        <v>#REF!</v>
      </c>
      <c r="AB9" s="23" t="e">
        <f ca="1">IF(OR(INDIRECT("SYNTHESE!C"&amp;AB$1)=PARAM!$O9,INDIRECT("SYNTHESE!C"&amp;AB$1)=PARAM!$P9),INDIRECT("SYNTHESE!G"&amp;AB$1),"")</f>
        <v>#REF!</v>
      </c>
      <c r="AC9" s="23" t="e">
        <f ca="1">IF(OR(INDIRECT("SYNTHESE!C"&amp;AC$1)=PARAM!$O9,INDIRECT("SYNTHESE!C"&amp;AC$1)=PARAM!$P9),INDIRECT("SYNTHESE!G"&amp;AC$1),"")</f>
        <v>#REF!</v>
      </c>
    </row>
    <row r="10" spans="1:29" ht="13" thickBot="1" x14ac:dyDescent="0.45">
      <c r="A10" t="s">
        <v>125</v>
      </c>
      <c r="E10" s="1" t="s">
        <v>155</v>
      </c>
      <c r="F10" s="1"/>
      <c r="I10" s="1" t="s">
        <v>173</v>
      </c>
      <c r="O10" s="511" t="str">
        <f ca="1">IF(COUNTIF(R9:AC10,"Non validé par absence d'équipement")&gt;0,"Non validé",IF(COUNTIF(R9:AC10,"Non validé")&gt;0,"Non validé",IF(COUNTIF(R9:AC10,"Validé avec réserve")&gt;0,"Validé avec réserve",IF(COUNTIF(R9:AC10,"Validé")&gt;0,"Validé",""))))</f>
        <v/>
      </c>
      <c r="P10" s="513"/>
      <c r="Q10" s="16" t="s">
        <v>32</v>
      </c>
      <c r="R10" s="23" t="e">
        <f ca="1">IF(OR(INDIRECT("SYNTHESE!C"&amp;R$1)=PARAM!$O9,INDIRECT("SYNTHESE!C"&amp;R$1)=PARAM!$P9),INDIRECT("SYNTHESE!G"&amp;R$1+1),"")</f>
        <v>#REF!</v>
      </c>
      <c r="S10" s="23" t="e">
        <f ca="1">IF(OR(INDIRECT("SYNTHESE!C"&amp;S$1)=PARAM!$O9,INDIRECT("SYNTHESE!C"&amp;S$1)=PARAM!$P9),INDIRECT("SYNTHESE!G"&amp;S$1+1),"")</f>
        <v>#REF!</v>
      </c>
      <c r="T10" s="23" t="e">
        <f ca="1">IF(OR(INDIRECT("SYNTHESE!C"&amp;T$1)=PARAM!$O9,INDIRECT("SYNTHESE!C"&amp;T$1)=PARAM!$P9),INDIRECT("SYNTHESE!G"&amp;T$1+1),"")</f>
        <v>#REF!</v>
      </c>
      <c r="U10" s="23" t="e">
        <f ca="1">IF(OR(INDIRECT("SYNTHESE!C"&amp;U$1)=PARAM!$O9,INDIRECT("SYNTHESE!C"&amp;U$1)=PARAM!$P9),INDIRECT("SYNTHESE!G"&amp;U$1+1),"")</f>
        <v>#REF!</v>
      </c>
      <c r="V10" s="23" t="e">
        <f ca="1">IF(OR(INDIRECT("SYNTHESE!C"&amp;V$1)=PARAM!$O9,INDIRECT("SYNTHESE!C"&amp;V$1)=PARAM!$P9),INDIRECT("SYNTHESE!G"&amp;V$1+1),"")</f>
        <v>#REF!</v>
      </c>
      <c r="W10" s="23" t="e">
        <f ca="1">IF(OR(INDIRECT("SYNTHESE!C"&amp;W$1)=PARAM!$O9,INDIRECT("SYNTHESE!C"&amp;W$1)=PARAM!$P9),INDIRECT("SYNTHESE!G"&amp;W$1+1),"")</f>
        <v>#REF!</v>
      </c>
      <c r="X10" s="23" t="e">
        <f ca="1">IF(OR(INDIRECT("SYNTHESE!C"&amp;X$1)=PARAM!$O9,INDIRECT("SYNTHESE!C"&amp;X$1)=PARAM!$P9),INDIRECT("SYNTHESE!G"&amp;X$1+1),"")</f>
        <v>#REF!</v>
      </c>
      <c r="Y10" s="23" t="e">
        <f ca="1">IF(OR(INDIRECT("SYNTHESE!C"&amp;Y$1)=PARAM!$O9,INDIRECT("SYNTHESE!C"&amp;Y$1)=PARAM!$P9),INDIRECT("SYNTHESE!G"&amp;Y$1+1),"")</f>
        <v>#REF!</v>
      </c>
      <c r="Z10" s="23" t="e">
        <f ca="1">IF(OR(INDIRECT("SYNTHESE!C"&amp;Z$1)=PARAM!$O9,INDIRECT("SYNTHESE!C"&amp;Z$1)=PARAM!$P9),INDIRECT("SYNTHESE!G"&amp;Z$1+1),"")</f>
        <v>#REF!</v>
      </c>
      <c r="AA10" s="23" t="e">
        <f ca="1">IF(OR(INDIRECT("SYNTHESE!C"&amp;AA$1)=PARAM!$O9,INDIRECT("SYNTHESE!C"&amp;AA$1)=PARAM!$P9),INDIRECT("SYNTHESE!G"&amp;AA$1+1),"")</f>
        <v>#REF!</v>
      </c>
      <c r="AB10" s="23" t="e">
        <f ca="1">IF(OR(INDIRECT("SYNTHESE!C"&amp;AB$1)=PARAM!$O9,INDIRECT("SYNTHESE!C"&amp;AB$1)=PARAM!$P9),INDIRECT("SYNTHESE!G"&amp;AB$1+1),"")</f>
        <v>#REF!</v>
      </c>
      <c r="AC10" s="23" t="e">
        <f ca="1">IF(OR(INDIRECT("SYNTHESE!C"&amp;AC$1)=PARAM!$O9,INDIRECT("SYNTHESE!C"&amp;AC$1)=PARAM!$P9),INDIRECT("SYNTHESE!G"&amp;AC$1+1),"")</f>
        <v>#REF!</v>
      </c>
    </row>
    <row r="11" spans="1:29" ht="13" thickBot="1" x14ac:dyDescent="0.45">
      <c r="A11" t="s">
        <v>45</v>
      </c>
      <c r="E11" s="1" t="s">
        <v>164</v>
      </c>
      <c r="I11" s="1" t="s">
        <v>155</v>
      </c>
      <c r="Q11" s="3"/>
      <c r="AC11" s="4"/>
    </row>
    <row r="12" spans="1:29" ht="13" thickBot="1" x14ac:dyDescent="0.45">
      <c r="A12" t="s">
        <v>127</v>
      </c>
      <c r="E12" s="1" t="s">
        <v>174</v>
      </c>
      <c r="I12" s="1" t="s">
        <v>164</v>
      </c>
      <c r="O12" s="1" t="s">
        <v>166</v>
      </c>
      <c r="P12" s="1" t="s">
        <v>174</v>
      </c>
      <c r="Q12" s="15" t="s">
        <v>16</v>
      </c>
      <c r="R12" s="23" t="e">
        <f ca="1">IF(OR(INDIRECT("SYNTHESE!C"&amp;R$1)=PARAM!$O12,INDIRECT("SYNTHESE!C"&amp;R$1)=PARAM!$P12),INDIRECT("SYNTHESE!G"&amp;R$1),"")</f>
        <v>#REF!</v>
      </c>
      <c r="S12" s="23" t="e">
        <f ca="1">IF(OR(INDIRECT("SYNTHESE!C"&amp;S$1)=PARAM!$O12,INDIRECT("SYNTHESE!C"&amp;S$1)=PARAM!$P12),INDIRECT("SYNTHESE!G"&amp;S$1),"")</f>
        <v>#REF!</v>
      </c>
      <c r="T12" s="23" t="e">
        <f ca="1">IF(OR(INDIRECT("SYNTHESE!C"&amp;T$1)=PARAM!$O12,INDIRECT("SYNTHESE!C"&amp;T$1)=PARAM!$P12),INDIRECT("SYNTHESE!G"&amp;T$1),"")</f>
        <v>#REF!</v>
      </c>
      <c r="U12" s="23" t="e">
        <f ca="1">IF(OR(INDIRECT("SYNTHESE!C"&amp;U$1)=PARAM!$O12,INDIRECT("SYNTHESE!C"&amp;U$1)=PARAM!$P12),INDIRECT("SYNTHESE!G"&amp;U$1),"")</f>
        <v>#REF!</v>
      </c>
      <c r="V12" s="23" t="e">
        <f ca="1">IF(OR(INDIRECT("SYNTHESE!C"&amp;V$1)=PARAM!$O12,INDIRECT("SYNTHESE!C"&amp;V$1)=PARAM!$P12),INDIRECT("SYNTHESE!G"&amp;V$1),"")</f>
        <v>#REF!</v>
      </c>
      <c r="W12" s="23" t="e">
        <f ca="1">IF(OR(INDIRECT("SYNTHESE!C"&amp;W$1)=PARAM!$O12,INDIRECT("SYNTHESE!C"&amp;W$1)=PARAM!$P12),INDIRECT("SYNTHESE!G"&amp;W$1),"")</f>
        <v>#REF!</v>
      </c>
      <c r="X12" s="23" t="e">
        <f ca="1">IF(OR(INDIRECT("SYNTHESE!C"&amp;X$1)=PARAM!$O12,INDIRECT("SYNTHESE!C"&amp;X$1)=PARAM!$P12),INDIRECT("SYNTHESE!G"&amp;X$1),"")</f>
        <v>#REF!</v>
      </c>
      <c r="Y12" s="23" t="e">
        <f ca="1">IF(OR(INDIRECT("SYNTHESE!C"&amp;Y$1)=PARAM!$O12,INDIRECT("SYNTHESE!C"&amp;Y$1)=PARAM!$P12),INDIRECT("SYNTHESE!G"&amp;Y$1),"")</f>
        <v>#REF!</v>
      </c>
      <c r="Z12" s="23" t="e">
        <f ca="1">IF(OR(INDIRECT("SYNTHESE!C"&amp;Z$1)=PARAM!$O12,INDIRECT("SYNTHESE!C"&amp;Z$1)=PARAM!$P12),INDIRECT("SYNTHESE!G"&amp;Z$1),"")</f>
        <v>#REF!</v>
      </c>
      <c r="AA12" s="23" t="e">
        <f ca="1">IF(OR(INDIRECT("SYNTHESE!C"&amp;AA$1)=PARAM!$O12,INDIRECT("SYNTHESE!C"&amp;AA$1)=PARAM!$P12),INDIRECT("SYNTHESE!G"&amp;AA$1),"")</f>
        <v>#REF!</v>
      </c>
      <c r="AB12" s="23" t="e">
        <f ca="1">IF(OR(INDIRECT("SYNTHESE!C"&amp;AB$1)=PARAM!$O12,INDIRECT("SYNTHESE!C"&amp;AB$1)=PARAM!$P12),INDIRECT("SYNTHESE!G"&amp;AB$1),"")</f>
        <v>#REF!</v>
      </c>
      <c r="AC12" s="23" t="e">
        <f ca="1">IF(OR(INDIRECT("SYNTHESE!C"&amp;AC$1)=PARAM!$O12,INDIRECT("SYNTHESE!C"&amp;AC$1)=PARAM!$P12),INDIRECT("SYNTHESE!G"&amp;AC$1),"")</f>
        <v>#REF!</v>
      </c>
    </row>
    <row r="13" spans="1:29" ht="13" thickBot="1" x14ac:dyDescent="0.45">
      <c r="A13" t="s">
        <v>124</v>
      </c>
      <c r="E13" s="1" t="s">
        <v>175</v>
      </c>
      <c r="I13" s="1" t="s">
        <v>174</v>
      </c>
      <c r="O13" s="511" t="str">
        <f ca="1">IF(COUNTIF(R12:AC13,"Non validé par absence d'équipement")&gt;0,"Non validé",IF(COUNTIF(R12:AC13,"Non validé")&gt;0,"Non validé",IF(COUNTIF(R12:AC13,"Validé avec réserve")&gt;0,"Validé avec réserve",IF(COUNTIF(R12:AC13,"Validé")&gt;0,"Validé",""))))</f>
        <v/>
      </c>
      <c r="P13" s="513"/>
      <c r="Q13" s="16" t="s">
        <v>32</v>
      </c>
      <c r="R13" s="23" t="e">
        <f ca="1">IF(OR(INDIRECT("SYNTHESE!C"&amp;R$1)=PARAM!$O12,INDIRECT("SYNTHESE!C"&amp;R$1)=PARAM!$P12),INDIRECT("SYNTHESE!G"&amp;R$1+1),"")</f>
        <v>#REF!</v>
      </c>
      <c r="S13" s="23" t="e">
        <f ca="1">IF(OR(INDIRECT("SYNTHESE!C"&amp;S$1)=PARAM!$O12,INDIRECT("SYNTHESE!C"&amp;S$1)=PARAM!$P12),INDIRECT("SYNTHESE!G"&amp;S$1+1),"")</f>
        <v>#REF!</v>
      </c>
      <c r="T13" s="23" t="e">
        <f ca="1">IF(OR(INDIRECT("SYNTHESE!C"&amp;T$1)=PARAM!$O12,INDIRECT("SYNTHESE!C"&amp;T$1)=PARAM!$P12),INDIRECT("SYNTHESE!G"&amp;T$1+1),"")</f>
        <v>#REF!</v>
      </c>
      <c r="U13" s="23" t="e">
        <f ca="1">IF(OR(INDIRECT("SYNTHESE!C"&amp;U$1)=PARAM!$O12,INDIRECT("SYNTHESE!C"&amp;U$1)=PARAM!$P12),INDIRECT("SYNTHESE!G"&amp;U$1+1),"")</f>
        <v>#REF!</v>
      </c>
      <c r="V13" s="23" t="e">
        <f ca="1">IF(OR(INDIRECT("SYNTHESE!C"&amp;V$1)=PARAM!$O12,INDIRECT("SYNTHESE!C"&amp;V$1)=PARAM!$P12),INDIRECT("SYNTHESE!G"&amp;V$1+1),"")</f>
        <v>#REF!</v>
      </c>
      <c r="W13" s="23" t="e">
        <f ca="1">IF(OR(INDIRECT("SYNTHESE!C"&amp;W$1)=PARAM!$O12,INDIRECT("SYNTHESE!C"&amp;W$1)=PARAM!$P12),INDIRECT("SYNTHESE!G"&amp;W$1+1),"")</f>
        <v>#REF!</v>
      </c>
      <c r="X13" s="23" t="e">
        <f ca="1">IF(OR(INDIRECT("SYNTHESE!C"&amp;X$1)=PARAM!$O12,INDIRECT("SYNTHESE!C"&amp;X$1)=PARAM!$P12),INDIRECT("SYNTHESE!G"&amp;X$1+1),"")</f>
        <v>#REF!</v>
      </c>
      <c r="Y13" s="23" t="e">
        <f ca="1">IF(OR(INDIRECT("SYNTHESE!C"&amp;Y$1)=PARAM!$O12,INDIRECT("SYNTHESE!C"&amp;Y$1)=PARAM!$P12),INDIRECT("SYNTHESE!G"&amp;Y$1+1),"")</f>
        <v>#REF!</v>
      </c>
      <c r="Z13" s="23" t="e">
        <f ca="1">IF(OR(INDIRECT("SYNTHESE!C"&amp;Z$1)=PARAM!$O12,INDIRECT("SYNTHESE!C"&amp;Z$1)=PARAM!$P12),INDIRECT("SYNTHESE!G"&amp;Z$1+1),"")</f>
        <v>#REF!</v>
      </c>
      <c r="AA13" s="23" t="e">
        <f ca="1">IF(OR(INDIRECT("SYNTHESE!C"&amp;AA$1)=PARAM!$O12,INDIRECT("SYNTHESE!C"&amp;AA$1)=PARAM!$P12),INDIRECT("SYNTHESE!G"&amp;AA$1+1),"")</f>
        <v>#REF!</v>
      </c>
      <c r="AB13" s="23" t="e">
        <f ca="1">IF(OR(INDIRECT("SYNTHESE!C"&amp;AB$1)=PARAM!$O12,INDIRECT("SYNTHESE!C"&amp;AB$1)=PARAM!$P12),INDIRECT("SYNTHESE!G"&amp;AB$1+1),"")</f>
        <v>#REF!</v>
      </c>
      <c r="AC13" s="23" t="e">
        <f ca="1">IF(OR(INDIRECT("SYNTHESE!C"&amp;AC$1)=PARAM!$O12,INDIRECT("SYNTHESE!C"&amp;AC$1)=PARAM!$P12),INDIRECT("SYNTHESE!G"&amp;AC$1+1),"")</f>
        <v>#REF!</v>
      </c>
    </row>
    <row r="14" spans="1:29" ht="13" thickBot="1" x14ac:dyDescent="0.45">
      <c r="A14" t="s">
        <v>126</v>
      </c>
      <c r="E14" s="1" t="s">
        <v>176</v>
      </c>
      <c r="I14" s="1" t="s">
        <v>177</v>
      </c>
      <c r="Q14" s="3"/>
      <c r="AC14" s="4"/>
    </row>
    <row r="15" spans="1:29" ht="13" thickBot="1" x14ac:dyDescent="0.45">
      <c r="A15" t="s">
        <v>178</v>
      </c>
      <c r="E15" s="7" t="s">
        <v>172</v>
      </c>
      <c r="I15" s="1" t="s">
        <v>175</v>
      </c>
      <c r="O15" s="1" t="s">
        <v>169</v>
      </c>
      <c r="P15" s="1" t="s">
        <v>177</v>
      </c>
      <c r="Q15" s="15" t="s">
        <v>16</v>
      </c>
      <c r="R15" s="23" t="e">
        <f ca="1">IF(OR(INDIRECT("SYNTHESE!C"&amp;R$1)=PARAM!$O15,INDIRECT("SYNTHESE!C"&amp;R$1)=PARAM!$P15),INDIRECT("SYNTHESE!G"&amp;R$1),"")</f>
        <v>#REF!</v>
      </c>
      <c r="S15" s="23" t="e">
        <f ca="1">IF(OR(INDIRECT("SYNTHESE!C"&amp;S$1)=PARAM!$O15,INDIRECT("SYNTHESE!C"&amp;S$1)=PARAM!$P15),INDIRECT("SYNTHESE!G"&amp;S$1),"")</f>
        <v>#REF!</v>
      </c>
      <c r="T15" s="23" t="e">
        <f ca="1">IF(OR(INDIRECT("SYNTHESE!C"&amp;T$1)=PARAM!$O15,INDIRECT("SYNTHESE!C"&amp;T$1)=PARAM!$P15),INDIRECT("SYNTHESE!G"&amp;T$1),"")</f>
        <v>#REF!</v>
      </c>
      <c r="U15" s="23" t="e">
        <f ca="1">IF(OR(INDIRECT("SYNTHESE!C"&amp;U$1)=PARAM!$O15,INDIRECT("SYNTHESE!C"&amp;U$1)=PARAM!$P15),INDIRECT("SYNTHESE!G"&amp;U$1),"")</f>
        <v>#REF!</v>
      </c>
      <c r="V15" s="23" t="e">
        <f ca="1">IF(OR(INDIRECT("SYNTHESE!C"&amp;V$1)=PARAM!$O15,INDIRECT("SYNTHESE!C"&amp;V$1)=PARAM!$P15),INDIRECT("SYNTHESE!G"&amp;V$1),"")</f>
        <v>#REF!</v>
      </c>
      <c r="W15" s="23" t="e">
        <f ca="1">IF(OR(INDIRECT("SYNTHESE!C"&amp;W$1)=PARAM!$O15,INDIRECT("SYNTHESE!C"&amp;W$1)=PARAM!$P15),INDIRECT("SYNTHESE!G"&amp;W$1),"")</f>
        <v>#REF!</v>
      </c>
      <c r="X15" s="23" t="e">
        <f ca="1">IF(OR(INDIRECT("SYNTHESE!C"&amp;X$1)=PARAM!$O15,INDIRECT("SYNTHESE!C"&amp;X$1)=PARAM!$P15),INDIRECT("SYNTHESE!G"&amp;X$1),"")</f>
        <v>#REF!</v>
      </c>
      <c r="Y15" s="23" t="e">
        <f ca="1">IF(OR(INDIRECT("SYNTHESE!C"&amp;Y$1)=PARAM!$O15,INDIRECT("SYNTHESE!C"&amp;Y$1)=PARAM!$P15),INDIRECT("SYNTHESE!G"&amp;Y$1),"")</f>
        <v>#REF!</v>
      </c>
      <c r="Z15" s="23" t="e">
        <f ca="1">IF(OR(INDIRECT("SYNTHESE!C"&amp;Z$1)=PARAM!$O15,INDIRECT("SYNTHESE!C"&amp;Z$1)=PARAM!$P15),INDIRECT("SYNTHESE!G"&amp;Z$1),"")</f>
        <v>#REF!</v>
      </c>
      <c r="AA15" s="23" t="e">
        <f ca="1">IF(OR(INDIRECT("SYNTHESE!C"&amp;AA$1)=PARAM!$O15,INDIRECT("SYNTHESE!C"&amp;AA$1)=PARAM!$P15),INDIRECT("SYNTHESE!G"&amp;AA$1),"")</f>
        <v>#REF!</v>
      </c>
      <c r="AB15" s="23" t="e">
        <f ca="1">IF(OR(INDIRECT("SYNTHESE!C"&amp;AB$1)=PARAM!$O15,INDIRECT("SYNTHESE!C"&amp;AB$1)=PARAM!$P15),INDIRECT("SYNTHESE!G"&amp;AB$1),"")</f>
        <v>#REF!</v>
      </c>
      <c r="AC15" s="23" t="e">
        <f ca="1">IF(OR(INDIRECT("SYNTHESE!C"&amp;AC$1)=PARAM!$O15,INDIRECT("SYNTHESE!C"&amp;AC$1)=PARAM!$P15),INDIRECT("SYNTHESE!G"&amp;AC$1),"")</f>
        <v>#REF!</v>
      </c>
    </row>
    <row r="16" spans="1:29" ht="13" thickBot="1" x14ac:dyDescent="0.45">
      <c r="E16" s="7" t="s">
        <v>158</v>
      </c>
      <c r="I16" s="1" t="s">
        <v>176</v>
      </c>
      <c r="O16" s="511" t="str">
        <f ca="1">IF(COUNTIF(R15:AC16,"Non validé par absence d'équipement")&gt;0,"Non validé",IF(COUNTIF(R15:AC16,"Non validé")&gt;0,"Non validé",IF(COUNTIF(R15:AC16,"Validé avec réserve")&gt;0,"Validé avec réserve",IF(COUNTIF(R15:AC16,"Validé")&gt;0,"Validé",""))))</f>
        <v/>
      </c>
      <c r="P16" s="513"/>
      <c r="Q16" s="16" t="s">
        <v>32</v>
      </c>
      <c r="R16" s="23" t="e">
        <f ca="1">IF(OR(INDIRECT("SYNTHESE!C"&amp;R$1)=PARAM!$O15,INDIRECT("SYNTHESE!C"&amp;R$1)=PARAM!$P15),INDIRECT("SYNTHESE!G"&amp;R$1+1),"")</f>
        <v>#REF!</v>
      </c>
      <c r="S16" s="23" t="e">
        <f ca="1">IF(OR(INDIRECT("SYNTHESE!C"&amp;S$1)=PARAM!$O15,INDIRECT("SYNTHESE!C"&amp;S$1)=PARAM!$P15),INDIRECT("SYNTHESE!G"&amp;S$1+1),"")</f>
        <v>#REF!</v>
      </c>
      <c r="T16" s="23" t="e">
        <f ca="1">IF(OR(INDIRECT("SYNTHESE!C"&amp;T$1)=PARAM!$O15,INDIRECT("SYNTHESE!C"&amp;T$1)=PARAM!$P15),INDIRECT("SYNTHESE!G"&amp;T$1+1),"")</f>
        <v>#REF!</v>
      </c>
      <c r="U16" s="23" t="e">
        <f ca="1">IF(OR(INDIRECT("SYNTHESE!C"&amp;U$1)=PARAM!$O15,INDIRECT("SYNTHESE!C"&amp;U$1)=PARAM!$P15),INDIRECT("SYNTHESE!G"&amp;U$1+1),"")</f>
        <v>#REF!</v>
      </c>
      <c r="V16" s="23" t="e">
        <f ca="1">IF(OR(INDIRECT("SYNTHESE!C"&amp;V$1)=PARAM!$O15,INDIRECT("SYNTHESE!C"&amp;V$1)=PARAM!$P15),INDIRECT("SYNTHESE!G"&amp;V$1+1),"")</f>
        <v>#REF!</v>
      </c>
      <c r="W16" s="23" t="e">
        <f ca="1">IF(OR(INDIRECT("SYNTHESE!C"&amp;W$1)=PARAM!$O15,INDIRECT("SYNTHESE!C"&amp;W$1)=PARAM!$P15),INDIRECT("SYNTHESE!G"&amp;W$1+1),"")</f>
        <v>#REF!</v>
      </c>
      <c r="X16" s="23" t="e">
        <f ca="1">IF(OR(INDIRECT("SYNTHESE!C"&amp;X$1)=PARAM!$O15,INDIRECT("SYNTHESE!C"&amp;X$1)=PARAM!$P15),INDIRECT("SYNTHESE!G"&amp;X$1+1),"")</f>
        <v>#REF!</v>
      </c>
      <c r="Y16" s="23" t="e">
        <f ca="1">IF(OR(INDIRECT("SYNTHESE!C"&amp;Y$1)=PARAM!$O15,INDIRECT("SYNTHESE!C"&amp;Y$1)=PARAM!$P15),INDIRECT("SYNTHESE!G"&amp;Y$1+1),"")</f>
        <v>#REF!</v>
      </c>
      <c r="Z16" s="23" t="e">
        <f ca="1">IF(OR(INDIRECT("SYNTHESE!C"&amp;Z$1)=PARAM!$O15,INDIRECT("SYNTHESE!C"&amp;Z$1)=PARAM!$P15),INDIRECT("SYNTHESE!G"&amp;Z$1+1),"")</f>
        <v>#REF!</v>
      </c>
      <c r="AA16" s="23" t="e">
        <f ca="1">IF(OR(INDIRECT("SYNTHESE!C"&amp;AA$1)=PARAM!$O15,INDIRECT("SYNTHESE!C"&amp;AA$1)=PARAM!$P15),INDIRECT("SYNTHESE!G"&amp;AA$1+1),"")</f>
        <v>#REF!</v>
      </c>
      <c r="AB16" s="23" t="e">
        <f ca="1">IF(OR(INDIRECT("SYNTHESE!C"&amp;AB$1)=PARAM!$O15,INDIRECT("SYNTHESE!C"&amp;AB$1)=PARAM!$P15),INDIRECT("SYNTHESE!G"&amp;AB$1+1),"")</f>
        <v>#REF!</v>
      </c>
      <c r="AC16" s="23" t="e">
        <f ca="1">IF(OR(INDIRECT("SYNTHESE!C"&amp;AC$1)=PARAM!$O15,INDIRECT("SYNTHESE!C"&amp;AC$1)=PARAM!$P15),INDIRECT("SYNTHESE!G"&amp;AC$1+1),"")</f>
        <v>#REF!</v>
      </c>
    </row>
    <row r="17" spans="1:30" ht="13" thickBot="1" x14ac:dyDescent="0.45">
      <c r="E17" s="1" t="s">
        <v>160</v>
      </c>
      <c r="I17" s="1" t="s">
        <v>179</v>
      </c>
      <c r="Q17" s="3"/>
      <c r="AC17" s="4"/>
    </row>
    <row r="18" spans="1:30" ht="13" thickBot="1" x14ac:dyDescent="0.45">
      <c r="E18" s="1" t="s">
        <v>173</v>
      </c>
      <c r="I18" s="1" t="s">
        <v>172</v>
      </c>
      <c r="O18" s="1" t="s">
        <v>171</v>
      </c>
      <c r="P18" s="1" t="s">
        <v>176</v>
      </c>
      <c r="Q18" s="15" t="s">
        <v>16</v>
      </c>
      <c r="R18" s="23" t="e">
        <f ca="1">IF(OR(INDIRECT("SYNTHESE!C"&amp;R$1)=PARAM!$O18,INDIRECT("SYNTHESE!C"&amp;R$1)=PARAM!$P18),INDIRECT("SYNTHESE!G"&amp;R$1),"")</f>
        <v>#REF!</v>
      </c>
      <c r="S18" s="23" t="e">
        <f ca="1">IF(OR(INDIRECT("SYNTHESE!C"&amp;S$1)=PARAM!$O18,INDIRECT("SYNTHESE!C"&amp;S$1)=PARAM!$P18),INDIRECT("SYNTHESE!G"&amp;S$1),"")</f>
        <v>#REF!</v>
      </c>
      <c r="T18" s="23" t="e">
        <f ca="1">IF(OR(INDIRECT("SYNTHESE!C"&amp;T$1)=PARAM!$O18,INDIRECT("SYNTHESE!C"&amp;T$1)=PARAM!$P18),INDIRECT("SYNTHESE!G"&amp;T$1),"")</f>
        <v>#REF!</v>
      </c>
      <c r="U18" s="23" t="e">
        <f ca="1">IF(OR(INDIRECT("SYNTHESE!C"&amp;U$1)=PARAM!$O18,INDIRECT("SYNTHESE!C"&amp;U$1)=PARAM!$P18),INDIRECT("SYNTHESE!G"&amp;U$1),"")</f>
        <v>#REF!</v>
      </c>
      <c r="V18" s="23" t="e">
        <f ca="1">IF(OR(INDIRECT("SYNTHESE!C"&amp;V$1)=PARAM!$O18,INDIRECT("SYNTHESE!C"&amp;V$1)=PARAM!$P18),INDIRECT("SYNTHESE!G"&amp;V$1),"")</f>
        <v>#REF!</v>
      </c>
      <c r="W18" s="23" t="e">
        <f ca="1">IF(OR(INDIRECT("SYNTHESE!C"&amp;W$1)=PARAM!$O18,INDIRECT("SYNTHESE!C"&amp;W$1)=PARAM!$P18),INDIRECT("SYNTHESE!G"&amp;W$1),"")</f>
        <v>#REF!</v>
      </c>
      <c r="X18" s="23" t="e">
        <f ca="1">IF(OR(INDIRECT("SYNTHESE!C"&amp;X$1)=PARAM!$O18,INDIRECT("SYNTHESE!C"&amp;X$1)=PARAM!$P18),INDIRECT("SYNTHESE!G"&amp;X$1),"")</f>
        <v>#REF!</v>
      </c>
      <c r="Y18" s="23" t="e">
        <f ca="1">IF(OR(INDIRECT("SYNTHESE!C"&amp;Y$1)=PARAM!$O18,INDIRECT("SYNTHESE!C"&amp;Y$1)=PARAM!$P18),INDIRECT("SYNTHESE!G"&amp;Y$1),"")</f>
        <v>#REF!</v>
      </c>
      <c r="Z18" s="23" t="e">
        <f ca="1">IF(OR(INDIRECT("SYNTHESE!C"&amp;Z$1)=PARAM!$O18,INDIRECT("SYNTHESE!C"&amp;Z$1)=PARAM!$P18),INDIRECT("SYNTHESE!G"&amp;Z$1),"")</f>
        <v>#REF!</v>
      </c>
      <c r="AA18" s="23" t="e">
        <f ca="1">IF(OR(INDIRECT("SYNTHESE!C"&amp;AA$1)=PARAM!$O18,INDIRECT("SYNTHESE!C"&amp;AA$1)=PARAM!$P18),INDIRECT("SYNTHESE!G"&amp;AA$1),"")</f>
        <v>#REF!</v>
      </c>
      <c r="AB18" s="23" t="e">
        <f ca="1">IF(OR(INDIRECT("SYNTHESE!C"&amp;AB$1)=PARAM!$O18,INDIRECT("SYNTHESE!C"&amp;AB$1)=PARAM!$P18),INDIRECT("SYNTHESE!G"&amp;AB$1),"")</f>
        <v>#REF!</v>
      </c>
      <c r="AC18" s="23" t="e">
        <f ca="1">IF(OR(INDIRECT("SYNTHESE!C"&amp;AC$1)=PARAM!$O18,INDIRECT("SYNTHESE!C"&amp;AC$1)=PARAM!$P18),INDIRECT("SYNTHESE!G"&amp;AC$1),"")</f>
        <v>#REF!</v>
      </c>
    </row>
    <row r="19" spans="1:30" ht="13" thickBot="1" x14ac:dyDescent="0.45">
      <c r="E19" s="1" t="s">
        <v>180</v>
      </c>
      <c r="I19" s="1" t="s">
        <v>180</v>
      </c>
      <c r="O19" s="511" t="str">
        <f ca="1">IF(COUNTIF(R18:AC19,"Non validé par absence d'équipement")&gt;0,"Non validé",IF(COUNTIF(R18:AC19,"Non validé")&gt;0,"Non validé",IF(COUNTIF(R18:AC19,"Validé avec réserve")&gt;0,"Validé avec réserve",IF(COUNTIF(R18:AC19,"Validé")&gt;0,"Validé",""))))</f>
        <v/>
      </c>
      <c r="P19" s="513"/>
      <c r="Q19" s="16" t="s">
        <v>32</v>
      </c>
      <c r="R19" s="23" t="e">
        <f ca="1">IF(OR(INDIRECT("SYNTHESE!C"&amp;R$1)=PARAM!$O18,INDIRECT("SYNTHESE!C"&amp;R$1)=PARAM!$P18),INDIRECT("SYNTHESE!G"&amp;R$1+1),"")</f>
        <v>#REF!</v>
      </c>
      <c r="S19" s="23" t="e">
        <f ca="1">IF(OR(INDIRECT("SYNTHESE!C"&amp;S$1)=PARAM!$O18,INDIRECT("SYNTHESE!C"&amp;S$1)=PARAM!$P18),INDIRECT("SYNTHESE!G"&amp;S$1+1),"")</f>
        <v>#REF!</v>
      </c>
      <c r="T19" s="23" t="e">
        <f ca="1">IF(OR(INDIRECT("SYNTHESE!C"&amp;T$1)=PARAM!$O18,INDIRECT("SYNTHESE!C"&amp;T$1)=PARAM!$P18),INDIRECT("SYNTHESE!G"&amp;T$1+1),"")</f>
        <v>#REF!</v>
      </c>
      <c r="U19" s="23" t="e">
        <f ca="1">IF(OR(INDIRECT("SYNTHESE!C"&amp;U$1)=PARAM!$O18,INDIRECT("SYNTHESE!C"&amp;U$1)=PARAM!$P18),INDIRECT("SYNTHESE!G"&amp;U$1+1),"")</f>
        <v>#REF!</v>
      </c>
      <c r="V19" s="23" t="e">
        <f ca="1">IF(OR(INDIRECT("SYNTHESE!C"&amp;V$1)=PARAM!$O18,INDIRECT("SYNTHESE!C"&amp;V$1)=PARAM!$P18),INDIRECT("SYNTHESE!G"&amp;V$1+1),"")</f>
        <v>#REF!</v>
      </c>
      <c r="W19" s="23" t="e">
        <f ca="1">IF(OR(INDIRECT("SYNTHESE!C"&amp;W$1)=PARAM!$O18,INDIRECT("SYNTHESE!C"&amp;W$1)=PARAM!$P18),INDIRECT("SYNTHESE!G"&amp;W$1+1),"")</f>
        <v>#REF!</v>
      </c>
      <c r="X19" s="23" t="e">
        <f ca="1">IF(OR(INDIRECT("SYNTHESE!C"&amp;X$1)=PARAM!$O18,INDIRECT("SYNTHESE!C"&amp;X$1)=PARAM!$P18),INDIRECT("SYNTHESE!G"&amp;X$1+1),"")</f>
        <v>#REF!</v>
      </c>
      <c r="Y19" s="23" t="e">
        <f ca="1">IF(OR(INDIRECT("SYNTHESE!C"&amp;Y$1)=PARAM!$O18,INDIRECT("SYNTHESE!C"&amp;Y$1)=PARAM!$P18),INDIRECT("SYNTHESE!G"&amp;Y$1+1),"")</f>
        <v>#REF!</v>
      </c>
      <c r="Z19" s="23" t="e">
        <f ca="1">IF(OR(INDIRECT("SYNTHESE!C"&amp;Z$1)=PARAM!$O18,INDIRECT("SYNTHESE!C"&amp;Z$1)=PARAM!$P18),INDIRECT("SYNTHESE!G"&amp;Z$1+1),"")</f>
        <v>#REF!</v>
      </c>
      <c r="AA19" s="23" t="e">
        <f ca="1">IF(OR(INDIRECT("SYNTHESE!C"&amp;AA$1)=PARAM!$O18,INDIRECT("SYNTHESE!C"&amp;AA$1)=PARAM!$P18),INDIRECT("SYNTHESE!G"&amp;AA$1+1),"")</f>
        <v>#REF!</v>
      </c>
      <c r="AB19" s="23" t="e">
        <f ca="1">IF(OR(INDIRECT("SYNTHESE!C"&amp;AB$1)=PARAM!$O18,INDIRECT("SYNTHESE!C"&amp;AB$1)=PARAM!$P18),INDIRECT("SYNTHESE!G"&amp;AB$1+1),"")</f>
        <v>#REF!</v>
      </c>
      <c r="AC19" s="23" t="e">
        <f ca="1">IF(OR(INDIRECT("SYNTHESE!C"&amp;AC$1)=PARAM!$O18,INDIRECT("SYNTHESE!C"&amp;AC$1)=PARAM!$P18),INDIRECT("SYNTHESE!G"&amp;AC$1+1),"")</f>
        <v>#REF!</v>
      </c>
    </row>
    <row r="20" spans="1:30" ht="13" thickBot="1" x14ac:dyDescent="0.45">
      <c r="A20" s="809" t="s">
        <v>146</v>
      </c>
      <c r="B20" s="809" t="s">
        <v>148</v>
      </c>
      <c r="C20" s="809" t="s">
        <v>147</v>
      </c>
      <c r="D20" s="809" t="s">
        <v>181</v>
      </c>
      <c r="E20" s="809"/>
      <c r="F20" s="809" t="s">
        <v>149</v>
      </c>
      <c r="H20" s="1"/>
      <c r="Q20" s="3"/>
      <c r="AC20" s="4"/>
    </row>
    <row r="21" spans="1:30" ht="13" thickBot="1" x14ac:dyDescent="0.45">
      <c r="A21" s="1" t="s">
        <v>85</v>
      </c>
      <c r="B21" s="1" t="s">
        <v>156</v>
      </c>
      <c r="C21" s="1" t="s">
        <v>156</v>
      </c>
      <c r="D21" s="1" t="s">
        <v>156</v>
      </c>
      <c r="F21" s="1" t="s">
        <v>156</v>
      </c>
      <c r="H21" s="1"/>
      <c r="O21" s="1" t="s">
        <v>158</v>
      </c>
      <c r="P21" s="1" t="s">
        <v>160</v>
      </c>
      <c r="Q21" s="15" t="s">
        <v>16</v>
      </c>
      <c r="R21" s="23" t="str">
        <f ca="1">IF(OR(INDIRECT("SYNTHESE_SCL!C"&amp;R$1)=PARAM!$O21,INDIRECT("SYNTHESE_SCL!C"&amp;R$1)=PARAM!$P21),INDIRECT("SYNTHESE_SCL!G"&amp;R$1),"")</f>
        <v/>
      </c>
      <c r="S21" s="23" t="str">
        <f ca="1">IF(OR(INDIRECT("SYNTHESE_SCL!C"&amp;S$1)=PARAM!$O21,INDIRECT("SYNTHESE_SCL!C"&amp;S$1)=PARAM!$P21),INDIRECT("SYNTHESE_SCL!G"&amp;S$1),"")</f>
        <v/>
      </c>
      <c r="T21" s="23" t="str">
        <f ca="1">IF(OR(INDIRECT("SYNTHESE_SCL!C"&amp;T$1)=PARAM!$O21,INDIRECT("SYNTHESE_SCL!C"&amp;T$1)=PARAM!$P21),INDIRECT("SYNTHESE_SCL!G"&amp;T$1),"")</f>
        <v/>
      </c>
      <c r="U21" s="23" t="str">
        <f ca="1">IF(OR(INDIRECT("SYNTHESE_SCL!C"&amp;U$1)=PARAM!$O21,INDIRECT("SYNTHESE_SCL!C"&amp;U$1)=PARAM!$P21),INDIRECT("SYNTHESE_SCL!G"&amp;U$1),"")</f>
        <v/>
      </c>
      <c r="V21" s="23" t="str">
        <f ca="1">IF(OR(INDIRECT("SYNTHESE_SCL!C"&amp;V$1)=PARAM!$O21,INDIRECT("SYNTHESE_SCL!C"&amp;V$1)=PARAM!$P21),INDIRECT("SYNTHESE_SCL!G"&amp;V$1),"")</f>
        <v/>
      </c>
      <c r="W21" s="23" t="str">
        <f ca="1">IF(OR(INDIRECT("SYNTHESE_SCL!C"&amp;W$1)=PARAM!$O21,INDIRECT("SYNTHESE_SCL!C"&amp;W$1)=PARAM!$P21),INDIRECT("SYNTHESE_SCL!G"&amp;W$1),"")</f>
        <v/>
      </c>
      <c r="X21" s="23" t="str">
        <f ca="1">IF(OR(INDIRECT("SYNTHESE_SCL!C"&amp;X$1)=PARAM!$O21,INDIRECT("SYNTHESE_SCL!C"&amp;X$1)=PARAM!$P21),INDIRECT("SYNTHESE_SCL!G"&amp;X$1),"")</f>
        <v/>
      </c>
      <c r="Y21" s="23" t="str">
        <f ca="1">IF(OR(INDIRECT("SYNTHESE_SCL!C"&amp;Y$1)=PARAM!$O21,INDIRECT("SYNTHESE_SCL!C"&amp;Y$1)=PARAM!$P21),INDIRECT("SYNTHESE_SCL!G"&amp;Y$1),"")</f>
        <v/>
      </c>
      <c r="Z21" s="23" t="str">
        <f ca="1">IF(OR(INDIRECT("SYNTHESE_SCL!C"&amp;Z$1)=PARAM!$O21,INDIRECT("SYNTHESE_SCL!C"&amp;Z$1)=PARAM!$P21),INDIRECT("SYNTHESE_SCL!G"&amp;Z$1),"")</f>
        <v/>
      </c>
      <c r="AA21" s="23" t="str">
        <f ca="1">IF(OR(INDIRECT("SYNTHESE_SCL!C"&amp;AA$1)=PARAM!$O21,INDIRECT("SYNTHESE_SCL!C"&amp;AA$1)=PARAM!$P21),INDIRECT("SYNTHESE_SCL!G"&amp;AA$1),"")</f>
        <v/>
      </c>
      <c r="AB21" s="23" t="str">
        <f ca="1">IF(OR(INDIRECT("SYNTHESE_SCL!C"&amp;AB$1)=PARAM!$O21,INDIRECT("SYNTHESE_SCL!C"&amp;AB$1)=PARAM!$P21),INDIRECT("SYNTHESE_SCL!G"&amp;AB$1),"")</f>
        <v/>
      </c>
      <c r="AC21" s="23" t="str">
        <f ca="1">IF(OR(INDIRECT("SYNTHESE_SCL!C"&amp;AC$1)=PARAM!$O21,INDIRECT("SYNTHESE_SCL!C"&amp;AC$1)=PARAM!$P21),INDIRECT("SYNTHESE_SCL!G"&amp;AC$1),"")</f>
        <v/>
      </c>
    </row>
    <row r="22" spans="1:30" ht="13" thickBot="1" x14ac:dyDescent="0.45">
      <c r="A22" s="1" t="s">
        <v>161</v>
      </c>
      <c r="B22" s="1" t="s">
        <v>106</v>
      </c>
      <c r="C22" s="1" t="s">
        <v>106</v>
      </c>
      <c r="D22" s="1" t="s">
        <v>106</v>
      </c>
      <c r="F22" s="1" t="s">
        <v>182</v>
      </c>
      <c r="H22" s="1"/>
      <c r="O22" s="511" t="str">
        <f ca="1">IF(COUNTIF(R21:AC22,"Non validé par absence d'équipement")&gt;0,"Non validé",IF(COUNTIF(R21:AC22,"Non validé")&gt;0,"Non validé",IF(COUNTIF(R21:AC22,"Validé avec réserve")&gt;0,"Validé avec réserve",IF(COUNTIF(R21:AC22,"Validé")&gt;0,"Validé",""))))</f>
        <v/>
      </c>
      <c r="P22" s="513"/>
      <c r="Q22" s="16" t="s">
        <v>32</v>
      </c>
      <c r="R22" s="23" t="str">
        <f ca="1">IF(OR(INDIRECT("SYNTHESE_SCL!C"&amp;R$1)=PARAM!$O21,INDIRECT("SYNTHESE_SCL!C"&amp;R$1)=PARAM!$P21),INDIRECT("SYNTHESE_SCL!G"&amp;R$1+1),"")</f>
        <v/>
      </c>
      <c r="S22" s="23" t="str">
        <f ca="1">IF(OR(INDIRECT("SYNTHESE_SCL!C"&amp;S$1)=PARAM!$O21,INDIRECT("SYNTHESE_SCL!C"&amp;S$1)=PARAM!$P21),INDIRECT("SYNTHESE_SCL!G"&amp;S$1+1),"")</f>
        <v/>
      </c>
      <c r="T22" s="23" t="str">
        <f ca="1">IF(OR(INDIRECT("SYNTHESE_SCL!C"&amp;T$1)=PARAM!$O21,INDIRECT("SYNTHESE_SCL!C"&amp;T$1)=PARAM!$P21),INDIRECT("SYNTHESE_SCL!G"&amp;T$1+1),"")</f>
        <v/>
      </c>
      <c r="U22" s="23" t="str">
        <f ca="1">IF(OR(INDIRECT("SYNTHESE_SCL!C"&amp;U$1)=PARAM!$O21,INDIRECT("SYNTHESE_SCL!C"&amp;U$1)=PARAM!$P21),INDIRECT("SYNTHESE_SCL!G"&amp;U$1+1),"")</f>
        <v/>
      </c>
      <c r="V22" s="23" t="str">
        <f ca="1">IF(OR(INDIRECT("SYNTHESE_SCL!C"&amp;V$1)=PARAM!$O21,INDIRECT("SYNTHESE_SCL!C"&amp;V$1)=PARAM!$P21),INDIRECT("SYNTHESE_SCL!G"&amp;V$1+1),"")</f>
        <v/>
      </c>
      <c r="W22" s="23" t="str">
        <f ca="1">IF(OR(INDIRECT("SYNTHESE_SCL!C"&amp;W$1)=PARAM!$O21,INDIRECT("SYNTHESE_SCL!C"&amp;W$1)=PARAM!$P21),INDIRECT("SYNTHESE_SCL!G"&amp;W$1+1),"")</f>
        <v/>
      </c>
      <c r="X22" s="23" t="str">
        <f ca="1">IF(OR(INDIRECT("SYNTHESE_SCL!C"&amp;X$1)=PARAM!$O21,INDIRECT("SYNTHESE_SCL!C"&amp;X$1)=PARAM!$P21),INDIRECT("SYNTHESE_SCL!G"&amp;X$1+1),"")</f>
        <v/>
      </c>
      <c r="Y22" s="23" t="str">
        <f ca="1">IF(OR(INDIRECT("SYNTHESE_SCL!C"&amp;Y$1)=PARAM!$O21,INDIRECT("SYNTHESE_SCL!C"&amp;Y$1)=PARAM!$P21),INDIRECT("SYNTHESE_SCL!G"&amp;Y$1+1),"")</f>
        <v/>
      </c>
      <c r="Z22" s="23" t="str">
        <f ca="1">IF(OR(INDIRECT("SYNTHESE_SCL!C"&amp;Z$1)=PARAM!$O21,INDIRECT("SYNTHESE_SCL!C"&amp;Z$1)=PARAM!$P21),INDIRECT("SYNTHESE_SCL!G"&amp;Z$1+1),"")</f>
        <v/>
      </c>
      <c r="AA22" s="23" t="str">
        <f ca="1">IF(OR(INDIRECT("SYNTHESE_SCL!C"&amp;AA$1)=PARAM!$O21,INDIRECT("SYNTHESE_SCL!C"&amp;AA$1)=PARAM!$P21),INDIRECT("SYNTHESE_SCL!G"&amp;AA$1+1),"")</f>
        <v/>
      </c>
      <c r="AB22" s="23" t="str">
        <f ca="1">IF(OR(INDIRECT("SYNTHESE_SCL!C"&amp;AB$1)=PARAM!$O21,INDIRECT("SYNTHESE_SCL!C"&amp;AB$1)=PARAM!$P21),INDIRECT("SYNTHESE_SCL!G"&amp;AB$1+1),"")</f>
        <v/>
      </c>
      <c r="AC22" s="23" t="str">
        <f ca="1">IF(OR(INDIRECT("SYNTHESE_SCL!C"&amp;AC$1)=PARAM!$O21,INDIRECT("SYNTHESE_SCL!C"&amp;AC$1)=PARAM!$P21),INDIRECT("SYNTHESE_SCL!G"&amp;AC$1+1),"")</f>
        <v/>
      </c>
    </row>
    <row r="23" spans="1:30" ht="13" thickBot="1" x14ac:dyDescent="0.45">
      <c r="A23" s="1"/>
      <c r="B23" s="1" t="s">
        <v>97</v>
      </c>
      <c r="C23" s="1" t="s">
        <v>97</v>
      </c>
      <c r="D23" s="1" t="s">
        <v>97</v>
      </c>
      <c r="F23" s="1" t="s">
        <v>183</v>
      </c>
      <c r="H23" s="1"/>
      <c r="O23" s="1"/>
      <c r="P23" s="1"/>
      <c r="Q23" s="65"/>
      <c r="R23" s="65"/>
      <c r="S23" s="65"/>
      <c r="T23" s="65"/>
      <c r="U23" s="65"/>
      <c r="V23" s="65"/>
      <c r="W23" s="65"/>
      <c r="X23" s="65"/>
      <c r="Y23" s="65"/>
      <c r="Z23" s="65"/>
      <c r="AA23" s="65"/>
      <c r="AB23" s="65"/>
      <c r="AC23" s="65"/>
    </row>
    <row r="24" spans="1:30" ht="13" thickBot="1" x14ac:dyDescent="0.45">
      <c r="C24" s="1" t="s">
        <v>165</v>
      </c>
      <c r="D24" s="1" t="s">
        <v>165</v>
      </c>
      <c r="F24" s="1" t="s">
        <v>97</v>
      </c>
      <c r="H24" s="1"/>
      <c r="O24" s="1" t="s">
        <v>173</v>
      </c>
      <c r="P24" s="1" t="s">
        <v>180</v>
      </c>
      <c r="Q24" s="15" t="s">
        <v>16</v>
      </c>
      <c r="R24" s="23" t="e">
        <f ca="1">IF(OR(INDIRECT("SYNTHESE!C"&amp;R$1)=PARAM!$O24,INDIRECT("SYNTHESE!C"&amp;R$1)=PARAM!$P24),INDIRECT("SYNTHESE!G"&amp;R$1),"")</f>
        <v>#REF!</v>
      </c>
      <c r="S24" s="23" t="e">
        <f ca="1">IF(OR(INDIRECT("SYNTHESE!C"&amp;S$1)=PARAM!$O24,INDIRECT("SYNTHESE!C"&amp;S$1)=PARAM!$P24),INDIRECT("SYNTHESE!G"&amp;S$1),"")</f>
        <v>#REF!</v>
      </c>
      <c r="T24" s="23" t="e">
        <f ca="1">IF(OR(INDIRECT("SYNTHESE!C"&amp;T$1)=PARAM!$O24,INDIRECT("SYNTHESE!C"&amp;T$1)=PARAM!$P24),INDIRECT("SYNTHESE!G"&amp;T$1),"")</f>
        <v>#REF!</v>
      </c>
      <c r="U24" s="23" t="e">
        <f ca="1">IF(OR(INDIRECT("SYNTHESE!C"&amp;U$1)=PARAM!$O24,INDIRECT("SYNTHESE!C"&amp;U$1)=PARAM!$P24),INDIRECT("SYNTHESE!G"&amp;U$1),"")</f>
        <v>#REF!</v>
      </c>
      <c r="V24" s="23" t="e">
        <f ca="1">IF(OR(INDIRECT("SYNTHESE!C"&amp;V$1)=PARAM!$O24,INDIRECT("SYNTHESE!C"&amp;V$1)=PARAM!$P24),INDIRECT("SYNTHESE!G"&amp;V$1),"")</f>
        <v>#REF!</v>
      </c>
      <c r="W24" s="23" t="e">
        <f ca="1">IF(OR(INDIRECT("SYNTHESE!C"&amp;W$1)=PARAM!$O24,INDIRECT("SYNTHESE!C"&amp;W$1)=PARAM!$P24),INDIRECT("SYNTHESE!G"&amp;W$1),"")</f>
        <v>#REF!</v>
      </c>
      <c r="X24" s="23" t="e">
        <f ca="1">IF(OR(INDIRECT("SYNTHESE!C"&amp;X$1)=PARAM!$O24,INDIRECT("SYNTHESE!C"&amp;X$1)=PARAM!$P24),INDIRECT("SYNTHESE!G"&amp;X$1),"")</f>
        <v>#REF!</v>
      </c>
      <c r="Y24" s="23" t="e">
        <f ca="1">IF(OR(INDIRECT("SYNTHESE!C"&amp;Y$1)=PARAM!$O24,INDIRECT("SYNTHESE!C"&amp;Y$1)=PARAM!$P24),INDIRECT("SYNTHESE!G"&amp;Y$1),"")</f>
        <v>#REF!</v>
      </c>
      <c r="Z24" s="23" t="e">
        <f ca="1">IF(OR(INDIRECT("SYNTHESE!C"&amp;Z$1)=PARAM!$O24,INDIRECT("SYNTHESE!C"&amp;Z$1)=PARAM!$P24),INDIRECT("SYNTHESE!G"&amp;Z$1),"")</f>
        <v>#REF!</v>
      </c>
      <c r="AA24" s="23" t="e">
        <f ca="1">IF(OR(INDIRECT("SYNTHESE!C"&amp;AA$1)=PARAM!$O24,INDIRECT("SYNTHESE!C"&amp;AA$1)=PARAM!$P24),INDIRECT("SYNTHESE!G"&amp;AA$1),"")</f>
        <v>#REF!</v>
      </c>
      <c r="AB24" s="23" t="e">
        <f ca="1">IF(OR(INDIRECT("SYNTHESE!C"&amp;AB$1)=PARAM!$O24,INDIRECT("SYNTHESE!C"&amp;AB$1)=PARAM!$P24),INDIRECT("SYNTHESE!G"&amp;AB$1),"")</f>
        <v>#REF!</v>
      </c>
      <c r="AC24" s="107" t="e">
        <f ca="1">IF(OR(INDIRECT("SYNTHESE!C"&amp;AC$1)=PARAM!$O24,INDIRECT("SYNTHESE!C"&amp;AC$1)=PARAM!$P24),INDIRECT("SYNTHESE!G"&amp;AC$1),"")</f>
        <v>#REF!</v>
      </c>
    </row>
    <row r="25" spans="1:30" ht="14.25" customHeight="1" thickBot="1" x14ac:dyDescent="0.45">
      <c r="D25" s="1" t="s">
        <v>168</v>
      </c>
      <c r="O25" s="511" t="str">
        <f ca="1">IF(COUNTIF(R24:AC25,"Non validé par absence d'équipement")&gt;0,"Non validé",IF(COUNTIF(R24:AC25,"Non validé")&gt;0,"Non validé",IF(COUNTIF(R24:AC25,"Validé avec réserve")&gt;0,"Validé avec réserve",IF(COUNTIF(R24:AC25,"Validé")&gt;0,"Validé",""))))</f>
        <v/>
      </c>
      <c r="P25" s="513"/>
      <c r="Q25" s="16" t="s">
        <v>32</v>
      </c>
      <c r="R25" s="23" t="e">
        <f ca="1">IF(OR(INDIRECT("SYNTHESE!C"&amp;R$1)=PARAM!$O24,INDIRECT("SYNTHESE!C"&amp;R$1)=PARAM!$P24),INDIRECT("SYNTHESE!G"&amp;R$1+1),"")</f>
        <v>#REF!</v>
      </c>
      <c r="S25" s="23" t="e">
        <f ca="1">IF(OR(INDIRECT("SYNTHESE!C"&amp;S$1)=PARAM!$O24,INDIRECT("SYNTHESE!C"&amp;S$1)=PARAM!$P24),INDIRECT("SYNTHESE!G"&amp;S$1+1),"")</f>
        <v>#REF!</v>
      </c>
      <c r="T25" s="23" t="e">
        <f ca="1">IF(OR(INDIRECT("SYNTHESE!C"&amp;T$1)=PARAM!$O24,INDIRECT("SYNTHESE!C"&amp;T$1)=PARAM!$P24),INDIRECT("SYNTHESE!G"&amp;T$1+1),"")</f>
        <v>#REF!</v>
      </c>
      <c r="U25" s="23" t="e">
        <f ca="1">IF(OR(INDIRECT("SYNTHESE!C"&amp;U$1)=PARAM!$O24,INDIRECT("SYNTHESE!C"&amp;U$1)=PARAM!$P24),INDIRECT("SYNTHESE!G"&amp;U$1+1),"")</f>
        <v>#REF!</v>
      </c>
      <c r="V25" s="23" t="e">
        <f ca="1">IF(OR(INDIRECT("SYNTHESE!C"&amp;V$1)=PARAM!$O24,INDIRECT("SYNTHESE!C"&amp;V$1)=PARAM!$P24),INDIRECT("SYNTHESE!G"&amp;V$1+1),"")</f>
        <v>#REF!</v>
      </c>
      <c r="W25" s="23" t="e">
        <f ca="1">IF(OR(INDIRECT("SYNTHESE!C"&amp;W$1)=PARAM!$O24,INDIRECT("SYNTHESE!C"&amp;W$1)=PARAM!$P24),INDIRECT("SYNTHESE!G"&amp;W$1+1),"")</f>
        <v>#REF!</v>
      </c>
      <c r="X25" s="23" t="e">
        <f ca="1">IF(OR(INDIRECT("SYNTHESE!C"&amp;X$1)=PARAM!$O24,INDIRECT("SYNTHESE!C"&amp;X$1)=PARAM!$P24),INDIRECT("SYNTHESE!G"&amp;X$1+1),"")</f>
        <v>#REF!</v>
      </c>
      <c r="Y25" s="23" t="e">
        <f ca="1">IF(OR(INDIRECT("SYNTHESE!C"&amp;Y$1)=PARAM!$O24,INDIRECT("SYNTHESE!C"&amp;Y$1)=PARAM!$P24),INDIRECT("SYNTHESE!G"&amp;Y$1+1),"")</f>
        <v>#REF!</v>
      </c>
      <c r="Z25" s="23" t="e">
        <f ca="1">IF(OR(INDIRECT("SYNTHESE!C"&amp;Z$1)=PARAM!$O24,INDIRECT("SYNTHESE!C"&amp;Z$1)=PARAM!$P24),INDIRECT("SYNTHESE!G"&amp;Z$1+1),"")</f>
        <v>#REF!</v>
      </c>
      <c r="AA25" s="23" t="e">
        <f ca="1">IF(OR(INDIRECT("SYNTHESE!C"&amp;AA$1)=PARAM!$O24,INDIRECT("SYNTHESE!C"&amp;AA$1)=PARAM!$P24),INDIRECT("SYNTHESE!G"&amp;AA$1+1),"")</f>
        <v>#REF!</v>
      </c>
      <c r="AB25" s="23" t="e">
        <f ca="1">IF(OR(INDIRECT("SYNTHESE!C"&amp;AB$1)=PARAM!$O24,INDIRECT("SYNTHESE!C"&amp;AB$1)=PARAM!$P24),INDIRECT("SYNTHESE!G"&amp;AB$1+1),"")</f>
        <v>#REF!</v>
      </c>
      <c r="AC25" s="23" t="e">
        <f ca="1">IF(OR(INDIRECT("SYNTHESE!C"&amp;AC$1)=PARAM!$O24,INDIRECT("SYNTHESE!C"&amp;AC$1)=PARAM!$P24),INDIRECT("SYNTHESE!G"&amp;AC$1+1),"")</f>
        <v>#REF!</v>
      </c>
    </row>
    <row r="26" spans="1:30" ht="13.35" thickTop="1" thickBot="1" x14ac:dyDescent="0.45">
      <c r="D26" s="1" t="s">
        <v>170</v>
      </c>
      <c r="O26" s="103" t="s">
        <v>29</v>
      </c>
      <c r="P26" s="103" t="s">
        <v>29</v>
      </c>
      <c r="Q26" s="104"/>
      <c r="R26" s="103" t="s">
        <v>23</v>
      </c>
      <c r="S26" s="103" t="s">
        <v>24</v>
      </c>
      <c r="T26" s="103" t="s">
        <v>25</v>
      </c>
      <c r="U26" s="103" t="s">
        <v>33</v>
      </c>
      <c r="V26" s="103" t="s">
        <v>34</v>
      </c>
      <c r="W26" s="103" t="s">
        <v>35</v>
      </c>
      <c r="X26" s="103" t="s">
        <v>36</v>
      </c>
      <c r="Y26" s="103" t="s">
        <v>37</v>
      </c>
      <c r="Z26" s="103" t="s">
        <v>38</v>
      </c>
      <c r="AA26" s="103" t="s">
        <v>39</v>
      </c>
      <c r="AB26" s="103" t="s">
        <v>40</v>
      </c>
      <c r="AC26" s="105" t="s">
        <v>41</v>
      </c>
      <c r="AD26" s="106"/>
    </row>
    <row r="27" spans="1:30" ht="13" thickBot="1" x14ac:dyDescent="0.45">
      <c r="O27" s="1" t="s">
        <v>154</v>
      </c>
      <c r="P27" s="1" t="s">
        <v>155</v>
      </c>
      <c r="Q27" s="62" t="s">
        <v>16</v>
      </c>
      <c r="R27" s="63" t="e">
        <f ca="1">IF(OR(INDIRECT("SYNTHESE!C"&amp;R$1)=PARAM!$O27,INDIRECT("SYNTHESE!C"&amp;R$1)=PARAM!$P27),INDIRECT("SYNTHESE!i"&amp;R$1),"")</f>
        <v>#REF!</v>
      </c>
      <c r="S27" s="63" t="e">
        <f ca="1">IF(OR(INDIRECT("SYNTHESE!C"&amp;S$1)=PARAM!$O27,INDIRECT("SYNTHESE!C"&amp;S$1)=PARAM!$P27),INDIRECT("SYNTHESE!i"&amp;S$1),"")</f>
        <v>#REF!</v>
      </c>
      <c r="T27" s="63" t="e">
        <f ca="1">IF(OR(INDIRECT("SYNTHESE!C"&amp;T$1)=PARAM!$O27,INDIRECT("SYNTHESE!C"&amp;T$1)=PARAM!$P27),INDIRECT("SYNTHESE!i"&amp;T$1),"")</f>
        <v>#REF!</v>
      </c>
      <c r="U27" s="63" t="e">
        <f ca="1">IF(OR(INDIRECT("SYNTHESE!C"&amp;U$1)=PARAM!$O27,INDIRECT("SYNTHESE!C"&amp;U$1)=PARAM!$P27),INDIRECT("SYNTHESE!i"&amp;U$1),"")</f>
        <v>#REF!</v>
      </c>
      <c r="V27" s="63" t="e">
        <f ca="1">IF(OR(INDIRECT("SYNTHESE!C"&amp;V$1)=PARAM!$O27,INDIRECT("SYNTHESE!C"&amp;V$1)=PARAM!$P27),INDIRECT("SYNTHESE!i"&amp;V$1),"")</f>
        <v>#REF!</v>
      </c>
      <c r="W27" s="63" t="e">
        <f ca="1">IF(OR(INDIRECT("SYNTHESE!C"&amp;W$1)=PARAM!$O27,INDIRECT("SYNTHESE!C"&amp;W$1)=PARAM!$P27),INDIRECT("SYNTHESE!i"&amp;W$1),"")</f>
        <v>#REF!</v>
      </c>
      <c r="X27" s="63" t="e">
        <f ca="1">IF(OR(INDIRECT("SYNTHESE!C"&amp;X$1)=PARAM!$O27,INDIRECT("SYNTHESE!C"&amp;X$1)=PARAM!$P27),INDIRECT("SYNTHESE!i"&amp;X$1),"")</f>
        <v>#REF!</v>
      </c>
      <c r="Y27" s="63" t="e">
        <f ca="1">IF(OR(INDIRECT("SYNTHESE!C"&amp;Y$1)=PARAM!$O27,INDIRECT("SYNTHESE!C"&amp;Y$1)=PARAM!$P27),INDIRECT("SYNTHESE!i"&amp;Y$1),"")</f>
        <v>#REF!</v>
      </c>
      <c r="Z27" s="63" t="e">
        <f ca="1">IF(OR(INDIRECT("SYNTHESE!C"&amp;Z$1)=PARAM!$O27,INDIRECT("SYNTHESE!C"&amp;Z$1)=PARAM!$P27),INDIRECT("SYNTHESE!i"&amp;Z$1),"")</f>
        <v>#REF!</v>
      </c>
      <c r="AA27" s="63" t="e">
        <f ca="1">IF(OR(INDIRECT("SYNTHESE!C"&amp;AA$1)=PARAM!$O27,INDIRECT("SYNTHESE!C"&amp;AA$1)=PARAM!$P27),INDIRECT("SYNTHESE!i"&amp;AA$1),"")</f>
        <v>#REF!</v>
      </c>
      <c r="AB27" s="63" t="e">
        <f ca="1">IF(OR(INDIRECT("SYNTHESE!C"&amp;AB$1)=PARAM!$O27,INDIRECT("SYNTHESE!C"&amp;AB$1)=PARAM!$P27),INDIRECT("SYNTHESE!i"&amp;AB$1),"")</f>
        <v>#REF!</v>
      </c>
      <c r="AC27" s="64" t="e">
        <f ca="1">IF(OR(INDIRECT("SYNTHESE!C"&amp;AC$1)=PARAM!$O27,INDIRECT("SYNTHESE!C"&amp;AC$1)=PARAM!$P27),INDIRECT("SYNTHESE!i"&amp;AC$1),"")</f>
        <v>#REF!</v>
      </c>
      <c r="AD27" s="18" t="str">
        <f t="shared" ref="AB27:AD44" ca="1" si="1">IFERROR(AVERAGE(R27:AC27),"")</f>
        <v/>
      </c>
    </row>
    <row r="28" spans="1:30" ht="13" thickBot="1" x14ac:dyDescent="0.45">
      <c r="A28" s="809" t="s">
        <v>233</v>
      </c>
      <c r="B28" s="809"/>
      <c r="N28" s="24" t="s">
        <v>184</v>
      </c>
      <c r="O28" s="511" t="str">
        <f ca="1">IFERROR(TRUNC(AVERAGE(AD28:AD28),0),"")</f>
        <v/>
      </c>
      <c r="P28" s="513"/>
      <c r="Q28" s="56" t="s">
        <v>32</v>
      </c>
      <c r="R28" s="33" t="e">
        <f ca="1">IF(OR(INDIRECT("SYNTHESE!C"&amp;R$1)=PARAM!#REF!,INDIRECT("SYNTHESE!C"&amp;R$1)=PARAM!#REF!),INDIRECT("SYNTHESE!i"&amp;R$1+1),"")</f>
        <v>#REF!</v>
      </c>
      <c r="S28" s="33" t="e">
        <f ca="1">IF(OR(INDIRECT("SYNTHESE!C"&amp;S$1)=PARAM!#REF!,INDIRECT("SYNTHESE!C"&amp;S$1)=PARAM!#REF!),INDIRECT("SYNTHESE!i"&amp;S$1+1),"")</f>
        <v>#REF!</v>
      </c>
      <c r="T28" s="33" t="e">
        <f ca="1">IF(OR(INDIRECT("SYNTHESE!C"&amp;T$1)=PARAM!#REF!,INDIRECT("SYNTHESE!C"&amp;T$1)=PARAM!#REF!),INDIRECT("SYNTHESE!i"&amp;T$1+1),"")</f>
        <v>#REF!</v>
      </c>
      <c r="U28" s="33" t="e">
        <f ca="1">IF(OR(INDIRECT("SYNTHESE!C"&amp;U$1)=PARAM!#REF!,INDIRECT("SYNTHESE!C"&amp;U$1)=PARAM!#REF!),INDIRECT("SYNTHESE!i"&amp;U$1+1),"")</f>
        <v>#REF!</v>
      </c>
      <c r="V28" s="33" t="e">
        <f ca="1">IF(OR(INDIRECT("SYNTHESE!C"&amp;V$1)=PARAM!#REF!,INDIRECT("SYNTHESE!C"&amp;V$1)=PARAM!#REF!),INDIRECT("SYNTHESE!i"&amp;V$1+1),"")</f>
        <v>#REF!</v>
      </c>
      <c r="W28" s="33" t="e">
        <f ca="1">IF(OR(INDIRECT("SYNTHESE!C"&amp;W$1)=PARAM!#REF!,INDIRECT("SYNTHESE!C"&amp;W$1)=PARAM!#REF!),INDIRECT("SYNTHESE!i"&amp;W$1+1),"")</f>
        <v>#REF!</v>
      </c>
      <c r="X28" s="33" t="e">
        <f ca="1">IF(OR(INDIRECT("SYNTHESE!C"&amp;X$1)=PARAM!#REF!,INDIRECT("SYNTHESE!C"&amp;X$1)=PARAM!#REF!),INDIRECT("SYNTHESE!i"&amp;X$1+1),"")</f>
        <v>#REF!</v>
      </c>
      <c r="Y28" s="33" t="e">
        <f ca="1">IF(OR(INDIRECT("SYNTHESE!C"&amp;Y$1)=PARAM!#REF!,INDIRECT("SYNTHESE!C"&amp;Y$1)=PARAM!#REF!),INDIRECT("SYNTHESE!i"&amp;Y$1+1),"")</f>
        <v>#REF!</v>
      </c>
      <c r="Z28" s="33" t="e">
        <f ca="1">IF(OR(INDIRECT("SYNTHESE!C"&amp;Z$1)=PARAM!#REF!,INDIRECT("SYNTHESE!C"&amp;Z$1)=PARAM!#REF!),INDIRECT("SYNTHESE!i"&amp;Z$1+1),"")</f>
        <v>#REF!</v>
      </c>
      <c r="AA28" s="33" t="e">
        <f ca="1">IF(OR(INDIRECT("SYNTHESE!C"&amp;AA$1)=PARAM!#REF!,INDIRECT("SYNTHESE!C"&amp;AA$1)=PARAM!#REF!),INDIRECT("SYNTHESE!i"&amp;AA$1+1),"")</f>
        <v>#REF!</v>
      </c>
      <c r="AB28" s="33" t="e">
        <f ca="1">IF(OR(INDIRECT("SYNTHESE!C"&amp;AB$1)=PARAM!#REF!,INDIRECT("SYNTHESE!C"&amp;AB$1)=PARAM!#REF!),INDIRECT("SYNTHESE!i"&amp;AB$1+1),"")</f>
        <v>#REF!</v>
      </c>
      <c r="AC28" s="33" t="e">
        <f ca="1">IF(OR(INDIRECT("SYNTHESE!C"&amp;AC$1)=PARAM!#REF!,INDIRECT("SYNTHESE!C"&amp;AC$1)=PARAM!#REF!),INDIRECT("SYNTHESE!i"&amp;AC$1+1),"")</f>
        <v>#REF!</v>
      </c>
      <c r="AD28" s="18" t="str">
        <f t="shared" ca="1" si="1"/>
        <v/>
      </c>
    </row>
    <row r="29" spans="1:30" ht="13" thickBot="1" x14ac:dyDescent="0.45">
      <c r="A29" s="812" t="s">
        <v>228</v>
      </c>
      <c r="B29" s="812" t="s">
        <v>232</v>
      </c>
      <c r="M29" s="24" t="s">
        <v>185</v>
      </c>
      <c r="N29" s="514" t="str">
        <f ca="1">IF(O28="","",IF(#REF!="Non validé",0.9*TRUNC(AVERAGE(#REF!,AD28,AC29),0),TRUNC(AVERAGE(#REF!,AD28,AC29),0)))</f>
        <v/>
      </c>
      <c r="O29" s="516"/>
      <c r="P29" s="57" t="s">
        <v>186</v>
      </c>
      <c r="Q29" s="58" t="e">
        <f ca="1">IF(OR(INDIRECT("SYNTHESE!C"&amp;R$1)=PARAM!#REF!,INDIRECT("SYNTHESE!C"&amp;R$1)=PARAM!#REF!),INDIRECT("SYNTHESE!T"&amp;R$1),"")</f>
        <v>#REF!</v>
      </c>
      <c r="R29" s="58" t="e">
        <f ca="1">IF(OR(INDIRECT("SYNTHESE!C"&amp;S$1)=PARAM!#REF!,INDIRECT("SYNTHESE!C"&amp;S$1)=PARAM!#REF!),INDIRECT("SYNTHESE!T"&amp;S$1),"")</f>
        <v>#REF!</v>
      </c>
      <c r="S29" s="58" t="e">
        <f ca="1">IF(OR(INDIRECT("SYNTHESE!C"&amp;T$1)=PARAM!#REF!,INDIRECT("SYNTHESE!C"&amp;T$1)=PARAM!#REF!),INDIRECT("SYNTHESE!T"&amp;T$1),"")</f>
        <v>#REF!</v>
      </c>
      <c r="T29" s="58" t="e">
        <f ca="1">IF(OR(INDIRECT("SYNTHESE!C"&amp;U$1)=PARAM!#REF!,INDIRECT("SYNTHESE!C"&amp;U$1)=PARAM!#REF!),INDIRECT("SYNTHESE!T"&amp;U$1),"")</f>
        <v>#REF!</v>
      </c>
      <c r="U29" s="58" t="e">
        <f ca="1">IF(OR(INDIRECT("SYNTHESE!C"&amp;V$1)=PARAM!#REF!,INDIRECT("SYNTHESE!C"&amp;V$1)=PARAM!#REF!),INDIRECT("SYNTHESE!T"&amp;V$1),"")</f>
        <v>#REF!</v>
      </c>
      <c r="V29" s="58" t="e">
        <f ca="1">IF(OR(INDIRECT("SYNTHESE!C"&amp;W$1)=PARAM!#REF!,INDIRECT("SYNTHESE!C"&amp;W$1)=PARAM!#REF!),INDIRECT("SYNTHESE!T"&amp;W$1),"")</f>
        <v>#REF!</v>
      </c>
      <c r="W29" s="58" t="e">
        <f ca="1">IF(OR(INDIRECT("SYNTHESE!C"&amp;X$1)=PARAM!#REF!,INDIRECT("SYNTHESE!C"&amp;X$1)=PARAM!#REF!),INDIRECT("SYNTHESE!T"&amp;X$1),"")</f>
        <v>#REF!</v>
      </c>
      <c r="X29" s="58" t="e">
        <f ca="1">IF(OR(INDIRECT("SYNTHESE!C"&amp;Y$1)=PARAM!#REF!,INDIRECT("SYNTHESE!C"&amp;Y$1)=PARAM!#REF!),INDIRECT("SYNTHESE!T"&amp;Y$1),"")</f>
        <v>#REF!</v>
      </c>
      <c r="Y29" s="58" t="e">
        <f ca="1">IF(OR(INDIRECT("SYNTHESE!C"&amp;Z$1)=PARAM!#REF!,INDIRECT("SYNTHESE!C"&amp;Z$1)=PARAM!#REF!),INDIRECT("SYNTHESE!T"&amp;Z$1),"")</f>
        <v>#REF!</v>
      </c>
      <c r="Z29" s="58" t="e">
        <f ca="1">IF(OR(INDIRECT("SYNTHESE!C"&amp;AA$1)=PARAM!#REF!,INDIRECT("SYNTHESE!C"&amp;AA$1)=PARAM!#REF!),INDIRECT("SYNTHESE!T"&amp;AA$1),"")</f>
        <v>#REF!</v>
      </c>
      <c r="AA29" s="58" t="e">
        <f ca="1">IF(OR(INDIRECT("SYNTHESE!C"&amp;AB$1)=PARAM!#REF!,INDIRECT("SYNTHESE!C"&amp;AB$1)=PARAM!#REF!),INDIRECT("SYNTHESE!T"&amp;AB$1),"")</f>
        <v>#REF!</v>
      </c>
      <c r="AB29" s="59" t="e">
        <f ca="1">IF(OR(INDIRECT("SYNTHESE!C"&amp;AC$1)=PARAM!#REF!,INDIRECT("SYNTHESE!C"&amp;AC$1)=PARAM!#REF!),INDIRECT("SYNTHESE!T"&amp;AC$1),"")</f>
        <v>#REF!</v>
      </c>
      <c r="AC29" s="60" t="str">
        <f t="shared" ca="1" si="1"/>
        <v/>
      </c>
    </row>
    <row r="30" spans="1:30" ht="13" thickBot="1" x14ac:dyDescent="0.45">
      <c r="A30" s="236" t="s">
        <v>120</v>
      </c>
      <c r="B30" s="237" t="s">
        <v>119</v>
      </c>
      <c r="N30" s="1" t="s">
        <v>166</v>
      </c>
      <c r="O30" s="1" t="s">
        <v>174</v>
      </c>
      <c r="P30" s="34" t="s">
        <v>16</v>
      </c>
      <c r="Q30" s="35" t="e">
        <f ca="1">IF(OR(INDIRECT("SYNTHESE!C"&amp;R$1)=PARAM!$N30,INDIRECT("SYNTHESE!C"&amp;R$1)=PARAM!$O30),INDIRECT("SYNTHESE!i"&amp;R$1),"")</f>
        <v>#REF!</v>
      </c>
      <c r="R30" s="35" t="e">
        <f ca="1">IF(OR(INDIRECT("SYNTHESE!C"&amp;S$1)=PARAM!$N30,INDIRECT("SYNTHESE!C"&amp;S$1)=PARAM!$O30),INDIRECT("SYNTHESE!i"&amp;S$1),"")</f>
        <v>#REF!</v>
      </c>
      <c r="S30" s="35" t="e">
        <f ca="1">IF(OR(INDIRECT("SYNTHESE!C"&amp;T$1)=PARAM!$N30,INDIRECT("SYNTHESE!C"&amp;T$1)=PARAM!$O30),INDIRECT("SYNTHESE!i"&amp;T$1),"")</f>
        <v>#REF!</v>
      </c>
      <c r="T30" s="35" t="e">
        <f ca="1">IF(OR(INDIRECT("SYNTHESE!C"&amp;U$1)=PARAM!$N30,INDIRECT("SYNTHESE!C"&amp;U$1)=PARAM!$O30),INDIRECT("SYNTHESE!i"&amp;U$1),"")</f>
        <v>#REF!</v>
      </c>
      <c r="U30" s="35" t="e">
        <f ca="1">IF(OR(INDIRECT("SYNTHESE!C"&amp;V$1)=PARAM!$N30,INDIRECT("SYNTHESE!C"&amp;V$1)=PARAM!$O30),INDIRECT("SYNTHESE!i"&amp;V$1),"")</f>
        <v>#REF!</v>
      </c>
      <c r="V30" s="35" t="e">
        <f ca="1">IF(OR(INDIRECT("SYNTHESE!C"&amp;W$1)=PARAM!$N30,INDIRECT("SYNTHESE!C"&amp;W$1)=PARAM!$O30),INDIRECT("SYNTHESE!i"&amp;W$1),"")</f>
        <v>#REF!</v>
      </c>
      <c r="W30" s="35" t="e">
        <f ca="1">IF(OR(INDIRECT("SYNTHESE!C"&amp;X$1)=PARAM!$N30,INDIRECT("SYNTHESE!C"&amp;X$1)=PARAM!$O30),INDIRECT("SYNTHESE!i"&amp;X$1),"")</f>
        <v>#REF!</v>
      </c>
      <c r="X30" s="35" t="e">
        <f ca="1">IF(OR(INDIRECT("SYNTHESE!C"&amp;Y$1)=PARAM!$N30,INDIRECT("SYNTHESE!C"&amp;Y$1)=PARAM!$O30),INDIRECT("SYNTHESE!i"&amp;Y$1),"")</f>
        <v>#REF!</v>
      </c>
      <c r="Y30" s="35" t="e">
        <f ca="1">IF(OR(INDIRECT("SYNTHESE!C"&amp;Z$1)=PARAM!$N30,INDIRECT("SYNTHESE!C"&amp;Z$1)=PARAM!$O30),INDIRECT("SYNTHESE!i"&amp;Z$1),"")</f>
        <v>#REF!</v>
      </c>
      <c r="Z30" s="35" t="e">
        <f ca="1">IF(OR(INDIRECT("SYNTHESE!C"&amp;AA$1)=PARAM!$N30,INDIRECT("SYNTHESE!C"&amp;AA$1)=PARAM!$O30),INDIRECT("SYNTHESE!i"&amp;AA$1),"")</f>
        <v>#REF!</v>
      </c>
      <c r="AA30" s="35" t="e">
        <f ca="1">IF(OR(INDIRECT("SYNTHESE!C"&amp;AB$1)=PARAM!$N30,INDIRECT("SYNTHESE!C"&amp;AB$1)=PARAM!$O30),INDIRECT("SYNTHESE!i"&amp;AB$1),"")</f>
        <v>#REF!</v>
      </c>
      <c r="AB30" s="35" t="e">
        <f ca="1">IF(OR(INDIRECT("SYNTHESE!C"&amp;AC$1)=PARAM!$N30,INDIRECT("SYNTHESE!C"&amp;AC$1)=PARAM!$O30),INDIRECT("SYNTHESE!i"&amp;AC$1),"")</f>
        <v>#REF!</v>
      </c>
      <c r="AC30" s="39" t="str">
        <f t="shared" ca="1" si="1"/>
        <v/>
      </c>
    </row>
    <row r="31" spans="1:30" ht="13" thickBot="1" x14ac:dyDescent="0.45">
      <c r="A31" s="236" t="s">
        <v>121</v>
      </c>
      <c r="B31" s="237" t="s">
        <v>122</v>
      </c>
      <c r="L31" s="24" t="s">
        <v>184</v>
      </c>
      <c r="M31" s="511" t="str">
        <f ca="1">IFERROR(TRUNC(AVERAGE(AC30:AC31),0),"")</f>
        <v/>
      </c>
      <c r="N31" s="513"/>
      <c r="O31" s="56" t="s">
        <v>32</v>
      </c>
      <c r="P31" s="33" t="e">
        <f ca="1">IF(OR(INDIRECT("SYNTHESE!C"&amp;R$1)=PARAM!$N30,INDIRECT("SYNTHESE!C"&amp;R$1)=PARAM!$O30),INDIRECT("SYNTHESE!i"&amp;R$1+1),"")</f>
        <v>#REF!</v>
      </c>
      <c r="Q31" s="33" t="e">
        <f ca="1">IF(OR(INDIRECT("SYNTHESE!C"&amp;S$1)=PARAM!$N30,INDIRECT("SYNTHESE!C"&amp;S$1)=PARAM!$O30),INDIRECT("SYNTHESE!i"&amp;S$1+1),"")</f>
        <v>#REF!</v>
      </c>
      <c r="R31" s="33" t="e">
        <f ca="1">IF(OR(INDIRECT("SYNTHESE!C"&amp;T$1)=PARAM!$N30,INDIRECT("SYNTHESE!C"&amp;T$1)=PARAM!$O30),INDIRECT("SYNTHESE!i"&amp;T$1+1),"")</f>
        <v>#REF!</v>
      </c>
      <c r="S31" s="33" t="e">
        <f ca="1">IF(OR(INDIRECT("SYNTHESE!C"&amp;U$1)=PARAM!$N30,INDIRECT("SYNTHESE!C"&amp;U$1)=PARAM!$O30),INDIRECT("SYNTHESE!i"&amp;U$1+1),"")</f>
        <v>#REF!</v>
      </c>
      <c r="T31" s="33" t="e">
        <f ca="1">IF(OR(INDIRECT("SYNTHESE!C"&amp;V$1)=PARAM!$N30,INDIRECT("SYNTHESE!C"&amp;V$1)=PARAM!$O30),INDIRECT("SYNTHESE!i"&amp;V$1+1),"")</f>
        <v>#REF!</v>
      </c>
      <c r="U31" s="33" t="e">
        <f ca="1">IF(OR(INDIRECT("SYNTHESE!C"&amp;W$1)=PARAM!$N30,INDIRECT("SYNTHESE!C"&amp;W$1)=PARAM!$O30),INDIRECT("SYNTHESE!i"&amp;W$1+1),"")</f>
        <v>#REF!</v>
      </c>
      <c r="V31" s="33" t="e">
        <f ca="1">IF(OR(INDIRECT("SYNTHESE!C"&amp;X$1)=PARAM!$N30,INDIRECT("SYNTHESE!C"&amp;X$1)=PARAM!$O30),INDIRECT("SYNTHESE!i"&amp;X$1+1),"")</f>
        <v>#REF!</v>
      </c>
      <c r="W31" s="33" t="e">
        <f ca="1">IF(OR(INDIRECT("SYNTHESE!C"&amp;Y$1)=PARAM!$N30,INDIRECT("SYNTHESE!C"&amp;Y$1)=PARAM!$O30),INDIRECT("SYNTHESE!i"&amp;Y$1+1),"")</f>
        <v>#REF!</v>
      </c>
      <c r="X31" s="33" t="e">
        <f ca="1">IF(OR(INDIRECT("SYNTHESE!C"&amp;Z$1)=PARAM!$N30,INDIRECT("SYNTHESE!C"&amp;Z$1)=PARAM!$O30),INDIRECT("SYNTHESE!i"&amp;Z$1+1),"")</f>
        <v>#REF!</v>
      </c>
      <c r="Y31" s="33" t="e">
        <f ca="1">IF(OR(INDIRECT("SYNTHESE!C"&amp;AA$1)=PARAM!$N30,INDIRECT("SYNTHESE!C"&amp;AA$1)=PARAM!$O30),INDIRECT("SYNTHESE!i"&amp;AA$1+1),"")</f>
        <v>#REF!</v>
      </c>
      <c r="Z31" s="33" t="e">
        <f ca="1">IF(OR(INDIRECT("SYNTHESE!C"&amp;AB$1)=PARAM!$N30,INDIRECT("SYNTHESE!C"&amp;AB$1)=PARAM!$O30),INDIRECT("SYNTHESE!i"&amp;AB$1+1),"")</f>
        <v>#REF!</v>
      </c>
      <c r="AA31" s="33" t="e">
        <f ca="1">IF(OR(INDIRECT("SYNTHESE!C"&amp;AC$1)=PARAM!$N30,INDIRECT("SYNTHESE!C"&amp;AC$1)=PARAM!$O30),INDIRECT("SYNTHESE!i"&amp;AC$1+1),"")</f>
        <v>#REF!</v>
      </c>
      <c r="AB31" s="18" t="str">
        <f t="shared" ca="1" si="1"/>
        <v/>
      </c>
    </row>
    <row r="32" spans="1:30" ht="13" thickBot="1" x14ac:dyDescent="0.45">
      <c r="A32" s="236" t="s">
        <v>227</v>
      </c>
      <c r="B32" s="237" t="s">
        <v>44</v>
      </c>
      <c r="L32" s="24" t="s">
        <v>185</v>
      </c>
      <c r="M32" s="514" t="str">
        <f ca="1">IF(M31="","",IF(#REF!="Non validé",0.9*TRUNC(AVERAGE(AC30,AB31,AB32),0),TRUNC(AVERAGE(AC30,AB31,AB32),0)))</f>
        <v/>
      </c>
      <c r="N32" s="516"/>
      <c r="O32" s="57" t="s">
        <v>186</v>
      </c>
      <c r="P32" s="58" t="e">
        <f ca="1">IF(OR(INDIRECT("SYNTHESE!C"&amp;R$1)=PARAM!$O30,INDIRECT("SYNTHESE!C"&amp;R$1)=PARAM!$N30),INDIRECT("SYNTHESE!T"&amp;R$1),"")</f>
        <v>#REF!</v>
      </c>
      <c r="Q32" s="58" t="e">
        <f ca="1">IF(OR(INDIRECT("SYNTHESE!C"&amp;S$1)=PARAM!$O30,INDIRECT("SYNTHESE!C"&amp;S$1)=PARAM!$N30),INDIRECT("SYNTHESE!T"&amp;S$1),"")</f>
        <v>#REF!</v>
      </c>
      <c r="R32" s="58" t="e">
        <f ca="1">IF(OR(INDIRECT("SYNTHESE!C"&amp;T$1)=PARAM!$O30,INDIRECT("SYNTHESE!C"&amp;T$1)=PARAM!$N30),INDIRECT("SYNTHESE!T"&amp;T$1),"")</f>
        <v>#REF!</v>
      </c>
      <c r="S32" s="58" t="e">
        <f ca="1">IF(OR(INDIRECT("SYNTHESE!C"&amp;U$1)=PARAM!$O30,INDIRECT("SYNTHESE!C"&amp;U$1)=PARAM!$N30),INDIRECT("SYNTHESE!T"&amp;U$1),"")</f>
        <v>#REF!</v>
      </c>
      <c r="T32" s="58" t="e">
        <f ca="1">IF(OR(INDIRECT("SYNTHESE!C"&amp;V$1)=PARAM!$O30,INDIRECT("SYNTHESE!C"&amp;V$1)=PARAM!$N30),INDIRECT("SYNTHESE!T"&amp;V$1),"")</f>
        <v>#REF!</v>
      </c>
      <c r="U32" s="58" t="e">
        <f ca="1">IF(OR(INDIRECT("SYNTHESE!C"&amp;W$1)=PARAM!$O30,INDIRECT("SYNTHESE!C"&amp;W$1)=PARAM!$N30),INDIRECT("SYNTHESE!T"&amp;W$1),"")</f>
        <v>#REF!</v>
      </c>
      <c r="V32" s="58" t="e">
        <f ca="1">IF(OR(INDIRECT("SYNTHESE!C"&amp;X$1)=PARAM!$O30,INDIRECT("SYNTHESE!C"&amp;X$1)=PARAM!$N30),INDIRECT("SYNTHESE!T"&amp;X$1),"")</f>
        <v>#REF!</v>
      </c>
      <c r="W32" s="58" t="e">
        <f ca="1">IF(OR(INDIRECT("SYNTHESE!C"&amp;Y$1)=PARAM!$O30,INDIRECT("SYNTHESE!C"&amp;Y$1)=PARAM!$N30),INDIRECT("SYNTHESE!T"&amp;Y$1),"")</f>
        <v>#REF!</v>
      </c>
      <c r="X32" s="58" t="e">
        <f ca="1">IF(OR(INDIRECT("SYNTHESE!C"&amp;Z$1)=PARAM!$O30,INDIRECT("SYNTHESE!C"&amp;Z$1)=PARAM!$N30),INDIRECT("SYNTHESE!T"&amp;Z$1),"")</f>
        <v>#REF!</v>
      </c>
      <c r="Y32" s="58" t="e">
        <f ca="1">IF(OR(INDIRECT("SYNTHESE!C"&amp;AA$1)=PARAM!$O30,INDIRECT("SYNTHESE!C"&amp;AA$1)=PARAM!$N30),INDIRECT("SYNTHESE!T"&amp;AA$1),"")</f>
        <v>#REF!</v>
      </c>
      <c r="Z32" s="58" t="e">
        <f ca="1">IF(OR(INDIRECT("SYNTHESE!C"&amp;AB$1)=PARAM!$O30,INDIRECT("SYNTHESE!C"&amp;AB$1)=PARAM!$N30),INDIRECT("SYNTHESE!T"&amp;AB$1),"")</f>
        <v>#REF!</v>
      </c>
      <c r="AA32" s="59" t="e">
        <f ca="1">IF(OR(INDIRECT("SYNTHESE!C"&amp;AC$1)=PARAM!$O30,INDIRECT("SYNTHESE!C"&amp;AC$1)=PARAM!$N30),INDIRECT("SYNTHESE!T"&amp;AC$1),"")</f>
        <v>#REF!</v>
      </c>
      <c r="AB32" s="60" t="str">
        <f t="shared" ca="1" si="1"/>
        <v/>
      </c>
    </row>
    <row r="33" spans="1:30" ht="13" thickBot="1" x14ac:dyDescent="0.45">
      <c r="A33" s="236" t="s">
        <v>229</v>
      </c>
      <c r="B33" s="237" t="s">
        <v>123</v>
      </c>
      <c r="N33" s="1" t="s">
        <v>169</v>
      </c>
      <c r="O33" s="1" t="s">
        <v>177</v>
      </c>
      <c r="P33" s="34" t="s">
        <v>16</v>
      </c>
      <c r="Q33" s="35" t="e">
        <f ca="1">IF(OR(INDIRECT("SYNTHESE!C"&amp;R$1)=PARAM!$N33,INDIRECT("SYNTHESE!C"&amp;R$1)=PARAM!$O33),INDIRECT("SYNTHESE!i"&amp;R$1),"")</f>
        <v>#REF!</v>
      </c>
      <c r="R33" s="35" t="e">
        <f ca="1">IF(OR(INDIRECT("SYNTHESE!C"&amp;S$1)=PARAM!$N33,INDIRECT("SYNTHESE!C"&amp;S$1)=PARAM!$O33),INDIRECT("SYNTHESE!i"&amp;S$1),"")</f>
        <v>#REF!</v>
      </c>
      <c r="S33" s="35" t="e">
        <f ca="1">IF(OR(INDIRECT("SYNTHESE!C"&amp;T$1)=PARAM!$N33,INDIRECT("SYNTHESE!C"&amp;T$1)=PARAM!$O33),INDIRECT("SYNTHESE!i"&amp;T$1),"")</f>
        <v>#REF!</v>
      </c>
      <c r="T33" s="35" t="e">
        <f ca="1">IF(OR(INDIRECT("SYNTHESE!C"&amp;U$1)=PARAM!$N33,INDIRECT("SYNTHESE!C"&amp;U$1)=PARAM!$O33),INDIRECT("SYNTHESE!i"&amp;U$1),"")</f>
        <v>#REF!</v>
      </c>
      <c r="U33" s="35" t="e">
        <f ca="1">IF(OR(INDIRECT("SYNTHESE!C"&amp;V$1)=PARAM!$N33,INDIRECT("SYNTHESE!C"&amp;V$1)=PARAM!$O33),INDIRECT("SYNTHESE!i"&amp;V$1),"")</f>
        <v>#REF!</v>
      </c>
      <c r="V33" s="35" t="e">
        <f ca="1">IF(OR(INDIRECT("SYNTHESE!C"&amp;W$1)=PARAM!$N33,INDIRECT("SYNTHESE!C"&amp;W$1)=PARAM!$O33),INDIRECT("SYNTHESE!i"&amp;W$1),"")</f>
        <v>#REF!</v>
      </c>
      <c r="W33" s="35" t="e">
        <f ca="1">IF(OR(INDIRECT("SYNTHESE!C"&amp;X$1)=PARAM!$N33,INDIRECT("SYNTHESE!C"&amp;X$1)=PARAM!$O33),INDIRECT("SYNTHESE!i"&amp;X$1),"")</f>
        <v>#REF!</v>
      </c>
      <c r="X33" s="35" t="e">
        <f ca="1">IF(OR(INDIRECT("SYNTHESE!C"&amp;Y$1)=PARAM!$N33,INDIRECT("SYNTHESE!C"&amp;Y$1)=PARAM!$O33),INDIRECT("SYNTHESE!i"&amp;Y$1),"")</f>
        <v>#REF!</v>
      </c>
      <c r="Y33" s="35" t="e">
        <f ca="1">IF(OR(INDIRECT("SYNTHESE!C"&amp;Z$1)=PARAM!$N33,INDIRECT("SYNTHESE!C"&amp;Z$1)=PARAM!$O33),INDIRECT("SYNTHESE!i"&amp;Z$1),"")</f>
        <v>#REF!</v>
      </c>
      <c r="Z33" s="35" t="e">
        <f ca="1">IF(OR(INDIRECT("SYNTHESE!C"&amp;AA$1)=PARAM!$N33,INDIRECT("SYNTHESE!C"&amp;AA$1)=PARAM!$O33),INDIRECT("SYNTHESE!i"&amp;AA$1),"")</f>
        <v>#REF!</v>
      </c>
      <c r="AA33" s="35" t="e">
        <f ca="1">IF(OR(INDIRECT("SYNTHESE!C"&amp;AB$1)=PARAM!$N33,INDIRECT("SYNTHESE!C"&amp;AB$1)=PARAM!$O33),INDIRECT("SYNTHESE!i"&amp;AB$1),"")</f>
        <v>#REF!</v>
      </c>
      <c r="AB33" s="35" t="e">
        <f ca="1">IF(OR(INDIRECT("SYNTHESE!C"&amp;AC$1)=PARAM!$N33,INDIRECT("SYNTHESE!C"&amp;AC$1)=PARAM!$O33),INDIRECT("SYNTHESE!i"&amp;AC$1),"")</f>
        <v>#REF!</v>
      </c>
      <c r="AC33" s="39" t="str">
        <f t="shared" ca="1" si="1"/>
        <v/>
      </c>
    </row>
    <row r="34" spans="1:30" ht="13" thickBot="1" x14ac:dyDescent="0.45">
      <c r="A34" s="236" t="s">
        <v>124</v>
      </c>
      <c r="B34" s="237" t="s">
        <v>125</v>
      </c>
      <c r="M34" s="24" t="s">
        <v>184</v>
      </c>
      <c r="N34" s="511" t="str">
        <f ca="1">IFERROR(TRUNC(AVERAGE(AC33:AC34),0),"")</f>
        <v/>
      </c>
      <c r="O34" s="513"/>
      <c r="P34" s="56" t="s">
        <v>32</v>
      </c>
      <c r="Q34" s="33" t="e">
        <f ca="1">IF(OR(INDIRECT("SYNTHESE!C"&amp;R$1)=PARAM!$N33,INDIRECT("SYNTHESE!C"&amp;R$1)=PARAM!$O33),INDIRECT("SYNTHESE!i"&amp;R$1+1),"")</f>
        <v>#REF!</v>
      </c>
      <c r="R34" s="33" t="e">
        <f ca="1">IF(OR(INDIRECT("SYNTHESE!C"&amp;S$1)=PARAM!$N33,INDIRECT("SYNTHESE!C"&amp;S$1)=PARAM!$O33),INDIRECT("SYNTHESE!i"&amp;S$1+1),"")</f>
        <v>#REF!</v>
      </c>
      <c r="S34" s="33" t="e">
        <f ca="1">IF(OR(INDIRECT("SYNTHESE!C"&amp;T$1)=PARAM!$N33,INDIRECT("SYNTHESE!C"&amp;T$1)=PARAM!$O33),INDIRECT("SYNTHESE!i"&amp;T$1+1),"")</f>
        <v>#REF!</v>
      </c>
      <c r="T34" s="33" t="e">
        <f ca="1">IF(OR(INDIRECT("SYNTHESE!C"&amp;U$1)=PARAM!$N33,INDIRECT("SYNTHESE!C"&amp;U$1)=PARAM!$O33),INDIRECT("SYNTHESE!i"&amp;U$1+1),"")</f>
        <v>#REF!</v>
      </c>
      <c r="U34" s="33" t="e">
        <f ca="1">IF(OR(INDIRECT("SYNTHESE!C"&amp;V$1)=PARAM!$N33,INDIRECT("SYNTHESE!C"&amp;V$1)=PARAM!$O33),INDIRECT("SYNTHESE!i"&amp;V$1+1),"")</f>
        <v>#REF!</v>
      </c>
      <c r="V34" s="33" t="e">
        <f ca="1">IF(OR(INDIRECT("SYNTHESE!C"&amp;W$1)=PARAM!$N33,INDIRECT("SYNTHESE!C"&amp;W$1)=PARAM!$O33),INDIRECT("SYNTHESE!i"&amp;W$1+1),"")</f>
        <v>#REF!</v>
      </c>
      <c r="W34" s="33" t="e">
        <f ca="1">IF(OR(INDIRECT("SYNTHESE!C"&amp;X$1)=PARAM!$N33,INDIRECT("SYNTHESE!C"&amp;X$1)=PARAM!$O33),INDIRECT("SYNTHESE!i"&amp;X$1+1),"")</f>
        <v>#REF!</v>
      </c>
      <c r="X34" s="33" t="e">
        <f ca="1">IF(OR(INDIRECT("SYNTHESE!C"&amp;Y$1)=PARAM!$N33,INDIRECT("SYNTHESE!C"&amp;Y$1)=PARAM!$O33),INDIRECT("SYNTHESE!i"&amp;Y$1+1),"")</f>
        <v>#REF!</v>
      </c>
      <c r="Y34" s="33" t="e">
        <f ca="1">IF(OR(INDIRECT("SYNTHESE!C"&amp;Z$1)=PARAM!$N33,INDIRECT("SYNTHESE!C"&amp;Z$1)=PARAM!$O33),INDIRECT("SYNTHESE!i"&amp;Z$1+1),"")</f>
        <v>#REF!</v>
      </c>
      <c r="Z34" s="33" t="e">
        <f ca="1">IF(OR(INDIRECT("SYNTHESE!C"&amp;AA$1)=PARAM!$N33,INDIRECT("SYNTHESE!C"&amp;AA$1)=PARAM!$O33),INDIRECT("SYNTHESE!i"&amp;AA$1+1),"")</f>
        <v>#REF!</v>
      </c>
      <c r="AA34" s="33" t="e">
        <f ca="1">IF(OR(INDIRECT("SYNTHESE!C"&amp;AB$1)=PARAM!$N33,INDIRECT("SYNTHESE!C"&amp;AB$1)=PARAM!$O33),INDIRECT("SYNTHESE!i"&amp;AB$1+1),"")</f>
        <v>#REF!</v>
      </c>
      <c r="AB34" s="33" t="e">
        <f ca="1">IF(OR(INDIRECT("SYNTHESE!C"&amp;AC$1)=PARAM!$N33,INDIRECT("SYNTHESE!C"&amp;AC$1)=PARAM!$O33),INDIRECT("SYNTHESE!i"&amp;AC$1+1),"")</f>
        <v>#REF!</v>
      </c>
      <c r="AC34" s="18" t="str">
        <f t="shared" ca="1" si="1"/>
        <v/>
      </c>
    </row>
    <row r="35" spans="1:30" ht="13" thickBot="1" x14ac:dyDescent="0.45">
      <c r="A35" s="236" t="s">
        <v>230</v>
      </c>
      <c r="B35" s="237" t="s">
        <v>45</v>
      </c>
      <c r="M35" s="24" t="s">
        <v>185</v>
      </c>
      <c r="N35" s="514" t="str">
        <f ca="1">IF(N34="","",IF(#REF!="Non validé",0.9*TRUNC(AVERAGE(AC33,AC34,AC35),0),TRUNC(AVERAGE(AC33,AC34,AC35),0)))</f>
        <v/>
      </c>
      <c r="O35" s="516"/>
      <c r="P35" s="57" t="s">
        <v>186</v>
      </c>
      <c r="Q35" s="58" t="e">
        <f ca="1">IF(OR(INDIRECT("SYNTHESE!C"&amp;R$1)=PARAM!$O33,INDIRECT("SYNTHESE!C"&amp;R$1)=PARAM!$N33),INDIRECT("SYNTHESE!T"&amp;R$1),"")</f>
        <v>#REF!</v>
      </c>
      <c r="R35" s="58" t="e">
        <f ca="1">IF(OR(INDIRECT("SYNTHESE!C"&amp;S$1)=PARAM!$O33,INDIRECT("SYNTHESE!C"&amp;S$1)=PARAM!$N33),INDIRECT("SYNTHESE!T"&amp;S$1),"")</f>
        <v>#REF!</v>
      </c>
      <c r="S35" s="58" t="e">
        <f ca="1">IF(OR(INDIRECT("SYNTHESE!C"&amp;T$1)=PARAM!$O33,INDIRECT("SYNTHESE!C"&amp;T$1)=PARAM!$N33),INDIRECT("SYNTHESE!T"&amp;T$1),"")</f>
        <v>#REF!</v>
      </c>
      <c r="T35" s="58" t="e">
        <f ca="1">IF(OR(INDIRECT("SYNTHESE!C"&amp;U$1)=PARAM!$O33,INDIRECT("SYNTHESE!C"&amp;U$1)=PARAM!$N33),INDIRECT("SYNTHESE!T"&amp;U$1),"")</f>
        <v>#REF!</v>
      </c>
      <c r="U35" s="58" t="e">
        <f ca="1">IF(OR(INDIRECT("SYNTHESE!C"&amp;V$1)=PARAM!$O33,INDIRECT("SYNTHESE!C"&amp;V$1)=PARAM!$N33),INDIRECT("SYNTHESE!T"&amp;V$1),"")</f>
        <v>#REF!</v>
      </c>
      <c r="V35" s="58" t="e">
        <f ca="1">IF(OR(INDIRECT("SYNTHESE!C"&amp;W$1)=PARAM!$O33,INDIRECT("SYNTHESE!C"&amp;W$1)=PARAM!$N33),INDIRECT("SYNTHESE!T"&amp;W$1),"")</f>
        <v>#REF!</v>
      </c>
      <c r="W35" s="58" t="e">
        <f ca="1">IF(OR(INDIRECT("SYNTHESE!C"&amp;X$1)=PARAM!$O33,INDIRECT("SYNTHESE!C"&amp;X$1)=PARAM!$N33),INDIRECT("SYNTHESE!T"&amp;X$1),"")</f>
        <v>#REF!</v>
      </c>
      <c r="X35" s="58" t="e">
        <f ca="1">IF(OR(INDIRECT("SYNTHESE!C"&amp;Y$1)=PARAM!$O33,INDIRECT("SYNTHESE!C"&amp;Y$1)=PARAM!$N33),INDIRECT("SYNTHESE!T"&amp;Y$1),"")</f>
        <v>#REF!</v>
      </c>
      <c r="Y35" s="58" t="e">
        <f ca="1">IF(OR(INDIRECT("SYNTHESE!C"&amp;Z$1)=PARAM!$O33,INDIRECT("SYNTHESE!C"&amp;Z$1)=PARAM!$N33),INDIRECT("SYNTHESE!T"&amp;Z$1),"")</f>
        <v>#REF!</v>
      </c>
      <c r="Z35" s="58" t="e">
        <f ca="1">IF(OR(INDIRECT("SYNTHESE!C"&amp;AA$1)=PARAM!$O33,INDIRECT("SYNTHESE!C"&amp;AA$1)=PARAM!$N33),INDIRECT("SYNTHESE!T"&amp;AA$1),"")</f>
        <v>#REF!</v>
      </c>
      <c r="AA35" s="58" t="e">
        <f ca="1">IF(OR(INDIRECT("SYNTHESE!C"&amp;AB$1)=PARAM!$O33,INDIRECT("SYNTHESE!C"&amp;AB$1)=PARAM!$N33),INDIRECT("SYNTHESE!T"&amp;AB$1),"")</f>
        <v>#REF!</v>
      </c>
      <c r="AB35" s="59" t="e">
        <f ca="1">IF(OR(INDIRECT("SYNTHESE!C"&amp;AC$1)=PARAM!$O33,INDIRECT("SYNTHESE!C"&amp;AC$1)=PARAM!$N33),INDIRECT("SYNTHESE!T"&amp;AC$1),"")</f>
        <v>#REF!</v>
      </c>
      <c r="AC35" s="60" t="str">
        <f t="shared" ca="1" si="1"/>
        <v/>
      </c>
    </row>
    <row r="36" spans="1:30" ht="13" thickBot="1" x14ac:dyDescent="0.45">
      <c r="A36" s="236" t="s">
        <v>178</v>
      </c>
      <c r="B36" s="237" t="s">
        <v>127</v>
      </c>
      <c r="N36" s="1" t="s">
        <v>171</v>
      </c>
      <c r="O36" s="1" t="s">
        <v>176</v>
      </c>
      <c r="P36" s="34" t="s">
        <v>16</v>
      </c>
      <c r="Q36" s="35" t="e">
        <f ca="1">IF(OR(INDIRECT("SYNTHESE!C"&amp;R$1)=PARAM!$N36,INDIRECT("SYNTHESE!C"&amp;R$1)=PARAM!$O36),INDIRECT("SYNTHESE!i"&amp;R$1),"")</f>
        <v>#REF!</v>
      </c>
      <c r="R36" s="35" t="e">
        <f ca="1">IF(OR(INDIRECT("SYNTHESE!C"&amp;S$1)=PARAM!$N36,INDIRECT("SYNTHESE!C"&amp;S$1)=PARAM!$O36),INDIRECT("SYNTHESE!i"&amp;S$1),"")</f>
        <v>#REF!</v>
      </c>
      <c r="S36" s="35" t="e">
        <f ca="1">IF(OR(INDIRECT("SYNTHESE!C"&amp;T$1)=PARAM!$N36,INDIRECT("SYNTHESE!C"&amp;T$1)=PARAM!$O36),INDIRECT("SYNTHESE!i"&amp;T$1),"")</f>
        <v>#REF!</v>
      </c>
      <c r="T36" s="35" t="e">
        <f ca="1">IF(OR(INDIRECT("SYNTHESE!C"&amp;U$1)=PARAM!$N36,INDIRECT("SYNTHESE!C"&amp;U$1)=PARAM!$O36),INDIRECT("SYNTHESE!i"&amp;U$1),"")</f>
        <v>#REF!</v>
      </c>
      <c r="U36" s="35" t="e">
        <f ca="1">IF(OR(INDIRECT("SYNTHESE!C"&amp;V$1)=PARAM!$N36,INDIRECT("SYNTHESE!C"&amp;V$1)=PARAM!$O36),INDIRECT("SYNTHESE!i"&amp;V$1),"")</f>
        <v>#REF!</v>
      </c>
      <c r="V36" s="35" t="e">
        <f ca="1">IF(OR(INDIRECT("SYNTHESE!C"&amp;W$1)=PARAM!$N36,INDIRECT("SYNTHESE!C"&amp;W$1)=PARAM!$O36),INDIRECT("SYNTHESE!i"&amp;W$1),"")</f>
        <v>#REF!</v>
      </c>
      <c r="W36" s="35" t="e">
        <f ca="1">IF(OR(INDIRECT("SYNTHESE!C"&amp;X$1)=PARAM!$N36,INDIRECT("SYNTHESE!C"&amp;X$1)=PARAM!$O36),INDIRECT("SYNTHESE!i"&amp;X$1),"")</f>
        <v>#REF!</v>
      </c>
      <c r="X36" s="35" t="e">
        <f ca="1">IF(OR(INDIRECT("SYNTHESE!C"&amp;Y$1)=PARAM!$N36,INDIRECT("SYNTHESE!C"&amp;Y$1)=PARAM!$O36),INDIRECT("SYNTHESE!i"&amp;Y$1),"")</f>
        <v>#REF!</v>
      </c>
      <c r="Y36" s="35" t="e">
        <f ca="1">IF(OR(INDIRECT("SYNTHESE!C"&amp;Z$1)=PARAM!$N36,INDIRECT("SYNTHESE!C"&amp;Z$1)=PARAM!$O36),INDIRECT("SYNTHESE!i"&amp;Z$1),"")</f>
        <v>#REF!</v>
      </c>
      <c r="Z36" s="35" t="e">
        <f ca="1">IF(OR(INDIRECT("SYNTHESE!C"&amp;AA$1)=PARAM!$N36,INDIRECT("SYNTHESE!C"&amp;AA$1)=PARAM!$O36),INDIRECT("SYNTHESE!i"&amp;AA$1),"")</f>
        <v>#REF!</v>
      </c>
      <c r="AA36" s="35" t="e">
        <f ca="1">IF(OR(INDIRECT("SYNTHESE!C"&amp;AB$1)=PARAM!$N36,INDIRECT("SYNTHESE!C"&amp;AB$1)=PARAM!$O36),INDIRECT("SYNTHESE!i"&amp;AB$1),"")</f>
        <v>#REF!</v>
      </c>
      <c r="AB36" s="35" t="e">
        <f ca="1">IF(OR(INDIRECT("SYNTHESE!C"&amp;AC$1)=PARAM!$N36,INDIRECT("SYNTHESE!C"&amp;AC$1)=PARAM!$O36),INDIRECT("SYNTHESE!i"&amp;AC$1),"")</f>
        <v>#REF!</v>
      </c>
      <c r="AC36" s="39" t="str">
        <f t="shared" ca="1" si="1"/>
        <v/>
      </c>
    </row>
    <row r="37" spans="1:30" ht="13" thickBot="1" x14ac:dyDescent="0.45">
      <c r="B37" s="237" t="s">
        <v>124</v>
      </c>
      <c r="M37" s="24" t="s">
        <v>184</v>
      </c>
      <c r="N37" s="511" t="str">
        <f ca="1">IFERROR(TRUNC(AVERAGE(AC36:AC37),0),"")</f>
        <v/>
      </c>
      <c r="O37" s="513"/>
      <c r="P37" s="56" t="s">
        <v>32</v>
      </c>
      <c r="Q37" s="33" t="e">
        <f ca="1">IF(OR(INDIRECT("SYNTHESE!C"&amp;R$1)=PARAM!$N36,INDIRECT("SYNTHESE!C"&amp;R$1)=PARAM!$O36),INDIRECT("SYNTHESE!i"&amp;R$1+1),"")</f>
        <v>#REF!</v>
      </c>
      <c r="R37" s="33" t="e">
        <f ca="1">IF(OR(INDIRECT("SYNTHESE!C"&amp;S$1)=PARAM!$N36,INDIRECT("SYNTHESE!C"&amp;S$1)=PARAM!$O36),INDIRECT("SYNTHESE!i"&amp;S$1+1),"")</f>
        <v>#REF!</v>
      </c>
      <c r="S37" s="33" t="e">
        <f ca="1">IF(OR(INDIRECT("SYNTHESE!C"&amp;T$1)=PARAM!$N36,INDIRECT("SYNTHESE!C"&amp;T$1)=PARAM!$O36),INDIRECT("SYNTHESE!i"&amp;T$1+1),"")</f>
        <v>#REF!</v>
      </c>
      <c r="T37" s="33" t="e">
        <f ca="1">IF(OR(INDIRECT("SYNTHESE!C"&amp;U$1)=PARAM!$N36,INDIRECT("SYNTHESE!C"&amp;U$1)=PARAM!$O36),INDIRECT("SYNTHESE!i"&amp;U$1+1),"")</f>
        <v>#REF!</v>
      </c>
      <c r="U37" s="33" t="e">
        <f ca="1">IF(OR(INDIRECT("SYNTHESE!C"&amp;V$1)=PARAM!$N36,INDIRECT("SYNTHESE!C"&amp;V$1)=PARAM!$O36),INDIRECT("SYNTHESE!i"&amp;V$1+1),"")</f>
        <v>#REF!</v>
      </c>
      <c r="V37" s="33" t="e">
        <f ca="1">IF(OR(INDIRECT("SYNTHESE!C"&amp;W$1)=PARAM!$N36,INDIRECT("SYNTHESE!C"&amp;W$1)=PARAM!$O36),INDIRECT("SYNTHESE!i"&amp;W$1+1),"")</f>
        <v>#REF!</v>
      </c>
      <c r="W37" s="33" t="e">
        <f ca="1">IF(OR(INDIRECT("SYNTHESE!C"&amp;X$1)=PARAM!$N36,INDIRECT("SYNTHESE!C"&amp;X$1)=PARAM!$O36),INDIRECT("SYNTHESE!i"&amp;X$1+1),"")</f>
        <v>#REF!</v>
      </c>
      <c r="X37" s="33" t="e">
        <f ca="1">IF(OR(INDIRECT("SYNTHESE!C"&amp;Y$1)=PARAM!$N36,INDIRECT("SYNTHESE!C"&amp;Y$1)=PARAM!$O36),INDIRECT("SYNTHESE!i"&amp;Y$1+1),"")</f>
        <v>#REF!</v>
      </c>
      <c r="Y37" s="33" t="e">
        <f ca="1">IF(OR(INDIRECT("SYNTHESE!C"&amp;Z$1)=PARAM!$N36,INDIRECT("SYNTHESE!C"&amp;Z$1)=PARAM!$O36),INDIRECT("SYNTHESE!i"&amp;Z$1+1),"")</f>
        <v>#REF!</v>
      </c>
      <c r="Z37" s="33" t="e">
        <f ca="1">IF(OR(INDIRECT("SYNTHESE!C"&amp;AA$1)=PARAM!$N36,INDIRECT("SYNTHESE!C"&amp;AA$1)=PARAM!$O36),INDIRECT("SYNTHESE!i"&amp;AA$1+1),"")</f>
        <v>#REF!</v>
      </c>
      <c r="AA37" s="33" t="e">
        <f ca="1">IF(OR(INDIRECT("SYNTHESE!C"&amp;AB$1)=PARAM!$N36,INDIRECT("SYNTHESE!C"&amp;AB$1)=PARAM!$O36),INDIRECT("SYNTHESE!i"&amp;AB$1+1),"")</f>
        <v>#REF!</v>
      </c>
      <c r="AB37" s="33" t="e">
        <f ca="1">IF(OR(INDIRECT("SYNTHESE!C"&amp;AC$1)=PARAM!$N36,INDIRECT("SYNTHESE!C"&amp;AC$1)=PARAM!$O36),INDIRECT("SYNTHESE!i"&amp;AC$1+1),"")</f>
        <v>#REF!</v>
      </c>
      <c r="AC37" s="18" t="str">
        <f t="shared" ca="1" si="1"/>
        <v/>
      </c>
    </row>
    <row r="38" spans="1:30" ht="13" thickBot="1" x14ac:dyDescent="0.45">
      <c r="B38" s="237" t="s">
        <v>126</v>
      </c>
      <c r="M38" s="24" t="s">
        <v>185</v>
      </c>
      <c r="N38" s="514" t="str">
        <f ca="1">IF(N37="","",IF(#REF!="Non validé",0.9*TRUNC(AVERAGE(AC36,AC37,AC38),0),TRUNC(AVERAGE(AC36,AC37,AC38),0)))</f>
        <v/>
      </c>
      <c r="O38" s="516"/>
      <c r="P38" s="57" t="s">
        <v>186</v>
      </c>
      <c r="Q38" s="58" t="e">
        <f ca="1">IF(OR(INDIRECT("SYNTHESE!C"&amp;R$1)=PARAM!$O36,INDIRECT("SYNTHESE!C"&amp;R$1)=PARAM!$N36),INDIRECT("SYNTHESE!T"&amp;R$1),"")</f>
        <v>#REF!</v>
      </c>
      <c r="R38" s="58" t="e">
        <f ca="1">IF(OR(INDIRECT("SYNTHESE!C"&amp;S$1)=PARAM!$O36,INDIRECT("SYNTHESE!C"&amp;S$1)=PARAM!$N36),INDIRECT("SYNTHESE!T"&amp;S$1),"")</f>
        <v>#REF!</v>
      </c>
      <c r="S38" s="58" t="e">
        <f ca="1">IF(OR(INDIRECT("SYNTHESE!C"&amp;T$1)=PARAM!$O36,INDIRECT("SYNTHESE!C"&amp;T$1)=PARAM!$N36),INDIRECT("SYNTHESE!T"&amp;T$1),"")</f>
        <v>#REF!</v>
      </c>
      <c r="T38" s="58" t="e">
        <f ca="1">IF(OR(INDIRECT("SYNTHESE!C"&amp;U$1)=PARAM!$O36,INDIRECT("SYNTHESE!C"&amp;U$1)=PARAM!$N36),INDIRECT("SYNTHESE!T"&amp;U$1),"")</f>
        <v>#REF!</v>
      </c>
      <c r="U38" s="58" t="e">
        <f ca="1">IF(OR(INDIRECT("SYNTHESE!C"&amp;V$1)=PARAM!$O36,INDIRECT("SYNTHESE!C"&amp;V$1)=PARAM!$N36),INDIRECT("SYNTHESE!T"&amp;V$1),"")</f>
        <v>#REF!</v>
      </c>
      <c r="V38" s="58" t="e">
        <f ca="1">IF(OR(INDIRECT("SYNTHESE!C"&amp;W$1)=PARAM!$O36,INDIRECT("SYNTHESE!C"&amp;W$1)=PARAM!$N36),INDIRECT("SYNTHESE!T"&amp;W$1),"")</f>
        <v>#REF!</v>
      </c>
      <c r="W38" s="58" t="e">
        <f ca="1">IF(OR(INDIRECT("SYNTHESE!C"&amp;X$1)=PARAM!$O36,INDIRECT("SYNTHESE!C"&amp;X$1)=PARAM!$N36),INDIRECT("SYNTHESE!T"&amp;X$1),"")</f>
        <v>#REF!</v>
      </c>
      <c r="X38" s="58" t="e">
        <f ca="1">IF(OR(INDIRECT("SYNTHESE!C"&amp;Y$1)=PARAM!$O36,INDIRECT("SYNTHESE!C"&amp;Y$1)=PARAM!$N36),INDIRECT("SYNTHESE!T"&amp;Y$1),"")</f>
        <v>#REF!</v>
      </c>
      <c r="Y38" s="58" t="e">
        <f ca="1">IF(OR(INDIRECT("SYNTHESE!C"&amp;Z$1)=PARAM!$O36,INDIRECT("SYNTHESE!C"&amp;Z$1)=PARAM!$N36),INDIRECT("SYNTHESE!T"&amp;Z$1),"")</f>
        <v>#REF!</v>
      </c>
      <c r="Z38" s="58" t="e">
        <f ca="1">IF(OR(INDIRECT("SYNTHESE!C"&amp;AA$1)=PARAM!$O36,INDIRECT("SYNTHESE!C"&amp;AA$1)=PARAM!$N36),INDIRECT("SYNTHESE!T"&amp;AA$1),"")</f>
        <v>#REF!</v>
      </c>
      <c r="AA38" s="58" t="e">
        <f ca="1">IF(OR(INDIRECT("SYNTHESE!C"&amp;AB$1)=PARAM!$O36,INDIRECT("SYNTHESE!C"&amp;AB$1)=PARAM!$N36),INDIRECT("SYNTHESE!T"&amp;AB$1),"")</f>
        <v>#REF!</v>
      </c>
      <c r="AB38" s="59" t="e">
        <f ca="1">IF(OR(INDIRECT("SYNTHESE!C"&amp;AC$1)=PARAM!$O36,INDIRECT("SYNTHESE!C"&amp;AC$1)=PARAM!$N36),INDIRECT("SYNTHESE!T"&amp;AC$1),"")</f>
        <v>#REF!</v>
      </c>
      <c r="AC38" s="60" t="str">
        <f t="shared" ca="1" si="1"/>
        <v/>
      </c>
    </row>
    <row r="39" spans="1:30" ht="13" thickBot="1" x14ac:dyDescent="0.45">
      <c r="B39" s="237" t="s">
        <v>178</v>
      </c>
      <c r="N39" s="1" t="s">
        <v>158</v>
      </c>
      <c r="O39" s="1" t="s">
        <v>160</v>
      </c>
      <c r="P39" s="34" t="s">
        <v>16</v>
      </c>
      <c r="Q39" s="35" t="str">
        <f ca="1">IF(OR(INDIRECT("SYNTHESE_SCL!C"&amp;R$1)=PARAM!$N39,INDIRECT("SYNTHESE_SCL!C"&amp;R$1)=PARAM!$O39),INDIRECT("SYNTHESE_SCL!i"&amp;R$1),"")</f>
        <v/>
      </c>
      <c r="R39" s="35" t="str">
        <f ca="1">IF(OR(INDIRECT("SYNTHESE_SCL!C"&amp;S$1)=PARAM!$N39,INDIRECT("SYNTHESE_SCL!C"&amp;S$1)=PARAM!$O39),INDIRECT("SYNTHESE_SCL!i"&amp;S$1),"")</f>
        <v/>
      </c>
      <c r="S39" s="35" t="str">
        <f ca="1">IF(OR(INDIRECT("SYNTHESE_SCL!C"&amp;T$1)=PARAM!$N39,INDIRECT("SYNTHESE_SCL!C"&amp;T$1)=PARAM!$O39),INDIRECT("SYNTHESE_SCL!i"&amp;T$1),"")</f>
        <v/>
      </c>
      <c r="T39" s="35" t="str">
        <f ca="1">IF(OR(INDIRECT("SYNTHESE_SCL!C"&amp;U$1)=PARAM!$N39,INDIRECT("SYNTHESE_SCL!C"&amp;U$1)=PARAM!$O39),INDIRECT("SYNTHESE_SCL!i"&amp;U$1),"")</f>
        <v/>
      </c>
      <c r="U39" s="35" t="str">
        <f ca="1">IF(OR(INDIRECT("SYNTHESE_SCL!C"&amp;V$1)=PARAM!$N39,INDIRECT("SYNTHESE_SCL!C"&amp;V$1)=PARAM!$O39),INDIRECT("SYNTHESE_SCL!i"&amp;V$1),"")</f>
        <v/>
      </c>
      <c r="V39" s="35" t="str">
        <f ca="1">IF(OR(INDIRECT("SYNTHESE_SCL!C"&amp;W$1)=PARAM!$N39,INDIRECT("SYNTHESE_SCL!C"&amp;W$1)=PARAM!$O39),INDIRECT("SYNTHESE_SCL!i"&amp;W$1),"")</f>
        <v/>
      </c>
      <c r="W39" s="35" t="str">
        <f ca="1">IF(OR(INDIRECT("SYNTHESE_SCL!C"&amp;X$1)=PARAM!$N39,INDIRECT("SYNTHESE_SCL!C"&amp;X$1)=PARAM!$O39),INDIRECT("SYNTHESE_SCL!i"&amp;X$1),"")</f>
        <v/>
      </c>
      <c r="X39" s="35" t="str">
        <f ca="1">IF(OR(INDIRECT("SYNTHESE_SCL!C"&amp;Y$1)=PARAM!$N39,INDIRECT("SYNTHESE_SCL!C"&amp;Y$1)=PARAM!$O39),INDIRECT("SYNTHESE_SCL!i"&amp;Y$1),"")</f>
        <v/>
      </c>
      <c r="Y39" s="35" t="str">
        <f ca="1">IF(OR(INDIRECT("SYNTHESE_SCL!C"&amp;Z$1)=PARAM!$N39,INDIRECT("SYNTHESE_SCL!C"&amp;Z$1)=PARAM!$O39),INDIRECT("SYNTHESE_SCL!i"&amp;Z$1),"")</f>
        <v/>
      </c>
      <c r="Z39" s="35" t="str">
        <f ca="1">IF(OR(INDIRECT("SYNTHESE_SCL!C"&amp;AA$1)=PARAM!$N39,INDIRECT("SYNTHESE_SCL!C"&amp;AA$1)=PARAM!$O39),INDIRECT("SYNTHESE_SCL!i"&amp;AA$1),"")</f>
        <v/>
      </c>
      <c r="AA39" s="35" t="str">
        <f ca="1">IF(OR(INDIRECT("SYNTHESE_SCL!C"&amp;AB$1)=PARAM!$N39,INDIRECT("SYNTHESE_SCL!C"&amp;AB$1)=PARAM!$O39),INDIRECT("SYNTHESE_SCL!i"&amp;AB$1),"")</f>
        <v/>
      </c>
      <c r="AB39" s="35" t="str">
        <f ca="1">IF(OR(INDIRECT("SYNTHESE_SCL!C"&amp;AC$1)=PARAM!$N39,INDIRECT("SYNTHESE_SCL!C"&amp;AC$1)=PARAM!$O39),INDIRECT("SYNTHESE_SCL!i"&amp;AC$1),"")</f>
        <v/>
      </c>
      <c r="AC39" s="61" t="str">
        <f t="shared" ca="1" si="1"/>
        <v/>
      </c>
    </row>
    <row r="40" spans="1:30" ht="13" thickBot="1" x14ac:dyDescent="0.45">
      <c r="N40" s="24" t="s">
        <v>184</v>
      </c>
      <c r="O40" s="511" t="str">
        <f ca="1">IFERROR(TRUNC(AVERAGE(AD39:AD40),0),"")</f>
        <v/>
      </c>
      <c r="P40" s="513"/>
      <c r="Q40" s="56" t="s">
        <v>32</v>
      </c>
      <c r="R40" s="33" t="str">
        <f ca="1">IF(OR(INDIRECT("SYNTHESE_SCL!C"&amp;R$1)=PARAM!$N39,INDIRECT("SYNTHESE_SCL!C"&amp;R$1)=PARAM!$O39),INDIRECT("SYNTHESE_SCL!i"&amp;R$1+1),"")</f>
        <v/>
      </c>
      <c r="S40" s="33" t="str">
        <f ca="1">IF(OR(INDIRECT("SYNTHESE_SCL!C"&amp;S$1)=PARAM!$N39,INDIRECT("SYNTHESE_SCL!C"&amp;S$1)=PARAM!$O39),INDIRECT("SYNTHESE_SCL!i"&amp;S$1+1),"")</f>
        <v/>
      </c>
      <c r="T40" s="33" t="str">
        <f ca="1">IF(OR(INDIRECT("SYNTHESE_SCL!C"&amp;T$1)=PARAM!$N39,INDIRECT("SYNTHESE_SCL!C"&amp;T$1)=PARAM!$O39),INDIRECT("SYNTHESE_SCL!i"&amp;T$1+1),"")</f>
        <v/>
      </c>
      <c r="U40" s="33" t="str">
        <f ca="1">IF(OR(INDIRECT("SYNTHESE_SCL!C"&amp;U$1)=PARAM!$N39,INDIRECT("SYNTHESE_SCL!C"&amp;U$1)=PARAM!$O39),INDIRECT("SYNTHESE_SCL!i"&amp;U$1+1),"")</f>
        <v/>
      </c>
      <c r="V40" s="33" t="str">
        <f ca="1">IF(OR(INDIRECT("SYNTHESE_SCL!C"&amp;V$1)=PARAM!$N39,INDIRECT("SYNTHESE_SCL!C"&amp;V$1)=PARAM!$O39),INDIRECT("SYNTHESE_SCL!i"&amp;V$1+1),"")</f>
        <v/>
      </c>
      <c r="W40" s="33" t="str">
        <f ca="1">IF(OR(INDIRECT("SYNTHESE_SCL!C"&amp;W$1)=PARAM!$N39,INDIRECT("SYNTHESE_SCL!C"&amp;W$1)=PARAM!$O39),INDIRECT("SYNTHESE_SCL!i"&amp;W$1+1),"")</f>
        <v/>
      </c>
      <c r="X40" s="33" t="str">
        <f ca="1">IF(OR(INDIRECT("SYNTHESE_SCL!C"&amp;X$1)=PARAM!$N39,INDIRECT("SYNTHESE_SCL!C"&amp;X$1)=PARAM!$O39),INDIRECT("SYNTHESE_SCL!i"&amp;X$1+1),"")</f>
        <v/>
      </c>
      <c r="Y40" s="33" t="str">
        <f ca="1">IF(OR(INDIRECT("SYNTHESE_SCL!C"&amp;Y$1)=PARAM!$N39,INDIRECT("SYNTHESE_SCL!C"&amp;Y$1)=PARAM!$O39),INDIRECT("SYNTHESE_SCL!i"&amp;Y$1+1),"")</f>
        <v/>
      </c>
      <c r="Z40" s="33" t="str">
        <f ca="1">IF(OR(INDIRECT("SYNTHESE_SCL!C"&amp;Z$1)=PARAM!$N39,INDIRECT("SYNTHESE_SCL!C"&amp;Z$1)=PARAM!$O39),INDIRECT("SYNTHESE_SCL!i"&amp;Z$1+1),"")</f>
        <v/>
      </c>
      <c r="AA40" s="33" t="str">
        <f ca="1">IF(OR(INDIRECT("SYNTHESE_SCL!C"&amp;AA$1)=PARAM!$N39,INDIRECT("SYNTHESE_SCL!C"&amp;AA$1)=PARAM!$O39),INDIRECT("SYNTHESE_SCL!i"&amp;AA$1+1),"")</f>
        <v/>
      </c>
      <c r="AB40" s="33" t="str">
        <f ca="1">IF(OR(INDIRECT("SYNTHESE_SCL!C"&amp;AB$1)=PARAM!$N39,INDIRECT("SYNTHESE_SCL!C"&amp;AB$1)=PARAM!$O39),INDIRECT("SYNTHESE_SCL!i"&amp;AB$1+1),"")</f>
        <v/>
      </c>
      <c r="AC40" s="33" t="str">
        <f ca="1">IF(OR(INDIRECT("SYNTHESE_SCL!C"&amp;AC$1)=PARAM!$N39,INDIRECT("SYNTHESE_SCL!C"&amp;AC$1)=PARAM!$O39),INDIRECT("SYNTHESE_SCL!i"&amp;AC$1+1),"")</f>
        <v/>
      </c>
      <c r="AD40" s="28" t="str">
        <f t="shared" ca="1" si="1"/>
        <v/>
      </c>
    </row>
    <row r="41" spans="1:30" ht="13" thickBot="1" x14ac:dyDescent="0.45">
      <c r="N41" s="24" t="s">
        <v>185</v>
      </c>
      <c r="O41" s="514" t="str">
        <f ca="1">IF(O40="","",IF(#REF!="Non validé",0.9*IF(AnalysesComparatives!$H$17="Oui",TRUNC(AVERAGE(AC39,AD40,AD41),0),TRUNC(AVERAGE(AC39,AD40),0)),IF(AnalysesComparatives!$H$17="Oui",TRUNC(AVERAGE(AC39,AD40,AD41),0),TRUNC(AVERAGE(AC39,AD40),0))))</f>
        <v/>
      </c>
      <c r="P41" s="516"/>
      <c r="Q41" s="57" t="s">
        <v>186</v>
      </c>
      <c r="R41" s="58" t="str">
        <f ca="1">IF(OR(INDIRECT("SYNTHESE_scl!C"&amp;R$1)=PARAM!$O39,INDIRECT("SYNTHESE_scl!C"&amp;R$1)=PARAM!$N39),INDIRECT("SYNTHESE_scl!T"&amp;R$1),"")</f>
        <v/>
      </c>
      <c r="S41" s="58" t="str">
        <f ca="1">IF(OR(INDIRECT("SYNTHESE_scl!C"&amp;S$1)=PARAM!$O39,INDIRECT("SYNTHESE_scl!C"&amp;S$1)=PARAM!$N39),INDIRECT("SYNTHESE_scl!T"&amp;S$1),"")</f>
        <v/>
      </c>
      <c r="T41" s="58" t="str">
        <f ca="1">IF(OR(INDIRECT("SYNTHESE_scl!C"&amp;T$1)=PARAM!$O39,INDIRECT("SYNTHESE_scl!C"&amp;T$1)=PARAM!$N39),INDIRECT("SYNTHESE_scl!T"&amp;T$1),"")</f>
        <v/>
      </c>
      <c r="U41" s="58" t="str">
        <f ca="1">IF(OR(INDIRECT("SYNTHESE_scl!C"&amp;U$1)=PARAM!$O39,INDIRECT("SYNTHESE_scl!C"&amp;U$1)=PARAM!$N39),INDIRECT("SYNTHESE_scl!T"&amp;U$1),"")</f>
        <v/>
      </c>
      <c r="V41" s="58" t="str">
        <f ca="1">IF(OR(INDIRECT("SYNTHESE_scl!C"&amp;V$1)=PARAM!$O39,INDIRECT("SYNTHESE_scl!C"&amp;V$1)=PARAM!$N39),INDIRECT("SYNTHESE_scl!T"&amp;V$1),"")</f>
        <v/>
      </c>
      <c r="W41" s="58" t="str">
        <f ca="1">IF(OR(INDIRECT("SYNTHESE_scl!C"&amp;W$1)=PARAM!$O39,INDIRECT("SYNTHESE_scl!C"&amp;W$1)=PARAM!$N39),INDIRECT("SYNTHESE_scl!T"&amp;W$1),"")</f>
        <v/>
      </c>
      <c r="X41" s="58" t="str">
        <f ca="1">IF(OR(INDIRECT("SYNTHESE_scl!C"&amp;X$1)=PARAM!$O39,INDIRECT("SYNTHESE_scl!C"&amp;X$1)=PARAM!$N39),INDIRECT("SYNTHESE_scl!T"&amp;X$1),"")</f>
        <v/>
      </c>
      <c r="Y41" s="58" t="str">
        <f ca="1">IF(OR(INDIRECT("SYNTHESE_scl!C"&amp;Y$1)=PARAM!$O39,INDIRECT("SYNTHESE_scl!C"&amp;Y$1)=PARAM!$N39),INDIRECT("SYNTHESE_scl!T"&amp;Y$1),"")</f>
        <v/>
      </c>
      <c r="Z41" s="58" t="str">
        <f ca="1">IF(OR(INDIRECT("SYNTHESE_scl!C"&amp;Z$1)=PARAM!$O39,INDIRECT("SYNTHESE_scl!C"&amp;Z$1)=PARAM!$N39),INDIRECT("SYNTHESE_scl!T"&amp;Z$1),"")</f>
        <v/>
      </c>
      <c r="AA41" s="58" t="str">
        <f ca="1">IF(OR(INDIRECT("SYNTHESE_scl!C"&amp;AA$1)=PARAM!$O39,INDIRECT("SYNTHESE_scl!C"&amp;AA$1)=PARAM!$N39),INDIRECT("SYNTHESE_scl!T"&amp;AA$1),"")</f>
        <v/>
      </c>
      <c r="AB41" s="58" t="str">
        <f ca="1">IF(OR(INDIRECT("SYNTHESE_scl!C"&amp;AB$1)=PARAM!$O39,INDIRECT("SYNTHESE_scl!C"&amp;AB$1)=PARAM!$N39),INDIRECT("SYNTHESE_scl!T"&amp;AB$1),"")</f>
        <v/>
      </c>
      <c r="AC41" s="58" t="str">
        <f ca="1">IF(OR(INDIRECT("SYNTHESE_scl!C"&amp;AC$1)=PARAM!$O39,INDIRECT("SYNTHESE_scl!C"&amp;AC$1)=PARAM!$N39),INDIRECT("SYNTHESE_scl!T"&amp;AC$1),"")</f>
        <v/>
      </c>
      <c r="AD41" s="60" t="str">
        <f t="shared" ca="1" si="1"/>
        <v/>
      </c>
    </row>
    <row r="42" spans="1:30" ht="13" thickBot="1" x14ac:dyDescent="0.45">
      <c r="A42" s="809" t="s">
        <v>234</v>
      </c>
      <c r="B42" s="809"/>
      <c r="C42" s="809"/>
      <c r="D42" s="809"/>
      <c r="E42" s="809"/>
      <c r="F42" s="809"/>
      <c r="G42" s="809"/>
      <c r="O42" s="1" t="s">
        <v>173</v>
      </c>
      <c r="P42" s="1" t="s">
        <v>180</v>
      </c>
      <c r="Q42" s="62" t="s">
        <v>16</v>
      </c>
      <c r="R42" s="63" t="e">
        <f ca="1">IF(OR(INDIRECT("SYNTHESE!C"&amp;R$1)=PARAM!$O42,INDIRECT("SYNTHESE!C"&amp;R$1)=PARAM!$P42),INDIRECT("SYNTHESE!i"&amp;R$1),"")</f>
        <v>#REF!</v>
      </c>
      <c r="S42" s="63" t="e">
        <f ca="1">IF(OR(INDIRECT("SYNTHESE!C"&amp;S$1)=PARAM!$O42,INDIRECT("SYNTHESE!C"&amp;S$1)=PARAM!$P42),INDIRECT("SYNTHESE!i"&amp;S$1),"")</f>
        <v>#REF!</v>
      </c>
      <c r="T42" s="63" t="e">
        <f ca="1">IF(OR(INDIRECT("SYNTHESE!C"&amp;T$1)=PARAM!$O42,INDIRECT("SYNTHESE!C"&amp;T$1)=PARAM!$P42),INDIRECT("SYNTHESE!i"&amp;T$1),"")</f>
        <v>#REF!</v>
      </c>
      <c r="U42" s="63" t="e">
        <f ca="1">IF(OR(INDIRECT("SYNTHESE!C"&amp;U$1)=PARAM!$O42,INDIRECT("SYNTHESE!C"&amp;U$1)=PARAM!$P42),INDIRECT("SYNTHESE!i"&amp;U$1),"")</f>
        <v>#REF!</v>
      </c>
      <c r="V42" s="63" t="e">
        <f ca="1">IF(OR(INDIRECT("SYNTHESE!C"&amp;V$1)=PARAM!$O42,INDIRECT("SYNTHESE!C"&amp;V$1)=PARAM!$P42),INDIRECT("SYNTHESE!i"&amp;V$1),"")</f>
        <v>#REF!</v>
      </c>
      <c r="W42" s="63" t="e">
        <f ca="1">IF(OR(INDIRECT("SYNTHESE!C"&amp;W$1)=PARAM!$O42,INDIRECT("SYNTHESE!C"&amp;W$1)=PARAM!$P42),INDIRECT("SYNTHESE!i"&amp;W$1),"")</f>
        <v>#REF!</v>
      </c>
      <c r="X42" s="63" t="e">
        <f ca="1">IF(OR(INDIRECT("SYNTHESE!C"&amp;X$1)=PARAM!$O42,INDIRECT("SYNTHESE!C"&amp;X$1)=PARAM!$P42),INDIRECT("SYNTHESE!i"&amp;X$1),"")</f>
        <v>#REF!</v>
      </c>
      <c r="Y42" s="63" t="e">
        <f ca="1">IF(OR(INDIRECT("SYNTHESE!C"&amp;Y$1)=PARAM!$O42,INDIRECT("SYNTHESE!C"&amp;Y$1)=PARAM!$P42),INDIRECT("SYNTHESE!i"&amp;Y$1),"")</f>
        <v>#REF!</v>
      </c>
      <c r="Z42" s="63" t="e">
        <f ca="1">IF(OR(INDIRECT("SYNTHESE!C"&amp;Z$1)=PARAM!$O42,INDIRECT("SYNTHESE!C"&amp;Z$1)=PARAM!$P42),INDIRECT("SYNTHESE!i"&amp;Z$1),"")</f>
        <v>#REF!</v>
      </c>
      <c r="AA42" s="63" t="e">
        <f ca="1">IF(OR(INDIRECT("SYNTHESE!C"&amp;AA$1)=PARAM!$O42,INDIRECT("SYNTHESE!C"&amp;AA$1)=PARAM!$P42),INDIRECT("SYNTHESE!i"&amp;AA$1),"")</f>
        <v>#REF!</v>
      </c>
      <c r="AB42" s="63" t="e">
        <f ca="1">IF(OR(INDIRECT("SYNTHESE!C"&amp;AB$1)=PARAM!$O42,INDIRECT("SYNTHESE!C"&amp;AB$1)=PARAM!$P42),INDIRECT("SYNTHESE!i"&amp;AB$1),"")</f>
        <v>#REF!</v>
      </c>
      <c r="AC42" s="64" t="e">
        <f ca="1">IF(OR(INDIRECT("SYNTHESE!C"&amp;AC$1)=PARAM!$O42,INDIRECT("SYNTHESE!C"&amp;AC$1)=PARAM!$P42),INDIRECT("SYNTHESE!i"&amp;AC$1),"")</f>
        <v>#REF!</v>
      </c>
      <c r="AD42" s="18" t="str">
        <f t="shared" ca="1" si="1"/>
        <v/>
      </c>
    </row>
    <row r="43" spans="1:30" ht="13" thickBot="1" x14ac:dyDescent="0.45">
      <c r="A43" s="812" t="s">
        <v>236</v>
      </c>
      <c r="B43" s="812" t="s">
        <v>74</v>
      </c>
      <c r="C43" s="812" t="s">
        <v>241</v>
      </c>
      <c r="D43" s="812" t="s">
        <v>248</v>
      </c>
      <c r="E43" s="812" t="s">
        <v>247</v>
      </c>
      <c r="F43" s="812" t="s">
        <v>231</v>
      </c>
      <c r="G43" s="813" t="s">
        <v>351</v>
      </c>
      <c r="O43" s="511" t="str">
        <f ca="1">IFERROR(TRUNC(AVERAGE(AD42:AD43),0),"")</f>
        <v/>
      </c>
      <c r="P43" s="513"/>
      <c r="Q43" s="32" t="s">
        <v>32</v>
      </c>
      <c r="R43" s="33" t="e">
        <f ca="1">IF(OR(INDIRECT("SYNTHESE!C"&amp;R$1)=PARAM!$O42,INDIRECT("SYNTHESE!C"&amp;R$1)=PARAM!$P42),INDIRECT("SYNTHESE!i"&amp;R$1+1),"")</f>
        <v>#REF!</v>
      </c>
      <c r="S43" s="33" t="e">
        <f ca="1">IF(OR(INDIRECT("SYNTHESE!C"&amp;S$1)=PARAM!$O42,INDIRECT("SYNTHESE!C"&amp;S$1)=PARAM!$P42),INDIRECT("SYNTHESE!i"&amp;S$1+1),"")</f>
        <v>#REF!</v>
      </c>
      <c r="T43" s="33" t="e">
        <f ca="1">IF(OR(INDIRECT("SYNTHESE!C"&amp;T$1)=PARAM!$O42,INDIRECT("SYNTHESE!C"&amp;T$1)=PARAM!$P42),INDIRECT("SYNTHESE!i"&amp;T$1+1),"")</f>
        <v>#REF!</v>
      </c>
      <c r="U43" s="33" t="e">
        <f ca="1">IF(OR(INDIRECT("SYNTHESE!C"&amp;U$1)=PARAM!$O42,INDIRECT("SYNTHESE!C"&amp;U$1)=PARAM!$P42),INDIRECT("SYNTHESE!i"&amp;U$1+1),"")</f>
        <v>#REF!</v>
      </c>
      <c r="V43" s="33" t="e">
        <f ca="1">IF(OR(INDIRECT("SYNTHESE!C"&amp;V$1)=PARAM!$O42,INDIRECT("SYNTHESE!C"&amp;V$1)=PARAM!$P42),INDIRECT("SYNTHESE!i"&amp;V$1+1),"")</f>
        <v>#REF!</v>
      </c>
      <c r="W43" s="33" t="e">
        <f ca="1">IF(OR(INDIRECT("SYNTHESE!C"&amp;W$1)=PARAM!$O42,INDIRECT("SYNTHESE!C"&amp;W$1)=PARAM!$P42),INDIRECT("SYNTHESE!i"&amp;W$1+1),"")</f>
        <v>#REF!</v>
      </c>
      <c r="X43" s="33" t="e">
        <f ca="1">IF(OR(INDIRECT("SYNTHESE!C"&amp;X$1)=PARAM!$O42,INDIRECT("SYNTHESE!C"&amp;X$1)=PARAM!$P42),INDIRECT("SYNTHESE!i"&amp;X$1+1),"")</f>
        <v>#REF!</v>
      </c>
      <c r="Y43" s="33" t="e">
        <f ca="1">IF(OR(INDIRECT("SYNTHESE!C"&amp;Y$1)=PARAM!$O42,INDIRECT("SYNTHESE!C"&amp;Y$1)=PARAM!$P42),INDIRECT("SYNTHESE!i"&amp;Y$1+1),"")</f>
        <v>#REF!</v>
      </c>
      <c r="Z43" s="33" t="e">
        <f ca="1">IF(OR(INDIRECT("SYNTHESE!C"&amp;Z$1)=PARAM!$O42,INDIRECT("SYNTHESE!C"&amp;Z$1)=PARAM!$P42),INDIRECT("SYNTHESE!i"&amp;Z$1+1),"")</f>
        <v>#REF!</v>
      </c>
      <c r="AA43" s="33" t="e">
        <f ca="1">IF(OR(INDIRECT("SYNTHESE!C"&amp;AA$1)=PARAM!$O42,INDIRECT("SYNTHESE!C"&amp;AA$1)=PARAM!$P42),INDIRECT("SYNTHESE!i"&amp;AA$1+1),"")</f>
        <v>#REF!</v>
      </c>
      <c r="AB43" s="33" t="e">
        <f ca="1">IF(OR(INDIRECT("SYNTHESE!C"&amp;AB$1)=PARAM!$O42,INDIRECT("SYNTHESE!C"&amp;AB$1)=PARAM!$P42),INDIRECT("SYNTHESE!i"&amp;AB$1+1),"")</f>
        <v>#REF!</v>
      </c>
      <c r="AC43" s="33" t="e">
        <f ca="1">IF(OR(INDIRECT("SYNTHESE!C"&amp;AC$1)=PARAM!$O42,INDIRECT("SYNTHESE!C"&amp;AC$1)=PARAM!$P42),INDIRECT("SYNTHESE!i"&amp;AC$1+1),"")</f>
        <v>#REF!</v>
      </c>
      <c r="AD43" s="18" t="str">
        <f t="shared" ca="1" si="1"/>
        <v/>
      </c>
    </row>
    <row r="44" spans="1:30" ht="13" thickBot="1" x14ac:dyDescent="0.45">
      <c r="A44" t="s">
        <v>195</v>
      </c>
      <c r="B44" t="s">
        <v>196</v>
      </c>
      <c r="C44" t="s">
        <v>240</v>
      </c>
      <c r="D44" t="s">
        <v>212</v>
      </c>
      <c r="E44" t="s">
        <v>249</v>
      </c>
      <c r="F44" t="s">
        <v>340</v>
      </c>
      <c r="G44" t="s">
        <v>353</v>
      </c>
      <c r="O44" s="514" t="str">
        <f ca="1">IF(O43="","",IF(#REF!="Non validé",0.9*TRUNC(AVERAGE(AD42,AD43,AD44),0),TRUNC(AVERAGE(AD42,AD43,AD44),0)))</f>
        <v/>
      </c>
      <c r="P44" s="515"/>
      <c r="Q44" s="57" t="s">
        <v>186</v>
      </c>
      <c r="R44" s="58" t="e">
        <f ca="1">IF(OR(INDIRECT("SYNTHESE!C"&amp;R$1)=PARAM!$P42,INDIRECT("SYNTHESE!C"&amp;R$1)=PARAM!$O42),INDIRECT("SYNTHESE!T"&amp;R$1),"")</f>
        <v>#REF!</v>
      </c>
      <c r="S44" s="58" t="e">
        <f ca="1">IF(OR(INDIRECT("SYNTHESE!C"&amp;S$1)=PARAM!$P42,INDIRECT("SYNTHESE!C"&amp;S$1)=PARAM!$O42),INDIRECT("SYNTHESE!T"&amp;S$1),"")</f>
        <v>#REF!</v>
      </c>
      <c r="T44" s="58" t="e">
        <f ca="1">IF(OR(INDIRECT("SYNTHESE!C"&amp;T$1)=PARAM!$P42,INDIRECT("SYNTHESE!C"&amp;T$1)=PARAM!$O42),INDIRECT("SYNTHESE!T"&amp;T$1),"")</f>
        <v>#REF!</v>
      </c>
      <c r="U44" s="58" t="e">
        <f ca="1">IF(OR(INDIRECT("SYNTHESE!C"&amp;U$1)=PARAM!$P42,INDIRECT("SYNTHESE!C"&amp;U$1)=PARAM!$O42),INDIRECT("SYNTHESE!T"&amp;U$1),"")</f>
        <v>#REF!</v>
      </c>
      <c r="V44" s="58" t="e">
        <f ca="1">IF(OR(INDIRECT("SYNTHESE!C"&amp;V$1)=PARAM!$P42,INDIRECT("SYNTHESE!C"&amp;V$1)=PARAM!$O42),INDIRECT("SYNTHESE!T"&amp;V$1),"")</f>
        <v>#REF!</v>
      </c>
      <c r="W44" s="58" t="e">
        <f ca="1">IF(OR(INDIRECT("SYNTHESE!C"&amp;W$1)=PARAM!$P42,INDIRECT("SYNTHESE!C"&amp;W$1)=PARAM!$O42),INDIRECT("SYNTHESE!T"&amp;W$1),"")</f>
        <v>#REF!</v>
      </c>
      <c r="X44" s="58" t="e">
        <f ca="1">IF(OR(INDIRECT("SYNTHESE!C"&amp;X$1)=PARAM!$P42,INDIRECT("SYNTHESE!C"&amp;X$1)=PARAM!$O42),INDIRECT("SYNTHESE!T"&amp;X$1),"")</f>
        <v>#REF!</v>
      </c>
      <c r="Y44" s="58" t="e">
        <f ca="1">IF(OR(INDIRECT("SYNTHESE!C"&amp;Y$1)=PARAM!$P42,INDIRECT("SYNTHESE!C"&amp;Y$1)=PARAM!$O42),INDIRECT("SYNTHESE!T"&amp;Y$1),"")</f>
        <v>#REF!</v>
      </c>
      <c r="Z44" s="58" t="e">
        <f ca="1">IF(OR(INDIRECT("SYNTHESE!C"&amp;Z$1)=PARAM!$P42,INDIRECT("SYNTHESE!C"&amp;Z$1)=PARAM!$O42),INDIRECT("SYNTHESE!T"&amp;Z$1),"")</f>
        <v>#REF!</v>
      </c>
      <c r="AA44" s="58" t="e">
        <f ca="1">IF(OR(INDIRECT("SYNTHESE!C"&amp;AA$1)=PARAM!$P42,INDIRECT("SYNTHESE!C"&amp;AA$1)=PARAM!$O42),INDIRECT("SYNTHESE!T"&amp;AA$1),"")</f>
        <v>#REF!</v>
      </c>
      <c r="AB44" s="58" t="e">
        <f ca="1">IF(OR(INDIRECT("SYNTHESE!C"&amp;AB$1)=PARAM!$P42,INDIRECT("SYNTHESE!C"&amp;AB$1)=PARAM!$O42),INDIRECT("SYNTHESE!T"&amp;AB$1),"")</f>
        <v>#REF!</v>
      </c>
      <c r="AC44" s="59" t="e">
        <f ca="1">IF(OR(INDIRECT("SYNTHESE!C"&amp;AC$1)=PARAM!$P42,INDIRECT("SYNTHESE!C"&amp;AC$1)=PARAM!$O42),INDIRECT("SYNTHESE!T"&amp;AC$1),"")</f>
        <v>#REF!</v>
      </c>
      <c r="AD44" s="60" t="str">
        <f t="shared" ca="1" si="1"/>
        <v/>
      </c>
    </row>
    <row r="45" spans="1:30" x14ac:dyDescent="0.4">
      <c r="A45" t="s">
        <v>235</v>
      </c>
      <c r="B45" t="s">
        <v>237</v>
      </c>
      <c r="C45" t="s">
        <v>242</v>
      </c>
      <c r="D45" t="s">
        <v>246</v>
      </c>
      <c r="E45" t="s">
        <v>253</v>
      </c>
      <c r="F45" t="s">
        <v>341</v>
      </c>
      <c r="G45" t="s">
        <v>202</v>
      </c>
      <c r="O45" s="30">
        <f>AnalysesComparatives!H17</f>
        <v>0</v>
      </c>
    </row>
    <row r="46" spans="1:30" x14ac:dyDescent="0.4">
      <c r="A46" t="s">
        <v>254</v>
      </c>
      <c r="B46" t="s">
        <v>238</v>
      </c>
      <c r="C46" t="s">
        <v>243</v>
      </c>
      <c r="D46" t="s">
        <v>238</v>
      </c>
      <c r="E46" t="s">
        <v>213</v>
      </c>
      <c r="F46" t="s">
        <v>339</v>
      </c>
      <c r="G46" t="s">
        <v>352</v>
      </c>
    </row>
    <row r="47" spans="1:30" x14ac:dyDescent="0.4">
      <c r="B47" t="s">
        <v>239</v>
      </c>
      <c r="C47" t="s">
        <v>244</v>
      </c>
      <c r="E47" t="s">
        <v>250</v>
      </c>
    </row>
    <row r="48" spans="1:30" x14ac:dyDescent="0.4">
      <c r="C48" t="s">
        <v>245</v>
      </c>
      <c r="E48" t="s">
        <v>251</v>
      </c>
    </row>
    <row r="49" spans="5:5" x14ac:dyDescent="0.4">
      <c r="E49" t="s">
        <v>252</v>
      </c>
    </row>
    <row r="50" spans="5:5" x14ac:dyDescent="0.4">
      <c r="E50" t="s">
        <v>199</v>
      </c>
    </row>
    <row r="51" spans="5:5" x14ac:dyDescent="0.4">
      <c r="E51" t="s">
        <v>245</v>
      </c>
    </row>
  </sheetData>
  <sortState xmlns:xlrd2="http://schemas.microsoft.com/office/spreadsheetml/2017/richdata2" ref="H21:H27">
    <sortCondition ref="H21:H27"/>
  </sortState>
  <mergeCells count="20">
    <mergeCell ref="O43:P43"/>
    <mergeCell ref="O44:P44"/>
    <mergeCell ref="O19:P19"/>
    <mergeCell ref="O28:P28"/>
    <mergeCell ref="M31:N31"/>
    <mergeCell ref="N29:O29"/>
    <mergeCell ref="O25:P25"/>
    <mergeCell ref="M32:N32"/>
    <mergeCell ref="O22:P22"/>
    <mergeCell ref="O40:P40"/>
    <mergeCell ref="O41:P41"/>
    <mergeCell ref="N35:O35"/>
    <mergeCell ref="N38:O38"/>
    <mergeCell ref="N37:O37"/>
    <mergeCell ref="N34:O34"/>
    <mergeCell ref="O4:P4"/>
    <mergeCell ref="O7:P7"/>
    <mergeCell ref="O10:P10"/>
    <mergeCell ref="O13:P13"/>
    <mergeCell ref="O16:P16"/>
  </mergeCells>
  <phoneticPr fontId="8" type="noConversion"/>
  <conditionalFormatting sqref="D6:D9 O28 N29">
    <cfRule type="expression" priority="9">
      <formula>IF($B$3="Industrie",1,0)</formula>
    </cfRule>
  </conditionalFormatting>
  <conditionalFormatting sqref="D4:G5 E6:G12">
    <cfRule type="expression" priority="82">
      <formula>IF($B$3="Industrie",1,0)</formula>
    </cfRule>
  </conditionalFormatting>
  <conditionalFormatting sqref="I4:I13 I15 I17:I19 A21:A23">
    <cfRule type="expression" priority="8">
      <formula>IF($B$3="Industrie",1,0)</formula>
    </cfRule>
  </conditionalFormatting>
  <conditionalFormatting sqref="M31:M32">
    <cfRule type="expression" priority="17">
      <formula>IF($B$3="Industrie",1,0)</formula>
    </cfRule>
  </conditionalFormatting>
  <conditionalFormatting sqref="N34:N35">
    <cfRule type="expression" priority="16">
      <formula>IF($B$3="Industrie",1,0)</formula>
    </cfRule>
  </conditionalFormatting>
  <conditionalFormatting sqref="N37:N38">
    <cfRule type="expression" priority="15">
      <formula>IF($B$3="Industrie",1,0)</formula>
    </cfRule>
  </conditionalFormatting>
  <conditionalFormatting sqref="N30:O30">
    <cfRule type="expression" priority="59">
      <formula>IF($B$3="Industrie",1,0)</formula>
    </cfRule>
  </conditionalFormatting>
  <conditionalFormatting sqref="N33:O33">
    <cfRule type="expression" priority="58">
      <formula>IF($B$3="Industrie",1,0)</formula>
    </cfRule>
  </conditionalFormatting>
  <conditionalFormatting sqref="N36:O36">
    <cfRule type="expression" priority="57">
      <formula>IF($B$3="Industrie",1,0)</formula>
    </cfRule>
  </conditionalFormatting>
  <conditionalFormatting sqref="N39:O39">
    <cfRule type="expression" priority="12">
      <formula>IF($B$3="Industrie",1,0)</formula>
    </cfRule>
  </conditionalFormatting>
  <conditionalFormatting sqref="O4:O5">
    <cfRule type="expression" priority="64">
      <formula>IF($B$3="Industrie",1,0)</formula>
    </cfRule>
  </conditionalFormatting>
  <conditionalFormatting sqref="O7:O8">
    <cfRule type="expression" priority="65">
      <formula>IF($B$3="Industrie",1,0)</formula>
    </cfRule>
  </conditionalFormatting>
  <conditionalFormatting sqref="O10">
    <cfRule type="expression" priority="70">
      <formula>IF($B$3="Industrie",1,0)</formula>
    </cfRule>
  </conditionalFormatting>
  <conditionalFormatting sqref="O13">
    <cfRule type="expression" priority="63">
      <formula>IF($B$3="Industrie",1,0)</formula>
    </cfRule>
  </conditionalFormatting>
  <conditionalFormatting sqref="O16">
    <cfRule type="expression" priority="62">
      <formula>IF($B$3="Industrie",1,0)</formula>
    </cfRule>
  </conditionalFormatting>
  <conditionalFormatting sqref="O19">
    <cfRule type="expression" priority="61">
      <formula>IF($B$3="Industrie",1,0)</formula>
    </cfRule>
  </conditionalFormatting>
  <conditionalFormatting sqref="O22:O23">
    <cfRule type="expression" priority="13">
      <formula>IF($B$3="Industrie",1,0)</formula>
    </cfRule>
  </conditionalFormatting>
  <conditionalFormatting sqref="O25">
    <cfRule type="expression" priority="3">
      <formula>IF($B$3="Industrie",1,0)</formula>
    </cfRule>
  </conditionalFormatting>
  <conditionalFormatting sqref="O40:O41">
    <cfRule type="expression" priority="10">
      <formula>IF($B$3="Industrie",1,0)</formula>
    </cfRule>
  </conditionalFormatting>
  <conditionalFormatting sqref="O43:O44">
    <cfRule type="expression" priority="1">
      <formula>IF($B$3="Industrie",1,0)</formula>
    </cfRule>
  </conditionalFormatting>
  <conditionalFormatting sqref="O3:P3">
    <cfRule type="expression" priority="74">
      <formula>IF($B$3="Industrie",1,0)</formula>
    </cfRule>
  </conditionalFormatting>
  <conditionalFormatting sqref="O6:P6">
    <cfRule type="expression" priority="73">
      <formula>IF($B$3="Industrie",1,0)</formula>
    </cfRule>
  </conditionalFormatting>
  <conditionalFormatting sqref="O9:P9">
    <cfRule type="expression" priority="72">
      <formula>IF($B$3="Industrie",1,0)</formula>
    </cfRule>
  </conditionalFormatting>
  <conditionalFormatting sqref="O12:P12">
    <cfRule type="expression" priority="78">
      <formula>IF($B$3="Industrie",1,0)</formula>
    </cfRule>
  </conditionalFormatting>
  <conditionalFormatting sqref="O15:P15">
    <cfRule type="expression" priority="77">
      <formula>IF($B$3="Industrie",1,0)</formula>
    </cfRule>
  </conditionalFormatting>
  <conditionalFormatting sqref="O18:P18">
    <cfRule type="expression" priority="76">
      <formula>IF($B$3="Industrie",1,0)</formula>
    </cfRule>
  </conditionalFormatting>
  <conditionalFormatting sqref="O21:P21">
    <cfRule type="expression" priority="14">
      <formula>IF($B$3="Industrie",1,0)</formula>
    </cfRule>
  </conditionalFormatting>
  <conditionalFormatting sqref="O24:P24">
    <cfRule type="expression" priority="4">
      <formula>IF($B$3="Industrie",1,0)</formula>
    </cfRule>
  </conditionalFormatting>
  <conditionalFormatting sqref="O27:P27">
    <cfRule type="expression" priority="56">
      <formula>IF($B$3="Industrie",1,0)</formula>
    </cfRule>
  </conditionalFormatting>
  <conditionalFormatting sqref="O42:P42">
    <cfRule type="expression" priority="2">
      <formula>IF($B$3="Industrie",1,0)</formula>
    </cfRule>
  </conditionalFormatting>
  <pageMargins left="0.7" right="0.7" top="0.75" bottom="0.75" header="0.3" footer="0.3"/>
  <pageSetup paperSize="9"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B79ED2B215C6A64A8EEA6A4A280DADE5" ma:contentTypeVersion="11" ma:contentTypeDescription="Create a new document." ma:contentTypeScope="" ma:versionID="3888bf875947002d9437d5c56d07b5d3">
  <xsd:schema xmlns:xsd="http://www.w3.org/2001/XMLSchema" xmlns:xs="http://www.w3.org/2001/XMLSchema" xmlns:p="http://schemas.microsoft.com/office/2006/metadata/properties" xmlns:ns2="81251141-7599-4081-9962-8622873f55aa" xmlns:ns3="afd5fb63-b61f-423b-93e7-958e038eacd2" targetNamespace="http://schemas.microsoft.com/office/2006/metadata/properties" ma:root="true" ma:fieldsID="047a8574d06dd2c3496ab08796c0e7b5" ns2:_="" ns3:_="">
    <xsd:import namespace="81251141-7599-4081-9962-8622873f55aa"/>
    <xsd:import namespace="afd5fb63-b61f-423b-93e7-958e038eacd2"/>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1251141-7599-4081-9962-8622873f55a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fd5fb63-b61f-423b-93e7-958e038eacd2"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A52DDF1-DB9E-4C0C-9E16-F265EDFF44E6}">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C2814875-A1EC-46C5-A2DA-1FD958EE2B8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1251141-7599-4081-9962-8622873f55aa"/>
    <ds:schemaRef ds:uri="afd5fb63-b61f-423b-93e7-958e038eacd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B702087-7E88-4AF3-B693-D27B95F8995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10</vt:i4>
      </vt:variant>
      <vt:variant>
        <vt:lpstr>Plages nommées</vt:lpstr>
      </vt:variant>
      <vt:variant>
        <vt:i4>28</vt:i4>
      </vt:variant>
    </vt:vector>
  </HeadingPairs>
  <TitlesOfParts>
    <vt:vector size="38" baseType="lpstr">
      <vt:lpstr>REX controleurs</vt:lpstr>
      <vt:lpstr>SA_GRILLE_STEU</vt:lpstr>
      <vt:lpstr>SYNTHESE_SCL</vt:lpstr>
      <vt:lpstr>SA_GRILLE_SCL</vt:lpstr>
      <vt:lpstr>Controle_Pluvio_Thermo</vt:lpstr>
      <vt:lpstr>AnalysesComparatives</vt:lpstr>
      <vt:lpstr>AnalysesComparatives_SCL</vt:lpstr>
      <vt:lpstr>Q_DEM</vt:lpstr>
      <vt:lpstr>Critères</vt:lpstr>
      <vt:lpstr>PARAM</vt:lpstr>
      <vt:lpstr>Asservissement</vt:lpstr>
      <vt:lpstr>CODE_SANDRE_3</vt:lpstr>
      <vt:lpstr>Q_DEM!CODE_SANDRE_SCL</vt:lpstr>
      <vt:lpstr>CODE_SANDRE_SCL</vt:lpstr>
      <vt:lpstr>CODE_SANDRE_STEU</vt:lpstr>
      <vt:lpstr>conditions_meteo</vt:lpstr>
      <vt:lpstr>Conformité</vt:lpstr>
      <vt:lpstr>Q_DEM!EQUIPEMENT_PREL</vt:lpstr>
      <vt:lpstr>EQUIPEMENT_PREL</vt:lpstr>
      <vt:lpstr>Q_DEM!EQUIPEMENT_Q</vt:lpstr>
      <vt:lpstr>EQUIPEMENT_Q</vt:lpstr>
      <vt:lpstr>Frequence</vt:lpstr>
      <vt:lpstr>Q_DEM!LISTE_1</vt:lpstr>
      <vt:lpstr>LISTE_1</vt:lpstr>
      <vt:lpstr>Q_DEM!LISTE_2</vt:lpstr>
      <vt:lpstr>LISTE_2</vt:lpstr>
      <vt:lpstr>Q_DEM!LISTE_3</vt:lpstr>
      <vt:lpstr>LISTE_3</vt:lpstr>
      <vt:lpstr>LISTE_4</vt:lpstr>
      <vt:lpstr>LISTE_5</vt:lpstr>
      <vt:lpstr>Montage_sonde</vt:lpstr>
      <vt:lpstr>AnalysesComparatives!Print_Area</vt:lpstr>
      <vt:lpstr>AnalysesComparatives_SCL!Print_Area</vt:lpstr>
      <vt:lpstr>Q_en_charge</vt:lpstr>
      <vt:lpstr>Q_Gravitaire</vt:lpstr>
      <vt:lpstr>Satisfaction</vt:lpstr>
      <vt:lpstr>Type_capteur</vt:lpstr>
      <vt:lpstr>Type_equipement</vt:lpstr>
    </vt:vector>
  </TitlesOfParts>
  <Manager/>
  <Company>Agence de l'eau Loire-Bretagne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PREVOST Benoit</dc:creator>
  <cp:keywords/>
  <dc:description/>
  <cp:lastModifiedBy>Nicolas Dhuygelaere</cp:lastModifiedBy>
  <cp:revision/>
  <dcterms:created xsi:type="dcterms:W3CDTF">2022-12-06T13:32:43Z</dcterms:created>
  <dcterms:modified xsi:type="dcterms:W3CDTF">2025-07-09T16:51:42Z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0x010100B79ED2B215C6A64A8EEA6A4A280DADE5</vt:lpwstr>
  </property>
</Properties>
</file>