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ndhuy\AppData\Roaming\Microsoft\AddIns\AutosurveillanceTemplates\"/>
    </mc:Choice>
  </mc:AlternateContent>
  <xr:revisionPtr revIDLastSave="0" documentId="13_ncr:1_{71BE90E9-1C75-4C3F-BE90-11126C7B553B}" xr6:coauthVersionLast="47" xr6:coauthVersionMax="47" xr10:uidLastSave="{00000000-0000-0000-0000-000000000000}"/>
  <bookViews>
    <workbookView xWindow="-93" yWindow="-93" windowWidth="19386" windowHeight="11466" tabRatio="777" xr2:uid="{00000000-000D-0000-FFFF-FFFF00000000}"/>
  </bookViews>
  <sheets>
    <sheet name="STEU_Point" sheetId="3" r:id="rId1"/>
    <sheet name="TAB_Critères" sheetId="6" r:id="rId2"/>
    <sheet name="PARAM" sheetId="5" r:id="rId3"/>
    <sheet name="SeuilsComparaison-EMT" sheetId="8" r:id="rId4"/>
    <sheet name="LimitequantificationSDE" sheetId="9" r:id="rId5"/>
  </sheets>
  <definedNames>
    <definedName name="CODE_SANDRE_3">PARAM!$I$4:$I$19</definedName>
    <definedName name="CODE_SANDRE_SCL">PARAM!$F$4:$F$7</definedName>
    <definedName name="CODE_SANDRE_STEU">PARAM!$E$4:$E$19</definedName>
    <definedName name="EQUIPEMENT_PREL">PARAM!$B$4:$B$6</definedName>
    <definedName name="EQUIPEMENT_Q">PARAM!$A$4:$A$15</definedName>
    <definedName name="LISTE_1">PARAM!$A$21:$A$22</definedName>
    <definedName name="LISTE_2">PARAM!$B$21:$B$23</definedName>
    <definedName name="LISTE_3">PARAM!$C$21:$C$24</definedName>
    <definedName name="LISTE_4">PARAM!$D$21:$D$26</definedName>
    <definedName name="LISTE_5">PARAM!$F$21:$F$24</definedName>
    <definedName name="Print_Area" localSheetId="4">LimitequantificationSDE!$A$1:$F$21</definedName>
    <definedName name="Print_Area" localSheetId="3">'SeuilsComparaison-EMT'!$A$1:$K$27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3" l="1"/>
  <c r="B27" i="3"/>
  <c r="B28" i="3"/>
  <c r="B29" i="3"/>
  <c r="B30" i="3"/>
  <c r="B31" i="3"/>
  <c r="B32" i="3"/>
  <c r="B33" i="3"/>
  <c r="B34" i="3"/>
  <c r="B25" i="3"/>
  <c r="D27" i="3"/>
  <c r="D28" i="3"/>
  <c r="D29" i="3"/>
  <c r="D30" i="3"/>
  <c r="D31" i="3"/>
  <c r="D32" i="3"/>
  <c r="D33" i="3"/>
  <c r="D34" i="3"/>
  <c r="D25" i="3"/>
  <c r="D26" i="3"/>
  <c r="B9" i="3"/>
  <c r="B10" i="3"/>
  <c r="B11" i="3"/>
  <c r="B12" i="3"/>
  <c r="B13" i="3"/>
  <c r="B14" i="3"/>
  <c r="B15" i="3"/>
  <c r="B16" i="3"/>
  <c r="B17" i="3"/>
  <c r="B8" i="3"/>
  <c r="D8" i="3"/>
  <c r="D10" i="3"/>
  <c r="D11" i="3"/>
  <c r="D12" i="3"/>
  <c r="D13" i="3"/>
  <c r="D14" i="3"/>
  <c r="D15" i="3"/>
  <c r="D16" i="3"/>
  <c r="D17" i="3"/>
  <c r="D9" i="3"/>
  <c r="E26" i="3"/>
  <c r="E27" i="3"/>
  <c r="E28" i="3"/>
  <c r="E29" i="3"/>
  <c r="E30" i="3"/>
  <c r="E31" i="3"/>
  <c r="E32" i="3"/>
  <c r="E33" i="3"/>
  <c r="E34" i="3"/>
  <c r="E35" i="3"/>
  <c r="E25" i="3"/>
  <c r="E9" i="3"/>
  <c r="E10" i="3"/>
  <c r="E11" i="3"/>
  <c r="E12" i="3"/>
  <c r="E13" i="3"/>
  <c r="E14" i="3"/>
  <c r="E15" i="3"/>
  <c r="E16" i="3"/>
  <c r="E17" i="3"/>
  <c r="E8" i="3"/>
  <c r="R21" i="5"/>
  <c r="C51" i="6" l="1"/>
  <c r="D51" i="6"/>
  <c r="E51" i="6"/>
  <c r="F51" i="6"/>
  <c r="G51" i="6"/>
  <c r="H51" i="6"/>
  <c r="I51" i="6"/>
  <c r="J51" i="6"/>
  <c r="K51" i="6"/>
  <c r="L51" i="6"/>
  <c r="M51" i="6"/>
  <c r="N51" i="6"/>
  <c r="O51" i="6"/>
  <c r="B51" i="6"/>
  <c r="C30" i="6"/>
  <c r="D30" i="6"/>
  <c r="E30" i="6"/>
  <c r="F30" i="6"/>
  <c r="G30" i="6"/>
  <c r="H30" i="6"/>
  <c r="I30" i="6"/>
  <c r="J30" i="6"/>
  <c r="K30" i="6"/>
  <c r="L30" i="6"/>
  <c r="M30" i="6"/>
  <c r="N30" i="6"/>
  <c r="O30" i="6"/>
  <c r="B30" i="6"/>
  <c r="R22" i="5"/>
  <c r="O51" i="5" l="1"/>
  <c r="R45" i="5"/>
  <c r="R47" i="5"/>
  <c r="S1" i="5" l="1"/>
  <c r="S22" i="5"/>
  <c r="S21" i="5"/>
  <c r="S45" i="5"/>
  <c r="S46" i="5"/>
  <c r="S47" i="5"/>
  <c r="T1" i="5" l="1"/>
  <c r="T41" i="5"/>
  <c r="S6" i="5"/>
  <c r="S24" i="5"/>
  <c r="T46" i="5"/>
  <c r="R25" i="5"/>
  <c r="T45" i="5"/>
  <c r="R50" i="5"/>
  <c r="T38" i="5"/>
  <c r="S7" i="5"/>
  <c r="T24" i="5"/>
  <c r="T25" i="5"/>
  <c r="T21" i="5"/>
  <c r="T22" i="5"/>
  <c r="S50" i="5"/>
  <c r="T44" i="5"/>
  <c r="S48" i="5"/>
  <c r="T50" i="5"/>
  <c r="S25" i="5"/>
  <c r="T35" i="5"/>
  <c r="T49" i="5"/>
  <c r="T48" i="5"/>
  <c r="T47" i="5"/>
  <c r="U1" i="5" l="1"/>
  <c r="R44" i="5"/>
  <c r="T3" i="5"/>
  <c r="U3" i="5"/>
  <c r="U22" i="5"/>
  <c r="S32" i="5"/>
  <c r="U31" i="5"/>
  <c r="U38" i="5"/>
  <c r="S27" i="5"/>
  <c r="T12" i="5"/>
  <c r="T36" i="5"/>
  <c r="R15" i="5"/>
  <c r="S30" i="5"/>
  <c r="S40" i="5"/>
  <c r="S36" i="5"/>
  <c r="T18" i="5"/>
  <c r="R4" i="5"/>
  <c r="T39" i="5"/>
  <c r="S35" i="5"/>
  <c r="T7" i="5"/>
  <c r="S16" i="5"/>
  <c r="S44" i="5"/>
  <c r="T27" i="5"/>
  <c r="T6" i="5"/>
  <c r="S38" i="5"/>
  <c r="T32" i="5"/>
  <c r="U39" i="5"/>
  <c r="T10" i="5"/>
  <c r="T33" i="5"/>
  <c r="R7" i="5"/>
  <c r="R40" i="5"/>
  <c r="T30" i="5"/>
  <c r="U45" i="5"/>
  <c r="U16" i="5"/>
  <c r="U13" i="5"/>
  <c r="R43" i="5"/>
  <c r="U49" i="5"/>
  <c r="S4" i="5"/>
  <c r="S13" i="5"/>
  <c r="U21" i="5"/>
  <c r="R42" i="5"/>
  <c r="U6" i="5"/>
  <c r="U9" i="5"/>
  <c r="R38" i="5"/>
  <c r="T13" i="5"/>
  <c r="S12" i="5"/>
  <c r="U27" i="5"/>
  <c r="S33" i="5"/>
  <c r="U12" i="5"/>
  <c r="S9" i="5"/>
  <c r="S41" i="5"/>
  <c r="U28" i="5"/>
  <c r="U43" i="5"/>
  <c r="R13" i="5"/>
  <c r="U47" i="5"/>
  <c r="S15" i="5"/>
  <c r="R32" i="5"/>
  <c r="U4" i="5"/>
  <c r="R6" i="5"/>
  <c r="T4" i="5"/>
  <c r="U18" i="5"/>
  <c r="S3" i="5"/>
  <c r="R19" i="5"/>
  <c r="R37" i="5"/>
  <c r="S19" i="5"/>
  <c r="U19" i="5"/>
  <c r="S37" i="5"/>
  <c r="T42" i="5"/>
  <c r="U30" i="5"/>
  <c r="R29" i="5"/>
  <c r="U10" i="5"/>
  <c r="U24" i="5"/>
  <c r="U50" i="5"/>
  <c r="R39" i="5"/>
  <c r="R18" i="5"/>
  <c r="S43" i="5"/>
  <c r="T40" i="5"/>
  <c r="S10" i="5"/>
  <c r="R16" i="5"/>
  <c r="T15" i="5"/>
  <c r="T29" i="5"/>
  <c r="U25" i="5"/>
  <c r="U36" i="5"/>
  <c r="U15" i="5"/>
  <c r="U7" i="5"/>
  <c r="T16" i="5"/>
  <c r="U42" i="5"/>
  <c r="U46" i="5"/>
  <c r="R12" i="5"/>
  <c r="S18" i="5"/>
  <c r="T37" i="5"/>
  <c r="S39" i="5"/>
  <c r="T19" i="5"/>
  <c r="U44" i="5"/>
  <c r="T28" i="5"/>
  <c r="U35" i="5"/>
  <c r="U41" i="5"/>
  <c r="R9" i="5"/>
  <c r="R10" i="5"/>
  <c r="T43" i="5"/>
  <c r="R41" i="5"/>
  <c r="R35" i="5"/>
  <c r="S29" i="5"/>
  <c r="U48" i="5"/>
  <c r="S42" i="5"/>
  <c r="T9" i="5"/>
  <c r="V1" i="5" l="1"/>
  <c r="U32" i="5"/>
  <c r="V50" i="5"/>
  <c r="V15" i="5"/>
  <c r="V45" i="5"/>
  <c r="U29" i="5"/>
  <c r="V19" i="5"/>
  <c r="V44" i="5"/>
  <c r="V36" i="5"/>
  <c r="V46" i="5"/>
  <c r="V27" i="5"/>
  <c r="V22" i="5"/>
  <c r="V4" i="5"/>
  <c r="V21" i="5"/>
  <c r="V48" i="5"/>
  <c r="V24" i="5"/>
  <c r="V25" i="5"/>
  <c r="V38" i="5"/>
  <c r="V41" i="5"/>
  <c r="V35" i="5"/>
  <c r="V39" i="5"/>
  <c r="V47" i="5"/>
  <c r="V49" i="5"/>
  <c r="W1" i="5" l="1"/>
  <c r="W31" i="5"/>
  <c r="W13" i="5"/>
  <c r="W49" i="5"/>
  <c r="W21" i="5"/>
  <c r="W16" i="5"/>
  <c r="W43" i="5"/>
  <c r="W44" i="5"/>
  <c r="V12" i="5"/>
  <c r="V32" i="5"/>
  <c r="W30" i="5"/>
  <c r="W50" i="5"/>
  <c r="V7" i="5"/>
  <c r="W3" i="5"/>
  <c r="W19" i="5"/>
  <c r="V42" i="5"/>
  <c r="V9" i="5"/>
  <c r="W15" i="5"/>
  <c r="V37" i="5"/>
  <c r="W33" i="5"/>
  <c r="W46" i="5"/>
  <c r="W45" i="5"/>
  <c r="V33" i="5"/>
  <c r="V34" i="5"/>
  <c r="W9" i="5"/>
  <c r="W34" i="5"/>
  <c r="W24" i="5"/>
  <c r="W6" i="5"/>
  <c r="W27" i="5"/>
  <c r="V18" i="5"/>
  <c r="V40" i="5"/>
  <c r="W37" i="5"/>
  <c r="W35" i="5"/>
  <c r="V31" i="5"/>
  <c r="V30" i="5"/>
  <c r="W25" i="5"/>
  <c r="V16" i="5"/>
  <c r="V29" i="5"/>
  <c r="W18" i="5"/>
  <c r="W41" i="5"/>
  <c r="V3" i="5"/>
  <c r="W4" i="5"/>
  <c r="W36" i="5"/>
  <c r="W48" i="5"/>
  <c r="W12" i="5"/>
  <c r="W38" i="5"/>
  <c r="V10" i="5"/>
  <c r="W47" i="5"/>
  <c r="W28" i="5"/>
  <c r="W7" i="5"/>
  <c r="V13" i="5"/>
  <c r="W39" i="5"/>
  <c r="V6" i="5"/>
  <c r="V43" i="5"/>
  <c r="W22" i="5"/>
  <c r="X1" i="5" l="1"/>
  <c r="X24" i="5"/>
  <c r="X21" i="5"/>
  <c r="X22" i="5"/>
  <c r="W32" i="5"/>
  <c r="X25" i="5"/>
  <c r="X44" i="5"/>
  <c r="X38" i="5"/>
  <c r="X18" i="5"/>
  <c r="W40" i="5"/>
  <c r="X48" i="5"/>
  <c r="X45" i="5"/>
  <c r="X49" i="5"/>
  <c r="W42" i="5"/>
  <c r="X50" i="5"/>
  <c r="W29" i="5"/>
  <c r="X37" i="5"/>
  <c r="X19" i="5"/>
  <c r="X35" i="5"/>
  <c r="X46" i="5"/>
  <c r="X31" i="5"/>
  <c r="X41" i="5"/>
  <c r="W10" i="5"/>
  <c r="X47" i="5"/>
  <c r="Y1" i="5" l="1"/>
  <c r="Y10" i="5"/>
  <c r="Y24" i="5"/>
  <c r="X43" i="5"/>
  <c r="Y9" i="5"/>
  <c r="Y13" i="5"/>
  <c r="Y46" i="5"/>
  <c r="Y35" i="5"/>
  <c r="X10" i="5"/>
  <c r="Y6" i="5"/>
  <c r="Y4" i="5"/>
  <c r="Y39" i="5"/>
  <c r="Y38" i="5"/>
  <c r="X15" i="5"/>
  <c r="Y30" i="5"/>
  <c r="Y37" i="5"/>
  <c r="Y27" i="5"/>
  <c r="X33" i="5"/>
  <c r="X9" i="5"/>
  <c r="Y7" i="5"/>
  <c r="Y16" i="5"/>
  <c r="X36" i="5"/>
  <c r="Y28" i="5"/>
  <c r="X30" i="5"/>
  <c r="X40" i="5"/>
  <c r="X32" i="5"/>
  <c r="X29" i="5"/>
  <c r="X3" i="5"/>
  <c r="Y25" i="5"/>
  <c r="Y12" i="5"/>
  <c r="X28" i="5"/>
  <c r="X13" i="5"/>
  <c r="Y44" i="5"/>
  <c r="X12" i="5"/>
  <c r="Y21" i="5"/>
  <c r="X7" i="5"/>
  <c r="Y43" i="5"/>
  <c r="Y45" i="5"/>
  <c r="X4" i="5"/>
  <c r="Y15" i="5"/>
  <c r="Y41" i="5"/>
  <c r="X6" i="5"/>
  <c r="Y40" i="5"/>
  <c r="X34" i="5"/>
  <c r="Y50" i="5"/>
  <c r="X16" i="5"/>
  <c r="Y36" i="5"/>
  <c r="Y48" i="5"/>
  <c r="Y33" i="5"/>
  <c r="X27" i="5"/>
  <c r="X42" i="5"/>
  <c r="Y22" i="5"/>
  <c r="Y47" i="5"/>
  <c r="Y49" i="5"/>
  <c r="X39" i="5"/>
  <c r="Z1" i="5" l="1"/>
  <c r="Z13" i="5"/>
  <c r="Z46" i="5"/>
  <c r="Z43" i="5"/>
  <c r="Z48" i="5"/>
  <c r="Z39" i="5"/>
  <c r="Z7" i="5"/>
  <c r="Z40" i="5"/>
  <c r="Y34" i="5"/>
  <c r="Z33" i="5"/>
  <c r="Z10" i="5"/>
  <c r="Z35" i="5"/>
  <c r="Y42" i="5"/>
  <c r="Z6" i="5"/>
  <c r="Z38" i="5"/>
  <c r="Z12" i="5"/>
  <c r="Z19" i="5"/>
  <c r="Z47" i="5"/>
  <c r="Z34" i="5"/>
  <c r="Z37" i="5"/>
  <c r="Z24" i="5"/>
  <c r="Z4" i="5"/>
  <c r="Z27" i="5"/>
  <c r="Z9" i="5"/>
  <c r="Z21" i="5"/>
  <c r="Z49" i="5"/>
  <c r="Z42" i="5"/>
  <c r="Z30" i="5"/>
  <c r="Z3" i="5"/>
  <c r="Y32" i="5"/>
  <c r="Y19" i="5"/>
  <c r="Z41" i="5"/>
  <c r="Z25" i="5"/>
  <c r="Z22" i="5"/>
  <c r="Z31" i="5"/>
  <c r="Z44" i="5"/>
  <c r="Y29" i="5"/>
  <c r="Y31" i="5"/>
  <c r="Y3" i="5"/>
  <c r="Z45" i="5"/>
  <c r="Z28" i="5"/>
  <c r="Z16" i="5"/>
  <c r="Y18" i="5"/>
  <c r="Z50" i="5"/>
  <c r="AA1" i="5" l="1"/>
  <c r="AA50" i="5"/>
  <c r="Z15" i="5"/>
  <c r="AA46" i="5"/>
  <c r="AA12" i="5"/>
  <c r="AA47" i="5"/>
  <c r="AA37" i="5"/>
  <c r="AA40" i="5"/>
  <c r="AA38" i="5"/>
  <c r="AA35" i="5"/>
  <c r="Z18" i="5"/>
  <c r="AA42" i="5"/>
  <c r="Z36" i="5"/>
  <c r="AA3" i="5"/>
  <c r="AA44" i="5"/>
  <c r="Z32" i="5"/>
  <c r="AA49" i="5"/>
  <c r="AA4" i="5"/>
  <c r="AA45" i="5"/>
  <c r="AA48" i="5"/>
  <c r="AA21" i="5"/>
  <c r="AA24" i="5"/>
  <c r="AA16" i="5"/>
  <c r="AA13" i="5"/>
  <c r="Z29" i="5"/>
  <c r="AA22" i="5"/>
  <c r="AA25" i="5"/>
  <c r="AA41" i="5"/>
  <c r="AB1" i="5" l="1"/>
  <c r="AB6" i="5"/>
  <c r="AB10" i="5"/>
  <c r="AB4" i="5"/>
  <c r="AB9" i="5"/>
  <c r="AA31" i="5"/>
  <c r="AA43" i="5"/>
  <c r="AB45" i="5"/>
  <c r="AA36" i="5"/>
  <c r="AA15" i="5"/>
  <c r="AA6" i="5"/>
  <c r="AB15" i="5"/>
  <c r="AB3" i="5"/>
  <c r="AA10" i="5"/>
  <c r="AB48" i="5"/>
  <c r="AA18" i="5"/>
  <c r="AB37" i="5"/>
  <c r="AA19" i="5"/>
  <c r="AB27" i="5"/>
  <c r="AB42" i="5"/>
  <c r="AB22" i="5"/>
  <c r="AB47" i="5"/>
  <c r="AA9" i="5"/>
  <c r="AB12" i="5"/>
  <c r="AA27" i="5"/>
  <c r="AB18" i="5"/>
  <c r="AB39" i="5"/>
  <c r="AB49" i="5"/>
  <c r="AB44" i="5"/>
  <c r="AB29" i="5"/>
  <c r="AB43" i="5"/>
  <c r="AB35" i="5"/>
  <c r="AA7" i="5"/>
  <c r="AB21" i="5"/>
  <c r="AB13" i="5"/>
  <c r="AB38" i="5"/>
  <c r="AB46" i="5"/>
  <c r="AA39" i="5"/>
  <c r="AB24" i="5"/>
  <c r="AB19" i="5"/>
  <c r="AA33" i="5"/>
  <c r="AA32" i="5"/>
  <c r="AB40" i="5"/>
  <c r="AA29" i="5"/>
  <c r="AB7" i="5"/>
  <c r="AB50" i="5"/>
  <c r="AB36" i="5"/>
  <c r="AB30" i="5"/>
  <c r="AA30" i="5"/>
  <c r="AB41" i="5"/>
  <c r="AB16" i="5"/>
  <c r="AB33" i="5"/>
  <c r="AB32" i="5"/>
  <c r="AB25" i="5"/>
  <c r="AC1" i="5" l="1"/>
  <c r="AC9" i="5"/>
  <c r="AC33" i="5"/>
  <c r="AC40" i="5"/>
  <c r="AC48" i="5"/>
  <c r="AC24" i="5"/>
  <c r="AC45" i="5"/>
  <c r="AC6" i="5"/>
  <c r="AC27" i="5"/>
  <c r="AC16" i="5"/>
  <c r="AC10" i="5"/>
  <c r="AC46" i="5"/>
  <c r="AC22" i="5"/>
  <c r="AC31" i="5"/>
  <c r="AC36" i="5"/>
  <c r="AC38" i="5"/>
  <c r="AC37" i="5"/>
  <c r="AC4" i="5"/>
  <c r="AC35" i="5"/>
  <c r="AC21" i="5"/>
  <c r="AC49" i="5"/>
  <c r="AC19" i="5"/>
  <c r="AC13" i="5"/>
  <c r="AC32" i="5"/>
  <c r="AC7" i="5"/>
  <c r="AC50" i="5"/>
  <c r="AC39" i="5"/>
  <c r="AC12" i="5"/>
  <c r="AC3" i="5"/>
  <c r="AC18" i="5"/>
  <c r="AC29" i="5"/>
  <c r="AC34" i="5"/>
  <c r="AC42" i="5"/>
  <c r="AC47" i="5"/>
  <c r="AC44" i="5"/>
  <c r="AC30" i="5"/>
  <c r="AC43" i="5"/>
  <c r="AC15" i="5"/>
  <c r="AC41" i="5"/>
  <c r="AC25" i="5"/>
  <c r="AD50" i="5" l="1"/>
  <c r="AD47" i="5"/>
  <c r="AD41" i="5"/>
  <c r="AD44" i="5"/>
  <c r="AD38" i="5"/>
  <c r="AD35" i="5"/>
  <c r="O22" i="5"/>
  <c r="O16" i="5"/>
  <c r="AD39" i="5"/>
  <c r="AD42" i="5"/>
  <c r="AD43" i="5"/>
  <c r="O7" i="5"/>
  <c r="O19" i="5"/>
  <c r="O13" i="5"/>
  <c r="AD32" i="5"/>
  <c r="O10" i="5"/>
  <c r="U33" i="5"/>
  <c r="O43" i="5" l="1"/>
  <c r="O44" i="5" s="1"/>
  <c r="AD45" i="5"/>
  <c r="U34" i="5"/>
  <c r="U40" i="5"/>
  <c r="V28" i="5"/>
  <c r="U37" i="5"/>
  <c r="AD37" i="5" l="1"/>
  <c r="AD40" i="5"/>
  <c r="O40" i="5" s="1"/>
  <c r="O41" i="5" s="1"/>
  <c r="T31" i="5"/>
  <c r="T34" i="5"/>
  <c r="AD29" i="5" l="1"/>
  <c r="R46" i="5"/>
  <c r="S34" i="5"/>
  <c r="AD46" i="5" l="1"/>
  <c r="O46" i="5" s="1"/>
  <c r="O47" i="5" s="1"/>
  <c r="S49" i="5"/>
  <c r="D19" i="3" l="1"/>
  <c r="R33" i="5"/>
  <c r="R30" i="5"/>
  <c r="R48" i="5"/>
  <c r="R36" i="5"/>
  <c r="R3" i="5"/>
  <c r="R24" i="5"/>
  <c r="R27" i="5"/>
  <c r="AD30" i="5" l="1"/>
  <c r="AD36" i="5"/>
  <c r="O37" i="5" s="1"/>
  <c r="AD33" i="5"/>
  <c r="O25" i="5"/>
  <c r="AD48" i="5"/>
  <c r="O4" i="5"/>
  <c r="AD27" i="5"/>
  <c r="D37" i="3"/>
  <c r="R28" i="5"/>
  <c r="R49" i="5"/>
  <c r="R31" i="5"/>
  <c r="R34" i="5"/>
  <c r="AD49" i="5" l="1"/>
  <c r="O49" i="5" s="1"/>
  <c r="O50" i="5" s="1"/>
  <c r="O38" i="5"/>
  <c r="AB31" i="5"/>
  <c r="S31" i="5"/>
  <c r="AC28" i="5"/>
  <c r="AA28" i="5"/>
  <c r="AA34" i="5"/>
  <c r="AB34" i="5"/>
  <c r="AB28" i="5"/>
  <c r="S28" i="5"/>
  <c r="AD31" i="5" l="1"/>
  <c r="O31" i="5" s="1"/>
  <c r="AD28" i="5"/>
  <c r="O28" i="5" s="1"/>
  <c r="O29" i="5" s="1"/>
  <c r="AD34" i="5"/>
  <c r="O34" i="5" s="1"/>
  <c r="O35" i="5" s="1"/>
  <c r="O3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PREVOST Benoit</author>
    <author>MOUGEL Romain</author>
    <author>GLUCHOWSKI Guillaume</author>
    <author>flefebvre</author>
  </authors>
  <commentList>
    <comment ref="I5" authorId="0" shapeId="0" xr:uid="{00000000-0006-0000-0300-000001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J5" authorId="0" shapeId="0" xr:uid="{00000000-0006-0000-0300-000002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L5" authorId="0" shapeId="0" xr:uid="{00000000-0006-0000-0300-000003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M5" authorId="0" shapeId="0" xr:uid="{00000000-0006-0000-0300-000004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G6" authorId="1" shapeId="0" xr:uid="{00000000-0006-0000-0300-000005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H6" authorId="1" shapeId="0" xr:uid="{00000000-0006-0000-0300-000006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J6" authorId="0" shapeId="0" xr:uid="{00000000-0006-0000-0300-000007000000}">
      <text>
        <r>
          <rPr>
            <b/>
            <sz val="9"/>
            <color indexed="81"/>
            <rFont val="Tahoma"/>
            <family val="2"/>
          </rPr>
          <t xml:space="preserve">Information complémentaire
</t>
        </r>
        <r>
          <rPr>
            <sz val="9"/>
            <color indexed="81"/>
            <rFont val="Tahoma"/>
            <family val="2"/>
          </rPr>
          <t>Organe de mesure : venturi, lame, boite d'engouffremment,…
Pour les canaux : le dimensionnement concernent également les canaux d'approche et de fuite</t>
        </r>
      </text>
    </comment>
    <comment ref="K6" authorId="1" shapeId="0" xr:uid="{00000000-0006-0000-0300-000008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L6" authorId="1" shapeId="0" xr:uid="{00000000-0006-0000-0300-000009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B7" authorId="0" shapeId="0" xr:uid="{00000000-0006-0000-0300-00000A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est à réaliser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E7" authorId="0" shapeId="0" xr:uid="{00000000-0006-0000-0300-00000B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J7" authorId="0" shapeId="0" xr:uid="{00000000-0006-0000-0300-00000D000000}">
      <text>
        <r>
          <rPr>
            <b/>
            <sz val="9"/>
            <color indexed="81"/>
            <rFont val="Tahoma"/>
            <family val="2"/>
          </rPr>
          <t xml:space="preserve">Information complémentaire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"bouger".</t>
        </r>
      </text>
    </comment>
    <comment ref="B8" authorId="0" shapeId="0" xr:uid="{00000000-0006-0000-0300-00000F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E8" authorId="0" shapeId="0" xr:uid="{1FE8732F-6B3E-40A7-A97F-6DD0611CB781}">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F8" authorId="0" shapeId="0" xr:uid="{00000000-0006-0000-0300-000011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G8" authorId="0" shapeId="0" xr:uid="{00000000-0006-0000-0300-000012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J8" authorId="0" shapeId="0" xr:uid="{00000000-0006-0000-0300-000013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K8" authorId="0" shapeId="0" xr:uid="{00000000-0006-0000-0300-000014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M8" authorId="1" shapeId="0" xr:uid="{00000000-0006-0000-0300-000015000000}">
      <text>
        <r>
          <rPr>
            <b/>
            <sz val="9"/>
            <color indexed="81"/>
            <rFont val="Tahoma"/>
            <family val="2"/>
          </rPr>
          <t>MOUGEL Romain:</t>
        </r>
        <r>
          <rPr>
            <sz val="9"/>
            <color indexed="81"/>
            <rFont val="Tahoma"/>
            <family val="2"/>
          </rPr>
          <t xml:space="preserve">
</t>
        </r>
        <r>
          <rPr>
            <sz val="9"/>
            <color indexed="81"/>
            <rFont val="Calibri"/>
            <family val="2"/>
          </rPr>
          <t xml:space="preserve">≥50 mL?
Fidélité ≤ 5%
Exactitude ≤ 10%
Sur au moins 3 essais
</t>
        </r>
      </text>
    </comment>
    <comment ref="B9" authorId="0" shapeId="0" xr:uid="{00000000-0006-0000-0300-000016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E9" authorId="0" shapeId="0" xr:uid="{4E13C86C-C07F-4E60-AD0F-E6AC43C76309}">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F9" authorId="0" shapeId="0" xr:uid="{520A0E85-C97F-4DC7-9217-24034CE2E59F}">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G9" authorId="0" shapeId="0" xr:uid="{41FD418B-ADF3-4EC9-B6B8-34CFD18311F6}">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H9" authorId="0" shapeId="0" xr:uid="{727B2E36-E017-46A1-AA13-294392D96712}">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J9" authorId="0" shapeId="0" xr:uid="{00000000-0006-0000-0300-00001B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L9" authorId="1" shapeId="0" xr:uid="{00000000-0006-0000-0300-00001C000000}">
      <text>
        <r>
          <rPr>
            <b/>
            <sz val="9"/>
            <color indexed="81"/>
            <rFont val="Tahoma"/>
            <family val="2"/>
          </rPr>
          <t>MOUGEL Romain:</t>
        </r>
        <r>
          <rPr>
            <sz val="9"/>
            <color indexed="81"/>
            <rFont val="Tahoma"/>
            <family val="2"/>
          </rPr>
          <t xml:space="preserve">
D’où viennent ces critères?
Référence?</t>
        </r>
      </text>
    </comment>
    <comment ref="M10" authorId="2" shapeId="0" xr:uid="{00000000-0006-0000-0300-00001D000000}">
      <text>
        <r>
          <rPr>
            <b/>
            <sz val="9"/>
            <color indexed="81"/>
            <rFont val="Tahoma"/>
            <family val="2"/>
          </rPr>
          <t>GLUCHOWSKI Guillaume:</t>
        </r>
        <r>
          <rPr>
            <sz val="9"/>
            <color indexed="81"/>
            <rFont val="Tahoma"/>
            <family val="2"/>
          </rPr>
          <t xml:space="preserve">
Nécessité de définir clairement ce qui est constitutif d'un "évènement exceptionnel" </t>
        </r>
      </text>
    </comment>
    <comment ref="B11" authorId="0" shapeId="0" xr:uid="{00000000-0006-0000-0300-00001E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E11" authorId="0" shapeId="0" xr:uid="{00000000-0006-0000-0300-00001F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J11" authorId="0" shapeId="0" xr:uid="{00000000-0006-0000-0300-000023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B12" authorId="0" shapeId="0" xr:uid="{00000000-0006-0000-0300-000024000000}">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E12" authorId="0" shapeId="0" xr:uid="{D70346AB-0018-47F3-8942-66FCBDF2E5F4}">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F12" authorId="0" shapeId="0" xr:uid="{46115223-D9B2-4EC6-AD0B-B3F5601F27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G12" authorId="0" shapeId="0" xr:uid="{3FB22640-789D-4266-AE34-ABB6EF61AFEF}">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H12" authorId="0" shapeId="0" xr:uid="{DB155421-B9C8-4DA2-8EE6-1804A02761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J12" authorId="0" shapeId="0" xr:uid="{314E75CE-58BB-4371-9FD9-AB3DAACB5CB2}">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M13" authorId="3" shapeId="0" xr:uid="{00000000-0006-0000-0300-000029000000}">
      <text>
        <r>
          <rPr>
            <b/>
            <sz val="9"/>
            <color indexed="81"/>
            <rFont val="Tahoma"/>
            <family val="2"/>
          </rPr>
          <t xml:space="preserve">flefebvre: </t>
        </r>
        <r>
          <rPr>
            <sz val="9"/>
            <color indexed="81"/>
            <rFont val="Tahoma"/>
            <family val="2"/>
          </rPr>
          <t xml:space="preserve">le préleveur est mis en service pendant le contrôle ?
</t>
        </r>
      </text>
    </comment>
    <comment ref="B31" authorId="0" shapeId="0" xr:uid="{00000000-0006-0000-0300-00002A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E31" authorId="0" shapeId="0" xr:uid="{00000000-0006-0000-0300-00002B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F31" authorId="0" shapeId="0" xr:uid="{00000000-0006-0000-0300-00002C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G31" authorId="0" shapeId="0" xr:uid="{00000000-0006-0000-0300-00002D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PREVOST Benoit</author>
  </authors>
  <commentList>
    <comment ref="R1" authorId="0" shapeId="0" xr:uid="{00000000-0006-0000-0400-000001000000}">
      <text>
        <r>
          <rPr>
            <b/>
            <sz val="9"/>
            <color indexed="81"/>
            <rFont val="Tahoma"/>
            <family val="2"/>
          </rPr>
          <t>PREVOST Benoit:</t>
        </r>
        <r>
          <rPr>
            <sz val="9"/>
            <color indexed="81"/>
            <rFont val="Tahoma"/>
            <family val="2"/>
          </rPr>
          <t xml:space="preserve">
numéro de ligne du point 1 (Q)</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tc={B4132B75-E79F-4C91-84CF-E3DED874F9F6}</author>
  </authors>
  <commentList>
    <comment ref="J25" authorId="0" shapeId="0" xr:uid="{B4132B75-E79F-4C91-84CF-E3DED874F9F6}">
      <text>
        <r>
          <rPr>
            <sz val="10"/>
            <color theme="1"/>
            <rFont val="Arial"/>
            <family val="2"/>
          </rPr>
          <t>[Threaded comment]
Your version of Excel allows you to read this threaded comment; however, any edits to it will get removed if the file is opened in a newer version of Excel. Learn more: https://go.microsoft.com/fwlink/?linkid=870924
Comment:
    En attente du retour de RMC si % ou mg/l</t>
        </r>
      </text>
    </comment>
  </commentList>
</comments>
</file>

<file path=xl/sharedStrings.xml><?xml version="1.0" encoding="utf-8"?>
<sst xmlns="http://schemas.openxmlformats.org/spreadsheetml/2006/main" count="610" uniqueCount="237">
  <si>
    <t>Evaluation controleur</t>
  </si>
  <si>
    <t>Q</t>
  </si>
  <si>
    <t>Point 1</t>
  </si>
  <si>
    <t>Point 2</t>
  </si>
  <si>
    <t>Point 3</t>
  </si>
  <si>
    <t>Code</t>
  </si>
  <si>
    <t>Prel</t>
  </si>
  <si>
    <t>Point 4</t>
  </si>
  <si>
    <t>Point 5</t>
  </si>
  <si>
    <t>Point 6</t>
  </si>
  <si>
    <t>Point 7</t>
  </si>
  <si>
    <t>Point 8</t>
  </si>
  <si>
    <t>Point 9</t>
  </si>
  <si>
    <t>Point 10</t>
  </si>
  <si>
    <t>Point 11</t>
  </si>
  <si>
    <t>Point 12</t>
  </si>
  <si>
    <t>Libellé du point</t>
  </si>
  <si>
    <t>Code SANDRE</t>
  </si>
  <si>
    <t>Caisson</t>
  </si>
  <si>
    <t>Clapet</t>
  </si>
  <si>
    <t>Libellé des critères " MESURE DE DEBIT "</t>
  </si>
  <si>
    <t>Pts</t>
  </si>
  <si>
    <t>Choix LISTE</t>
  </si>
  <si>
    <t>Commentaire</t>
  </si>
  <si>
    <t>Evaluation finale controleur</t>
  </si>
  <si>
    <t>Score</t>
  </si>
  <si>
    <t>Libellé des critères "PRELEVEMENT D'ECHANTILLONS"</t>
  </si>
  <si>
    <t>Paramètres</t>
  </si>
  <si>
    <t>DBO5</t>
  </si>
  <si>
    <t>DCO</t>
  </si>
  <si>
    <t>ST DCO</t>
  </si>
  <si>
    <t>COT</t>
  </si>
  <si>
    <t>MEST</t>
  </si>
  <si>
    <t>NKJ (N)</t>
  </si>
  <si>
    <t>NH4 (NH4)</t>
  </si>
  <si>
    <t>NO2 (NO2)</t>
  </si>
  <si>
    <t>NO3 (NO3)</t>
  </si>
  <si>
    <t>NGL</t>
  </si>
  <si>
    <t>PT</t>
  </si>
  <si>
    <t>AOX</t>
  </si>
  <si>
    <t>As</t>
  </si>
  <si>
    <t>Cd</t>
  </si>
  <si>
    <t>Cr</t>
  </si>
  <si>
    <t>Cu</t>
  </si>
  <si>
    <t>Hg</t>
  </si>
  <si>
    <t>Ni</t>
  </si>
  <si>
    <t>Pb</t>
  </si>
  <si>
    <t>Zn</t>
  </si>
  <si>
    <t>MS</t>
  </si>
  <si>
    <t>Oui</t>
  </si>
  <si>
    <t>A4</t>
  </si>
  <si>
    <t>Non contrôlé</t>
  </si>
  <si>
    <t>Non validé</t>
  </si>
  <si>
    <t>LIBELLES CRITERES</t>
  </si>
  <si>
    <t>N°</t>
  </si>
  <si>
    <t>Canal Venturi</t>
  </si>
  <si>
    <t>Débitmètre électromagnétique (eau)</t>
  </si>
  <si>
    <t>Débitmètre électromagnétique (boue/MDV)</t>
  </si>
  <si>
    <t>Seuil</t>
  </si>
  <si>
    <t>Loi COACHs</t>
  </si>
  <si>
    <t>Modélisation</t>
  </si>
  <si>
    <t>Débitmètre électromagnétique partiellement plein</t>
  </si>
  <si>
    <t>Hauteur/Vitesse</t>
  </si>
  <si>
    <t>Détecteur de surverse</t>
  </si>
  <si>
    <t>Préleveur Automatique</t>
  </si>
  <si>
    <t>Vanne de prélèvement asservie</t>
  </si>
  <si>
    <t>Prélèvement ponctuel</t>
  </si>
  <si>
    <t>Présence d'un écoulement lors du contrôle ?</t>
  </si>
  <si>
    <r>
      <t xml:space="preserve">Ce point est-il associé à une mesure de débit? </t>
    </r>
    <r>
      <rPr>
        <i/>
        <sz val="8"/>
        <rFont val="Arial"/>
        <family val="2"/>
      </rPr>
      <t>(Exemple : détection de surverse modifant la fréquence du pas d'enregistrement lors de surverse ou mesure installée en redondance)</t>
    </r>
  </si>
  <si>
    <t>Prélèvement sur un point présentant un écoulement permanent (entrée/sortie) ?</t>
  </si>
  <si>
    <t>L'accès à l'ouvrage et aux équipements de mesure se fait-il en toute sécurité pour les agents en charge des opérations de contrôles et d'entretien... ?</t>
  </si>
  <si>
    <t>Le dimensionnement de l'organe de mesure, y compris pour les canaux d'approche et de fuite, est-il adapté vis-à-vis de l'étendue des débits à mesurer ?</t>
  </si>
  <si>
    <t>Le débitmètre est-il adapté vis à vis de l'étendue des débits à mesurer et installé conformément aux normes en vigueur et/ou aux prescriptions du constructeur ?</t>
  </si>
  <si>
    <t>Le dimensionnement de l'organe de mesure y compris pour les canaux d'approche et de fuite, est-il adapté vis-à-vis de l'étendue des débits à mesurer ?</t>
  </si>
  <si>
    <t>Le dimensionnement du caisson et notamment son échancrure de mesure est-elle adaptée vis-à-vis de l'étendue des débits à mesurer ?</t>
  </si>
  <si>
    <t>L'implantation du capteur, respecte t-elle les prescriptions définies dans l'étude loi COACHs ?</t>
  </si>
  <si>
    <t>L'implantation du ou des capteurs, respecte t-elle les prescriptions définies dans l'étude spécifique ?</t>
  </si>
  <si>
    <t>Les caractéristiques du clapet sont-elles adaptées vis-à-vis de l'étendue des débits à mesurer ?</t>
  </si>
  <si>
    <t>L'implantation du capteur de hauteur, respecte t-elle les normes en vigueur et/ou les prescriptions du constructeur ?</t>
  </si>
  <si>
    <t>L'implantation du capteur respecte t-elle les normes en vigueur et/ou les prescriptions des constructeurs ?</t>
  </si>
  <si>
    <t>Le point de prélèvement est-il correctement implanté et situé dans un milieu homogène et brassé ?</t>
  </si>
  <si>
    <t>Le point de prélèvement est-il correctement implanté ?</t>
  </si>
  <si>
    <t>Le point de prélèvement est-il correctement implanté (notamment pour les robinets) ?</t>
  </si>
  <si>
    <t>Est ce que l'organe de mesure, y compris les canaux d'approche et de fuite, sont-ils déformés (*) ? Dans l'affirmative, est ce que la déformation a un impact significatif sur la mesure de débit ?
(*) préciser en commentaire la nature de la déformation et fournir si possible des photos</t>
  </si>
  <si>
    <r>
      <t xml:space="preserve">Si une mesure comparative est possible, l'écart entre les résultats de mesures obtenus sur le point de mesure, et de manière déportée d'une part, et par l'organisme de contrôle d'autre part, est-il cohérent (EMT </t>
    </r>
    <r>
      <rPr>
        <sz val="8"/>
        <color theme="0"/>
        <rFont val="Calibri"/>
        <family val="2"/>
      </rPr>
      <t>±</t>
    </r>
    <r>
      <rPr>
        <u/>
        <sz val="8"/>
        <color theme="0"/>
        <rFont val="Arial"/>
        <family val="2"/>
      </rPr>
      <t xml:space="preserve"> </t>
    </r>
    <r>
      <rPr>
        <sz val="8"/>
        <color theme="0"/>
        <rFont val="Arial"/>
        <family val="2"/>
      </rPr>
      <t>5%) ? Pour les volumes &lt; 10 m</t>
    </r>
    <r>
      <rPr>
        <vertAlign val="superscript"/>
        <sz val="8"/>
        <color theme="0"/>
        <rFont val="Arial"/>
        <family val="2"/>
      </rPr>
      <t>3</t>
    </r>
    <r>
      <rPr>
        <sz val="8"/>
        <color theme="0"/>
        <rFont val="Arial"/>
        <family val="2"/>
      </rPr>
      <t xml:space="preserve">, le fonctionnement sera apprécié par l'intervenant.
</t>
    </r>
  </si>
  <si>
    <r>
      <t>Si une mesure comparative est possible, l'écart entre les résultats de mesures obtenus sur le point de mesure, et de manière déportée d'une part, et par l'organisme de contrôle d'autre part, est-il cohérent (EMT ± 10%) ? Pour les volumes &lt; 10 m</t>
    </r>
    <r>
      <rPr>
        <vertAlign val="superscript"/>
        <sz val="8"/>
        <color theme="0"/>
        <rFont val="Arial"/>
        <family val="2"/>
      </rPr>
      <t>3</t>
    </r>
    <r>
      <rPr>
        <sz val="8"/>
        <color theme="0"/>
        <rFont val="Arial"/>
        <family val="2"/>
      </rPr>
      <t xml:space="preserve">, le fonctionnement sera apprécié par l'intervenant.
</t>
    </r>
  </si>
  <si>
    <t>Les conditions de mise en place de l'organe de mesure et des capteurs associés, sont-elles conformes aux normes en vigueur et/ou aux prescriptions des constructeurs ?</t>
  </si>
  <si>
    <t xml:space="preserve">Les conditions de mise en place du caisson et des capteurs associés, sont-elles conformes aux normes en vigueur et/ou aux prescriptions des constructeurs ? </t>
  </si>
  <si>
    <t xml:space="preserve">Les conditions limites d'application de la loi, sont-elles conformes aux conditions définies dans l'étude loi COACHs ? (pente, orifice, exutoire, clapet...
</t>
  </si>
  <si>
    <t xml:space="preserve">Les conditions de mise en œuvre de la loi, sont-elles conformes aux caractéristiques initiales des ouvrages définies dans l'étude spécifique?
(Pas de modification de génie civil, de régime hydraulique,…)
</t>
  </si>
  <si>
    <t xml:space="preserve">Si une mesure comparative est possible, l'écart entre les résultats de mesures obtenus sur le point de mesure, et de manière déportée d'une part, et par l'organisme de contrôle d'autre part, est-il cohérent (EMT ± 5%) ?
Pour les volumes &lt; 10 m3, le fonctionnement sera apprécié par l'intervenant.
</t>
  </si>
  <si>
    <t xml:space="preserve">Les conditions de mise en place de l'organe de mesure et des capteurs associés, sont-elles conformes aux prescriptions des constructeurs ou à l'étude spécifique ? et/ou identiques aux conditions initiales d'implantation ?
</t>
  </si>
  <si>
    <t>Les conditions de mise en place du capteur de vitesse, sont-elles conformes aux prescriptions des constructeurs ou à l'étude spécifique ?
(notamment le fonctionnement hydraulique en amont du capteur)</t>
  </si>
  <si>
    <t>La propreté et l'état d'entretien de l'organe de mesure et/ou des capteurs associés sont-ils satisfaisants ?</t>
  </si>
  <si>
    <t>Le circuit de prélèvement, y compris la boucle primaire, présente t-il un état de fonctionnement satisfaisant, son diamètre est-il ≥ à 9 mm ?</t>
  </si>
  <si>
    <t>Le dispositif de prélèvement présente t-il un état de fonctionnement satisfaisant ?</t>
  </si>
  <si>
    <t>Le point de prélèvement est-il représentatif (homogenéisé, prélevé en plusieurs points représentatifs..)?</t>
  </si>
  <si>
    <t>L'étanchéité, la propreté et l'état d'entretien de l'organe de mesure, des capteurs associés, des canaux d'approche et de fuite sont-ils satisfaisants ?</t>
  </si>
  <si>
    <t>Répondre si une mesure comparative est impossible ou que l'écart est entre 5 et 10%:
Est-ce qu'un bilan eau (entrée / sortie ou autre) peut-être établi, et est-il cohérent (EMT ± 10 %) ?</t>
  </si>
  <si>
    <r>
      <t xml:space="preserve">Répondre si une mesure comparative est impossible ou que l'écart est entre 10 et 20%:
Est-ce qu'un calcul de volume de pompage de boue peut-être établi, et est-il cohérent (EMT </t>
    </r>
    <r>
      <rPr>
        <sz val="8"/>
        <color theme="0"/>
        <rFont val="Calibri"/>
        <family val="2"/>
      </rPr>
      <t>±</t>
    </r>
    <r>
      <rPr>
        <sz val="8"/>
        <color theme="0"/>
        <rFont val="Arial"/>
        <family val="2"/>
      </rPr>
      <t xml:space="preserve"> 20 %) ?</t>
    </r>
  </si>
  <si>
    <t>L'étanchéité, la propreté et l'état d'entretien du caisson et des capteurs associés sont-ils satisfaisants ?</t>
  </si>
  <si>
    <t>La propreté et l'état d'entretien de la conduite de déversement et des capteurs associés sont-ils satisfaisants ?</t>
  </si>
  <si>
    <t>La propreté et l'état d'entretien du clapet sont-ils satisfaisants ?</t>
  </si>
  <si>
    <t>La propreté et l'état d'entretien de la conduite et des capteurs associés, sont-ils satisfaisants ?</t>
  </si>
  <si>
    <t>Le capteur de mesure est-il adapté au type d'effluent et à l'environnement rencontrés (mousses, température, condensation, déchet etc..) et présente t-il un état de fonctionnement satisfaisant ?</t>
  </si>
  <si>
    <r>
      <t xml:space="preserve">Le volume de prélèvement par cycle est-il ≥ à 50 ml et est-il répétable à </t>
    </r>
    <r>
      <rPr>
        <sz val="8"/>
        <rFont val="Calibri"/>
        <family val="2"/>
      </rPr>
      <t>±</t>
    </r>
    <r>
      <rPr>
        <sz val="8"/>
        <rFont val="Arial"/>
        <family val="2"/>
      </rPr>
      <t xml:space="preserve"> 5 % ?</t>
    </r>
  </si>
  <si>
    <t>L'asservissement est-il adapté au contexte ?</t>
  </si>
  <si>
    <t>Le dispositif de prélèvement présente t-il un état de propreté et d'entretien satisfaisant ?</t>
  </si>
  <si>
    <t xml:space="preserve">Le fonctionnement hydraulique, en amont et en aval, est-il satisfaisant ? </t>
  </si>
  <si>
    <t>Répondre si une mesure comparative est impossible ou que l'écart est entre 5 et 10% :
Est-ce qu'un contrôle électronique du débitmètre a été réalisé, et le rapport atteste-t-il d'un bon fonctionnement ?</t>
  </si>
  <si>
    <t>Répondre si une mesure comparative est impossible ou que l'écart est entre 10 et 20%:
Est-ce qu'un contrôle électronique du débitmètre a été réalisé, et le rapport atteste-t-il d'un bon fonctionnement ?</t>
  </si>
  <si>
    <t xml:space="preserve">Le fonctionnement hydraulique de l'organe de mesure, en amont et en aval, est-il satisfaisant ? </t>
  </si>
  <si>
    <t>Le fonctionnement hydraulique, en amont et en aval, est-il satisfaisant vis-à-vis de l'équipement en place ?
Si impossibilité de se prononcer = Vide
Si oui = Validé
Si non = Non validé
Si doute = Validé avec réserve</t>
  </si>
  <si>
    <r>
      <t xml:space="preserve">Si une mesure comparative directe est possible, l'écart (*) entre les résultats de mesures obtenus sur le point de mesure et de manière déportée d'une part, et par l'organisme de contrôle d'autre part, est-il </t>
    </r>
    <r>
      <rPr>
        <u/>
        <sz val="8"/>
        <color theme="0"/>
        <rFont val="Arial"/>
        <family val="2"/>
      </rPr>
      <t>&lt;</t>
    </r>
    <r>
      <rPr>
        <sz val="8"/>
        <color theme="0"/>
        <rFont val="Arial"/>
        <family val="2"/>
      </rPr>
      <t xml:space="preserve"> 5% ? (file eau)
Pour les débits &lt; 10 m3, le fonctionnement sera apprécié par l'intervenant
Si mesure comparative impossible = Sans objet
Si </t>
    </r>
    <r>
      <rPr>
        <u/>
        <sz val="8"/>
        <color theme="0"/>
        <rFont val="Arial"/>
        <family val="2"/>
      </rPr>
      <t>&lt;</t>
    </r>
    <r>
      <rPr>
        <sz val="8"/>
        <color theme="0"/>
        <rFont val="Arial"/>
        <family val="2"/>
      </rPr>
      <t>5% = Validé
Si &gt;5% = Non validé</t>
    </r>
  </si>
  <si>
    <t xml:space="preserve">L'écart entre d'une part les résultats de mesures obtenus à partir des dispositifs en place* et ceux mesurés par l'organisme de contrôle d'autre part est-il :
     ≤ à 10% pour la durée totalisée (à minima sur 20min ou 4 pas d'enregistrement)
     ≤ à +/- 1 évènement pour le nb d'évènements simulés (à minima 5 évènements) 
* Pour les données de totalisation : valeurs enregistrées en supervision ou équivalence en fonction de l'origine des données SANDRE </t>
  </si>
  <si>
    <t>La vitesse d'aspiration, y compris celle de la boucle primaire, est-elle de ≥ 0,5 m/s ?</t>
  </si>
  <si>
    <t>Pour les prélèvements réalisés sur des eaux réutilisées (A8), la stérilisation du robinet a-t-elle été effectuée?</t>
  </si>
  <si>
    <t xml:space="preserve">Le capteur de mesure est-il adapté au type d'effluent et à l'environnement rencontrés (mousses, températures, déchets, etc...) et présente t-il un état de fonctionnement satisfaisant ?
L'implantation du capteur respecte t-elle les normes en vigueur et/ou les prescriptions des constructeurs ? </t>
  </si>
  <si>
    <r>
      <t xml:space="preserve">Répondre si une mesure comparative </t>
    </r>
    <r>
      <rPr>
        <b/>
        <sz val="8"/>
        <color theme="0"/>
        <rFont val="Arial"/>
        <family val="2"/>
      </rPr>
      <t xml:space="preserve">est impossible ou que l'écart est entre 5 et 10%.
</t>
    </r>
    <r>
      <rPr>
        <sz val="8"/>
        <color theme="0"/>
        <rFont val="Arial"/>
        <family val="2"/>
      </rPr>
      <t>Si un étalonnage du débitmètre par un laboratoire accrédité est régulièrement réalisé (&lt;7ans), le rapport atteste-t-il d'un bon fonctionnement?</t>
    </r>
  </si>
  <si>
    <t xml:space="preserve">Le capteur de mesure est-il adapté au type d'effluent et à l'environnement rencontrés (mousses, température, déchets etc...) et présente t-il un état de fonctionnement satisfaisant ?
L'implantation du capteur respecte t-elle les normes en vigueur et/ou les prescriptions des constructeurs ? </t>
  </si>
  <si>
    <t>L'inclinomètre est-il adapté à l'environnement rencontrés et présente t-il un état de fonctionnement satisfaisant ?</t>
  </si>
  <si>
    <r>
      <t xml:space="preserve">Si une mesure comparative directe est possible, l'écart (*) entre les résultats de mesures obtenus sur le point de mesure et de manière déportée d'une part, et par l'organisme de contrôle d'autre part, est-il entre  5% et 10% ? (file eau)
Si mesure comparative impossible = Sans objet
Si </t>
    </r>
    <r>
      <rPr>
        <u/>
        <sz val="8"/>
        <color theme="0"/>
        <rFont val="Arial"/>
        <family val="2"/>
      </rPr>
      <t>&lt;</t>
    </r>
    <r>
      <rPr>
        <sz val="8"/>
        <color theme="0"/>
        <rFont val="Arial"/>
        <family val="2"/>
      </rPr>
      <t>10% = Validé
Si &gt;10% = Non validé (passer ensuite directement à la question 9)</t>
    </r>
  </si>
  <si>
    <t>En période de déversement, le pas de temps est-il inférieur ou égal à 5min?</t>
  </si>
  <si>
    <t>Le préleveur est-il asservi au débit, ou au volume écoulé, et assure-t-il un nombre de prélèvements égal, en moyenne, au moins à 6 (*) par heure de rejet effectif ? soit 144 prelevements unitaires par 24h.
(*) Tolérance de validation à 4/h (soit 96 prélèvements/jour), sur justification particulière (évènement exceptionnel).</t>
  </si>
  <si>
    <t/>
  </si>
  <si>
    <t>La loi hydraulique utilisée Q=f(h), est-elle correctement paramétrée et cohérente avec les caractéristiques de l'organe de mesure ?</t>
  </si>
  <si>
    <t>Si le débit est nul, le contrôle du zéro est-il cohérent ?
(si impossibilité d'avoir un débit nul =&gt; saisir "validé" et noter un commentaire).</t>
  </si>
  <si>
    <t>La loi hydraulique utilisée, est-elle correctement paramétrée et cohérente avec les caractéristiques de l'organe de mesure ou de la modélisation pré-établie ?</t>
  </si>
  <si>
    <t>Pour une hauteur d'eau &lt; 10cm, les écarts entre d'une part les résultats de mesure de hauteur obtenus à partir des dispositifs en place (sur 3 points représentatifs du fonctionnement habituel+ le 0 hydraulique) et ceux mesurés par l'organisme de contrôle d'autre part (à l'aide de cales) sont-ils tous ≤ +/-10% ? 
Pour une hauteur d’eau ≥ 10 cm, les écarts sont-ils tous ≤ +/- 5% ?</t>
  </si>
  <si>
    <t>Les écarts entre d’une part les résultats de mesure d’angle obtenus à partir des dispositifs en place (sur 3 angles représentatifs du fonctionnement habituels + le 0 hydraulique) et ceux mesurés par l’organisme de contrôle d’autre part (à partir des étalons) sont-ils tous ≤ +/-0.5° ?</t>
  </si>
  <si>
    <t>Question à répondre si une mesure comparative est impossible ou que l'écart est entre 5 et 10%.
Si un bilan eau (entrée / sortie  ou autre) ou une mesure comparative indirecte (injection d'un volume d'eau) peut-être établi et, est-il cohérent (EMT (**) ≤ 10 %) ?</t>
  </si>
  <si>
    <t>Existe t-il un dispositif de contrôle adapté pour le suivi en interne  ?</t>
  </si>
  <si>
    <t xml:space="preserve"> Les horaires de prélèvement et de totalisation des débits sont-ils synchronisés ?</t>
  </si>
  <si>
    <r>
      <rPr>
        <sz val="8"/>
        <color rgb="FF000000"/>
        <rFont val="Arial"/>
        <family val="2"/>
      </rPr>
      <t>Pour les volumes supérieurs à 50m3, l'écart entre d'une part les résultats de mesures obtenus à partir des dispositifs en place et ceux mesurés par l'organisme de contrôle d'autre part est-il ≤ 5% ?  
Pour les volumes inférieurs à 50m3, l'écart est-il ≤ 10% ?
Pour les volumes &lt;10 m</t>
    </r>
    <r>
      <rPr>
        <vertAlign val="superscript"/>
        <sz val="8"/>
        <color rgb="FF000000"/>
        <rFont val="Arial"/>
        <family val="2"/>
      </rPr>
      <t>3</t>
    </r>
    <r>
      <rPr>
        <sz val="8"/>
        <color rgb="FF000000"/>
        <rFont val="Arial"/>
        <family val="2"/>
      </rPr>
      <t>, le fonctionnement sera apprécié par l'intervenant.</t>
    </r>
  </si>
  <si>
    <t>Existe-t-il un afficheur de proximité (Débit + Volume) ?</t>
  </si>
  <si>
    <t>La loi hydraulique Q = f(h) utilisée est-elle correctement paramétrée et cohérente avec les caractéristiques de l’organe de mesure ?
Pour une hauteur d’eau &lt; 10 cm, les écarts entre d’une part les résultats de mesures de débit obtenus à partir des dispositifs en place (sur 3 points représentatifs du fonctionnement « habituels » + le 0 hydraulique) et ceux mesurés par l’organisme de contrôle d’autre part (à l’aide de cales) sont-ils tous ≤ +/-10% ?
Pour une hauteur d’eau ≥ 10 cm, les écarts sont-ils tous ≤ +/- 5% ?</t>
  </si>
  <si>
    <t>La loi hydraulique Q = f(angle) utilisée est-elle correctement paramétrée et cohérente avec les caractéristiques de l’organe de mesure ?
Les écarts entre d’une part les résultats de mesure débit obtenus à partir des dispositifs en place (sur 3 angles représentatifs du fonctionnement habituels + le 0 hydraulique) et ceux mesurés par l’organisme de contrôle d’autre part (à partir des étalons) sont-ils tous inférieurs à +/-5%°?</t>
  </si>
  <si>
    <t>Question à répondre si une mesure comparative est impossible ou que l'écart est entre 5 et 10%.
Si un contrôle électronique du débitmètre est assuré annuellement, le rapport atteste-t-il d'un bon fonctionnement?</t>
  </si>
  <si>
    <t>En période hors déversement, le pas de temps est-il inférieur ou égal à 15min?</t>
  </si>
  <si>
    <r>
      <t xml:space="preserve">La température de l'enceinte de prélèvement est-elle adaptée? Si elle est réfrigérée, sa température est-elle maîtrisée à 5°C </t>
    </r>
    <r>
      <rPr>
        <sz val="8"/>
        <rFont val="Calibri"/>
        <family val="2"/>
      </rPr>
      <t>±</t>
    </r>
    <r>
      <rPr>
        <sz val="8"/>
        <rFont val="Arial"/>
        <family val="2"/>
      </rPr>
      <t xml:space="preserve"> 3°C ?</t>
    </r>
  </si>
  <si>
    <t>Existe t-il un dispositif de contrôle adapté pour le suivi  interne et un afficheur de proximité (Hauteur + Débit + Volume) ?</t>
  </si>
  <si>
    <t xml:space="preserve"> </t>
  </si>
  <si>
    <t>Existe t-il un dispositif de contrôle adapté pour le suivi en interne  et un afficheur de proximité (Hauteur + Débit + Volume) ?</t>
  </si>
  <si>
    <t>Existe t-il un dispositif de contrôle adapté pour le suivi en interne  et un afficheur de proximité (Angle + Débit + Volume) ?</t>
  </si>
  <si>
    <t>Existe t-il un dispositif de contrôle adapté pour le suivi en interne  et un afficheur de proximité (Vitesse + Hauteur + Débit + Volume) ?</t>
  </si>
  <si>
    <t>L'écart entre le volume théorique et le volume prélevé est-il ≤ à 10% ?</t>
  </si>
  <si>
    <t>PONDERATION</t>
  </si>
  <si>
    <t>LISTE DE CHOIX</t>
  </si>
  <si>
    <t>LISTE_1 = Oui / Non</t>
  </si>
  <si>
    <t>LISTE_2 = Validé / Non Validé / Non contrôlé</t>
  </si>
  <si>
    <t>LISTE_3 = Validé / Non Validé / Non contrôlé / Validé avec réserve</t>
  </si>
  <si>
    <t>LISTE_5 = Validé / Entre 5 et 10% / Non validé (&gt;10%) / Non contrôlé</t>
  </si>
  <si>
    <t>LISTE_1</t>
  </si>
  <si>
    <t>LISTE_3</t>
  </si>
  <si>
    <t>LISTE_2</t>
  </si>
  <si>
    <t>LISTE_5</t>
  </si>
  <si>
    <t>Rang</t>
  </si>
  <si>
    <t>Equipement Q</t>
  </si>
  <si>
    <t>Equipement Prel</t>
  </si>
  <si>
    <t xml:space="preserve">Liste des statuts </t>
  </si>
  <si>
    <t>A3</t>
  </si>
  <si>
    <t>S1</t>
  </si>
  <si>
    <t>Validé</t>
  </si>
  <si>
    <t>A2</t>
  </si>
  <si>
    <t>A1</t>
  </si>
  <si>
    <t>Agréé</t>
  </si>
  <si>
    <t>R1</t>
  </si>
  <si>
    <t>Non</t>
  </si>
  <si>
    <t>Non agréé</t>
  </si>
  <si>
    <t>R2</t>
  </si>
  <si>
    <t>S2</t>
  </si>
  <si>
    <t>Validé avec réserve</t>
  </si>
  <si>
    <t>A5</t>
  </si>
  <si>
    <t>R3</t>
  </si>
  <si>
    <t>Non validé (absence d'équipement)</t>
  </si>
  <si>
    <t>A6</t>
  </si>
  <si>
    <t>Non validé (équipement insuffisant)</t>
  </si>
  <si>
    <t>A7</t>
  </si>
  <si>
    <t>S16</t>
  </si>
  <si>
    <t>A8</t>
  </si>
  <si>
    <t>S3</t>
  </si>
  <si>
    <t>S5</t>
  </si>
  <si>
    <t>S12</t>
  </si>
  <si>
    <t>S4</t>
  </si>
  <si>
    <t>Point non existant</t>
  </si>
  <si>
    <t>S13</t>
  </si>
  <si>
    <t>S19</t>
  </si>
  <si>
    <t>LISTE_4</t>
  </si>
  <si>
    <t>Entre 5 et 10%</t>
  </si>
  <si>
    <t>Non validé (&gt;10%)</t>
  </si>
  <si>
    <t>Score moyen</t>
  </si>
  <si>
    <t>Score global</t>
  </si>
  <si>
    <t>Analyse</t>
  </si>
  <si>
    <t xml:space="preserve"> COMPARATIF ANALYTIQUE : DEFINITION DES ECARTS MAXIMUM TOLERES (EMT)</t>
  </si>
  <si>
    <t>Unités</t>
  </si>
  <si>
    <t>Limites de quantification</t>
  </si>
  <si>
    <t>Seuil de comparaison</t>
  </si>
  <si>
    <t>Concentration supérieure au seuil de comparaison et   inférieure ou égale à</t>
  </si>
  <si>
    <t>Ecart Maximum Toléré</t>
  </si>
  <si>
    <t>Concentration supérieure à</t>
  </si>
  <si>
    <r>
      <t>en mg/l de O</t>
    </r>
    <r>
      <rPr>
        <vertAlign val="subscript"/>
        <sz val="10"/>
        <rFont val="Arial"/>
        <family val="2"/>
      </rPr>
      <t>2</t>
    </r>
  </si>
  <si>
    <t>en mg/l</t>
  </si>
  <si>
    <t>en mg/l de N</t>
  </si>
  <si>
    <r>
      <t>en mg/l de NH</t>
    </r>
    <r>
      <rPr>
        <vertAlign val="subscript"/>
        <sz val="10"/>
        <rFont val="Arial"/>
        <family val="2"/>
      </rPr>
      <t>4</t>
    </r>
    <r>
      <rPr>
        <vertAlign val="superscript"/>
        <sz val="10"/>
        <rFont val="Arial"/>
        <family val="2"/>
      </rPr>
      <t>+</t>
    </r>
  </si>
  <si>
    <r>
      <t>en mg/l de NO</t>
    </r>
    <r>
      <rPr>
        <vertAlign val="subscript"/>
        <sz val="10"/>
        <rFont val="Arial"/>
        <family val="2"/>
      </rPr>
      <t>2</t>
    </r>
  </si>
  <si>
    <r>
      <t>en mg/l de NO</t>
    </r>
    <r>
      <rPr>
        <vertAlign val="subscript"/>
        <sz val="10"/>
        <rFont val="Arial"/>
        <family val="2"/>
      </rPr>
      <t>3</t>
    </r>
  </si>
  <si>
    <t>en mg/l de P</t>
  </si>
  <si>
    <r>
      <t xml:space="preserve">Le cacul des écarts analytiques est effectué si l'un des deux ou les deux résultats sont au dessus du seuil de comparaison. </t>
    </r>
    <r>
      <rPr>
        <b/>
        <sz val="10"/>
        <rFont val="Arial"/>
        <family val="2"/>
      </rPr>
      <t>L'écart est calculé par rapport à la moyenne des 2 valeurs.</t>
    </r>
  </si>
  <si>
    <t xml:space="preserve"> LIMITES DE QUANTIFICATION POUR LES SDE</t>
  </si>
  <si>
    <t>Coefficient multiplicateur de la masse rejetée</t>
  </si>
  <si>
    <t>Anthracène</t>
  </si>
  <si>
    <t>0,010 µg/l</t>
  </si>
  <si>
    <t>Benzène</t>
  </si>
  <si>
    <t>1,0 µg/l</t>
  </si>
  <si>
    <t>Benzo(a)pyrène</t>
  </si>
  <si>
    <t>Benzo(b)fluoranthène</t>
  </si>
  <si>
    <t>0,005 µg/l</t>
  </si>
  <si>
    <t>Benzo(k)fluoranthène</t>
  </si>
  <si>
    <t>Benzo(ghi)pérylène</t>
  </si>
  <si>
    <t>Di(2-éthylhexyl)phtalate DEHP</t>
  </si>
  <si>
    <t>Ethylbenzène</t>
  </si>
  <si>
    <t>Fluoranthène</t>
  </si>
  <si>
    <t>Indeno(1,2,3-cd)pyrène</t>
  </si>
  <si>
    <t>Naphtalène</t>
  </si>
  <si>
    <t>0,050 µg/l</t>
  </si>
  <si>
    <t>Nonylphénols mélange</t>
  </si>
  <si>
    <t>0,5 µg/l</t>
  </si>
  <si>
    <t>p-Octylphénol mélange</t>
  </si>
  <si>
    <t>Toluène</t>
  </si>
  <si>
    <t>1 µg/l</t>
  </si>
  <si>
    <t>Tributylétain cation</t>
  </si>
  <si>
    <t>0,02 µg/l</t>
  </si>
  <si>
    <t>Xylènes</t>
  </si>
  <si>
    <t>2 µg/l</t>
  </si>
  <si>
    <t>Informations sur les équipements en place</t>
  </si>
  <si>
    <t>Code STEU</t>
  </si>
  <si>
    <t>Code 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</si>
</sst>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0"/>
      <color theme="1"/>
      <name val="Arial"/>
      <family val="2"/>
    </font>
    <font>
      <b/>
      <sz val="10"/>
      <color theme="1"/>
      <name val="Arial"/>
      <family val="2"/>
    </font>
    <font>
      <sz val="10"/>
      <color theme="0"/>
      <name val="Arial"/>
      <family val="2"/>
    </font>
    <font>
      <b/>
      <sz val="10"/>
      <name val="Arial"/>
      <family val="2"/>
    </font>
    <font>
      <sz val="8"/>
      <name val="Arial"/>
      <family val="2"/>
    </font>
    <font>
      <b/>
      <sz val="8"/>
      <color theme="0"/>
      <name val="Arial"/>
      <family val="2"/>
    </font>
    <font>
      <sz val="9"/>
      <name val="Arial"/>
      <family val="2"/>
    </font>
    <font>
      <b/>
      <sz val="9"/>
      <name val="Arial"/>
      <family val="2"/>
    </font>
    <font>
      <sz val="10"/>
      <name val="Arial"/>
      <family val="2"/>
    </font>
    <font>
      <b/>
      <sz val="9"/>
      <color indexed="81"/>
      <name val="Tahoma"/>
      <family val="2"/>
    </font>
    <font>
      <sz val="9"/>
      <color indexed="81"/>
      <name val="Tahoma"/>
      <family val="2"/>
    </font>
    <font>
      <sz val="8"/>
      <color theme="1"/>
      <name val="Arial"/>
      <family val="2"/>
    </font>
    <font>
      <b/>
      <sz val="8"/>
      <color theme="1"/>
      <name val="Arial"/>
      <family val="2"/>
    </font>
    <font>
      <b/>
      <sz val="16"/>
      <color theme="1"/>
      <name val="Arial"/>
      <family val="2"/>
    </font>
    <font>
      <b/>
      <sz val="18"/>
      <color theme="1"/>
      <name val="Arial"/>
      <family val="2"/>
    </font>
    <font>
      <sz val="9"/>
      <color indexed="81"/>
      <name val="Calibri"/>
      <family val="2"/>
    </font>
    <font>
      <sz val="8"/>
      <name val="Calibri"/>
      <family val="2"/>
    </font>
    <font>
      <sz val="18"/>
      <color theme="1"/>
      <name val="Arial"/>
      <family val="2"/>
    </font>
    <font>
      <sz val="8"/>
      <color theme="0"/>
      <name val="Arial"/>
      <family val="2"/>
    </font>
    <font>
      <sz val="10"/>
      <color theme="1"/>
      <name val="Arial"/>
      <family val="2"/>
    </font>
    <font>
      <sz val="9"/>
      <color theme="1"/>
      <name val="Arial"/>
      <family val="2"/>
    </font>
    <font>
      <i/>
      <sz val="8"/>
      <name val="Arial"/>
      <family val="2"/>
    </font>
    <font>
      <u/>
      <sz val="8"/>
      <color theme="0"/>
      <name val="Arial"/>
      <family val="2"/>
    </font>
    <font>
      <b/>
      <sz val="18"/>
      <name val="Arial"/>
      <family val="2"/>
    </font>
    <font>
      <b/>
      <sz val="26"/>
      <color theme="1"/>
      <name val="Arial"/>
      <family val="2"/>
    </font>
    <font>
      <b/>
      <sz val="12"/>
      <color indexed="9"/>
      <name val="Arial"/>
      <family val="2"/>
    </font>
    <font>
      <b/>
      <sz val="10"/>
      <color indexed="9"/>
      <name val="Arial"/>
      <family val="2"/>
    </font>
    <font>
      <b/>
      <sz val="12"/>
      <color theme="0"/>
      <name val="Arial"/>
      <family val="2"/>
    </font>
    <font>
      <sz val="10"/>
      <color indexed="9"/>
      <name val="Arial"/>
      <family val="2"/>
    </font>
    <font>
      <vertAlign val="subscript"/>
      <sz val="10"/>
      <name val="Arial"/>
      <family val="2"/>
    </font>
    <font>
      <sz val="10"/>
      <color indexed="8"/>
      <name val="Arial"/>
      <family val="2"/>
    </font>
    <font>
      <vertAlign val="superscript"/>
      <sz val="10"/>
      <name val="Arial"/>
      <family val="2"/>
    </font>
    <font>
      <sz val="12"/>
      <color theme="1"/>
      <name val="Arial"/>
      <family val="2"/>
    </font>
    <font>
      <b/>
      <sz val="9"/>
      <color theme="1"/>
      <name val="Arial"/>
      <family val="2"/>
    </font>
    <font>
      <b/>
      <sz val="14"/>
      <color theme="1"/>
      <name val="Arial"/>
      <family val="2"/>
    </font>
    <font>
      <vertAlign val="superscript"/>
      <sz val="8"/>
      <color theme="0"/>
      <name val="Arial"/>
      <family val="2"/>
    </font>
    <font>
      <sz val="8"/>
      <color theme="0"/>
      <name val="Calibri"/>
      <family val="2"/>
    </font>
    <font>
      <sz val="8"/>
      <color rgb="FF000000"/>
      <name val="Arial"/>
      <family val="2"/>
    </font>
    <font>
      <vertAlign val="superscript"/>
      <sz val="8"/>
      <color rgb="FF000000"/>
      <name val="Arial"/>
      <family val="2"/>
    </font>
    <font>
      <sz val="8"/>
      <color rgb="FFFF0000"/>
      <name val="Arial"/>
      <family val="2"/>
    </font>
  </fonts>
  <fills count="23">
    <fill>
      <patternFill patternType="none"/>
    </fill>
    <fill>
      <patternFill patternType="gray125"/>
    </fill>
    <fill>
      <patternFill patternType="solid">
        <fgColor theme="0" tint="-0.14999847407452621"/>
        <bgColor indexed="64"/>
      </patternFill>
    </fill>
    <fill>
      <patternFill patternType="solid">
        <fgColor rgb="FF008080"/>
        <bgColor indexed="64"/>
      </patternFill>
    </fill>
    <fill>
      <patternFill patternType="solid">
        <fgColor indexed="41"/>
        <bgColor indexed="64"/>
      </patternFill>
    </fill>
    <fill>
      <patternFill patternType="solid">
        <fgColor theme="0"/>
        <bgColor indexed="64"/>
      </patternFill>
    </fill>
    <fill>
      <patternFill patternType="solid">
        <fgColor indexed="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6600"/>
        <bgColor indexed="64"/>
      </patternFill>
    </fill>
    <fill>
      <patternFill patternType="solid">
        <fgColor rgb="FF66FF66"/>
        <bgColor indexed="64"/>
      </patternFill>
    </fill>
    <fill>
      <patternFill patternType="solid">
        <fgColor rgb="FF00B05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rgb="FFFFC000"/>
        <bgColor indexed="64"/>
      </patternFill>
    </fill>
    <fill>
      <patternFill patternType="solid">
        <fgColor rgb="FFCCFFFF"/>
        <bgColor indexed="64"/>
      </patternFill>
    </fill>
    <fill>
      <patternFill patternType="solid">
        <fgColor indexed="55"/>
        <bgColor indexed="64"/>
      </patternFill>
    </fill>
    <fill>
      <patternFill patternType="solid">
        <fgColor theme="0" tint="-0.24994659260841701"/>
        <bgColor indexed="64"/>
      </patternFill>
    </fill>
    <fill>
      <patternFill patternType="solid">
        <fgColor theme="3" tint="0.39997558519241921"/>
        <bgColor indexed="64"/>
      </patternFill>
    </fill>
    <fill>
      <patternFill patternType="solid">
        <fgColor rgb="FF00A6A2"/>
        <bgColor indexed="64"/>
      </patternFill>
    </fill>
  </fills>
  <borders count="80">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theme="0"/>
      </left>
      <right style="thin">
        <color theme="0"/>
      </right>
      <top style="thin">
        <color indexed="64"/>
      </top>
      <bottom style="thin">
        <color indexed="64"/>
      </bottom>
      <diagonal/>
    </border>
    <border>
      <left style="mediumDashed">
        <color theme="0" tint="-0.499984740745262"/>
      </left>
      <right style="mediumDashed">
        <color theme="0" tint="-0.499984740745262"/>
      </right>
      <top style="thin">
        <color indexed="64"/>
      </top>
      <bottom style="thin">
        <color indexed="64"/>
      </bottom>
      <diagonal/>
    </border>
    <border>
      <left style="mediumDashed">
        <color theme="0" tint="-0.499984740745262"/>
      </left>
      <right style="mediumDashed">
        <color theme="0" tint="-0.499984740745262"/>
      </right>
      <top/>
      <bottom style="thin">
        <color indexed="64"/>
      </bottom>
      <diagonal/>
    </border>
    <border>
      <left style="medium">
        <color indexed="64"/>
      </left>
      <right style="thin">
        <color indexed="64"/>
      </right>
      <top style="hair">
        <color auto="1"/>
      </top>
      <bottom style="hair">
        <color auto="1"/>
      </bottom>
      <diagonal/>
    </border>
    <border>
      <left style="medium">
        <color indexed="64"/>
      </left>
      <right style="thin">
        <color indexed="64"/>
      </right>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indexed="64"/>
      </left>
      <right/>
      <top/>
      <bottom/>
      <diagonal/>
    </border>
    <border>
      <left style="thin">
        <color indexed="64"/>
      </left>
      <right style="thin">
        <color indexed="64"/>
      </right>
      <top/>
      <bottom/>
      <diagonal/>
    </border>
    <border>
      <left style="mediumDashed">
        <color theme="8" tint="-0.24994659260841701"/>
      </left>
      <right/>
      <top style="mediumDashed">
        <color theme="8" tint="-0.24994659260841701"/>
      </top>
      <bottom/>
      <diagonal/>
    </border>
    <border>
      <left/>
      <right style="medium">
        <color indexed="64"/>
      </right>
      <top style="mediumDashed">
        <color theme="8" tint="-0.24994659260841701"/>
      </top>
      <bottom/>
      <diagonal/>
    </border>
    <border>
      <left style="medium">
        <color indexed="64"/>
      </left>
      <right style="mediumDashed">
        <color theme="8" tint="-0.24994659260841701"/>
      </right>
      <top style="mediumDashed">
        <color theme="8" tint="-0.24994659260841701"/>
      </top>
      <bottom/>
      <diagonal/>
    </border>
    <border>
      <left style="mediumDashed">
        <color theme="8" tint="-0.24994659260841701"/>
      </left>
      <right style="mediumDashed">
        <color theme="8" tint="-0.24994659260841701"/>
      </right>
      <top style="mediumDashed">
        <color theme="8" tint="-0.24994659260841701"/>
      </top>
      <bottom/>
      <diagonal/>
    </border>
    <border>
      <left style="thin">
        <color auto="1"/>
      </left>
      <right style="mediumDashed">
        <color theme="0" tint="-0.499984740745262"/>
      </right>
      <top/>
      <bottom style="medium">
        <color indexed="64"/>
      </bottom>
      <diagonal/>
    </border>
    <border>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Dashed">
        <color theme="0" tint="-0.499984740745262"/>
      </left>
      <right style="medium">
        <color indexed="64"/>
      </right>
      <top style="thin">
        <color indexed="64"/>
      </top>
      <bottom style="thin">
        <color indexed="64"/>
      </bottom>
      <diagonal/>
    </border>
    <border>
      <left style="mediumDashed">
        <color theme="0" tint="-0.499984740745262"/>
      </left>
      <right style="mediumDashed">
        <color theme="0" tint="-0.499984740745262"/>
      </right>
      <top/>
      <bottom style="medium">
        <color indexed="64"/>
      </bottom>
      <diagonal/>
    </border>
    <border>
      <left/>
      <right/>
      <top style="thick">
        <color rgb="FFC00000"/>
      </top>
      <bottom/>
      <diagonal/>
    </border>
    <border>
      <left style="medium">
        <color indexed="64"/>
      </left>
      <right/>
      <top style="thick">
        <color rgb="FFC00000"/>
      </top>
      <bottom/>
      <diagonal/>
    </border>
    <border>
      <left/>
      <right style="medium">
        <color indexed="64"/>
      </right>
      <top style="thick">
        <color rgb="FFC00000"/>
      </top>
      <bottom/>
      <diagonal/>
    </border>
  </borders>
  <cellStyleXfs count="3">
    <xf numFmtId="0" fontId="0" fillId="0" borderId="0"/>
    <xf numFmtId="0" fontId="8" fillId="0" borderId="0"/>
    <xf numFmtId="9" fontId="8" fillId="0" borderId="0" applyFont="0" applyFill="0" applyBorder="0" applyAlignment="0" applyProtection="0"/>
  </cellStyleXfs>
  <cellXfs count="226">
    <xf numFmtId="0" fontId="0" fillId="0" borderId="0" xfId="0"/>
    <xf numFmtId="0" fontId="0" fillId="0" borderId="0" xfId="0" applyAlignment="1">
      <alignment horizontal="center"/>
    </xf>
    <xf numFmtId="0" fontId="0" fillId="0" borderId="9" xfId="0" applyBorder="1"/>
    <xf numFmtId="0" fontId="0" fillId="0" borderId="25" xfId="0" applyBorder="1"/>
    <xf numFmtId="0" fontId="0" fillId="0" borderId="26" xfId="0" applyBorder="1"/>
    <xf numFmtId="0" fontId="2" fillId="10" borderId="0" xfId="0" applyFont="1" applyFill="1"/>
    <xf numFmtId="0" fontId="0" fillId="0" borderId="0" xfId="0" applyAlignment="1">
      <alignment horizontal="center" vertical="center"/>
    </xf>
    <xf numFmtId="0" fontId="18" fillId="8" borderId="3" xfId="0" applyFont="1" applyFill="1" applyBorder="1" applyAlignment="1">
      <alignment horizontal="center" vertical="center"/>
    </xf>
    <xf numFmtId="0" fontId="8" fillId="0" borderId="0" xfId="0" applyFont="1" applyAlignment="1">
      <alignment horizontal="center"/>
    </xf>
    <xf numFmtId="0" fontId="4" fillId="11" borderId="3" xfId="0" applyFont="1" applyFill="1" applyBorder="1" applyAlignment="1">
      <alignment horizontal="center" vertical="center"/>
    </xf>
    <xf numFmtId="0" fontId="8" fillId="0" borderId="0" xfId="0" applyFont="1" applyAlignment="1">
      <alignment horizontal="center" vertical="center"/>
    </xf>
    <xf numFmtId="0" fontId="2" fillId="10" borderId="0" xfId="0" applyFont="1" applyFill="1" applyAlignment="1">
      <alignment horizontal="center"/>
    </xf>
    <xf numFmtId="0" fontId="0" fillId="0" borderId="23" xfId="0" applyBorder="1"/>
    <xf numFmtId="0" fontId="11" fillId="0" borderId="23" xfId="0" applyFont="1" applyBorder="1" applyAlignment="1">
      <alignment horizontal="right"/>
    </xf>
    <xf numFmtId="0" fontId="11" fillId="0" borderId="23" xfId="0" applyFont="1" applyBorder="1" applyAlignment="1">
      <alignment horizontal="center"/>
    </xf>
    <xf numFmtId="0" fontId="11" fillId="0" borderId="24" xfId="0" applyFont="1" applyBorder="1" applyAlignment="1">
      <alignment horizontal="center"/>
    </xf>
    <xf numFmtId="0" fontId="0" fillId="0" borderId="26" xfId="0" applyBorder="1" applyAlignment="1">
      <alignment horizontal="center"/>
    </xf>
    <xf numFmtId="0" fontId="7" fillId="7" borderId="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14" xfId="0" applyFont="1" applyFill="1" applyBorder="1" applyAlignment="1">
      <alignment horizontal="center" vertical="center"/>
    </xf>
    <xf numFmtId="0" fontId="0" fillId="14"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7" fillId="0" borderId="29" xfId="0" applyFont="1" applyBorder="1" applyAlignment="1" applyProtection="1">
      <alignment horizontal="center" vertical="center"/>
      <protection locked="0"/>
    </xf>
    <xf numFmtId="0" fontId="0" fillId="12" borderId="3" xfId="0" applyFill="1" applyBorder="1" applyAlignment="1">
      <alignment horizontal="center" vertical="center"/>
    </xf>
    <xf numFmtId="0" fontId="0" fillId="15" borderId="3" xfId="0" applyFill="1" applyBorder="1" applyAlignment="1">
      <alignment horizontal="center" vertical="center"/>
    </xf>
    <xf numFmtId="0" fontId="7" fillId="0" borderId="30" xfId="0" applyFont="1" applyBorder="1" applyAlignment="1" applyProtection="1">
      <alignment horizontal="center" vertical="center"/>
      <protection locked="0"/>
    </xf>
    <xf numFmtId="0" fontId="0" fillId="0" borderId="7" xfId="0" applyBorder="1" applyAlignment="1">
      <alignment horizontal="center"/>
    </xf>
    <xf numFmtId="0" fontId="0" fillId="9" borderId="3" xfId="0" applyFill="1" applyBorder="1" applyAlignment="1">
      <alignment horizontal="center" vertical="center"/>
    </xf>
    <xf numFmtId="0" fontId="4" fillId="17" borderId="3" xfId="0" applyFont="1" applyFill="1" applyBorder="1" applyAlignment="1">
      <alignment horizontal="center" vertical="center"/>
    </xf>
    <xf numFmtId="0" fontId="0" fillId="0" borderId="3" xfId="0" applyBorder="1" applyAlignment="1">
      <alignment horizontal="center"/>
    </xf>
    <xf numFmtId="0" fontId="12" fillId="0" borderId="0" xfId="0" applyFont="1" applyAlignment="1">
      <alignment vertical="center"/>
    </xf>
    <xf numFmtId="0" fontId="8" fillId="2" borderId="0" xfId="1" applyFill="1" applyAlignment="1" applyProtection="1">
      <alignment vertical="center"/>
      <protection hidden="1"/>
    </xf>
    <xf numFmtId="0" fontId="3" fillId="2" borderId="0" xfId="1" applyFont="1" applyFill="1" applyAlignment="1" applyProtection="1">
      <alignment vertical="center"/>
      <protection hidden="1"/>
    </xf>
    <xf numFmtId="0" fontId="8" fillId="2" borderId="0" xfId="1" applyFill="1" applyAlignment="1" applyProtection="1">
      <alignment horizontal="center" vertical="center"/>
      <protection hidden="1"/>
    </xf>
    <xf numFmtId="0" fontId="8" fillId="0" borderId="0" xfId="1" applyAlignment="1" applyProtection="1">
      <alignment vertical="center"/>
      <protection hidden="1"/>
    </xf>
    <xf numFmtId="0" fontId="8" fillId="2" borderId="0" xfId="1" applyFill="1" applyAlignment="1" applyProtection="1">
      <alignment vertical="center" wrapText="1"/>
      <protection hidden="1"/>
    </xf>
    <xf numFmtId="0" fontId="28" fillId="6" borderId="35" xfId="1" applyFont="1" applyFill="1" applyBorder="1" applyAlignment="1" applyProtection="1">
      <alignment horizontal="center" vertical="center" wrapText="1"/>
      <protection hidden="1"/>
    </xf>
    <xf numFmtId="0" fontId="28" fillId="6" borderId="4" xfId="1" applyFont="1" applyFill="1" applyBorder="1" applyAlignment="1" applyProtection="1">
      <alignment horizontal="center" vertical="center" wrapText="1"/>
      <protection hidden="1"/>
    </xf>
    <xf numFmtId="0" fontId="28" fillId="6" borderId="7" xfId="1" applyFont="1" applyFill="1" applyBorder="1" applyAlignment="1" applyProtection="1">
      <alignment horizontal="center" vertical="center" wrapText="1"/>
      <protection hidden="1"/>
    </xf>
    <xf numFmtId="0" fontId="28" fillId="6" borderId="37" xfId="1" applyFont="1" applyFill="1" applyBorder="1" applyAlignment="1" applyProtection="1">
      <alignment horizontal="center" vertical="center" wrapText="1"/>
      <protection hidden="1"/>
    </xf>
    <xf numFmtId="0" fontId="2" fillId="3" borderId="38" xfId="1" applyFont="1" applyFill="1" applyBorder="1" applyAlignment="1" applyProtection="1">
      <alignment horizontal="center" vertical="center" wrapText="1"/>
      <protection hidden="1"/>
    </xf>
    <xf numFmtId="0" fontId="8" fillId="2" borderId="25" xfId="1" applyFill="1" applyBorder="1" applyAlignment="1" applyProtection="1">
      <alignment vertical="center" wrapText="1"/>
      <protection hidden="1"/>
    </xf>
    <xf numFmtId="0" fontId="8" fillId="0" borderId="0" xfId="1" applyAlignment="1" applyProtection="1">
      <alignment vertical="center" wrapText="1"/>
      <protection hidden="1"/>
    </xf>
    <xf numFmtId="0" fontId="8" fillId="18" borderId="39" xfId="1" applyFill="1" applyBorder="1" applyAlignment="1" applyProtection="1">
      <alignment horizontal="center" vertical="center"/>
      <protection hidden="1"/>
    </xf>
    <xf numFmtId="0" fontId="8" fillId="4" borderId="40" xfId="1" applyFill="1" applyBorder="1" applyAlignment="1" applyProtection="1">
      <alignment horizontal="center" vertical="center"/>
      <protection hidden="1"/>
    </xf>
    <xf numFmtId="0" fontId="19" fillId="4" borderId="39" xfId="1" applyFont="1" applyFill="1" applyBorder="1" applyAlignment="1" applyProtection="1">
      <alignment horizontal="center" vertical="center"/>
      <protection hidden="1"/>
    </xf>
    <xf numFmtId="0" fontId="8" fillId="4" borderId="41" xfId="1" applyFill="1" applyBorder="1" applyAlignment="1" applyProtection="1">
      <alignment horizontal="center" vertical="center"/>
      <protection hidden="1"/>
    </xf>
    <xf numFmtId="9" fontId="8" fillId="4" borderId="42" xfId="1" applyNumberFormat="1" applyFill="1" applyBorder="1" applyAlignment="1" applyProtection="1">
      <alignment horizontal="center" vertical="center"/>
      <protection hidden="1"/>
    </xf>
    <xf numFmtId="0" fontId="8" fillId="4" borderId="43" xfId="1" applyFill="1" applyBorder="1" applyAlignment="1" applyProtection="1">
      <alignment horizontal="center" vertical="center"/>
      <protection hidden="1"/>
    </xf>
    <xf numFmtId="9" fontId="8" fillId="4" borderId="44" xfId="1" applyNumberFormat="1" applyFill="1" applyBorder="1" applyAlignment="1" applyProtection="1">
      <alignment horizontal="center" vertical="center"/>
      <protection hidden="1"/>
    </xf>
    <xf numFmtId="0" fontId="8" fillId="18" borderId="45" xfId="1" applyFill="1" applyBorder="1" applyAlignment="1" applyProtection="1">
      <alignment horizontal="center" vertical="center"/>
      <protection hidden="1"/>
    </xf>
    <xf numFmtId="0" fontId="8" fillId="4" borderId="46" xfId="1" applyFill="1" applyBorder="1" applyAlignment="1" applyProtection="1">
      <alignment horizontal="center" vertical="center"/>
      <protection hidden="1"/>
    </xf>
    <xf numFmtId="0" fontId="19" fillId="4" borderId="45" xfId="1" applyFont="1" applyFill="1" applyBorder="1" applyAlignment="1" applyProtection="1">
      <alignment horizontal="center" vertical="center"/>
      <protection hidden="1"/>
    </xf>
    <xf numFmtId="0" fontId="8" fillId="4" borderId="47" xfId="1" applyFill="1" applyBorder="1" applyAlignment="1" applyProtection="1">
      <alignment horizontal="center" vertical="center"/>
      <protection hidden="1"/>
    </xf>
    <xf numFmtId="9" fontId="8" fillId="4" borderId="48" xfId="1" applyNumberFormat="1" applyFill="1" applyBorder="1" applyAlignment="1" applyProtection="1">
      <alignment horizontal="center" vertical="center"/>
      <protection hidden="1"/>
    </xf>
    <xf numFmtId="0" fontId="30" fillId="18" borderId="46" xfId="1" applyFont="1" applyFill="1" applyBorder="1" applyAlignment="1" applyProtection="1">
      <alignment horizontal="center" vertical="center"/>
      <protection hidden="1"/>
    </xf>
    <xf numFmtId="0" fontId="8" fillId="19" borderId="47" xfId="1" applyFill="1" applyBorder="1" applyAlignment="1" applyProtection="1">
      <alignment vertical="center"/>
      <protection hidden="1"/>
    </xf>
    <xf numFmtId="0" fontId="8" fillId="19" borderId="48" xfId="1" applyFill="1" applyBorder="1" applyAlignment="1" applyProtection="1">
      <alignment vertical="center"/>
      <protection hidden="1"/>
    </xf>
    <xf numFmtId="0" fontId="8" fillId="4" borderId="46" xfId="1" applyFill="1" applyBorder="1" applyAlignment="1" applyProtection="1">
      <alignment horizontal="center" vertical="center" wrapText="1"/>
      <protection hidden="1"/>
    </xf>
    <xf numFmtId="0" fontId="8" fillId="18" borderId="49" xfId="1" applyFill="1" applyBorder="1" applyAlignment="1" applyProtection="1">
      <alignment horizontal="center" vertical="center"/>
      <protection hidden="1"/>
    </xf>
    <xf numFmtId="0" fontId="8" fillId="4" borderId="50" xfId="1" applyFill="1" applyBorder="1" applyAlignment="1" applyProtection="1">
      <alignment horizontal="center" vertical="center" wrapText="1"/>
      <protection hidden="1"/>
    </xf>
    <xf numFmtId="0" fontId="8" fillId="4" borderId="49" xfId="1" applyFill="1" applyBorder="1" applyAlignment="1" applyProtection="1">
      <alignment horizontal="center" vertical="center"/>
      <protection hidden="1"/>
    </xf>
    <xf numFmtId="0" fontId="8" fillId="4" borderId="50" xfId="1" applyFill="1" applyBorder="1" applyAlignment="1" applyProtection="1">
      <alignment horizontal="center" vertical="center"/>
      <protection hidden="1"/>
    </xf>
    <xf numFmtId="0" fontId="8" fillId="4" borderId="51" xfId="1" applyFill="1" applyBorder="1" applyAlignment="1" applyProtection="1">
      <alignment horizontal="center" vertical="center"/>
      <protection hidden="1"/>
    </xf>
    <xf numFmtId="9" fontId="8" fillId="4" borderId="52" xfId="1" applyNumberFormat="1" applyFill="1" applyBorder="1" applyAlignment="1" applyProtection="1">
      <alignment horizontal="center" vertical="center"/>
      <protection hidden="1"/>
    </xf>
    <xf numFmtId="0" fontId="8" fillId="0" borderId="0" xfId="1" applyAlignment="1" applyProtection="1">
      <alignment horizontal="center" vertical="center"/>
      <protection hidden="1"/>
    </xf>
    <xf numFmtId="3" fontId="8" fillId="2" borderId="0" xfId="1" applyNumberFormat="1" applyFill="1" applyAlignment="1" applyProtection="1">
      <alignment vertical="center"/>
      <protection hidden="1"/>
    </xf>
    <xf numFmtId="0" fontId="26" fillId="2" borderId="0" xfId="1" applyFont="1" applyFill="1" applyAlignment="1" applyProtection="1">
      <alignment vertical="center"/>
      <protection hidden="1"/>
    </xf>
    <xf numFmtId="0" fontId="28" fillId="6" borderId="36" xfId="1" applyFont="1" applyFill="1" applyBorder="1" applyAlignment="1" applyProtection="1">
      <alignment horizontal="center" vertical="center" wrapText="1"/>
      <protection hidden="1"/>
    </xf>
    <xf numFmtId="3" fontId="28" fillId="6" borderId="6" xfId="1" applyNumberFormat="1" applyFont="1" applyFill="1" applyBorder="1" applyAlignment="1" applyProtection="1">
      <alignment horizontal="center" vertical="center" wrapText="1"/>
      <protection hidden="1"/>
    </xf>
    <xf numFmtId="0" fontId="8" fillId="4" borderId="11" xfId="1" applyFill="1" applyBorder="1" applyAlignment="1" applyProtection="1">
      <alignment horizontal="center" vertical="center"/>
      <protection hidden="1"/>
    </xf>
    <xf numFmtId="0" fontId="8" fillId="4" borderId="12" xfId="1" applyFill="1" applyBorder="1" applyAlignment="1" applyProtection="1">
      <alignment horizontal="center" vertical="center"/>
      <protection hidden="1"/>
    </xf>
    <xf numFmtId="0" fontId="19" fillId="4" borderId="12" xfId="1" applyFont="1" applyFill="1" applyBorder="1" applyAlignment="1" applyProtection="1">
      <alignment horizontal="center" vertical="center"/>
      <protection hidden="1"/>
    </xf>
    <xf numFmtId="3" fontId="8" fillId="4" borderId="13" xfId="1" applyNumberFormat="1" applyFill="1" applyBorder="1" applyAlignment="1" applyProtection="1">
      <alignment horizontal="center" vertical="center"/>
      <protection hidden="1"/>
    </xf>
    <xf numFmtId="0" fontId="8" fillId="4" borderId="29" xfId="1" applyFill="1" applyBorder="1" applyAlignment="1" applyProtection="1">
      <alignment horizontal="center" vertical="center"/>
      <protection hidden="1"/>
    </xf>
    <xf numFmtId="0" fontId="8" fillId="4" borderId="3" xfId="1" applyFill="1" applyBorder="1" applyAlignment="1" applyProtection="1">
      <alignment horizontal="center" vertical="center"/>
      <protection hidden="1"/>
    </xf>
    <xf numFmtId="0" fontId="19" fillId="4" borderId="3" xfId="1" applyFont="1" applyFill="1" applyBorder="1" applyAlignment="1" applyProtection="1">
      <alignment horizontal="center" vertical="center"/>
      <protection hidden="1"/>
    </xf>
    <xf numFmtId="3" fontId="8" fillId="4" borderId="27" xfId="1" applyNumberFormat="1" applyFill="1" applyBorder="1" applyAlignment="1" applyProtection="1">
      <alignment horizontal="center" vertical="center"/>
      <protection hidden="1"/>
    </xf>
    <xf numFmtId="0" fontId="8" fillId="4" borderId="29" xfId="1" applyFill="1" applyBorder="1" applyAlignment="1" applyProtection="1">
      <alignment horizontal="center" vertical="center" wrapText="1"/>
      <protection hidden="1"/>
    </xf>
    <xf numFmtId="0" fontId="8" fillId="4" borderId="3" xfId="1" applyFill="1" applyBorder="1" applyAlignment="1" applyProtection="1">
      <alignment horizontal="center" vertical="center" wrapText="1"/>
      <protection hidden="1"/>
    </xf>
    <xf numFmtId="0" fontId="3" fillId="0" borderId="0" xfId="1" applyFont="1" applyAlignment="1" applyProtection="1">
      <alignment vertical="center"/>
      <protection hidden="1"/>
    </xf>
    <xf numFmtId="0" fontId="8" fillId="4" borderId="30" xfId="1" applyFill="1" applyBorder="1" applyAlignment="1" applyProtection="1">
      <alignment horizontal="center" vertical="center" wrapText="1"/>
      <protection hidden="1"/>
    </xf>
    <xf numFmtId="0" fontId="8" fillId="4" borderId="15" xfId="1" applyFill="1" applyBorder="1" applyAlignment="1" applyProtection="1">
      <alignment horizontal="center" vertical="center" wrapText="1"/>
      <protection hidden="1"/>
    </xf>
    <xf numFmtId="0" fontId="8" fillId="4" borderId="15" xfId="1" applyFill="1" applyBorder="1" applyAlignment="1" applyProtection="1">
      <alignment horizontal="center" vertical="center"/>
      <protection hidden="1"/>
    </xf>
    <xf numFmtId="3" fontId="8" fillId="4" borderId="8" xfId="1" applyNumberFormat="1" applyFill="1" applyBorder="1" applyAlignment="1" applyProtection="1">
      <alignment horizontal="center" vertical="center"/>
      <protection hidden="1"/>
    </xf>
    <xf numFmtId="0" fontId="8" fillId="2" borderId="0" xfId="1" applyFill="1" applyAlignment="1" applyProtection="1">
      <alignment horizontal="left" vertical="center"/>
      <protection hidden="1"/>
    </xf>
    <xf numFmtId="3" fontId="8" fillId="2" borderId="0" xfId="1" applyNumberFormat="1" applyFill="1" applyAlignment="1" applyProtection="1">
      <alignment horizontal="center" vertical="center"/>
      <protection hidden="1"/>
    </xf>
    <xf numFmtId="3" fontId="8" fillId="0" borderId="0" xfId="1" applyNumberFormat="1" applyAlignment="1" applyProtection="1">
      <alignment vertical="center"/>
      <protection hidden="1"/>
    </xf>
    <xf numFmtId="1" fontId="0" fillId="0" borderId="7" xfId="0" applyNumberFormat="1" applyBorder="1" applyAlignment="1">
      <alignment horizontal="center"/>
    </xf>
    <xf numFmtId="0" fontId="11" fillId="9" borderId="7" xfId="0" applyFont="1" applyFill="1" applyBorder="1" applyAlignment="1">
      <alignment horizontal="center"/>
    </xf>
    <xf numFmtId="0" fontId="0" fillId="12" borderId="3" xfId="0" applyFill="1" applyBorder="1" applyAlignment="1">
      <alignment horizontal="center"/>
    </xf>
    <xf numFmtId="0" fontId="3" fillId="5"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wrapText="1"/>
      <protection hidden="1"/>
    </xf>
    <xf numFmtId="0" fontId="1" fillId="5" borderId="3" xfId="0" applyFont="1" applyFill="1" applyBorder="1" applyAlignment="1">
      <alignment horizontal="center" vertical="center"/>
    </xf>
    <xf numFmtId="0" fontId="7" fillId="7" borderId="55" xfId="0" applyFont="1" applyFill="1" applyBorder="1" applyAlignment="1">
      <alignment horizontal="center" vertical="center"/>
    </xf>
    <xf numFmtId="0" fontId="0" fillId="0" borderId="10" xfId="0" applyBorder="1" applyAlignment="1">
      <alignment horizontal="center"/>
    </xf>
    <xf numFmtId="0" fontId="7" fillId="7" borderId="25" xfId="0" applyFont="1" applyFill="1" applyBorder="1" applyAlignment="1">
      <alignment horizontal="center" vertical="center"/>
    </xf>
    <xf numFmtId="0" fontId="0" fillId="0" borderId="54" xfId="0" applyBorder="1" applyAlignment="1">
      <alignment horizontal="center"/>
    </xf>
    <xf numFmtId="0" fontId="4" fillId="16" borderId="3" xfId="0" applyFont="1" applyFill="1" applyBorder="1" applyAlignment="1">
      <alignment horizontal="center" vertical="center"/>
    </xf>
    <xf numFmtId="0" fontId="0" fillId="0" borderId="20" xfId="0" applyBorder="1" applyAlignment="1">
      <alignment horizontal="center"/>
    </xf>
    <xf numFmtId="0" fontId="7" fillId="7" borderId="28" xfId="0" applyFont="1" applyFill="1" applyBorder="1" applyAlignment="1">
      <alignment horizontal="center" vertical="center"/>
    </xf>
    <xf numFmtId="0" fontId="7" fillId="7" borderId="62" xfId="0" applyFont="1" applyFill="1" applyBorder="1" applyAlignment="1">
      <alignment horizontal="center" vertical="center"/>
    </xf>
    <xf numFmtId="0" fontId="0" fillId="0" borderId="63"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1" fontId="0" fillId="0" borderId="20" xfId="0" applyNumberFormat="1" applyBorder="1" applyAlignment="1">
      <alignment horizontal="center"/>
    </xf>
    <xf numFmtId="0" fontId="7" fillId="7" borderId="31"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4" fillId="5" borderId="1" xfId="0" applyFont="1" applyFill="1" applyBorder="1" applyAlignment="1" applyProtection="1">
      <alignment horizontal="left" vertical="center" wrapText="1"/>
      <protection hidden="1"/>
    </xf>
    <xf numFmtId="0" fontId="4" fillId="5" borderId="3" xfId="0" applyFont="1" applyFill="1" applyBorder="1" applyAlignment="1" applyProtection="1">
      <alignment horizontal="left" vertical="center" wrapText="1"/>
      <protection hidden="1"/>
    </xf>
    <xf numFmtId="0" fontId="24" fillId="0" borderId="0" xfId="0" applyFont="1" applyAlignment="1">
      <alignment horizontal="left" vertical="center"/>
    </xf>
    <xf numFmtId="0" fontId="14" fillId="0" borderId="0" xfId="0" applyFont="1" applyAlignment="1">
      <alignment horizontal="center" vertical="center" wrapText="1"/>
    </xf>
    <xf numFmtId="0" fontId="4" fillId="5" borderId="3" xfId="0" applyFont="1" applyFill="1" applyBorder="1" applyAlignment="1" applyProtection="1">
      <alignment horizontal="center" vertical="center" wrapText="1"/>
      <protection hidden="1"/>
    </xf>
    <xf numFmtId="0" fontId="0" fillId="0" borderId="0" xfId="0" applyAlignment="1">
      <alignment vertical="center"/>
    </xf>
    <xf numFmtId="0" fontId="14" fillId="0" borderId="0" xfId="0" applyFont="1" applyAlignment="1">
      <alignment vertical="center" wrapText="1"/>
    </xf>
    <xf numFmtId="0" fontId="4" fillId="13" borderId="3" xfId="0" applyFont="1" applyFill="1" applyBorder="1" applyAlignment="1" applyProtection="1">
      <alignment horizontal="left" vertical="center" wrapText="1"/>
      <protection hidden="1"/>
    </xf>
    <xf numFmtId="0" fontId="0" fillId="0" borderId="0" xfId="0" applyAlignment="1">
      <alignment horizontal="left" vertical="center"/>
    </xf>
    <xf numFmtId="0" fontId="18" fillId="3" borderId="3" xfId="0" applyFont="1" applyFill="1" applyBorder="1" applyAlignment="1" applyProtection="1">
      <alignment horizontal="left" vertical="center" wrapText="1"/>
      <protection hidden="1"/>
    </xf>
    <xf numFmtId="0" fontId="4" fillId="5" borderId="3" xfId="0" quotePrefix="1" applyFont="1" applyFill="1" applyBorder="1" applyAlignment="1" applyProtection="1">
      <alignment horizontal="left" vertical="center" wrapText="1"/>
      <protection hidden="1"/>
    </xf>
    <xf numFmtId="0" fontId="4" fillId="5" borderId="3" xfId="1" applyFont="1" applyFill="1" applyBorder="1" applyAlignment="1" applyProtection="1">
      <alignment horizontal="left" vertical="center" wrapText="1"/>
      <protection hidden="1"/>
    </xf>
    <xf numFmtId="0" fontId="23" fillId="16" borderId="0" xfId="0" applyFont="1" applyFill="1" applyAlignment="1">
      <alignment horizontal="center" vertical="center" wrapText="1"/>
    </xf>
    <xf numFmtId="0" fontId="4" fillId="2" borderId="3" xfId="0" applyFont="1" applyFill="1" applyBorder="1" applyAlignment="1" applyProtection="1">
      <alignment horizontal="center" vertical="center" wrapText="1"/>
      <protection hidden="1"/>
    </xf>
    <xf numFmtId="0" fontId="23" fillId="2" borderId="3" xfId="0" applyFont="1" applyFill="1" applyBorder="1" applyAlignment="1">
      <alignment horizontal="center" vertical="center" wrapText="1"/>
    </xf>
    <xf numFmtId="0" fontId="23" fillId="2" borderId="3" xfId="0" quotePrefix="1" applyFont="1" applyFill="1" applyBorder="1" applyAlignment="1">
      <alignment horizontal="center" vertical="center" wrapText="1"/>
    </xf>
    <xf numFmtId="0" fontId="14" fillId="2" borderId="3" xfId="0" applyFont="1" applyFill="1" applyBorder="1" applyAlignment="1">
      <alignment horizontal="center" vertical="center" wrapText="1"/>
    </xf>
    <xf numFmtId="0" fontId="4" fillId="5" borderId="53" xfId="0" applyFont="1" applyFill="1" applyBorder="1" applyAlignment="1" applyProtection="1">
      <alignment horizontal="left" vertical="center" wrapText="1"/>
      <protection hidden="1"/>
    </xf>
    <xf numFmtId="0" fontId="4" fillId="5" borderId="0" xfId="0" applyFont="1" applyFill="1" applyAlignment="1" applyProtection="1">
      <alignment horizontal="left" vertical="center" wrapText="1"/>
      <protection hidden="1"/>
    </xf>
    <xf numFmtId="0" fontId="0" fillId="0" borderId="77" xfId="0" applyBorder="1" applyAlignment="1">
      <alignment horizontal="center"/>
    </xf>
    <xf numFmtId="0" fontId="0" fillId="0" borderId="78" xfId="0" applyBorder="1"/>
    <xf numFmtId="0" fontId="0" fillId="0" borderId="79" xfId="0" applyBorder="1" applyAlignment="1">
      <alignment horizontal="center"/>
    </xf>
    <xf numFmtId="0" fontId="0" fillId="0" borderId="77" xfId="0" applyBorder="1"/>
    <xf numFmtId="0" fontId="0" fillId="0" borderId="27" xfId="0" applyBorder="1" applyAlignment="1">
      <alignment horizontal="center"/>
    </xf>
    <xf numFmtId="0" fontId="4" fillId="0" borderId="3" xfId="0" quotePrefix="1" applyFont="1" applyBorder="1" applyAlignment="1">
      <alignment horizontal="left" vertical="center" wrapText="1"/>
    </xf>
    <xf numFmtId="0" fontId="8" fillId="0" borderId="3" xfId="0" quotePrefix="1" applyFont="1" applyBorder="1" applyAlignment="1">
      <alignment horizontal="left" vertical="center"/>
    </xf>
    <xf numFmtId="0" fontId="18" fillId="22" borderId="3" xfId="0" applyFont="1" applyFill="1" applyBorder="1" applyAlignment="1" applyProtection="1">
      <alignment horizontal="left" vertical="center" wrapText="1"/>
      <protection hidden="1"/>
    </xf>
    <xf numFmtId="0" fontId="0" fillId="0" borderId="0" xfId="0" applyProtection="1">
      <protection hidden="1"/>
    </xf>
    <xf numFmtId="0" fontId="32" fillId="0" borderId="0" xfId="0" applyFont="1" applyProtection="1">
      <protection hidden="1"/>
    </xf>
    <xf numFmtId="0" fontId="0" fillId="0" borderId="0" xfId="0" applyAlignment="1" applyProtection="1">
      <alignment horizontal="center" vertical="center"/>
      <protection hidden="1"/>
    </xf>
    <xf numFmtId="0" fontId="34" fillId="0" borderId="0" xfId="0" applyFont="1" applyProtection="1">
      <protection hidden="1"/>
    </xf>
    <xf numFmtId="0" fontId="17" fillId="0" borderId="25" xfId="0" applyFont="1" applyBorder="1" applyAlignment="1" applyProtection="1">
      <alignment horizontal="right" vertical="center"/>
      <protection hidden="1"/>
    </xf>
    <xf numFmtId="0" fontId="17" fillId="0" borderId="0" xfId="0" applyFont="1" applyAlignment="1" applyProtection="1">
      <alignment horizontal="center" vertical="center"/>
      <protection hidden="1"/>
    </xf>
    <xf numFmtId="0" fontId="0" fillId="0" borderId="34" xfId="0" applyBorder="1" applyProtection="1">
      <protection hidden="1"/>
    </xf>
    <xf numFmtId="0" fontId="5" fillId="3" borderId="57" xfId="0" applyFont="1" applyFill="1" applyBorder="1" applyAlignment="1" applyProtection="1">
      <alignment horizontal="center" vertical="center" wrapText="1"/>
      <protection hidden="1"/>
    </xf>
    <xf numFmtId="0" fontId="5" fillId="3" borderId="75" xfId="0" applyFont="1" applyFill="1" applyBorder="1" applyAlignment="1" applyProtection="1">
      <alignment horizontal="center" vertical="center" wrapText="1"/>
      <protection hidden="1"/>
    </xf>
    <xf numFmtId="0" fontId="11" fillId="0" borderId="1" xfId="0" applyFont="1" applyBorder="1" applyAlignment="1" applyProtection="1">
      <alignment wrapText="1"/>
      <protection hidden="1"/>
    </xf>
    <xf numFmtId="0" fontId="33" fillId="2" borderId="61" xfId="0" applyFont="1" applyFill="1" applyBorder="1" applyAlignment="1" applyProtection="1">
      <alignment horizontal="center" vertical="center"/>
      <protection hidden="1"/>
    </xf>
    <xf numFmtId="0" fontId="11" fillId="5" borderId="1" xfId="0" applyFont="1" applyFill="1" applyBorder="1" applyAlignment="1" applyProtection="1">
      <alignment horizontal="center" vertical="center" textRotation="90"/>
      <protection hidden="1"/>
    </xf>
    <xf numFmtId="0" fontId="11" fillId="5" borderId="0" xfId="0" applyFont="1" applyFill="1" applyAlignment="1" applyProtection="1">
      <alignment horizontal="center" vertical="center" textRotation="90"/>
      <protection hidden="1"/>
    </xf>
    <xf numFmtId="0" fontId="33" fillId="2" borderId="29" xfId="0" applyFont="1" applyFill="1" applyBorder="1" applyAlignment="1" applyProtection="1">
      <alignment horizontal="center" vertical="center"/>
      <protection hidden="1"/>
    </xf>
    <xf numFmtId="0" fontId="5" fillId="3" borderId="56" xfId="0" applyFont="1" applyFill="1" applyBorder="1" applyAlignment="1" applyProtection="1">
      <alignment horizontal="center" vertical="center" wrapText="1"/>
      <protection hidden="1"/>
    </xf>
    <xf numFmtId="0" fontId="5" fillId="3" borderId="74" xfId="0" applyFont="1" applyFill="1" applyBorder="1" applyAlignment="1" applyProtection="1">
      <alignment horizontal="center" vertical="center" wrapText="1"/>
      <protection hidden="1"/>
    </xf>
    <xf numFmtId="0" fontId="0" fillId="5" borderId="1" xfId="0" applyFill="1" applyBorder="1" applyAlignment="1" applyProtection="1">
      <alignment horizontal="center"/>
      <protection hidden="1"/>
    </xf>
    <xf numFmtId="0" fontId="0" fillId="0" borderId="0" xfId="0" applyAlignment="1" applyProtection="1">
      <alignment horizontal="center"/>
      <protection hidden="1"/>
    </xf>
    <xf numFmtId="0" fontId="6" fillId="2" borderId="21" xfId="0" applyFont="1" applyFill="1" applyBorder="1" applyAlignment="1" applyProtection="1">
      <alignment horizontal="right"/>
      <protection hidden="1"/>
    </xf>
    <xf numFmtId="1" fontId="6" fillId="5" borderId="19" xfId="0" applyNumberFormat="1" applyFont="1" applyFill="1" applyBorder="1" applyAlignment="1" applyProtection="1">
      <alignment horizontal="center" vertical="center"/>
      <protection hidden="1"/>
    </xf>
    <xf numFmtId="0" fontId="8" fillId="5" borderId="0" xfId="0" applyFont="1" applyFill="1" applyProtection="1">
      <protection hidden="1"/>
    </xf>
    <xf numFmtId="0" fontId="6" fillId="2" borderId="17" xfId="0" applyFont="1" applyFill="1" applyBorder="1" applyAlignment="1" applyProtection="1">
      <alignment horizontal="right"/>
      <protection hidden="1"/>
    </xf>
    <xf numFmtId="0" fontId="6" fillId="0" borderId="0" xfId="0" applyFont="1" applyProtection="1">
      <protection hidden="1"/>
    </xf>
    <xf numFmtId="0" fontId="20" fillId="20" borderId="0" xfId="0" applyFont="1" applyFill="1" applyAlignment="1" applyProtection="1">
      <alignment horizontal="right"/>
      <protection hidden="1"/>
    </xf>
    <xf numFmtId="0" fontId="20" fillId="20" borderId="0" xfId="0" applyFont="1" applyFill="1" applyAlignment="1" applyProtection="1">
      <alignment horizontal="left" vertical="top"/>
      <protection hidden="1"/>
    </xf>
    <xf numFmtId="164" fontId="6" fillId="20" borderId="0" xfId="0" applyNumberFormat="1" applyFont="1" applyFill="1" applyAlignment="1" applyProtection="1">
      <alignment horizontal="center" vertical="center" wrapText="1"/>
      <protection hidden="1"/>
    </xf>
    <xf numFmtId="1" fontId="20" fillId="20" borderId="0" xfId="0" applyNumberFormat="1" applyFont="1" applyFill="1" applyAlignment="1" applyProtection="1">
      <alignment horizontal="center" vertical="center"/>
      <protection hidden="1"/>
    </xf>
    <xf numFmtId="0" fontId="0" fillId="20" borderId="0" xfId="0" applyFill="1" applyProtection="1">
      <protection hidden="1"/>
    </xf>
    <xf numFmtId="0" fontId="20" fillId="0" borderId="0" xfId="0" applyFont="1" applyProtection="1">
      <protection hidden="1"/>
    </xf>
    <xf numFmtId="0" fontId="0" fillId="0" borderId="5" xfId="0" applyBorder="1" applyProtection="1">
      <protection hidden="1"/>
    </xf>
    <xf numFmtId="0" fontId="5" fillId="21" borderId="57" xfId="0" applyFont="1" applyFill="1" applyBorder="1" applyAlignment="1" applyProtection="1">
      <alignment horizontal="center" vertical="center" wrapText="1"/>
      <protection hidden="1"/>
    </xf>
    <xf numFmtId="0" fontId="5" fillId="21" borderId="33" xfId="0" applyFont="1" applyFill="1" applyBorder="1" applyAlignment="1" applyProtection="1">
      <alignment horizontal="center" vertical="center" wrapText="1"/>
      <protection hidden="1"/>
    </xf>
    <xf numFmtId="0" fontId="33" fillId="2" borderId="60" xfId="0" applyFont="1" applyFill="1" applyBorder="1" applyAlignment="1" applyProtection="1">
      <alignment horizontal="center" vertical="center"/>
      <protection hidden="1"/>
    </xf>
    <xf numFmtId="0" fontId="0" fillId="0" borderId="0" xfId="0" applyAlignment="1" applyProtection="1">
      <alignment vertical="top"/>
      <protection hidden="1"/>
    </xf>
    <xf numFmtId="0" fontId="33" fillId="2" borderId="59" xfId="0" applyFont="1" applyFill="1" applyBorder="1" applyAlignment="1" applyProtection="1">
      <alignment horizontal="center" vertical="center"/>
      <protection hidden="1"/>
    </xf>
    <xf numFmtId="0" fontId="12" fillId="2" borderId="22" xfId="0" applyFont="1" applyFill="1" applyBorder="1" applyAlignment="1" applyProtection="1">
      <alignment horizontal="right" vertical="top"/>
      <protection hidden="1"/>
    </xf>
    <xf numFmtId="0" fontId="0" fillId="0" borderId="1" xfId="0" applyBorder="1" applyAlignment="1" applyProtection="1">
      <alignment horizontal="center"/>
      <protection hidden="1"/>
    </xf>
    <xf numFmtId="0" fontId="8" fillId="0" borderId="18" xfId="0" applyFont="1" applyBorder="1" applyProtection="1">
      <protection hidden="1"/>
    </xf>
    <xf numFmtId="0" fontId="0" fillId="0" borderId="0" xfId="0" applyAlignment="1" applyProtection="1">
      <alignment horizontal="right"/>
      <protection hidden="1"/>
    </xf>
    <xf numFmtId="0" fontId="11" fillId="0" borderId="0" xfId="0" applyFont="1" applyProtection="1">
      <protection hidden="1"/>
    </xf>
    <xf numFmtId="164" fontId="7" fillId="5" borderId="58" xfId="0" applyNumberFormat="1" applyFont="1" applyFill="1" applyBorder="1" applyAlignment="1" applyProtection="1">
      <alignment horizontal="center" vertical="center" wrapText="1"/>
      <protection locked="0" hidden="1"/>
    </xf>
    <xf numFmtId="164" fontId="6" fillId="5" borderId="57" xfId="0" applyNumberFormat="1" applyFont="1" applyFill="1" applyBorder="1" applyAlignment="1" applyProtection="1">
      <alignment horizontal="center" vertical="center" wrapText="1"/>
      <protection locked="0" hidden="1"/>
    </xf>
    <xf numFmtId="164" fontId="6" fillId="5" borderId="76" xfId="0" applyNumberFormat="1" applyFont="1" applyFill="1" applyBorder="1" applyAlignment="1" applyProtection="1">
      <alignment horizontal="center" vertical="center" wrapText="1"/>
      <protection locked="0" hidden="1"/>
    </xf>
    <xf numFmtId="164" fontId="7" fillId="5" borderId="57" xfId="0" applyNumberFormat="1" applyFont="1" applyFill="1" applyBorder="1" applyAlignment="1" applyProtection="1">
      <alignment horizontal="center" vertical="center" wrapText="1"/>
      <protection locked="0" hidden="1"/>
    </xf>
    <xf numFmtId="0" fontId="6" fillId="0" borderId="72" xfId="0" applyFont="1" applyBorder="1" applyAlignment="1" applyProtection="1">
      <alignment horizontal="left" vertical="top"/>
      <protection locked="0" hidden="1"/>
    </xf>
    <xf numFmtId="0" fontId="6" fillId="0" borderId="72" xfId="0" applyFont="1" applyBorder="1" applyProtection="1">
      <protection locked="0" hidden="1"/>
    </xf>
    <xf numFmtId="0" fontId="37" fillId="5" borderId="3" xfId="0" applyFont="1" applyFill="1" applyBorder="1" applyAlignment="1" applyProtection="1">
      <alignment horizontal="left" vertical="center" wrapText="1"/>
      <protection hidden="1"/>
    </xf>
    <xf numFmtId="0" fontId="39" fillId="5" borderId="33" xfId="0" applyFont="1" applyFill="1" applyBorder="1" applyAlignment="1" applyProtection="1">
      <alignment horizontal="center" vertical="center"/>
      <protection hidden="1"/>
    </xf>
    <xf numFmtId="0" fontId="11" fillId="5" borderId="33" xfId="0" applyFont="1" applyFill="1" applyBorder="1" applyAlignment="1" applyProtection="1">
      <alignment horizontal="center" vertical="center"/>
      <protection hidden="1"/>
    </xf>
    <xf numFmtId="0" fontId="27" fillId="16" borderId="4" xfId="0" applyFont="1" applyFill="1" applyBorder="1" applyAlignment="1" applyProtection="1">
      <alignment horizontal="center"/>
      <protection hidden="1"/>
    </xf>
    <xf numFmtId="0" fontId="27" fillId="16" borderId="5" xfId="0" applyFont="1" applyFill="1" applyBorder="1" applyAlignment="1" applyProtection="1">
      <alignment horizontal="center"/>
      <protection hidden="1"/>
    </xf>
    <xf numFmtId="0" fontId="27" fillId="16" borderId="16" xfId="0" applyFont="1" applyFill="1" applyBorder="1" applyAlignment="1" applyProtection="1">
      <alignment horizontal="center"/>
      <protection hidden="1"/>
    </xf>
    <xf numFmtId="0" fontId="5" fillId="3" borderId="25" xfId="0" applyFont="1" applyFill="1" applyBorder="1" applyAlignment="1" applyProtection="1">
      <alignment horizontal="center" vertical="center" wrapText="1"/>
      <protection hidden="1"/>
    </xf>
    <xf numFmtId="0" fontId="5" fillId="3" borderId="0" xfId="0" applyFont="1" applyFill="1" applyAlignment="1" applyProtection="1">
      <alignment horizontal="center" vertical="center" wrapText="1"/>
      <protection hidden="1"/>
    </xf>
    <xf numFmtId="0" fontId="5" fillId="3" borderId="26" xfId="0" applyFont="1" applyFill="1" applyBorder="1" applyAlignment="1" applyProtection="1">
      <alignment horizontal="center" vertical="center" wrapText="1"/>
      <protection hidden="1"/>
    </xf>
    <xf numFmtId="0" fontId="5" fillId="3" borderId="22" xfId="0" applyFont="1" applyFill="1" applyBorder="1" applyAlignment="1" applyProtection="1">
      <alignment horizontal="center" vertical="center" wrapText="1"/>
      <protection hidden="1"/>
    </xf>
    <xf numFmtId="0" fontId="5" fillId="3" borderId="67" xfId="0" applyFont="1" applyFill="1" applyBorder="1" applyAlignment="1" applyProtection="1">
      <alignment horizontal="center" vertical="center" wrapText="1"/>
      <protection hidden="1"/>
    </xf>
    <xf numFmtId="0" fontId="13" fillId="0" borderId="70" xfId="0" applyFont="1" applyBorder="1" applyAlignment="1" applyProtection="1">
      <alignment horizontal="center" vertical="center"/>
      <protection locked="0" hidden="1"/>
    </xf>
    <xf numFmtId="0" fontId="13" fillId="0" borderId="71" xfId="0" applyFont="1" applyBorder="1" applyAlignment="1" applyProtection="1">
      <alignment horizontal="center" vertical="center"/>
      <protection locked="0" hidden="1"/>
    </xf>
    <xf numFmtId="0" fontId="12" fillId="0" borderId="66" xfId="0" applyFont="1" applyBorder="1" applyAlignment="1" applyProtection="1">
      <alignment horizontal="center" vertical="center"/>
      <protection hidden="1"/>
    </xf>
    <xf numFmtId="0" fontId="12" fillId="0" borderId="26" xfId="0" applyFont="1" applyBorder="1" applyAlignment="1" applyProtection="1">
      <alignment horizontal="center" vertical="center"/>
      <protection hidden="1"/>
    </xf>
    <xf numFmtId="0" fontId="13" fillId="0" borderId="68" xfId="0" applyFont="1" applyBorder="1" applyAlignment="1" applyProtection="1">
      <alignment horizontal="center" vertical="center"/>
      <protection locked="0" hidden="1"/>
    </xf>
    <xf numFmtId="0" fontId="13" fillId="0" borderId="69" xfId="0" applyFont="1" applyBorder="1" applyAlignment="1" applyProtection="1">
      <alignment horizontal="center" vertical="center"/>
      <protection locked="0" hidden="1"/>
    </xf>
    <xf numFmtId="0" fontId="5" fillId="21" borderId="32" xfId="0" applyFont="1" applyFill="1" applyBorder="1" applyAlignment="1" applyProtection="1">
      <alignment horizontal="center" vertical="center" wrapText="1"/>
      <protection hidden="1"/>
    </xf>
    <xf numFmtId="0" fontId="5" fillId="21" borderId="1" xfId="0" applyFont="1" applyFill="1" applyBorder="1" applyAlignment="1" applyProtection="1">
      <alignment horizontal="center" vertical="center" wrapText="1"/>
      <protection hidden="1"/>
    </xf>
    <xf numFmtId="0" fontId="1" fillId="2" borderId="55"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protection hidden="1"/>
    </xf>
    <xf numFmtId="0" fontId="34" fillId="0" borderId="25" xfId="0" applyFont="1" applyBorder="1" applyAlignment="1" applyProtection="1">
      <alignment horizontal="center" vertical="center"/>
      <protection locked="0" hidden="1"/>
    </xf>
    <xf numFmtId="0" fontId="34" fillId="0" borderId="0" xfId="0" applyFont="1" applyAlignment="1" applyProtection="1">
      <alignment horizontal="center" vertical="center"/>
      <protection locked="0" hidden="1"/>
    </xf>
    <xf numFmtId="0" fontId="34" fillId="0" borderId="26" xfId="0" applyFont="1" applyBorder="1" applyAlignment="1" applyProtection="1">
      <alignment horizontal="center" vertical="center"/>
      <protection locked="0" hidden="1"/>
    </xf>
    <xf numFmtId="0" fontId="5" fillId="21" borderId="4" xfId="0" applyFont="1" applyFill="1" applyBorder="1" applyAlignment="1" applyProtection="1">
      <alignment horizontal="center" vertical="center" wrapText="1"/>
      <protection hidden="1"/>
    </xf>
    <xf numFmtId="0" fontId="5" fillId="21" borderId="5" xfId="0" applyFont="1" applyFill="1" applyBorder="1" applyAlignment="1" applyProtection="1">
      <alignment horizontal="center" vertical="center" wrapText="1"/>
      <protection hidden="1"/>
    </xf>
    <xf numFmtId="0" fontId="5" fillId="21" borderId="16" xfId="0" applyFont="1" applyFill="1" applyBorder="1" applyAlignment="1" applyProtection="1">
      <alignment horizontal="center" vertical="center" wrapText="1"/>
      <protection hidden="1"/>
    </xf>
    <xf numFmtId="0" fontId="5" fillId="3" borderId="32" xfId="0" applyFont="1" applyFill="1" applyBorder="1" applyAlignment="1" applyProtection="1">
      <alignment horizontal="center" vertical="center" wrapText="1"/>
      <protection hidden="1"/>
    </xf>
    <xf numFmtId="0" fontId="5" fillId="3" borderId="73" xfId="0" applyFont="1" applyFill="1" applyBorder="1" applyAlignment="1" applyProtection="1">
      <alignment horizontal="center" vertical="center" wrapText="1"/>
      <protection hidden="1"/>
    </xf>
    <xf numFmtId="0" fontId="24" fillId="0" borderId="0" xfId="0" applyFont="1" applyAlignment="1">
      <alignment horizontal="left" vertical="center"/>
    </xf>
    <xf numFmtId="0" fontId="0" fillId="13" borderId="4" xfId="0" applyFill="1" applyBorder="1" applyAlignment="1">
      <alignment horizontal="center"/>
    </xf>
    <xf numFmtId="0" fontId="0" fillId="13" borderId="16" xfId="0" applyFill="1"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5" xfId="0" applyBorder="1" applyAlignment="1">
      <alignment horizontal="center"/>
    </xf>
    <xf numFmtId="0" fontId="0" fillId="13" borderId="5" xfId="0" applyFill="1" applyBorder="1" applyAlignment="1">
      <alignment horizontal="center"/>
    </xf>
    <xf numFmtId="0" fontId="25" fillId="6" borderId="4" xfId="1" applyFont="1" applyFill="1" applyBorder="1" applyAlignment="1" applyProtection="1">
      <alignment horizontal="center" vertical="center"/>
      <protection hidden="1"/>
    </xf>
    <xf numFmtId="0" fontId="25" fillId="6" borderId="5" xfId="1" applyFont="1" applyFill="1" applyBorder="1" applyAlignment="1" applyProtection="1">
      <alignment horizontal="center" vertical="center"/>
      <protection hidden="1"/>
    </xf>
    <xf numFmtId="0" fontId="25" fillId="6" borderId="16" xfId="1" applyFont="1" applyFill="1" applyBorder="1" applyAlignment="1" applyProtection="1">
      <alignment horizontal="center" vertical="center"/>
      <protection hidden="1"/>
    </xf>
    <xf numFmtId="0" fontId="8" fillId="2" borderId="0" xfId="1" applyFill="1" applyAlignment="1" applyProtection="1">
      <alignment horizontal="center" vertical="center" wrapText="1"/>
      <protection hidden="1"/>
    </xf>
    <xf numFmtId="0" fontId="3" fillId="0" borderId="0" xfId="1" applyFont="1" applyAlignment="1" applyProtection="1">
      <alignment horizontal="left" vertical="center" wrapText="1"/>
      <protection hidden="1"/>
    </xf>
    <xf numFmtId="0" fontId="8" fillId="0" borderId="0" xfId="1" applyAlignment="1" applyProtection="1">
      <alignment horizontal="left" vertical="center" wrapText="1"/>
      <protection hidden="1"/>
    </xf>
  </cellXfs>
  <cellStyles count="3">
    <cellStyle name="Normal" xfId="0" builtinId="0"/>
    <cellStyle name="Normal 2" xfId="1" xr:uid="{00000000-0005-0000-0000-000002000000}"/>
    <cellStyle name="Pourcentage 2" xfId="2" xr:uid="{00000000-0005-0000-0000-000004000000}"/>
  </cellStyles>
  <dxfs count="25">
    <dxf>
      <fill>
        <patternFill>
          <bgColor theme="0" tint="-0.14996795556505021"/>
        </patternFill>
      </fill>
    </dxf>
    <dxf>
      <fill>
        <patternFill>
          <bgColor theme="0" tint="-0.14996795556505021"/>
        </patternFill>
      </fill>
    </dxf>
    <dxf>
      <fill>
        <patternFill>
          <bgColor theme="0" tint="-0.14996795556505021"/>
        </patternFill>
      </fill>
    </dxf>
    <dxf>
      <fill>
        <patternFill>
          <bgColor rgb="FFFF7979"/>
        </patternFill>
      </fill>
    </dxf>
    <dxf>
      <fill>
        <patternFill>
          <bgColor theme="9" tint="0.59996337778862885"/>
        </patternFill>
      </fill>
    </dxf>
    <dxf>
      <fill>
        <patternFill>
          <bgColor rgb="FFAFF3B2"/>
        </patternFill>
      </fill>
    </dxf>
    <dxf>
      <fill>
        <patternFill>
          <bgColor rgb="FFFF7979"/>
        </patternFill>
      </fill>
    </dxf>
    <dxf>
      <fill>
        <patternFill>
          <bgColor theme="9" tint="0.59996337778862885"/>
        </patternFill>
      </fill>
    </dxf>
    <dxf>
      <fill>
        <patternFill>
          <bgColor rgb="FFAFF3B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s>
  <tableStyles count="0" defaultTableStyle="TableStyleMedium2" defaultPivotStyle="PivotStyleLight16"/>
  <colors>
    <mruColors>
      <color rgb="FFAFF3B2"/>
      <color rgb="FFFF7979"/>
      <color rgb="FFF9B47B"/>
      <color rgb="FF00A6A2"/>
      <color rgb="FF00B0AC"/>
      <color rgb="FF37FF91"/>
      <color rgb="FFD9FFFF"/>
      <color rgb="FF008080"/>
      <color rgb="FF006699"/>
      <color rgb="FFFF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ELLETIER Clémentine" id="{5FA9D90E-9B90-4400-BDE0-D953E751ACC4}" userId="S::Clementine.PELLETIER@eau-loire-bretagne.fr::00f649e6-0a0a-4289-a39b-5864954933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5" dT="2023-11-24T10:15:44.48" personId="{5FA9D90E-9B90-4400-BDE0-D953E751ACC4}" id="{B4132B75-E79F-4C91-84CF-E3DED874F9F6}">
    <text>En attente du retour de RMC si % ou mg/l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tabColor rgb="FF008080"/>
  </sheetPr>
  <dimension ref="A1:E37"/>
  <sheetViews>
    <sheetView showGridLines="0" tabSelected="1" zoomScaleNormal="100" workbookViewId="0">
      <pane ySplit="3" topLeftCell="A13" activePane="bottomLeft" state="frozen"/>
      <selection pane="bottomLeft" activeCell="A22" sqref="A22:D22"/>
    </sheetView>
  </sheetViews>
  <sheetFormatPr baseColWidth="10" defaultColWidth="11.41015625" defaultRowHeight="12.7" x14ac:dyDescent="0.4"/>
  <cols>
    <col min="1" max="1" width="2.703125" style="176" customWidth="1"/>
    <col min="2" max="2" width="90.703125" style="177" customWidth="1"/>
    <col min="3" max="3" width="13.41015625" style="138" customWidth="1"/>
    <col min="4" max="4" width="6.41015625" style="138" customWidth="1"/>
    <col min="5" max="5" width="0.3515625" style="138" hidden="1" customWidth="1"/>
    <col min="6" max="16384" width="11.41015625" style="138"/>
  </cols>
  <sheetData>
    <row r="1" spans="1:5" s="139" customFormat="1" ht="16.5" customHeight="1" thickBot="1" x14ac:dyDescent="0.55000000000000004">
      <c r="A1" s="187" t="s">
        <v>2</v>
      </c>
      <c r="B1" s="188"/>
      <c r="C1" s="188"/>
      <c r="D1" s="189"/>
    </row>
    <row r="2" spans="1:5" ht="15" customHeight="1" thickBot="1" x14ac:dyDescent="0.45">
      <c r="A2" s="193" t="s">
        <v>16</v>
      </c>
      <c r="B2" s="194"/>
      <c r="C2" s="197" t="s">
        <v>17</v>
      </c>
      <c r="D2" s="198"/>
    </row>
    <row r="3" spans="1:5" s="140" customFormat="1" ht="20" x14ac:dyDescent="0.4">
      <c r="A3" s="195"/>
      <c r="B3" s="196"/>
      <c r="C3" s="199"/>
      <c r="D3" s="200"/>
      <c r="E3" s="138"/>
    </row>
    <row r="4" spans="1:5" ht="15" customHeight="1" x14ac:dyDescent="0.4">
      <c r="A4" s="190" t="s">
        <v>234</v>
      </c>
      <c r="B4" s="191"/>
      <c r="C4" s="191"/>
      <c r="D4" s="192"/>
    </row>
    <row r="5" spans="1:5" s="141" customFormat="1" ht="18" customHeight="1" x14ac:dyDescent="0.55000000000000004">
      <c r="A5" s="205" t="s">
        <v>18</v>
      </c>
      <c r="B5" s="206"/>
      <c r="C5" s="206"/>
      <c r="D5" s="207"/>
    </row>
    <row r="6" spans="1:5" ht="1.5" customHeight="1" x14ac:dyDescent="0.4">
      <c r="A6" s="142"/>
      <c r="B6" s="143"/>
      <c r="C6" s="143"/>
      <c r="D6" s="144"/>
    </row>
    <row r="7" spans="1:5" ht="24" customHeight="1" x14ac:dyDescent="0.4">
      <c r="A7" s="203" t="s">
        <v>20</v>
      </c>
      <c r="B7" s="204"/>
      <c r="C7" s="145" t="s">
        <v>0</v>
      </c>
      <c r="D7" s="146" t="s">
        <v>21</v>
      </c>
      <c r="E7" s="147" t="s">
        <v>22</v>
      </c>
    </row>
    <row r="8" spans="1:5" ht="20.100000000000001" customHeight="1" x14ac:dyDescent="0.4">
      <c r="A8" s="148">
        <v>0</v>
      </c>
      <c r="B8" s="111" t="str">
        <f>IFERROR(HLOOKUP(A$5,TAB_Critères!$B$3:$AH$16,$A8+2,FALSE),"")</f>
        <v>Présence d'un écoulement lors du contrôle ?</v>
      </c>
      <c r="C8" s="181"/>
      <c r="D8" s="185">
        <f>IFERROR(HLOOKUP(A$5,TAB_Critères!$B$30:$R$40,$A8+2,FALSE),"")</f>
        <v>0</v>
      </c>
      <c r="E8" s="149" t="str">
        <f>IFERROR(HLOOKUP(A$5,TAB_Critères!$B$51:$AH$66,$A8+2,FALSE),"")</f>
        <v>LISTE_1</v>
      </c>
    </row>
    <row r="9" spans="1:5" ht="30" customHeight="1" x14ac:dyDescent="0.4">
      <c r="A9" s="151">
        <v>1</v>
      </c>
      <c r="B9" s="111" t="str">
        <f>IFERROR(HLOOKUP(A$5,TAB_Critères!$B$3:$AH$16,$A9+2,FALSE),"")</f>
        <v>L'accès à l'ouvrage et aux équipements de mesure se fait-il en toute sécurité pour les agents en charge des opérations de contrôles et d'entretien... ?</v>
      </c>
      <c r="C9" s="179"/>
      <c r="D9" s="185">
        <f>IFERROR(HLOOKUP(A$5,TAB_Critères!$B$30:$R$40,$A9+2,FALSE),"")</f>
        <v>5</v>
      </c>
      <c r="E9" s="149" t="str">
        <f>IFERROR(HLOOKUP(A$5,TAB_Critères!$B$51:$AH$66,$A9+2,FALSE),"")</f>
        <v>LISTE_3</v>
      </c>
    </row>
    <row r="10" spans="1:5" ht="30.75" customHeight="1" x14ac:dyDescent="0.4">
      <c r="A10" s="151">
        <v>2</v>
      </c>
      <c r="B10" s="111" t="str">
        <f>IFERROR(HLOOKUP(A$5,TAB_Critères!$B$3:$AH$16,$A10+2,FALSE),"")</f>
        <v>Le dimensionnement du caisson et notamment son échancrure de mesure est-elle adaptée vis-à-vis de l'étendue des débits à mesurer ?</v>
      </c>
      <c r="C10" s="179"/>
      <c r="D10" s="185">
        <f>IFERROR(HLOOKUP(A$5,TAB_Critères!$B$30:$R$40,$A10+2,FALSE),"")</f>
        <v>10</v>
      </c>
      <c r="E10" s="149" t="str">
        <f>IFERROR(HLOOKUP(A$5,TAB_Critères!$B$51:$AH$66,$A10+2,FALSE),"")</f>
        <v>LISTE_3</v>
      </c>
    </row>
    <row r="11" spans="1:5" ht="58.5" customHeight="1" x14ac:dyDescent="0.4">
      <c r="A11" s="151">
        <v>3</v>
      </c>
      <c r="B11" s="111" t="str">
        <f>IFERROR(HLOOKUP(A$5,TAB_Critères!$B$3:$AH$16,$A11+2,FALSE),"")</f>
        <v xml:space="preserve">Les conditions de mise en place du caisson et des capteurs associés, sont-elles conformes aux normes en vigueur et/ou aux prescriptions des constructeurs ? </v>
      </c>
      <c r="C11" s="179"/>
      <c r="D11" s="185">
        <f>IFERROR(HLOOKUP(A$5,TAB_Critères!$B$30:$R$40,$A11+2,FALSE),"")</f>
        <v>10</v>
      </c>
      <c r="E11" s="149" t="str">
        <f>IFERROR(HLOOKUP(A$5,TAB_Critères!$B$51:$AH$66,$A11+2,FALSE),"")</f>
        <v>LISTE_3</v>
      </c>
    </row>
    <row r="12" spans="1:5" ht="30" customHeight="1" x14ac:dyDescent="0.4">
      <c r="A12" s="151">
        <v>4</v>
      </c>
      <c r="B12" s="111" t="str">
        <f>IFERROR(HLOOKUP(A$5,TAB_Critères!$B$3:$AH$16,$A12+2,FALSE),"")</f>
        <v>L'étanchéité, la propreté et l'état d'entretien du caisson et des capteurs associés sont-ils satisfaisants ?</v>
      </c>
      <c r="C12" s="179"/>
      <c r="D12" s="185">
        <f>IFERROR(HLOOKUP(A$5,TAB_Critères!$B$30:$R$40,$A12+2,FALSE),"")</f>
        <v>10</v>
      </c>
      <c r="E12" s="149" t="str">
        <f>IFERROR(HLOOKUP(A$5,TAB_Critères!$B$51:$AH$66,$A12+2,FALSE),"")</f>
        <v>LISTE_2</v>
      </c>
    </row>
    <row r="13" spans="1:5" ht="80.25" customHeight="1" x14ac:dyDescent="0.4">
      <c r="A13" s="151">
        <v>5</v>
      </c>
      <c r="B13" s="111" t="str">
        <f>IFERROR(HLOOKUP(A$5,TAB_Critères!$B$3:$AH$16,$A13+2,FALSE),"")</f>
        <v xml:space="preserve">Le fonctionnement hydraulique, en amont et en aval, est-il satisfaisant ? </v>
      </c>
      <c r="C13" s="179"/>
      <c r="D13" s="185">
        <f>IFERROR(HLOOKUP(A$5,TAB_Critères!$B$30:$R$40,$A13+2,FALSE),"")</f>
        <v>10</v>
      </c>
      <c r="E13" s="149" t="str">
        <f>IFERROR(HLOOKUP(A$5,TAB_Critères!$B$51:$AH$66,$A13+2,FALSE),"")</f>
        <v>LISTE_2</v>
      </c>
    </row>
    <row r="14" spans="1:5" ht="64.5" customHeight="1" x14ac:dyDescent="0.4">
      <c r="A14" s="151">
        <v>6</v>
      </c>
      <c r="B14" s="111" t="str">
        <f>IFERROR(HLOOKUP(A$5,TAB_Critères!$B$3:$AH$16,$A14+2,FALSE),"")</f>
        <v xml:space="preserve">Le capteur de mesure est-il adapté au type d'effluent et à l'environnement rencontrés (mousses, température, déchets etc...) et présente t-il un état de fonctionnement satisfaisant ?
L'implantation du capteur respecte t-elle les normes en vigueur et/ou les prescriptions des constructeurs ? </v>
      </c>
      <c r="C14" s="179"/>
      <c r="D14" s="185">
        <f>IFERROR(HLOOKUP(A$5,TAB_Critères!$B$30:$R$40,$A14+2,FALSE),"")</f>
        <v>10</v>
      </c>
      <c r="E14" s="149" t="str">
        <f>IFERROR(HLOOKUP(A$5,TAB_Critères!$B$51:$AH$66,$A14+2,FALSE),"")</f>
        <v>LISTE_2</v>
      </c>
    </row>
    <row r="15" spans="1:5" ht="41.35" x14ac:dyDescent="0.4">
      <c r="A15" s="151">
        <v>7</v>
      </c>
      <c r="B15" s="111" t="str">
        <f>IFERROR(HLOOKUP(A$5,TAB_Critères!$B$3:$AH$16,$A15+2,FALSE),"")</f>
        <v>Pour une hauteur d'eau &lt; 10cm, les écarts entre d'une part les résultats de mesure de hauteur obtenus à partir des dispositifs en place (sur 3 points représentatifs du fonctionnement habituel+ le 0 hydraulique) et ceux mesurés par l'organisme de contrôle d'autre part (à l'aide de cales) sont-ils tous ≤ +/-10% ? 
Pour une hauteur d’eau ≥ 10 cm, les écarts sont-ils tous ≤ +/- 5% ?</v>
      </c>
      <c r="C15" s="179"/>
      <c r="D15" s="185">
        <f>IFERROR(HLOOKUP(A$5,TAB_Critères!$B$30:$R$40,$A15+2,FALSE),"")</f>
        <v>20</v>
      </c>
      <c r="E15" s="149" t="str">
        <f>IFERROR(HLOOKUP(A$5,TAB_Critères!$B$51:$AH$66,$A15+2,FALSE),"")</f>
        <v>LISTE_2</v>
      </c>
    </row>
    <row r="16" spans="1:5" ht="51.7" x14ac:dyDescent="0.4">
      <c r="A16" s="151">
        <v>8</v>
      </c>
      <c r="B16" s="111" t="str">
        <f>IFERROR(HLOOKUP(A$5,TAB_Critères!$B$3:$AH$16,$A16+2,FALSE),"")</f>
        <v>La loi hydraulique Q = f(h) utilisée est-elle correctement paramétrée et cohérente avec les caractéristiques de l’organe de mesure ?
Pour une hauteur d’eau &lt; 10 cm, les écarts entre d’une part les résultats de mesures de débit obtenus à partir des dispositifs en place (sur 3 points représentatifs du fonctionnement « habituels » + le 0 hydraulique) et ceux mesurés par l’organisme de contrôle d’autre part (à l’aide de cales) sont-ils tous ≤ +/-10% ?
Pour une hauteur d’eau ≥ 10 cm, les écarts sont-ils tous ≤ +/- 5% ?</v>
      </c>
      <c r="C16" s="179"/>
      <c r="D16" s="185">
        <f>IFERROR(HLOOKUP(A$5,TAB_Critères!$B$30:$R$40,$A16+2,FALSE),"")</f>
        <v>20</v>
      </c>
      <c r="E16" s="149" t="str">
        <f>IFERROR(HLOOKUP(A$5,TAB_Critères!$B$51:$AH$66,$A16+2,FALSE),"")</f>
        <v>LISTE_2</v>
      </c>
    </row>
    <row r="17" spans="1:5" ht="20.100000000000001" customHeight="1" x14ac:dyDescent="0.4">
      <c r="A17" s="151">
        <v>9</v>
      </c>
      <c r="B17" s="111" t="str">
        <f>IFERROR(HLOOKUP(A$5,TAB_Critères!$B$3:$AH$16,$A17+2,FALSE),"")</f>
        <v>Existe t-il un dispositif de contrôle adapté pour le suivi en interne  et un afficheur de proximité (Hauteur + Débit + Volume) ?</v>
      </c>
      <c r="C17" s="179"/>
      <c r="D17" s="185">
        <f>IFERROR(HLOOKUP(A$5,TAB_Critères!$B$30:$R$40,$A17+2,FALSE),"")</f>
        <v>5</v>
      </c>
      <c r="E17" s="149" t="str">
        <f>IFERROR(HLOOKUP(A$5,TAB_Critères!$B$51:$AH$66,$A17+2,FALSE),"")</f>
        <v>LISTE_3</v>
      </c>
    </row>
    <row r="18" spans="1:5" s="155" customFormat="1" ht="38.25" customHeight="1" x14ac:dyDescent="0.4">
      <c r="A18" s="211" t="s">
        <v>23</v>
      </c>
      <c r="B18" s="212"/>
      <c r="C18" s="152" t="s">
        <v>24</v>
      </c>
      <c r="D18" s="153" t="s">
        <v>25</v>
      </c>
      <c r="E18" s="154"/>
    </row>
    <row r="19" spans="1:5" s="160" customFormat="1" ht="60" customHeight="1" thickBot="1" x14ac:dyDescent="0.45">
      <c r="A19" s="156"/>
      <c r="B19" s="182"/>
      <c r="C19" s="180"/>
      <c r="D19" s="157">
        <f>IF(OR(A5="",C19="Non contrôlé"),"",IF((SUMIF(C9:C17,"Validé",D9:D17)+SUMIF(C9:C17,"Validé avec réserve",D9:D17))&gt;100,100,SUMIF(C9:C17,"Validé",D9:D17)+SUMIF(C9:C17,"Validé avec réserve",D9:D17)))</f>
        <v>0</v>
      </c>
      <c r="E19" s="158"/>
    </row>
    <row r="20" spans="1:5" s="166" customFormat="1" ht="15" customHeight="1" thickBot="1" x14ac:dyDescent="0.45">
      <c r="A20" s="161"/>
      <c r="B20" s="162"/>
      <c r="C20" s="163"/>
      <c r="D20" s="164"/>
      <c r="E20" s="165"/>
    </row>
    <row r="21" spans="1:5" ht="12" customHeight="1" thickBot="1" x14ac:dyDescent="0.45">
      <c r="A21" s="208" t="s">
        <v>234</v>
      </c>
      <c r="B21" s="209"/>
      <c r="C21" s="209"/>
      <c r="D21" s="210"/>
      <c r="E21" s="167"/>
    </row>
    <row r="22" spans="1:5" s="141" customFormat="1" ht="18" customHeight="1" x14ac:dyDescent="0.55000000000000004">
      <c r="A22" s="205" t="s">
        <v>65</v>
      </c>
      <c r="B22" s="206"/>
      <c r="C22" s="206"/>
      <c r="D22" s="207"/>
    </row>
    <row r="23" spans="1:5" ht="1.5" customHeight="1" x14ac:dyDescent="0.4">
      <c r="A23" s="142"/>
      <c r="B23" s="143"/>
      <c r="C23" s="143"/>
      <c r="D23" s="144"/>
    </row>
    <row r="24" spans="1:5" ht="24" customHeight="1" x14ac:dyDescent="0.4">
      <c r="A24" s="203" t="s">
        <v>26</v>
      </c>
      <c r="B24" s="204"/>
      <c r="C24" s="168" t="s">
        <v>0</v>
      </c>
      <c r="D24" s="169" t="s">
        <v>21</v>
      </c>
      <c r="E24" s="147" t="s">
        <v>22</v>
      </c>
    </row>
    <row r="25" spans="1:5" s="171" customFormat="1" ht="20.100000000000001" customHeight="1" x14ac:dyDescent="0.4">
      <c r="A25" s="170">
        <v>0</v>
      </c>
      <c r="B25" s="128" t="str">
        <f>IFERROR(HLOOKUP(A$22,TAB_Critères!$B$3:$AH$16,$A25+2,FALSE),"")</f>
        <v>Prélèvement sur un point présentant un écoulement permanent (entrée/sortie) ?</v>
      </c>
      <c r="C25" s="178"/>
      <c r="D25" s="186">
        <f>IFERROR(HLOOKUP(A$22,TAB_Critères!$B$30:$R$40,$A25+2,FALSE),"")</f>
        <v>0</v>
      </c>
      <c r="E25" s="150" t="str">
        <f>IFERROR(HLOOKUP(A$22,TAB_Critères!$B$51:$AH$66,$A25+2,FALSE),"")</f>
        <v>LISTE_1</v>
      </c>
    </row>
    <row r="26" spans="1:5" s="171" customFormat="1" ht="30" customHeight="1" x14ac:dyDescent="0.4">
      <c r="A26" s="172">
        <v>1</v>
      </c>
      <c r="B26" s="128" t="str">
        <f>IFERROR(HLOOKUP(A$22,TAB_Critères!$B$3:$AH$16,$A26+2,FALSE),"")</f>
        <v>L'accès à l'ouvrage et aux équipements de mesure se fait-il en toute sécurité pour les agents en charge des opérations de contrôles et d'entretien... ?</v>
      </c>
      <c r="C26" s="179"/>
      <c r="D26" s="186">
        <f>IFERROR(HLOOKUP(A$22,TAB_Critères!$B$30:$R$40,$A26+2,FALSE),"")</f>
        <v>10</v>
      </c>
      <c r="E26" s="150" t="str">
        <f>IFERROR(HLOOKUP(A$22,TAB_Critères!$B$51:$AH$66,$A26+2,FALSE),"")</f>
        <v>LISTE_3</v>
      </c>
    </row>
    <row r="27" spans="1:5" s="171" customFormat="1" ht="20.100000000000001" customHeight="1" x14ac:dyDescent="0.4">
      <c r="A27" s="172">
        <v>2</v>
      </c>
      <c r="B27" s="128" t="str">
        <f>IFERROR(HLOOKUP(A$22,TAB_Critères!$B$3:$AH$16,$A27+2,FALSE),"")</f>
        <v>Le point de prélèvement est-il correctement implanté ?</v>
      </c>
      <c r="C27" s="179"/>
      <c r="D27" s="186">
        <f>IFERROR(HLOOKUP(A$22,TAB_Critères!$B$30:$R$40,$A27+2,FALSE),"")</f>
        <v>30</v>
      </c>
      <c r="E27" s="150" t="str">
        <f>IFERROR(HLOOKUP(A$22,TAB_Critères!$B$51:$AH$66,$A27+2,FALSE),"")</f>
        <v>LISTE_3</v>
      </c>
    </row>
    <row r="28" spans="1:5" s="171" customFormat="1" ht="30" customHeight="1" x14ac:dyDescent="0.4">
      <c r="A28" s="172">
        <v>3</v>
      </c>
      <c r="B28" s="128" t="str">
        <f>IFERROR(HLOOKUP(A$22,TAB_Critères!$B$3:$AH$16,$A28+2,FALSE),"")</f>
        <v>Le dispositif de prélèvement présente t-il un état de fonctionnement satisfaisant ?</v>
      </c>
      <c r="C28" s="179"/>
      <c r="D28" s="186">
        <f>IFERROR(HLOOKUP(A$22,TAB_Critères!$B$30:$R$40,$A28+2,FALSE),"")</f>
        <v>30</v>
      </c>
      <c r="E28" s="150" t="str">
        <f>IFERROR(HLOOKUP(A$22,TAB_Critères!$B$51:$AH$66,$A28+2,FALSE),"")</f>
        <v>LISTE_3</v>
      </c>
    </row>
    <row r="29" spans="1:5" s="171" customFormat="1" ht="20.100000000000001" customHeight="1" x14ac:dyDescent="0.4">
      <c r="A29" s="172">
        <v>4</v>
      </c>
      <c r="B29" s="128" t="str">
        <f>IFERROR(HLOOKUP(A$22,TAB_Critères!$B$3:$AH$16,$A29+2,FALSE),"")</f>
        <v>L'asservissement est-il adapté au contexte ?</v>
      </c>
      <c r="C29" s="179"/>
      <c r="D29" s="186">
        <f>IFERROR(HLOOKUP(A$22,TAB_Critères!$B$30:$R$40,$A29+2,FALSE),"")</f>
        <v>15</v>
      </c>
      <c r="E29" s="150" t="str">
        <f>IFERROR(HLOOKUP(A$22,TAB_Critères!$B$51:$AH$66,$A29+2,FALSE),"")</f>
        <v>LISTE_3</v>
      </c>
    </row>
    <row r="30" spans="1:5" s="171" customFormat="1" ht="20.100000000000001" customHeight="1" x14ac:dyDescent="0.4">
      <c r="A30" s="172">
        <v>5</v>
      </c>
      <c r="B30" s="128" t="str">
        <f>IFERROR(HLOOKUP(A$22,TAB_Critères!$B$3:$AH$16,$A30+2,FALSE),"")</f>
        <v>Le dispositif de prélèvement présente t-il un état de propreté et d'entretien satisfaisant ?</v>
      </c>
      <c r="C30" s="179"/>
      <c r="D30" s="186">
        <f>IFERROR(HLOOKUP(A$22,TAB_Critères!$B$30:$R$40,$A30+2,FALSE),"")</f>
        <v>15</v>
      </c>
      <c r="E30" s="150" t="str">
        <f>IFERROR(HLOOKUP(A$22,TAB_Critères!$B$51:$AH$66,$A30+2,FALSE),"")</f>
        <v>LISTE_3</v>
      </c>
    </row>
    <row r="31" spans="1:5" s="171" customFormat="1" ht="36" customHeight="1" x14ac:dyDescent="0.4">
      <c r="A31" s="172">
        <v>6</v>
      </c>
      <c r="B31" s="128" t="str">
        <f>IFERROR(HLOOKUP(A$22,TAB_Critères!$B$3:$AH$16,$A31+2,FALSE),"")</f>
        <v/>
      </c>
      <c r="C31" s="179"/>
      <c r="D31" s="186">
        <f>IFERROR(HLOOKUP(A$22,TAB_Critères!$B$30:$R$40,$A31+2,FALSE),"")</f>
        <v>0</v>
      </c>
      <c r="E31" s="150">
        <f>IFERROR(HLOOKUP(A$22,TAB_Critères!$B$51:$AH$66,$A31+2,FALSE),"")</f>
        <v>0</v>
      </c>
    </row>
    <row r="32" spans="1:5" s="171" customFormat="1" ht="20.100000000000001" customHeight="1" x14ac:dyDescent="0.4">
      <c r="A32" s="172">
        <v>7</v>
      </c>
      <c r="B32" s="128" t="str">
        <f>IFERROR(HLOOKUP(A$22,TAB_Critères!$B$3:$AH$16,$A32+2,FALSE),"")</f>
        <v/>
      </c>
      <c r="C32" s="179"/>
      <c r="D32" s="186">
        <f>IFERROR(HLOOKUP(A$22,TAB_Critères!$B$30:$R$40,$A32+2,FALSE),"")</f>
        <v>0</v>
      </c>
      <c r="E32" s="150">
        <f>IFERROR(HLOOKUP(A$22,TAB_Critères!$B$51:$AH$66,$A32+2,FALSE),"")</f>
        <v>0</v>
      </c>
    </row>
    <row r="33" spans="1:5" s="171" customFormat="1" ht="20.100000000000001" customHeight="1" x14ac:dyDescent="0.4">
      <c r="A33" s="172">
        <v>8</v>
      </c>
      <c r="B33" s="128" t="str">
        <f>IFERROR(HLOOKUP(A$22,TAB_Critères!$B$3:$AH$16,$A33+2,FALSE),"")</f>
        <v/>
      </c>
      <c r="C33" s="179"/>
      <c r="D33" s="186">
        <f>IFERROR(HLOOKUP(A$22,TAB_Critères!$B$30:$R$40,$A33+2,FALSE),"")</f>
        <v>0</v>
      </c>
      <c r="E33" s="150">
        <f>IFERROR(HLOOKUP(A$22,TAB_Critères!$B$51:$AH$66,$A33+2,FALSE),"")</f>
        <v>0</v>
      </c>
    </row>
    <row r="34" spans="1:5" s="171" customFormat="1" ht="20.100000000000001" customHeight="1" x14ac:dyDescent="0.4">
      <c r="A34" s="172">
        <v>9</v>
      </c>
      <c r="B34" s="128" t="str">
        <f>IFERROR(HLOOKUP(A$22,TAB_Critères!$B$3:$AH$16,$A34+2,FALSE),"")</f>
        <v/>
      </c>
      <c r="C34" s="179"/>
      <c r="D34" s="186">
        <f>IFERROR(HLOOKUP(A$22,TAB_Critères!$B$30:$R$40,$A34+2,FALSE),"")</f>
        <v>0</v>
      </c>
      <c r="E34" s="150">
        <f>IFERROR(HLOOKUP(A$22,TAB_Critères!$B$51:$AH$66,$A34+2,FALSE),"")</f>
        <v>0</v>
      </c>
    </row>
    <row r="35" spans="1:5" s="171" customFormat="1" ht="16.5" customHeight="1" x14ac:dyDescent="0.4">
      <c r="A35" s="173"/>
      <c r="B35" s="129"/>
      <c r="C35" s="179"/>
      <c r="D35" s="186"/>
      <c r="E35" s="150" t="str">
        <f>IFERROR(HLOOKUP(A$22,TAB_Critères!$B$51:$AH$66,$A35+2,FALSE),"")</f>
        <v>LISTE_1</v>
      </c>
    </row>
    <row r="36" spans="1:5" ht="25.5" customHeight="1" x14ac:dyDescent="0.4">
      <c r="A36" s="201" t="s">
        <v>23</v>
      </c>
      <c r="B36" s="202"/>
      <c r="C36" s="168" t="s">
        <v>24</v>
      </c>
      <c r="D36" s="169" t="s">
        <v>25</v>
      </c>
      <c r="E36" s="174"/>
    </row>
    <row r="37" spans="1:5" s="160" customFormat="1" ht="60" customHeight="1" thickBot="1" x14ac:dyDescent="0.45">
      <c r="A37" s="159"/>
      <c r="B37" s="183"/>
      <c r="C37" s="180"/>
      <c r="D37" s="157">
        <f>IF(A22="","",IF(A22="Préleveur A3",PARAM!$AD$28,IF((SUMIF(C26:C34,"Validé",D26:D34)+SUMIF(C26:C34,"Validé avec réserve",D26:D34))&gt;100,100,SUMIF(C26:C34,"Validé",D26:D34)+SUMIF(C26:C34,"Validé avec réserve",D26:D34))))</f>
        <v>0</v>
      </c>
      <c r="E37" s="175"/>
    </row>
  </sheetData>
  <mergeCells count="13">
    <mergeCell ref="A36:B36"/>
    <mergeCell ref="A24:B24"/>
    <mergeCell ref="A22:D22"/>
    <mergeCell ref="A21:D21"/>
    <mergeCell ref="A5:D5"/>
    <mergeCell ref="A7:B7"/>
    <mergeCell ref="A18:B18"/>
    <mergeCell ref="A1:D1"/>
    <mergeCell ref="A4:D4"/>
    <mergeCell ref="A2:B2"/>
    <mergeCell ref="A3:B3"/>
    <mergeCell ref="C2:D2"/>
    <mergeCell ref="C3:D3"/>
  </mergeCells>
  <conditionalFormatting sqref="C9:C17">
    <cfRule type="containsText" dxfId="24" priority="162" operator="containsText" text="Non contrôlé">
      <formula>NOT(ISERROR(SEARCH("Non contrôlé",C9)))</formula>
    </cfRule>
    <cfRule type="containsText" dxfId="23" priority="163" operator="containsText" text="Non validé">
      <formula>NOT(ISERROR(SEARCH("Non validé",C9)))</formula>
    </cfRule>
    <cfRule type="containsText" dxfId="22" priority="164" operator="containsText" text="réserve">
      <formula>NOT(ISERROR(SEARCH("réserve",C9)))</formula>
    </cfRule>
    <cfRule type="endsWith" dxfId="21" priority="165" operator="endsWith" text="Validé">
      <formula>RIGHT(C9,LEN("Validé"))="Validé"</formula>
    </cfRule>
  </conditionalFormatting>
  <conditionalFormatting sqref="C19:C20">
    <cfRule type="containsText" dxfId="20" priority="158" operator="containsText" text="Non contrôlé">
      <formula>NOT(ISERROR(SEARCH("Non contrôlé",C19)))</formula>
    </cfRule>
    <cfRule type="containsText" dxfId="19" priority="159" operator="containsText" text="Non validé">
      <formula>NOT(ISERROR(SEARCH("Non validé",C19)))</formula>
    </cfRule>
    <cfRule type="containsText" dxfId="18" priority="160" operator="containsText" text="réserve">
      <formula>NOT(ISERROR(SEARCH("réserve",C19)))</formula>
    </cfRule>
    <cfRule type="endsWith" dxfId="17" priority="161" operator="endsWith" text="Validé">
      <formula>RIGHT(C19,LEN("Validé"))="Validé"</formula>
    </cfRule>
  </conditionalFormatting>
  <conditionalFormatting sqref="C26:C35">
    <cfRule type="containsText" dxfId="16" priority="182" operator="containsText" text="Non contrôlé">
      <formula>NOT(ISERROR(SEARCH("Non contrôlé",C26)))</formula>
    </cfRule>
    <cfRule type="containsText" dxfId="15" priority="183" operator="containsText" text="Non validé">
      <formula>NOT(ISERROR(SEARCH("Non validé",C26)))</formula>
    </cfRule>
    <cfRule type="containsText" dxfId="14" priority="184" operator="containsText" text="réserve">
      <formula>NOT(ISERROR(SEARCH("réserve",C26)))</formula>
    </cfRule>
    <cfRule type="endsWith" dxfId="13" priority="185" operator="endsWith" text="Validé">
      <formula>RIGHT(C26,LEN("Validé"))="Validé"</formula>
    </cfRule>
  </conditionalFormatting>
  <conditionalFormatting sqref="C37">
    <cfRule type="containsText" dxfId="12" priority="178" operator="containsText" text="Non contrôlé">
      <formula>NOT(ISERROR(SEARCH("Non contrôlé",C37)))</formula>
    </cfRule>
    <cfRule type="containsText" dxfId="11" priority="179" operator="containsText" text="Non validé">
      <formula>NOT(ISERROR(SEARCH("Non validé",C37)))</formula>
    </cfRule>
    <cfRule type="containsText" dxfId="10" priority="180" operator="containsText" text="réserve">
      <formula>NOT(ISERROR(SEARCH("réserve",C37)))</formula>
    </cfRule>
    <cfRule type="endsWith" dxfId="9" priority="181" operator="endsWith" text="Validé">
      <formula>RIGHT(C37,LEN("Validé"))="Validé"</formula>
    </cfRule>
  </conditionalFormatting>
  <conditionalFormatting sqref="D19">
    <cfRule type="cellIs" dxfId="8" priority="91" operator="greaterThanOrEqual">
      <formula>80</formula>
    </cfRule>
    <cfRule type="cellIs" dxfId="7" priority="92" operator="between">
      <formula>70</formula>
      <formula>79</formula>
    </cfRule>
    <cfRule type="cellIs" dxfId="6" priority="93" operator="lessThan">
      <formula>69</formula>
    </cfRule>
  </conditionalFormatting>
  <conditionalFormatting sqref="D37">
    <cfRule type="cellIs" dxfId="5" priority="1" operator="greaterThanOrEqual">
      <formula>80</formula>
    </cfRule>
    <cfRule type="cellIs" dxfId="4" priority="2" operator="between">
      <formula>70</formula>
      <formula>79</formula>
    </cfRule>
    <cfRule type="cellIs" dxfId="3" priority="3" operator="lessThan">
      <formula>69</formula>
    </cfRule>
  </conditionalFormatting>
  <dataValidations count="5">
    <dataValidation type="list" allowBlank="1" showInputMessage="1" showErrorMessage="1" sqref="C25:C35 C8:C17" xr:uid="{00000000-0002-0000-0100-000000000000}">
      <formula1>INDIRECT(E8)</formula1>
    </dataValidation>
    <dataValidation type="list" allowBlank="1" showInputMessage="1" showErrorMessage="1" sqref="C20" xr:uid="{00000000-0002-0000-0100-000001000000}">
      <formula1>INDIRECT("LISTE_4")</formula1>
    </dataValidation>
    <dataValidation type="list" allowBlank="1" showInputMessage="1" showErrorMessage="1" sqref="C3:D3" xr:uid="{348DE3A1-5917-4B63-9D7E-C60938168034}">
      <formula1>CODE_SANDRE_STEU</formula1>
    </dataValidation>
    <dataValidation type="list" allowBlank="1" showInputMessage="1" showErrorMessage="1" sqref="A5:D5" xr:uid="{41A05630-849B-44D1-95DD-D455AB63490D}">
      <formula1>EQUIPEMENT_Q</formula1>
    </dataValidation>
    <dataValidation type="list" allowBlank="1" showInputMessage="1" showErrorMessage="1" sqref="A22:D22" xr:uid="{BE65AD6C-204F-4437-8FC5-A3C203ACB513}">
      <formula1>EQUIPEMENT_PREL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PARAM!$B$4:$B$6</xm:f>
          </x14:formula1>
          <xm:sqref>A23:C23 E22</xm:sqref>
        </x14:dataValidation>
        <x14:dataValidation type="list" allowBlank="1" showInputMessage="1" showErrorMessage="1" xr:uid="{00000000-0002-0000-0100-000004000000}">
          <x14:formula1>
            <xm:f>PARAM!$A$4:$A$15</xm:f>
          </x14:formula1>
          <xm:sqref>A6:C6 E5</xm:sqref>
        </x14:dataValidation>
        <x14:dataValidation type="list" allowBlank="1" showInputMessage="1" showErrorMessage="1" xr:uid="{1A859EC9-F727-4479-8F43-A317BDCEC98B}">
          <x14:formula1>
            <xm:f>PARAM!$D$21:$D$26</xm:f>
          </x14:formula1>
          <xm:sqref>C37 C19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8"/>
  <dimension ref="A1:O61"/>
  <sheetViews>
    <sheetView showGridLines="0" zoomScale="90" zoomScaleNormal="90" workbookViewId="0">
      <pane ySplit="3" topLeftCell="A19" activePane="bottomLeft" state="frozenSplit"/>
      <selection pane="bottomLeft" activeCell="E10" sqref="E10"/>
    </sheetView>
  </sheetViews>
  <sheetFormatPr baseColWidth="10" defaultColWidth="11.41015625" defaultRowHeight="12.7" x14ac:dyDescent="0.4"/>
  <cols>
    <col min="1" max="1" width="6" style="6" customWidth="1"/>
    <col min="2" max="15" width="35.703125" style="116" customWidth="1"/>
    <col min="16" max="16384" width="11.41015625" style="116"/>
  </cols>
  <sheetData>
    <row r="1" spans="1:15" ht="33" x14ac:dyDescent="0.4">
      <c r="A1" s="113" t="s">
        <v>53</v>
      </c>
    </row>
    <row r="2" spans="1:15" ht="13.5" customHeight="1" x14ac:dyDescent="0.4"/>
    <row r="3" spans="1:15" s="117" customFormat="1" ht="68" x14ac:dyDescent="0.4">
      <c r="A3" s="127" t="s">
        <v>54</v>
      </c>
      <c r="B3" s="125" t="s">
        <v>55</v>
      </c>
      <c r="C3" s="125" t="s">
        <v>56</v>
      </c>
      <c r="D3" s="125" t="s">
        <v>57</v>
      </c>
      <c r="E3" s="125" t="s">
        <v>58</v>
      </c>
      <c r="F3" s="125" t="s">
        <v>18</v>
      </c>
      <c r="G3" s="125" t="s">
        <v>59</v>
      </c>
      <c r="H3" s="126" t="s">
        <v>60</v>
      </c>
      <c r="I3" s="125" t="s">
        <v>61</v>
      </c>
      <c r="J3" s="125" t="s">
        <v>19</v>
      </c>
      <c r="K3" s="125" t="s">
        <v>62</v>
      </c>
      <c r="L3" s="125" t="s">
        <v>63</v>
      </c>
      <c r="M3" s="125" t="s">
        <v>64</v>
      </c>
      <c r="N3" s="125" t="s">
        <v>65</v>
      </c>
      <c r="O3" s="127" t="s">
        <v>66</v>
      </c>
    </row>
    <row r="4" spans="1:15" s="119" customFormat="1" ht="62.25" customHeight="1" x14ac:dyDescent="0.4">
      <c r="A4" s="124">
        <v>0</v>
      </c>
      <c r="B4" s="112" t="s">
        <v>67</v>
      </c>
      <c r="C4" s="112" t="s">
        <v>67</v>
      </c>
      <c r="D4" s="112" t="s">
        <v>67</v>
      </c>
      <c r="E4" s="112" t="s">
        <v>67</v>
      </c>
      <c r="F4" s="112" t="s">
        <v>67</v>
      </c>
      <c r="G4" s="112" t="s">
        <v>67</v>
      </c>
      <c r="H4" s="112" t="s">
        <v>67</v>
      </c>
      <c r="I4" s="112" t="s">
        <v>67</v>
      </c>
      <c r="J4" s="112" t="s">
        <v>67</v>
      </c>
      <c r="K4" s="112" t="s">
        <v>67</v>
      </c>
      <c r="L4" s="118" t="s">
        <v>68</v>
      </c>
      <c r="M4" s="112" t="s">
        <v>69</v>
      </c>
      <c r="N4" s="112" t="s">
        <v>69</v>
      </c>
      <c r="O4" s="112" t="s">
        <v>69</v>
      </c>
    </row>
    <row r="5" spans="1:15" s="119" customFormat="1" ht="63.75" customHeight="1" x14ac:dyDescent="0.4">
      <c r="A5" s="124">
        <v>1</v>
      </c>
      <c r="B5" s="112" t="s">
        <v>70</v>
      </c>
      <c r="C5" s="112" t="s">
        <v>70</v>
      </c>
      <c r="D5" s="112" t="s">
        <v>70</v>
      </c>
      <c r="E5" s="112" t="s">
        <v>70</v>
      </c>
      <c r="F5" s="112" t="s">
        <v>70</v>
      </c>
      <c r="G5" s="112" t="s">
        <v>70</v>
      </c>
      <c r="H5" s="112" t="s">
        <v>70</v>
      </c>
      <c r="I5" s="112" t="s">
        <v>70</v>
      </c>
      <c r="J5" s="112" t="s">
        <v>70</v>
      </c>
      <c r="K5" s="112" t="s">
        <v>70</v>
      </c>
      <c r="L5" s="112" t="s">
        <v>70</v>
      </c>
      <c r="M5" s="112" t="s">
        <v>70</v>
      </c>
      <c r="N5" s="112" t="s">
        <v>70</v>
      </c>
      <c r="O5" s="112" t="s">
        <v>70</v>
      </c>
    </row>
    <row r="6" spans="1:15" s="119" customFormat="1" ht="69.75" customHeight="1" x14ac:dyDescent="0.4">
      <c r="A6" s="124">
        <v>2</v>
      </c>
      <c r="B6" s="112" t="s">
        <v>71</v>
      </c>
      <c r="C6" s="112" t="s">
        <v>72</v>
      </c>
      <c r="D6" s="112" t="s">
        <v>72</v>
      </c>
      <c r="E6" s="112" t="s">
        <v>73</v>
      </c>
      <c r="F6" s="112" t="s">
        <v>74</v>
      </c>
      <c r="G6" s="112" t="s">
        <v>75</v>
      </c>
      <c r="H6" s="112" t="s">
        <v>76</v>
      </c>
      <c r="I6" s="112" t="s">
        <v>72</v>
      </c>
      <c r="J6" s="112" t="s">
        <v>77</v>
      </c>
      <c r="K6" s="112" t="s">
        <v>78</v>
      </c>
      <c r="L6" s="112" t="s">
        <v>79</v>
      </c>
      <c r="M6" s="112" t="s">
        <v>80</v>
      </c>
      <c r="N6" s="112" t="s">
        <v>81</v>
      </c>
      <c r="O6" s="112" t="s">
        <v>82</v>
      </c>
    </row>
    <row r="7" spans="1:15" s="119" customFormat="1" ht="131.25" customHeight="1" x14ac:dyDescent="0.4">
      <c r="A7" s="124">
        <v>3</v>
      </c>
      <c r="B7" s="112" t="s">
        <v>83</v>
      </c>
      <c r="C7" s="120" t="s">
        <v>84</v>
      </c>
      <c r="D7" s="120" t="s">
        <v>85</v>
      </c>
      <c r="E7" s="112" t="s">
        <v>86</v>
      </c>
      <c r="F7" s="112" t="s">
        <v>87</v>
      </c>
      <c r="G7" s="112" t="s">
        <v>88</v>
      </c>
      <c r="H7" s="112" t="s">
        <v>89</v>
      </c>
      <c r="I7" s="120" t="s">
        <v>90</v>
      </c>
      <c r="J7" s="112" t="s">
        <v>91</v>
      </c>
      <c r="K7" s="112" t="s">
        <v>92</v>
      </c>
      <c r="L7" s="112" t="s">
        <v>93</v>
      </c>
      <c r="M7" s="112" t="s">
        <v>94</v>
      </c>
      <c r="N7" s="112" t="s">
        <v>95</v>
      </c>
      <c r="O7" s="112" t="s">
        <v>96</v>
      </c>
    </row>
    <row r="8" spans="1:15" s="119" customFormat="1" ht="105" customHeight="1" x14ac:dyDescent="0.4">
      <c r="A8" s="124">
        <v>4</v>
      </c>
      <c r="B8" s="112" t="s">
        <v>97</v>
      </c>
      <c r="C8" s="137" t="s">
        <v>98</v>
      </c>
      <c r="D8" s="137" t="s">
        <v>99</v>
      </c>
      <c r="E8" s="112" t="s">
        <v>97</v>
      </c>
      <c r="F8" s="112" t="s">
        <v>100</v>
      </c>
      <c r="G8" s="112" t="s">
        <v>101</v>
      </c>
      <c r="H8" s="112" t="s">
        <v>101</v>
      </c>
      <c r="I8" s="137" t="s">
        <v>98</v>
      </c>
      <c r="J8" s="112" t="s">
        <v>102</v>
      </c>
      <c r="K8" s="112" t="s">
        <v>103</v>
      </c>
      <c r="L8" s="112" t="s">
        <v>104</v>
      </c>
      <c r="M8" s="112" t="s">
        <v>105</v>
      </c>
      <c r="N8" s="135" t="s">
        <v>106</v>
      </c>
      <c r="O8" s="112" t="s">
        <v>107</v>
      </c>
    </row>
    <row r="9" spans="1:15" s="119" customFormat="1" ht="113.7" x14ac:dyDescent="0.4">
      <c r="A9" s="124">
        <v>5</v>
      </c>
      <c r="B9" s="112" t="s">
        <v>108</v>
      </c>
      <c r="C9" s="137" t="s">
        <v>109</v>
      </c>
      <c r="D9" s="137" t="s">
        <v>110</v>
      </c>
      <c r="E9" s="112" t="s">
        <v>111</v>
      </c>
      <c r="F9" s="112" t="s">
        <v>108</v>
      </c>
      <c r="G9" s="112" t="s">
        <v>108</v>
      </c>
      <c r="H9" s="112" t="s">
        <v>108</v>
      </c>
      <c r="I9" s="137" t="s">
        <v>109</v>
      </c>
      <c r="J9" s="112" t="s">
        <v>112</v>
      </c>
      <c r="K9" s="120" t="s">
        <v>113</v>
      </c>
      <c r="L9" s="112" t="s">
        <v>114</v>
      </c>
      <c r="M9" s="112" t="s">
        <v>115</v>
      </c>
      <c r="N9" s="135" t="s">
        <v>107</v>
      </c>
      <c r="O9" s="112" t="s">
        <v>116</v>
      </c>
    </row>
    <row r="10" spans="1:15" s="119" customFormat="1" ht="93" x14ac:dyDescent="0.4">
      <c r="A10" s="124">
        <v>6</v>
      </c>
      <c r="B10" s="112" t="s">
        <v>117</v>
      </c>
      <c r="C10" s="137" t="s">
        <v>118</v>
      </c>
      <c r="D10" s="137" t="s">
        <v>118</v>
      </c>
      <c r="E10" s="112" t="s">
        <v>117</v>
      </c>
      <c r="F10" s="112" t="s">
        <v>119</v>
      </c>
      <c r="G10" s="112" t="s">
        <v>119</v>
      </c>
      <c r="H10" s="112" t="s">
        <v>119</v>
      </c>
      <c r="I10" s="137" t="s">
        <v>118</v>
      </c>
      <c r="J10" s="112" t="s">
        <v>120</v>
      </c>
      <c r="K10" s="120" t="s">
        <v>121</v>
      </c>
      <c r="L10" s="112" t="s">
        <v>122</v>
      </c>
      <c r="M10" s="112" t="s">
        <v>123</v>
      </c>
      <c r="N10" s="136" t="s">
        <v>124</v>
      </c>
      <c r="O10" s="136" t="s">
        <v>124</v>
      </c>
    </row>
    <row r="11" spans="1:15" s="119" customFormat="1" ht="93" x14ac:dyDescent="0.4">
      <c r="A11" s="124">
        <v>7</v>
      </c>
      <c r="B11" s="112" t="s">
        <v>125</v>
      </c>
      <c r="C11" s="121" t="s">
        <v>126</v>
      </c>
      <c r="D11" s="121" t="s">
        <v>126</v>
      </c>
      <c r="E11" s="112" t="s">
        <v>127</v>
      </c>
      <c r="F11" s="112" t="s">
        <v>128</v>
      </c>
      <c r="G11" s="112" t="s">
        <v>128</v>
      </c>
      <c r="H11" s="112" t="s">
        <v>128</v>
      </c>
      <c r="I11" s="121" t="s">
        <v>126</v>
      </c>
      <c r="J11" s="112" t="s">
        <v>129</v>
      </c>
      <c r="K11" s="137" t="s">
        <v>130</v>
      </c>
      <c r="L11" s="112" t="s">
        <v>131</v>
      </c>
      <c r="M11" s="112" t="s">
        <v>132</v>
      </c>
      <c r="N11" s="136" t="s">
        <v>124</v>
      </c>
      <c r="O11" s="112" t="s">
        <v>124</v>
      </c>
    </row>
    <row r="12" spans="1:15" s="119" customFormat="1" ht="126" customHeight="1" x14ac:dyDescent="0.4">
      <c r="A12" s="124">
        <v>8</v>
      </c>
      <c r="B12" s="184" t="s">
        <v>133</v>
      </c>
      <c r="C12" s="122" t="s">
        <v>134</v>
      </c>
      <c r="D12" s="122" t="s">
        <v>134</v>
      </c>
      <c r="E12" s="112" t="s">
        <v>133</v>
      </c>
      <c r="F12" s="112" t="s">
        <v>135</v>
      </c>
      <c r="G12" s="112" t="s">
        <v>135</v>
      </c>
      <c r="H12" s="112" t="s">
        <v>135</v>
      </c>
      <c r="I12" s="122" t="s">
        <v>134</v>
      </c>
      <c r="J12" s="112" t="s">
        <v>136</v>
      </c>
      <c r="K12" s="137" t="s">
        <v>137</v>
      </c>
      <c r="L12" s="112" t="s">
        <v>138</v>
      </c>
      <c r="M12" s="112" t="s">
        <v>139</v>
      </c>
      <c r="N12" s="136" t="s">
        <v>124</v>
      </c>
      <c r="O12" s="136" t="s">
        <v>124</v>
      </c>
    </row>
    <row r="13" spans="1:15" s="119" customFormat="1" ht="31" x14ac:dyDescent="0.4">
      <c r="A13" s="124">
        <v>9</v>
      </c>
      <c r="B13" s="112" t="s">
        <v>140</v>
      </c>
      <c r="C13" s="112" t="s">
        <v>141</v>
      </c>
      <c r="D13" s="112" t="s">
        <v>141</v>
      </c>
      <c r="E13" s="112" t="s">
        <v>142</v>
      </c>
      <c r="F13" s="112" t="s">
        <v>142</v>
      </c>
      <c r="G13" s="112" t="s">
        <v>142</v>
      </c>
      <c r="H13" s="112" t="s">
        <v>142</v>
      </c>
      <c r="I13" s="112" t="s">
        <v>141</v>
      </c>
      <c r="J13" s="112" t="s">
        <v>143</v>
      </c>
      <c r="K13" s="112" t="s">
        <v>144</v>
      </c>
      <c r="L13" s="136" t="s">
        <v>124</v>
      </c>
      <c r="M13" s="112" t="s">
        <v>145</v>
      </c>
      <c r="N13" s="136" t="s">
        <v>124</v>
      </c>
      <c r="O13" s="136" t="s">
        <v>124</v>
      </c>
    </row>
    <row r="25" spans="1:15" ht="33" x14ac:dyDescent="0.4">
      <c r="A25" s="213" t="s">
        <v>146</v>
      </c>
      <c r="B25" s="213"/>
      <c r="C25" s="213"/>
    </row>
    <row r="30" spans="1:15" s="117" customFormat="1" ht="68" x14ac:dyDescent="0.4">
      <c r="A30" s="114"/>
      <c r="B30" s="123" t="str">
        <f>B3</f>
        <v>Canal Venturi</v>
      </c>
      <c r="C30" s="123" t="str">
        <f t="shared" ref="C30:O30" si="0">C3</f>
        <v>Débitmètre électromagnétique (eau)</v>
      </c>
      <c r="D30" s="123" t="str">
        <f t="shared" si="0"/>
        <v>Débitmètre électromagnétique (boue/MDV)</v>
      </c>
      <c r="E30" s="123" t="str">
        <f t="shared" si="0"/>
        <v>Seuil</v>
      </c>
      <c r="F30" s="123" t="str">
        <f t="shared" si="0"/>
        <v>Caisson</v>
      </c>
      <c r="G30" s="123" t="str">
        <f t="shared" si="0"/>
        <v>Loi COACHs</v>
      </c>
      <c r="H30" s="123" t="str">
        <f t="shared" si="0"/>
        <v>Modélisation</v>
      </c>
      <c r="I30" s="123" t="str">
        <f t="shared" si="0"/>
        <v>Débitmètre électromagnétique partiellement plein</v>
      </c>
      <c r="J30" s="123" t="str">
        <f t="shared" si="0"/>
        <v>Clapet</v>
      </c>
      <c r="K30" s="123" t="str">
        <f t="shared" si="0"/>
        <v>Hauteur/Vitesse</v>
      </c>
      <c r="L30" s="123" t="str">
        <f t="shared" si="0"/>
        <v>Détecteur de surverse</v>
      </c>
      <c r="M30" s="123" t="str">
        <f t="shared" si="0"/>
        <v>Préleveur Automatique</v>
      </c>
      <c r="N30" s="123" t="str">
        <f t="shared" si="0"/>
        <v>Vanne de prélèvement asservie</v>
      </c>
      <c r="O30" s="123" t="str">
        <f t="shared" si="0"/>
        <v>Prélèvement ponctuel</v>
      </c>
    </row>
    <row r="31" spans="1:15" x14ac:dyDescent="0.4">
      <c r="A31" s="115">
        <v>0</v>
      </c>
      <c r="B31" s="112"/>
      <c r="C31" s="112"/>
      <c r="D31" s="112"/>
      <c r="E31" s="112"/>
      <c r="F31" s="112"/>
      <c r="G31" s="112"/>
      <c r="H31" s="112"/>
      <c r="I31" s="112"/>
      <c r="J31" s="112"/>
      <c r="K31" s="112"/>
      <c r="L31" s="118"/>
      <c r="M31" s="112"/>
      <c r="N31" s="112"/>
      <c r="O31" s="112"/>
    </row>
    <row r="32" spans="1:15" x14ac:dyDescent="0.4">
      <c r="A32" s="115">
        <v>1</v>
      </c>
      <c r="B32" s="22">
        <v>5</v>
      </c>
      <c r="C32" s="20">
        <v>10</v>
      </c>
      <c r="D32" s="20">
        <v>10</v>
      </c>
      <c r="E32" s="22">
        <v>5</v>
      </c>
      <c r="F32" s="22">
        <v>5</v>
      </c>
      <c r="G32" s="22">
        <v>5</v>
      </c>
      <c r="H32" s="22">
        <v>5</v>
      </c>
      <c r="I32" s="20">
        <v>10</v>
      </c>
      <c r="J32" s="22">
        <v>5</v>
      </c>
      <c r="K32" s="22">
        <v>5</v>
      </c>
      <c r="L32" s="21">
        <v>5</v>
      </c>
      <c r="M32" s="22">
        <v>5</v>
      </c>
      <c r="N32" s="22">
        <v>10</v>
      </c>
      <c r="O32" s="22">
        <v>10</v>
      </c>
    </row>
    <row r="33" spans="1:15" x14ac:dyDescent="0.4">
      <c r="A33" s="115">
        <v>2</v>
      </c>
      <c r="B33" s="22">
        <v>10</v>
      </c>
      <c r="C33" s="20">
        <v>20</v>
      </c>
      <c r="D33" s="20">
        <v>20</v>
      </c>
      <c r="E33" s="22">
        <v>10</v>
      </c>
      <c r="F33" s="22">
        <v>10</v>
      </c>
      <c r="G33" s="22">
        <v>20</v>
      </c>
      <c r="H33" s="22">
        <v>10</v>
      </c>
      <c r="I33" s="20">
        <v>20</v>
      </c>
      <c r="J33" s="22">
        <v>10</v>
      </c>
      <c r="K33" s="22">
        <v>10</v>
      </c>
      <c r="L33" s="21">
        <v>20</v>
      </c>
      <c r="M33" s="23">
        <v>20</v>
      </c>
      <c r="N33" s="23">
        <v>30</v>
      </c>
      <c r="O33" s="23">
        <v>30</v>
      </c>
    </row>
    <row r="34" spans="1:15" x14ac:dyDescent="0.4">
      <c r="A34" s="115">
        <v>3</v>
      </c>
      <c r="B34" s="22">
        <v>10</v>
      </c>
      <c r="C34" s="24">
        <v>40</v>
      </c>
      <c r="D34" s="24">
        <v>40</v>
      </c>
      <c r="E34" s="22">
        <v>10</v>
      </c>
      <c r="F34" s="22">
        <v>10</v>
      </c>
      <c r="G34" s="22">
        <v>10</v>
      </c>
      <c r="H34" s="22">
        <v>20</v>
      </c>
      <c r="I34" s="24">
        <v>40</v>
      </c>
      <c r="J34" s="22">
        <v>10</v>
      </c>
      <c r="K34" s="22">
        <v>10</v>
      </c>
      <c r="L34" s="21">
        <v>20</v>
      </c>
      <c r="M34" s="23">
        <v>5</v>
      </c>
      <c r="N34" s="23">
        <v>30</v>
      </c>
      <c r="O34" s="23">
        <v>30</v>
      </c>
    </row>
    <row r="35" spans="1:15" x14ac:dyDescent="0.4">
      <c r="A35" s="115">
        <v>4</v>
      </c>
      <c r="B35" s="22">
        <v>10</v>
      </c>
      <c r="C35" s="24">
        <v>20</v>
      </c>
      <c r="D35" s="24">
        <v>20</v>
      </c>
      <c r="E35" s="22">
        <v>10</v>
      </c>
      <c r="F35" s="22">
        <v>10</v>
      </c>
      <c r="G35" s="22">
        <v>10</v>
      </c>
      <c r="H35" s="22">
        <v>10</v>
      </c>
      <c r="I35" s="24">
        <v>20</v>
      </c>
      <c r="J35" s="22">
        <v>10</v>
      </c>
      <c r="K35" s="22">
        <v>10</v>
      </c>
      <c r="L35" s="21">
        <v>20</v>
      </c>
      <c r="M35" s="23">
        <v>5</v>
      </c>
      <c r="N35" s="23">
        <v>15</v>
      </c>
      <c r="O35" s="23">
        <v>15</v>
      </c>
    </row>
    <row r="36" spans="1:15" x14ac:dyDescent="0.4">
      <c r="A36" s="115">
        <v>5</v>
      </c>
      <c r="B36" s="22">
        <v>10</v>
      </c>
      <c r="C36" s="25">
        <v>20</v>
      </c>
      <c r="D36" s="25">
        <v>20</v>
      </c>
      <c r="E36" s="22">
        <v>10</v>
      </c>
      <c r="F36" s="22">
        <v>10</v>
      </c>
      <c r="G36" s="22">
        <v>10</v>
      </c>
      <c r="H36" s="22">
        <v>10</v>
      </c>
      <c r="I36" s="25">
        <v>20</v>
      </c>
      <c r="J36" s="22">
        <v>10</v>
      </c>
      <c r="K36" s="24">
        <v>40</v>
      </c>
      <c r="L36" s="21">
        <v>20</v>
      </c>
      <c r="M36" s="23">
        <v>5</v>
      </c>
      <c r="N36" s="23">
        <v>15</v>
      </c>
      <c r="O36" s="23">
        <v>15</v>
      </c>
    </row>
    <row r="37" spans="1:15" x14ac:dyDescent="0.4">
      <c r="A37" s="115">
        <v>6</v>
      </c>
      <c r="B37" s="22">
        <v>10</v>
      </c>
      <c r="C37" s="25">
        <v>20</v>
      </c>
      <c r="D37" s="25">
        <v>20</v>
      </c>
      <c r="E37" s="22">
        <v>10</v>
      </c>
      <c r="F37" s="22">
        <v>10</v>
      </c>
      <c r="G37" s="22">
        <v>10</v>
      </c>
      <c r="H37" s="22">
        <v>10</v>
      </c>
      <c r="I37" s="25">
        <v>20</v>
      </c>
      <c r="J37" s="22">
        <v>10</v>
      </c>
      <c r="K37" s="24">
        <v>0</v>
      </c>
      <c r="L37" s="21">
        <v>5</v>
      </c>
      <c r="M37" s="23">
        <v>15</v>
      </c>
      <c r="N37" s="23"/>
      <c r="O37" s="23"/>
    </row>
    <row r="38" spans="1:15" x14ac:dyDescent="0.4">
      <c r="A38" s="115">
        <v>7</v>
      </c>
      <c r="B38" s="22">
        <v>20</v>
      </c>
      <c r="C38" s="28">
        <v>10</v>
      </c>
      <c r="D38" s="28">
        <v>10</v>
      </c>
      <c r="E38" s="22">
        <v>20</v>
      </c>
      <c r="F38" s="22">
        <v>20</v>
      </c>
      <c r="G38" s="22">
        <v>10</v>
      </c>
      <c r="H38" s="22">
        <v>10</v>
      </c>
      <c r="I38" s="28">
        <v>10</v>
      </c>
      <c r="J38" s="22">
        <v>20</v>
      </c>
      <c r="K38" s="25">
        <v>20</v>
      </c>
      <c r="L38" s="21">
        <v>5</v>
      </c>
      <c r="M38" s="23">
        <v>5</v>
      </c>
      <c r="N38" s="23"/>
      <c r="O38" s="23"/>
    </row>
    <row r="39" spans="1:15" x14ac:dyDescent="0.4">
      <c r="A39" s="115">
        <v>8</v>
      </c>
      <c r="B39" s="22">
        <v>20</v>
      </c>
      <c r="C39" s="20">
        <v>20</v>
      </c>
      <c r="D39" s="20">
        <v>20</v>
      </c>
      <c r="E39" s="22">
        <v>20</v>
      </c>
      <c r="F39" s="22">
        <v>20</v>
      </c>
      <c r="G39" s="22">
        <v>20</v>
      </c>
      <c r="H39" s="22">
        <v>20</v>
      </c>
      <c r="I39" s="20">
        <v>20</v>
      </c>
      <c r="J39" s="22">
        <v>20</v>
      </c>
      <c r="K39" s="25">
        <v>20</v>
      </c>
      <c r="L39" s="21">
        <v>5</v>
      </c>
      <c r="M39" s="23">
        <v>20</v>
      </c>
      <c r="N39" s="23"/>
      <c r="O39" s="23"/>
    </row>
    <row r="40" spans="1:15" x14ac:dyDescent="0.4">
      <c r="A40" s="115">
        <v>9</v>
      </c>
      <c r="B40" s="22">
        <v>5</v>
      </c>
      <c r="C40" s="20"/>
      <c r="D40" s="20"/>
      <c r="E40" s="22">
        <v>5</v>
      </c>
      <c r="F40" s="22">
        <v>5</v>
      </c>
      <c r="G40" s="22">
        <v>5</v>
      </c>
      <c r="H40" s="22">
        <v>5</v>
      </c>
      <c r="I40" s="20"/>
      <c r="J40" s="22">
        <v>5</v>
      </c>
      <c r="K40" s="20">
        <v>20</v>
      </c>
      <c r="M40" s="26">
        <v>20</v>
      </c>
      <c r="N40" s="26"/>
      <c r="O40" s="26"/>
    </row>
    <row r="46" spans="1:15" ht="33" x14ac:dyDescent="0.4">
      <c r="A46" s="213" t="s">
        <v>147</v>
      </c>
      <c r="B46" s="213"/>
      <c r="C46" s="213"/>
    </row>
    <row r="47" spans="1:15" x14ac:dyDescent="0.4">
      <c r="A47" s="119" t="s">
        <v>148</v>
      </c>
    </row>
    <row r="48" spans="1:15" x14ac:dyDescent="0.4">
      <c r="A48" s="119" t="s">
        <v>149</v>
      </c>
    </row>
    <row r="49" spans="1:15" x14ac:dyDescent="0.4">
      <c r="A49" s="119" t="s">
        <v>150</v>
      </c>
      <c r="D49" s="119"/>
    </row>
    <row r="50" spans="1:15" x14ac:dyDescent="0.4">
      <c r="A50" s="119" t="s">
        <v>151</v>
      </c>
    </row>
    <row r="51" spans="1:15" s="117" customFormat="1" ht="58.5" customHeight="1" x14ac:dyDescent="0.4">
      <c r="A51" s="114"/>
      <c r="B51" s="123" t="str">
        <f>B3</f>
        <v>Canal Venturi</v>
      </c>
      <c r="C51" s="123" t="str">
        <f t="shared" ref="C51:O51" si="1">C3</f>
        <v>Débitmètre électromagnétique (eau)</v>
      </c>
      <c r="D51" s="123" t="str">
        <f t="shared" si="1"/>
        <v>Débitmètre électromagnétique (boue/MDV)</v>
      </c>
      <c r="E51" s="123" t="str">
        <f t="shared" si="1"/>
        <v>Seuil</v>
      </c>
      <c r="F51" s="123" t="str">
        <f t="shared" si="1"/>
        <v>Caisson</v>
      </c>
      <c r="G51" s="123" t="str">
        <f t="shared" si="1"/>
        <v>Loi COACHs</v>
      </c>
      <c r="H51" s="123" t="str">
        <f t="shared" si="1"/>
        <v>Modélisation</v>
      </c>
      <c r="I51" s="123" t="str">
        <f t="shared" si="1"/>
        <v>Débitmètre électromagnétique partiellement plein</v>
      </c>
      <c r="J51" s="123" t="str">
        <f t="shared" si="1"/>
        <v>Clapet</v>
      </c>
      <c r="K51" s="123" t="str">
        <f t="shared" si="1"/>
        <v>Hauteur/Vitesse</v>
      </c>
      <c r="L51" s="123" t="str">
        <f t="shared" si="1"/>
        <v>Détecteur de surverse</v>
      </c>
      <c r="M51" s="123" t="str">
        <f t="shared" si="1"/>
        <v>Préleveur Automatique</v>
      </c>
      <c r="N51" s="123" t="str">
        <f t="shared" si="1"/>
        <v>Vanne de prélèvement asservie</v>
      </c>
      <c r="O51" s="123" t="str">
        <f t="shared" si="1"/>
        <v>Prélèvement ponctuel</v>
      </c>
    </row>
    <row r="52" spans="1:15" x14ac:dyDescent="0.4">
      <c r="A52" s="115">
        <v>0</v>
      </c>
      <c r="B52" s="93" t="s">
        <v>152</v>
      </c>
      <c r="C52" s="93" t="s">
        <v>152</v>
      </c>
      <c r="D52" s="93" t="s">
        <v>152</v>
      </c>
      <c r="E52" s="93" t="s">
        <v>152</v>
      </c>
      <c r="F52" s="93" t="s">
        <v>152</v>
      </c>
      <c r="G52" s="93" t="s">
        <v>152</v>
      </c>
      <c r="H52" s="93" t="s">
        <v>152</v>
      </c>
      <c r="I52" s="93" t="s">
        <v>152</v>
      </c>
      <c r="J52" s="93" t="s">
        <v>152</v>
      </c>
      <c r="K52" s="93" t="s">
        <v>152</v>
      </c>
      <c r="L52" s="93" t="s">
        <v>152</v>
      </c>
      <c r="M52" s="93" t="s">
        <v>152</v>
      </c>
      <c r="N52" s="93" t="s">
        <v>152</v>
      </c>
      <c r="O52" s="93" t="s">
        <v>152</v>
      </c>
    </row>
    <row r="53" spans="1:15" x14ac:dyDescent="0.4">
      <c r="A53" s="115">
        <v>1</v>
      </c>
      <c r="B53" s="94" t="s">
        <v>153</v>
      </c>
      <c r="C53" s="94" t="s">
        <v>153</v>
      </c>
      <c r="D53" s="94" t="s">
        <v>153</v>
      </c>
      <c r="E53" s="94" t="s">
        <v>153</v>
      </c>
      <c r="F53" s="94" t="s">
        <v>153</v>
      </c>
      <c r="G53" s="94" t="s">
        <v>153</v>
      </c>
      <c r="H53" s="94" t="s">
        <v>153</v>
      </c>
      <c r="I53" s="94" t="s">
        <v>153</v>
      </c>
      <c r="J53" s="94" t="s">
        <v>153</v>
      </c>
      <c r="K53" s="94" t="s">
        <v>153</v>
      </c>
      <c r="L53" s="94" t="s">
        <v>153</v>
      </c>
      <c r="M53" s="93" t="s">
        <v>154</v>
      </c>
      <c r="N53" s="93" t="s">
        <v>153</v>
      </c>
      <c r="O53" s="93" t="s">
        <v>153</v>
      </c>
    </row>
    <row r="54" spans="1:15" x14ac:dyDescent="0.4">
      <c r="A54" s="115">
        <v>2</v>
      </c>
      <c r="B54" s="94" t="s">
        <v>153</v>
      </c>
      <c r="C54" s="94" t="s">
        <v>153</v>
      </c>
      <c r="D54" s="94" t="s">
        <v>153</v>
      </c>
      <c r="E54" s="94" t="s">
        <v>153</v>
      </c>
      <c r="F54" s="94" t="s">
        <v>153</v>
      </c>
      <c r="G54" s="94" t="s">
        <v>153</v>
      </c>
      <c r="H54" s="94" t="s">
        <v>153</v>
      </c>
      <c r="I54" s="94" t="s">
        <v>153</v>
      </c>
      <c r="J54" s="94" t="s">
        <v>153</v>
      </c>
      <c r="K54" s="94" t="s">
        <v>153</v>
      </c>
      <c r="L54" s="94" t="s">
        <v>153</v>
      </c>
      <c r="M54" s="94" t="s">
        <v>154</v>
      </c>
      <c r="N54" s="93" t="s">
        <v>153</v>
      </c>
      <c r="O54" s="94" t="s">
        <v>153</v>
      </c>
    </row>
    <row r="55" spans="1:15" x14ac:dyDescent="0.4">
      <c r="A55" s="115">
        <v>3</v>
      </c>
      <c r="B55" s="94" t="s">
        <v>153</v>
      </c>
      <c r="C55" s="94" t="s">
        <v>155</v>
      </c>
      <c r="D55" s="94" t="s">
        <v>155</v>
      </c>
      <c r="E55" s="94" t="s">
        <v>154</v>
      </c>
      <c r="F55" s="94" t="s">
        <v>153</v>
      </c>
      <c r="G55" s="94" t="s">
        <v>154</v>
      </c>
      <c r="H55" s="94" t="s">
        <v>154</v>
      </c>
      <c r="I55" s="94" t="s">
        <v>154</v>
      </c>
      <c r="J55" s="94" t="s">
        <v>154</v>
      </c>
      <c r="K55" s="94" t="s">
        <v>154</v>
      </c>
      <c r="L55" s="94" t="s">
        <v>154</v>
      </c>
      <c r="M55" s="92" t="s">
        <v>154</v>
      </c>
      <c r="N55" s="93" t="s">
        <v>153</v>
      </c>
      <c r="O55" s="92" t="s">
        <v>153</v>
      </c>
    </row>
    <row r="56" spans="1:15" x14ac:dyDescent="0.4">
      <c r="A56" s="115">
        <v>4</v>
      </c>
      <c r="B56" s="94" t="s">
        <v>153</v>
      </c>
      <c r="C56" s="94" t="s">
        <v>154</v>
      </c>
      <c r="D56" s="94" t="s">
        <v>154</v>
      </c>
      <c r="E56" s="94" t="s">
        <v>154</v>
      </c>
      <c r="F56" s="94" t="s">
        <v>154</v>
      </c>
      <c r="G56" s="94" t="s">
        <v>154</v>
      </c>
      <c r="H56" s="94" t="s">
        <v>154</v>
      </c>
      <c r="I56" s="94" t="s">
        <v>154</v>
      </c>
      <c r="J56" s="94" t="s">
        <v>154</v>
      </c>
      <c r="K56" s="94" t="s">
        <v>154</v>
      </c>
      <c r="L56" s="94" t="s">
        <v>154</v>
      </c>
      <c r="M56" s="92" t="s">
        <v>154</v>
      </c>
      <c r="N56" s="92" t="s">
        <v>153</v>
      </c>
      <c r="O56" s="94" t="s">
        <v>153</v>
      </c>
    </row>
    <row r="57" spans="1:15" x14ac:dyDescent="0.4">
      <c r="A57" s="115">
        <v>5</v>
      </c>
      <c r="B57" s="94" t="s">
        <v>154</v>
      </c>
      <c r="C57" s="94" t="s">
        <v>154</v>
      </c>
      <c r="D57" s="94" t="s">
        <v>154</v>
      </c>
      <c r="E57" s="94" t="s">
        <v>154</v>
      </c>
      <c r="F57" s="94" t="s">
        <v>154</v>
      </c>
      <c r="G57" s="94" t="s">
        <v>154</v>
      </c>
      <c r="H57" s="94" t="s">
        <v>154</v>
      </c>
      <c r="I57" s="94" t="s">
        <v>154</v>
      </c>
      <c r="J57" s="94" t="s">
        <v>154</v>
      </c>
      <c r="K57" s="94" t="s">
        <v>154</v>
      </c>
      <c r="L57" s="94" t="s">
        <v>154</v>
      </c>
      <c r="M57" s="92" t="s">
        <v>154</v>
      </c>
      <c r="N57" s="92" t="s">
        <v>153</v>
      </c>
      <c r="O57" s="92" t="s">
        <v>153</v>
      </c>
    </row>
    <row r="58" spans="1:15" x14ac:dyDescent="0.4">
      <c r="A58" s="115">
        <v>6</v>
      </c>
      <c r="B58" s="94" t="s">
        <v>154</v>
      </c>
      <c r="C58" s="94" t="s">
        <v>154</v>
      </c>
      <c r="D58" s="94" t="s">
        <v>154</v>
      </c>
      <c r="E58" s="94" t="s">
        <v>154</v>
      </c>
      <c r="F58" s="94" t="s">
        <v>154</v>
      </c>
      <c r="G58" s="94" t="s">
        <v>154</v>
      </c>
      <c r="H58" s="94" t="s">
        <v>154</v>
      </c>
      <c r="I58" s="94" t="s">
        <v>154</v>
      </c>
      <c r="J58" s="94" t="s">
        <v>154</v>
      </c>
      <c r="K58" s="94" t="s">
        <v>154</v>
      </c>
      <c r="L58" s="94" t="s">
        <v>154</v>
      </c>
      <c r="M58" s="92" t="s">
        <v>153</v>
      </c>
      <c r="N58" s="92"/>
      <c r="O58" s="92"/>
    </row>
    <row r="59" spans="1:15" x14ac:dyDescent="0.4">
      <c r="A59" s="115">
        <v>7</v>
      </c>
      <c r="B59" s="94" t="s">
        <v>154</v>
      </c>
      <c r="C59" s="94" t="s">
        <v>154</v>
      </c>
      <c r="D59" s="94" t="s">
        <v>154</v>
      </c>
      <c r="E59" s="94" t="s">
        <v>154</v>
      </c>
      <c r="F59" s="94" t="s">
        <v>154</v>
      </c>
      <c r="G59" s="94" t="s">
        <v>154</v>
      </c>
      <c r="H59" s="94" t="s">
        <v>154</v>
      </c>
      <c r="I59" s="94" t="s">
        <v>154</v>
      </c>
      <c r="J59" s="94" t="s">
        <v>154</v>
      </c>
      <c r="K59" s="94" t="s">
        <v>154</v>
      </c>
      <c r="L59" s="94" t="s">
        <v>154</v>
      </c>
      <c r="M59" s="92" t="s">
        <v>154</v>
      </c>
      <c r="N59" s="92"/>
      <c r="O59" s="92"/>
    </row>
    <row r="60" spans="1:15" x14ac:dyDescent="0.4">
      <c r="A60" s="115">
        <v>8</v>
      </c>
      <c r="B60" s="94" t="s">
        <v>154</v>
      </c>
      <c r="C60" s="94" t="s">
        <v>154</v>
      </c>
      <c r="D60" s="94" t="s">
        <v>153</v>
      </c>
      <c r="E60" s="94" t="s">
        <v>154</v>
      </c>
      <c r="F60" s="94" t="s">
        <v>154</v>
      </c>
      <c r="G60" s="94" t="s">
        <v>154</v>
      </c>
      <c r="H60" s="94" t="s">
        <v>154</v>
      </c>
      <c r="I60" s="94" t="s">
        <v>154</v>
      </c>
      <c r="J60" s="94" t="s">
        <v>154</v>
      </c>
      <c r="K60" s="94" t="s">
        <v>154</v>
      </c>
      <c r="L60" s="94" t="s">
        <v>154</v>
      </c>
      <c r="M60" s="92" t="s">
        <v>154</v>
      </c>
      <c r="N60" s="92"/>
      <c r="O60" s="92"/>
    </row>
    <row r="61" spans="1:15" x14ac:dyDescent="0.4">
      <c r="A61" s="115">
        <v>9</v>
      </c>
      <c r="B61" s="94" t="s">
        <v>154</v>
      </c>
      <c r="C61" s="94"/>
      <c r="D61" s="94"/>
      <c r="E61" s="94" t="s">
        <v>153</v>
      </c>
      <c r="F61" s="94" t="s">
        <v>153</v>
      </c>
      <c r="G61" s="94" t="s">
        <v>153</v>
      </c>
      <c r="H61" s="94" t="s">
        <v>153</v>
      </c>
      <c r="I61" s="94" t="s">
        <v>153</v>
      </c>
      <c r="J61" s="94" t="s">
        <v>153</v>
      </c>
      <c r="K61" s="94" t="s">
        <v>153</v>
      </c>
      <c r="L61" s="94" t="s">
        <v>153</v>
      </c>
      <c r="M61" s="92" t="s">
        <v>154</v>
      </c>
      <c r="N61" s="92"/>
      <c r="O61" s="92"/>
    </row>
  </sheetData>
  <mergeCells count="2">
    <mergeCell ref="A25:C25"/>
    <mergeCell ref="A46:C46"/>
  </mergeCells>
  <conditionalFormatting sqref="B3:N3">
    <cfRule type="expression" priority="10">
      <formula>IF(#REF!="Industrie",1,0)</formula>
    </cfRule>
  </conditionalFormatting>
  <conditionalFormatting sqref="B30:O30">
    <cfRule type="expression" priority="5">
      <formula>IF(#REF!="Industrie",1,0)</formula>
    </cfRule>
  </conditionalFormatting>
  <conditionalFormatting sqref="B51:O51">
    <cfRule type="expression" priority="1">
      <formula>IF(#REF!="Industrie",1,0)</formula>
    </cfRule>
  </conditionalFormatting>
  <conditionalFormatting sqref="M33:O33">
    <cfRule type="expression" dxfId="2" priority="7">
      <formula>IF($U$44="x",1,0)</formula>
    </cfRule>
  </conditionalFormatting>
  <conditionalFormatting sqref="M37:O37">
    <cfRule type="expression" dxfId="1" priority="8">
      <formula>IF($U$44="x",1,0)</formula>
    </cfRule>
  </conditionalFormatting>
  <conditionalFormatting sqref="M58:O58">
    <cfRule type="expression" dxfId="0" priority="4">
      <formula>IF($U$44="x",1,0)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9"/>
  <dimension ref="A1:AD51"/>
  <sheetViews>
    <sheetView showGridLines="0" zoomScale="90" zoomScaleNormal="90" workbookViewId="0">
      <selection activeCell="D32" sqref="D32"/>
    </sheetView>
  </sheetViews>
  <sheetFormatPr baseColWidth="10" defaultColWidth="11.41015625" defaultRowHeight="12.7" x14ac:dyDescent="0.4"/>
  <cols>
    <col min="1" max="1" width="36.87890625" bestFit="1" customWidth="1"/>
    <col min="2" max="2" width="24.41015625" customWidth="1"/>
    <col min="3" max="3" width="20.5859375" customWidth="1"/>
    <col min="4" max="4" width="30.29296875" customWidth="1"/>
    <col min="7" max="7" width="19" customWidth="1"/>
    <col min="14" max="14" width="13.41015625" customWidth="1"/>
  </cols>
  <sheetData>
    <row r="1" spans="1:29" ht="13" thickBot="1" x14ac:dyDescent="0.45">
      <c r="O1" s="12"/>
      <c r="P1" s="13" t="s">
        <v>156</v>
      </c>
      <c r="Q1" s="2"/>
      <c r="R1" s="90">
        <v>34</v>
      </c>
      <c r="S1" s="14">
        <f>R1+2</f>
        <v>36</v>
      </c>
      <c r="T1" s="14">
        <f t="shared" ref="T1:AB1" si="0">S1+2</f>
        <v>38</v>
      </c>
      <c r="U1" s="14">
        <f t="shared" si="0"/>
        <v>40</v>
      </c>
      <c r="V1" s="14">
        <f t="shared" si="0"/>
        <v>42</v>
      </c>
      <c r="W1" s="14">
        <f t="shared" si="0"/>
        <v>44</v>
      </c>
      <c r="X1" s="14">
        <f t="shared" si="0"/>
        <v>46</v>
      </c>
      <c r="Y1" s="14">
        <f t="shared" si="0"/>
        <v>48</v>
      </c>
      <c r="Z1" s="14">
        <f t="shared" si="0"/>
        <v>50</v>
      </c>
      <c r="AA1" s="14">
        <f t="shared" si="0"/>
        <v>52</v>
      </c>
      <c r="AB1" s="14">
        <f t="shared" si="0"/>
        <v>54</v>
      </c>
      <c r="AC1" s="15">
        <f>AB1+2</f>
        <v>56</v>
      </c>
    </row>
    <row r="2" spans="1:29" ht="13" thickBot="1" x14ac:dyDescent="0.45">
      <c r="O2" s="1" t="s">
        <v>5</v>
      </c>
      <c r="P2" s="1" t="s">
        <v>5</v>
      </c>
      <c r="Q2" s="3"/>
      <c r="R2" s="1" t="s">
        <v>2</v>
      </c>
      <c r="S2" s="1" t="s">
        <v>3</v>
      </c>
      <c r="T2" s="1" t="s">
        <v>4</v>
      </c>
      <c r="U2" s="1" t="s">
        <v>7</v>
      </c>
      <c r="V2" s="1" t="s">
        <v>8</v>
      </c>
      <c r="W2" s="1" t="s">
        <v>9</v>
      </c>
      <c r="X2" s="1" t="s">
        <v>10</v>
      </c>
      <c r="Y2" s="1" t="s">
        <v>11</v>
      </c>
      <c r="Z2" s="1" t="s">
        <v>12</v>
      </c>
      <c r="AA2" s="1" t="s">
        <v>13</v>
      </c>
      <c r="AB2" s="1" t="s">
        <v>14</v>
      </c>
      <c r="AC2" s="16" t="s">
        <v>15</v>
      </c>
    </row>
    <row r="3" spans="1:29" ht="13" thickBot="1" x14ac:dyDescent="0.45">
      <c r="A3" s="5" t="s">
        <v>157</v>
      </c>
      <c r="B3" s="5" t="s">
        <v>158</v>
      </c>
      <c r="D3" s="11" t="s">
        <v>159</v>
      </c>
      <c r="E3" s="5" t="s">
        <v>235</v>
      </c>
      <c r="F3" s="5" t="s">
        <v>236</v>
      </c>
      <c r="G3" s="11" t="s">
        <v>159</v>
      </c>
      <c r="H3" s="11" t="s">
        <v>159</v>
      </c>
      <c r="I3" s="5" t="s">
        <v>5</v>
      </c>
      <c r="O3" s="1" t="s">
        <v>160</v>
      </c>
      <c r="P3" s="1" t="s">
        <v>161</v>
      </c>
      <c r="Q3" s="17" t="s">
        <v>1</v>
      </c>
      <c r="R3" s="30" t="e">
        <f ca="1">IF(OR(INDIRECT("SYNTHESE!C"&amp;R$1)=PARAM!$O3,INDIRECT("SYNTHESE!C"&amp;R$1)=PARAM!$P3),INDIRECT("SYNTHESE!G"&amp;R$1),"")</f>
        <v>#REF!</v>
      </c>
      <c r="S3" s="30" t="e">
        <f ca="1">IF(OR(INDIRECT("SYNTHESE!C"&amp;S$1)=PARAM!$O3,INDIRECT("SYNTHESE!C"&amp;S$1)=PARAM!$P3),INDIRECT("SYNTHESE!G"&amp;S$1),"")</f>
        <v>#REF!</v>
      </c>
      <c r="T3" s="30" t="e">
        <f ca="1">IF(OR(INDIRECT("SYNTHESE!C"&amp;T$1)=PARAM!$O3,INDIRECT("SYNTHESE!C"&amp;T$1)=PARAM!$P3),INDIRECT("SYNTHESE!G"&amp;T$1),"")</f>
        <v>#REF!</v>
      </c>
      <c r="U3" s="30" t="e">
        <f ca="1">IF(OR(INDIRECT("SYNTHESE!C"&amp;U$1)=PARAM!$O3,INDIRECT("SYNTHESE!C"&amp;U$1)=PARAM!$P3),INDIRECT("SYNTHESE!G"&amp;U$1),"")</f>
        <v>#REF!</v>
      </c>
      <c r="V3" s="30" t="e">
        <f ca="1">IF(OR(INDIRECT("SYNTHESE!C"&amp;V$1)=PARAM!$O3,INDIRECT("SYNTHESE!C"&amp;V$1)=PARAM!$P3),INDIRECT("SYNTHESE!G"&amp;V$1),"")</f>
        <v>#REF!</v>
      </c>
      <c r="W3" s="30" t="e">
        <f ca="1">IF(OR(INDIRECT("SYNTHESE!C"&amp;W$1)=PARAM!$O3,INDIRECT("SYNTHESE!C"&amp;W$1)=PARAM!$P3),INDIRECT("SYNTHESE!G"&amp;W$1),"")</f>
        <v>#REF!</v>
      </c>
      <c r="X3" s="30" t="e">
        <f ca="1">IF(OR(INDIRECT("SYNTHESE!C"&amp;X$1)=PARAM!$O3,INDIRECT("SYNTHESE!C"&amp;X$1)=PARAM!$P3),INDIRECT("SYNTHESE!G"&amp;X$1),"")</f>
        <v>#REF!</v>
      </c>
      <c r="Y3" s="30" t="e">
        <f ca="1">IF(OR(INDIRECT("SYNTHESE!C"&amp;Y$1)=PARAM!$O3,INDIRECT("SYNTHESE!C"&amp;Y$1)=PARAM!$P3),INDIRECT("SYNTHESE!G"&amp;Y$1),"")</f>
        <v>#REF!</v>
      </c>
      <c r="Z3" s="30" t="e">
        <f ca="1">IF(OR(INDIRECT("SYNTHESE!C"&amp;Z$1)=PARAM!$O3,INDIRECT("SYNTHESE!C"&amp;Z$1)=PARAM!$P3),INDIRECT("SYNTHESE!G"&amp;Z$1),"")</f>
        <v>#REF!</v>
      </c>
      <c r="AA3" s="30" t="e">
        <f ca="1">IF(OR(INDIRECT("SYNTHESE!C"&amp;AA$1)=PARAM!$O3,INDIRECT("SYNTHESE!C"&amp;AA$1)=PARAM!$P3),INDIRECT("SYNTHESE!G"&amp;AA$1),"")</f>
        <v>#REF!</v>
      </c>
      <c r="AB3" s="30" t="e">
        <f ca="1">IF(OR(INDIRECT("SYNTHESE!C"&amp;AB$1)=PARAM!$O3,INDIRECT("SYNTHESE!C"&amp;AB$1)=PARAM!$P3),INDIRECT("SYNTHESE!G"&amp;AB$1),"")</f>
        <v>#REF!</v>
      </c>
      <c r="AC3" s="30" t="e">
        <f ca="1">IF(OR(INDIRECT("SYNTHESE!C"&amp;AC$1)=PARAM!$O3,INDIRECT("SYNTHESE!C"&amp;AC$1)=PARAM!$P3),INDIRECT("SYNTHESE!G"&amp;AC$1),"")</f>
        <v>#REF!</v>
      </c>
    </row>
    <row r="4" spans="1:29" ht="13" thickBot="1" x14ac:dyDescent="0.45">
      <c r="A4" t="s">
        <v>55</v>
      </c>
      <c r="B4" t="s">
        <v>64</v>
      </c>
      <c r="D4" s="9" t="s">
        <v>162</v>
      </c>
      <c r="E4" s="1" t="s">
        <v>163</v>
      </c>
      <c r="F4" s="8" t="s">
        <v>164</v>
      </c>
      <c r="G4" s="1" t="s">
        <v>49</v>
      </c>
      <c r="H4" t="s">
        <v>165</v>
      </c>
      <c r="I4" s="1" t="s">
        <v>163</v>
      </c>
      <c r="O4" s="216" t="str">
        <f ca="1">IF(COUNTIF(R3:AC4,"Non validé par absence d'équipement")&gt;0,"Non validé",IF(COUNTIF(R3:AC4,"Non validé")&gt;0,"Non validé",IF(COUNTIF(R3:AC4,"Validé avec réserve")&gt;0,"Validé avec réserve",IF(COUNTIF(R3:AC4,"Validé")&gt;0,"Validé",""))))</f>
        <v/>
      </c>
      <c r="P4" s="218"/>
      <c r="Q4" s="19" t="s">
        <v>6</v>
      </c>
      <c r="R4" s="30" t="e">
        <f ca="1">IF(OR(INDIRECT("SYNTHESE!C"&amp;R$1)=PARAM!$O3,INDIRECT("SYNTHESE!C"&amp;R$1)=PARAM!$P3),INDIRECT("SYNTHESE!G"&amp;R$1+1),"")</f>
        <v>#REF!</v>
      </c>
      <c r="S4" s="30" t="e">
        <f ca="1">IF(OR(INDIRECT("SYNTHESE!C"&amp;S$1)=PARAM!$O3,INDIRECT("SYNTHESE!C"&amp;S$1)=PARAM!$P3),INDIRECT("SYNTHESE!G"&amp;S$1+1),"")</f>
        <v>#REF!</v>
      </c>
      <c r="T4" s="30" t="e">
        <f ca="1">IF(OR(INDIRECT("SYNTHESE!C"&amp;T$1)=PARAM!$O3,INDIRECT("SYNTHESE!C"&amp;T$1)=PARAM!$P3),INDIRECT("SYNTHESE!G"&amp;T$1+1),"")</f>
        <v>#REF!</v>
      </c>
      <c r="U4" s="30" t="e">
        <f ca="1">IF(OR(INDIRECT("SYNTHESE!C"&amp;U$1)=PARAM!$O3,INDIRECT("SYNTHESE!C"&amp;U$1)=PARAM!$P3),INDIRECT("SYNTHESE!G"&amp;U$1+1),"")</f>
        <v>#REF!</v>
      </c>
      <c r="V4" s="30" t="e">
        <f ca="1">IF(OR(INDIRECT("SYNTHESE!C"&amp;V$1)=PARAM!$O3,INDIRECT("SYNTHESE!C"&amp;V$1)=PARAM!$P3),INDIRECT("SYNTHESE!G"&amp;V$1+1),"")</f>
        <v>#REF!</v>
      </c>
      <c r="W4" s="30" t="e">
        <f ca="1">IF(OR(INDIRECT("SYNTHESE!C"&amp;W$1)=PARAM!$O3,INDIRECT("SYNTHESE!C"&amp;W$1)=PARAM!$P3),INDIRECT("SYNTHESE!G"&amp;W$1+1),"")</f>
        <v>#REF!</v>
      </c>
      <c r="X4" s="30" t="e">
        <f ca="1">IF(OR(INDIRECT("SYNTHESE!C"&amp;X$1)=PARAM!$O3,INDIRECT("SYNTHESE!C"&amp;X$1)=PARAM!$P3),INDIRECT("SYNTHESE!G"&amp;X$1+1),"")</f>
        <v>#REF!</v>
      </c>
      <c r="Y4" s="30" t="e">
        <f ca="1">IF(OR(INDIRECT("SYNTHESE!C"&amp;Y$1)=PARAM!$O3,INDIRECT("SYNTHESE!C"&amp;Y$1)=PARAM!$P3),INDIRECT("SYNTHESE!G"&amp;Y$1+1),"")</f>
        <v>#REF!</v>
      </c>
      <c r="Z4" s="30" t="e">
        <f ca="1">IF(OR(INDIRECT("SYNTHESE!C"&amp;Z$1)=PARAM!$O3,INDIRECT("SYNTHESE!C"&amp;Z$1)=PARAM!$P3),INDIRECT("SYNTHESE!G"&amp;Z$1+1),"")</f>
        <v>#REF!</v>
      </c>
      <c r="AA4" s="30" t="e">
        <f ca="1">IF(OR(INDIRECT("SYNTHESE!C"&amp;AA$1)=PARAM!$O3,INDIRECT("SYNTHESE!C"&amp;AA$1)=PARAM!$P3),INDIRECT("SYNTHESE!G"&amp;AA$1+1),"")</f>
        <v>#REF!</v>
      </c>
      <c r="AB4" s="30" t="e">
        <f ca="1">IF(OR(INDIRECT("SYNTHESE!C"&amp;AB$1)=PARAM!$O3,INDIRECT("SYNTHESE!C"&amp;AB$1)=PARAM!$P3),INDIRECT("SYNTHESE!G"&amp;AB$1+1),"")</f>
        <v>#REF!</v>
      </c>
      <c r="AC4" s="30" t="e">
        <f ca="1">IF(OR(INDIRECT("SYNTHESE!C"&amp;AC$1)=PARAM!$O3,INDIRECT("SYNTHESE!C"&amp;AC$1)=PARAM!$P3),INDIRECT("SYNTHESE!G"&amp;AC$1+1),"")</f>
        <v>#REF!</v>
      </c>
    </row>
    <row r="5" spans="1:29" ht="13" thickBot="1" x14ac:dyDescent="0.45">
      <c r="A5" t="s">
        <v>56</v>
      </c>
      <c r="B5" t="s">
        <v>65</v>
      </c>
      <c r="D5" s="7" t="s">
        <v>52</v>
      </c>
      <c r="E5" s="1" t="s">
        <v>160</v>
      </c>
      <c r="F5" s="8" t="s">
        <v>166</v>
      </c>
      <c r="G5" s="1" t="s">
        <v>167</v>
      </c>
      <c r="H5" t="s">
        <v>168</v>
      </c>
      <c r="I5" s="1" t="s">
        <v>160</v>
      </c>
      <c r="O5" s="1"/>
      <c r="P5" s="8"/>
      <c r="Q5" s="3"/>
      <c r="AC5" s="4"/>
    </row>
    <row r="6" spans="1:29" ht="13" thickBot="1" x14ac:dyDescent="0.45">
      <c r="A6" t="s">
        <v>57</v>
      </c>
      <c r="B6" t="s">
        <v>66</v>
      </c>
      <c r="D6" s="99" t="s">
        <v>51</v>
      </c>
      <c r="E6" s="1" t="s">
        <v>50</v>
      </c>
      <c r="F6" s="8" t="s">
        <v>169</v>
      </c>
      <c r="I6" s="1" t="s">
        <v>50</v>
      </c>
      <c r="O6" s="1" t="s">
        <v>50</v>
      </c>
      <c r="P6" s="1" t="s">
        <v>170</v>
      </c>
      <c r="Q6" s="17" t="s">
        <v>1</v>
      </c>
      <c r="R6" s="30" t="e">
        <f ca="1">IF(OR(INDIRECT("SYNTHESE!C"&amp;R$1)=PARAM!$O6,INDIRECT("SYNTHESE!C"&amp;R$1)=PARAM!$P6),INDIRECT("SYNTHESE!G"&amp;R$1),"")</f>
        <v>#REF!</v>
      </c>
      <c r="S6" s="30" t="e">
        <f ca="1">IF(OR(INDIRECT("SYNTHESE!C"&amp;S$1)=PARAM!$O6,INDIRECT("SYNTHESE!C"&amp;S$1)=PARAM!$P6),INDIRECT("SYNTHESE!G"&amp;S$1),"")</f>
        <v>#REF!</v>
      </c>
      <c r="T6" s="30" t="e">
        <f ca="1">IF(OR(INDIRECT("SYNTHESE!C"&amp;T$1)=PARAM!$O6,INDIRECT("SYNTHESE!C"&amp;T$1)=PARAM!$P6),INDIRECT("SYNTHESE!G"&amp;T$1),"")</f>
        <v>#REF!</v>
      </c>
      <c r="U6" s="30" t="e">
        <f ca="1">IF(OR(INDIRECT("SYNTHESE!C"&amp;U$1)=PARAM!$O6,INDIRECT("SYNTHESE!C"&amp;U$1)=PARAM!$P6),INDIRECT("SYNTHESE!G"&amp;U$1),"")</f>
        <v>#REF!</v>
      </c>
      <c r="V6" s="30" t="e">
        <f ca="1">IF(OR(INDIRECT("SYNTHESE!C"&amp;V$1)=PARAM!$O6,INDIRECT("SYNTHESE!C"&amp;V$1)=PARAM!$P6),INDIRECT("SYNTHESE!G"&amp;V$1),"")</f>
        <v>#REF!</v>
      </c>
      <c r="W6" s="30" t="e">
        <f ca="1">IF(OR(INDIRECT("SYNTHESE!C"&amp;W$1)=PARAM!$O6,INDIRECT("SYNTHESE!C"&amp;W$1)=PARAM!$P6),INDIRECT("SYNTHESE!G"&amp;W$1),"")</f>
        <v>#REF!</v>
      </c>
      <c r="X6" s="30" t="e">
        <f ca="1">IF(OR(INDIRECT("SYNTHESE!C"&amp;X$1)=PARAM!$O6,INDIRECT("SYNTHESE!C"&amp;X$1)=PARAM!$P6),INDIRECT("SYNTHESE!G"&amp;X$1),"")</f>
        <v>#REF!</v>
      </c>
      <c r="Y6" s="30" t="e">
        <f ca="1">IF(OR(INDIRECT("SYNTHESE!C"&amp;Y$1)=PARAM!$O6,INDIRECT("SYNTHESE!C"&amp;Y$1)=PARAM!$P6),INDIRECT("SYNTHESE!G"&amp;Y$1),"")</f>
        <v>#REF!</v>
      </c>
      <c r="Z6" s="30" t="e">
        <f ca="1">IF(OR(INDIRECT("SYNTHESE!C"&amp;Z$1)=PARAM!$O6,INDIRECT("SYNTHESE!C"&amp;Z$1)=PARAM!$P6),INDIRECT("SYNTHESE!G"&amp;Z$1),"")</f>
        <v>#REF!</v>
      </c>
      <c r="AA6" s="30" t="e">
        <f ca="1">IF(OR(INDIRECT("SYNTHESE!C"&amp;AA$1)=PARAM!$O6,INDIRECT("SYNTHESE!C"&amp;AA$1)=PARAM!$P6),INDIRECT("SYNTHESE!G"&amp;AA$1),"")</f>
        <v>#REF!</v>
      </c>
      <c r="AB6" s="30" t="e">
        <f ca="1">IF(OR(INDIRECT("SYNTHESE!C"&amp;AB$1)=PARAM!$O6,INDIRECT("SYNTHESE!C"&amp;AB$1)=PARAM!$P6),INDIRECT("SYNTHESE!G"&amp;AB$1),"")</f>
        <v>#REF!</v>
      </c>
      <c r="AC6" s="30" t="e">
        <f ca="1">IF(OR(INDIRECT("SYNTHESE!C"&amp;AC$1)=PARAM!$O6,INDIRECT("SYNTHESE!C"&amp;AC$1)=PARAM!$P6),INDIRECT("SYNTHESE!G"&amp;AC$1),"")</f>
        <v>#REF!</v>
      </c>
    </row>
    <row r="7" spans="1:29" ht="13" thickBot="1" x14ac:dyDescent="0.45">
      <c r="A7" t="s">
        <v>58</v>
      </c>
      <c r="D7" s="29" t="s">
        <v>171</v>
      </c>
      <c r="E7" s="1" t="s">
        <v>172</v>
      </c>
      <c r="F7" s="8" t="s">
        <v>173</v>
      </c>
      <c r="I7" s="1" t="s">
        <v>172</v>
      </c>
      <c r="O7" s="216" t="str">
        <f ca="1">IF(COUNTIF(R6:AC7,"Non validé par absence d'équipement")&gt;0,"Non validé",IF(COUNTIF(R6:AC7,"Non validé")&gt;0,"Non validé",IF(COUNTIF(R6:AC7,"Validé avec réserve")&gt;0,"Validé avec réserve",IF(COUNTIF(R6:AC7,"Validé")&gt;0,"Validé",""))))</f>
        <v/>
      </c>
      <c r="P7" s="217"/>
      <c r="Q7" s="18" t="s">
        <v>6</v>
      </c>
      <c r="R7" s="30" t="e">
        <f ca="1">IF(OR(INDIRECT("SYNTHESE!C"&amp;R$1)=PARAM!$O6,INDIRECT("SYNTHESE!C"&amp;R$1)=PARAM!$P6),INDIRECT("SYNTHESE!G"&amp;R$1+1),"")</f>
        <v>#REF!</v>
      </c>
      <c r="S7" s="30" t="e">
        <f ca="1">IF(OR(INDIRECT("SYNTHESE!C"&amp;S$1)=PARAM!$O6,INDIRECT("SYNTHESE!C"&amp;S$1)=PARAM!$P6),INDIRECT("SYNTHESE!G"&amp;S$1+1),"")</f>
        <v>#REF!</v>
      </c>
      <c r="T7" s="30" t="e">
        <f ca="1">IF(OR(INDIRECT("SYNTHESE!C"&amp;T$1)=PARAM!$O6,INDIRECT("SYNTHESE!C"&amp;T$1)=PARAM!$P6),INDIRECT("SYNTHESE!G"&amp;T$1+1),"")</f>
        <v>#REF!</v>
      </c>
      <c r="U7" s="30" t="e">
        <f ca="1">IF(OR(INDIRECT("SYNTHESE!C"&amp;U$1)=PARAM!$O6,INDIRECT("SYNTHESE!C"&amp;U$1)=PARAM!$P6),INDIRECT("SYNTHESE!G"&amp;U$1+1),"")</f>
        <v>#REF!</v>
      </c>
      <c r="V7" s="30" t="e">
        <f ca="1">IF(OR(INDIRECT("SYNTHESE!C"&amp;V$1)=PARAM!$O6,INDIRECT("SYNTHESE!C"&amp;V$1)=PARAM!$P6),INDIRECT("SYNTHESE!G"&amp;V$1+1),"")</f>
        <v>#REF!</v>
      </c>
      <c r="W7" s="30" t="e">
        <f ca="1">IF(OR(INDIRECT("SYNTHESE!C"&amp;W$1)=PARAM!$O6,INDIRECT("SYNTHESE!C"&amp;W$1)=PARAM!$P6),INDIRECT("SYNTHESE!G"&amp;W$1+1),"")</f>
        <v>#REF!</v>
      </c>
      <c r="X7" s="30" t="e">
        <f ca="1">IF(OR(INDIRECT("SYNTHESE!C"&amp;X$1)=PARAM!$O6,INDIRECT("SYNTHESE!C"&amp;X$1)=PARAM!$P6),INDIRECT("SYNTHESE!G"&amp;X$1+1),"")</f>
        <v>#REF!</v>
      </c>
      <c r="Y7" s="30" t="e">
        <f ca="1">IF(OR(INDIRECT("SYNTHESE!C"&amp;Y$1)=PARAM!$O6,INDIRECT("SYNTHESE!C"&amp;Y$1)=PARAM!$P6),INDIRECT("SYNTHESE!G"&amp;Y$1+1),"")</f>
        <v>#REF!</v>
      </c>
      <c r="Z7" s="30" t="e">
        <f ca="1">IF(OR(INDIRECT("SYNTHESE!C"&amp;Z$1)=PARAM!$O6,INDIRECT("SYNTHESE!C"&amp;Z$1)=PARAM!$P6),INDIRECT("SYNTHESE!G"&amp;Z$1+1),"")</f>
        <v>#REF!</v>
      </c>
      <c r="AA7" s="30" t="e">
        <f ca="1">IF(OR(INDIRECT("SYNTHESE!C"&amp;AA$1)=PARAM!$O6,INDIRECT("SYNTHESE!C"&amp;AA$1)=PARAM!$P6),INDIRECT("SYNTHESE!G"&amp;AA$1+1),"")</f>
        <v>#REF!</v>
      </c>
      <c r="AB7" s="30" t="e">
        <f ca="1">IF(OR(INDIRECT("SYNTHESE!C"&amp;AB$1)=PARAM!$O6,INDIRECT("SYNTHESE!C"&amp;AB$1)=PARAM!$P6),INDIRECT("SYNTHESE!G"&amp;AB$1+1),"")</f>
        <v>#REF!</v>
      </c>
      <c r="AC7" s="30" t="e">
        <f ca="1">IF(OR(INDIRECT("SYNTHESE!C"&amp;AC$1)=PARAM!$O6,INDIRECT("SYNTHESE!C"&amp;AC$1)=PARAM!$P6),INDIRECT("SYNTHESE!G"&amp;AC$1+1),"")</f>
        <v>#REF!</v>
      </c>
    </row>
    <row r="8" spans="1:29" ht="13" thickBot="1" x14ac:dyDescent="0.45">
      <c r="A8" t="s">
        <v>18</v>
      </c>
      <c r="D8" s="7" t="s">
        <v>174</v>
      </c>
      <c r="E8" s="1" t="s">
        <v>175</v>
      </c>
      <c r="F8" s="10"/>
      <c r="I8" s="1" t="s">
        <v>175</v>
      </c>
      <c r="O8" s="1"/>
      <c r="Q8" s="3"/>
      <c r="AC8" s="4"/>
    </row>
    <row r="9" spans="1:29" ht="13" thickBot="1" x14ac:dyDescent="0.45">
      <c r="A9" t="s">
        <v>59</v>
      </c>
      <c r="D9" s="7" t="s">
        <v>176</v>
      </c>
      <c r="E9" s="1" t="s">
        <v>177</v>
      </c>
      <c r="F9" s="10"/>
      <c r="I9" s="1" t="s">
        <v>177</v>
      </c>
      <c r="O9" s="1" t="s">
        <v>163</v>
      </c>
      <c r="P9" s="1" t="s">
        <v>178</v>
      </c>
      <c r="Q9" s="17" t="s">
        <v>1</v>
      </c>
      <c r="R9" s="30" t="e">
        <f ca="1">IF(OR(INDIRECT("SYNTHESE!C"&amp;R$1)=PARAM!$O9,INDIRECT("SYNTHESE!C"&amp;R$1)=PARAM!$P9),INDIRECT("SYNTHESE!G"&amp;R$1),"")</f>
        <v>#REF!</v>
      </c>
      <c r="S9" s="30" t="e">
        <f ca="1">IF(OR(INDIRECT("SYNTHESE!C"&amp;S$1)=PARAM!$O9,INDIRECT("SYNTHESE!C"&amp;S$1)=PARAM!$P9),INDIRECT("SYNTHESE!G"&amp;S$1),"")</f>
        <v>#REF!</v>
      </c>
      <c r="T9" s="30" t="e">
        <f ca="1">IF(OR(INDIRECT("SYNTHESE!C"&amp;T$1)=PARAM!$O9,INDIRECT("SYNTHESE!C"&amp;T$1)=PARAM!$P9),INDIRECT("SYNTHESE!G"&amp;T$1),"")</f>
        <v>#REF!</v>
      </c>
      <c r="U9" s="30" t="e">
        <f ca="1">IF(OR(INDIRECT("SYNTHESE!C"&amp;U$1)=PARAM!$O9,INDIRECT("SYNTHESE!C"&amp;U$1)=PARAM!$P9),INDIRECT("SYNTHESE!G"&amp;U$1),"")</f>
        <v>#REF!</v>
      </c>
      <c r="V9" s="30" t="e">
        <f ca="1">IF(OR(INDIRECT("SYNTHESE!C"&amp;V$1)=PARAM!$O9,INDIRECT("SYNTHESE!C"&amp;V$1)=PARAM!$P9),INDIRECT("SYNTHESE!G"&amp;V$1),"")</f>
        <v>#REF!</v>
      </c>
      <c r="W9" s="30" t="e">
        <f ca="1">IF(OR(INDIRECT("SYNTHESE!C"&amp;W$1)=PARAM!$O9,INDIRECT("SYNTHESE!C"&amp;W$1)=PARAM!$P9),INDIRECT("SYNTHESE!G"&amp;W$1),"")</f>
        <v>#REF!</v>
      </c>
      <c r="X9" s="30" t="e">
        <f ca="1">IF(OR(INDIRECT("SYNTHESE!C"&amp;X$1)=PARAM!$O9,INDIRECT("SYNTHESE!C"&amp;X$1)=PARAM!$P9),INDIRECT("SYNTHESE!G"&amp;X$1),"")</f>
        <v>#REF!</v>
      </c>
      <c r="Y9" s="30" t="e">
        <f ca="1">IF(OR(INDIRECT("SYNTHESE!C"&amp;Y$1)=PARAM!$O9,INDIRECT("SYNTHESE!C"&amp;Y$1)=PARAM!$P9),INDIRECT("SYNTHESE!G"&amp;Y$1),"")</f>
        <v>#REF!</v>
      </c>
      <c r="Z9" s="30" t="e">
        <f ca="1">IF(OR(INDIRECT("SYNTHESE!C"&amp;Z$1)=PARAM!$O9,INDIRECT("SYNTHESE!C"&amp;Z$1)=PARAM!$P9),INDIRECT("SYNTHESE!G"&amp;Z$1),"")</f>
        <v>#REF!</v>
      </c>
      <c r="AA9" s="30" t="e">
        <f ca="1">IF(OR(INDIRECT("SYNTHESE!C"&amp;AA$1)=PARAM!$O9,INDIRECT("SYNTHESE!C"&amp;AA$1)=PARAM!$P9),INDIRECT("SYNTHESE!G"&amp;AA$1),"")</f>
        <v>#REF!</v>
      </c>
      <c r="AB9" s="30" t="e">
        <f ca="1">IF(OR(INDIRECT("SYNTHESE!C"&amp;AB$1)=PARAM!$O9,INDIRECT("SYNTHESE!C"&amp;AB$1)=PARAM!$P9),INDIRECT("SYNTHESE!G"&amp;AB$1),"")</f>
        <v>#REF!</v>
      </c>
      <c r="AC9" s="30" t="e">
        <f ca="1">IF(OR(INDIRECT("SYNTHESE!C"&amp;AC$1)=PARAM!$O9,INDIRECT("SYNTHESE!C"&amp;AC$1)=PARAM!$P9),INDIRECT("SYNTHESE!G"&amp;AC$1),"")</f>
        <v>#REF!</v>
      </c>
    </row>
    <row r="10" spans="1:29" ht="13" thickBot="1" x14ac:dyDescent="0.45">
      <c r="A10" t="s">
        <v>61</v>
      </c>
      <c r="E10" s="1" t="s">
        <v>179</v>
      </c>
      <c r="F10" s="1"/>
      <c r="I10" s="1" t="s">
        <v>179</v>
      </c>
      <c r="O10" s="216" t="str">
        <f ca="1">IF(COUNTIF(R9:AC10,"Non validé par absence d'équipement")&gt;0,"Non validé",IF(COUNTIF(R9:AC10,"Non validé")&gt;0,"Non validé",IF(COUNTIF(R9:AC10,"Validé avec réserve")&gt;0,"Validé avec réserve",IF(COUNTIF(R9:AC10,"Validé")&gt;0,"Validé",""))))</f>
        <v/>
      </c>
      <c r="P10" s="217"/>
      <c r="Q10" s="18" t="s">
        <v>6</v>
      </c>
      <c r="R10" s="30" t="e">
        <f ca="1">IF(OR(INDIRECT("SYNTHESE!C"&amp;R$1)=PARAM!$O9,INDIRECT("SYNTHESE!C"&amp;R$1)=PARAM!$P9),INDIRECT("SYNTHESE!G"&amp;R$1+1),"")</f>
        <v>#REF!</v>
      </c>
      <c r="S10" s="30" t="e">
        <f ca="1">IF(OR(INDIRECT("SYNTHESE!C"&amp;S$1)=PARAM!$O9,INDIRECT("SYNTHESE!C"&amp;S$1)=PARAM!$P9),INDIRECT("SYNTHESE!G"&amp;S$1+1),"")</f>
        <v>#REF!</v>
      </c>
      <c r="T10" s="30" t="e">
        <f ca="1">IF(OR(INDIRECT("SYNTHESE!C"&amp;T$1)=PARAM!$O9,INDIRECT("SYNTHESE!C"&amp;T$1)=PARAM!$P9),INDIRECT("SYNTHESE!G"&amp;T$1+1),"")</f>
        <v>#REF!</v>
      </c>
      <c r="U10" s="30" t="e">
        <f ca="1">IF(OR(INDIRECT("SYNTHESE!C"&amp;U$1)=PARAM!$O9,INDIRECT("SYNTHESE!C"&amp;U$1)=PARAM!$P9),INDIRECT("SYNTHESE!G"&amp;U$1+1),"")</f>
        <v>#REF!</v>
      </c>
      <c r="V10" s="30" t="e">
        <f ca="1">IF(OR(INDIRECT("SYNTHESE!C"&amp;V$1)=PARAM!$O9,INDIRECT("SYNTHESE!C"&amp;V$1)=PARAM!$P9),INDIRECT("SYNTHESE!G"&amp;V$1+1),"")</f>
        <v>#REF!</v>
      </c>
      <c r="W10" s="30" t="e">
        <f ca="1">IF(OR(INDIRECT("SYNTHESE!C"&amp;W$1)=PARAM!$O9,INDIRECT("SYNTHESE!C"&amp;W$1)=PARAM!$P9),INDIRECT("SYNTHESE!G"&amp;W$1+1),"")</f>
        <v>#REF!</v>
      </c>
      <c r="X10" s="30" t="e">
        <f ca="1">IF(OR(INDIRECT("SYNTHESE!C"&amp;X$1)=PARAM!$O9,INDIRECT("SYNTHESE!C"&amp;X$1)=PARAM!$P9),INDIRECT("SYNTHESE!G"&amp;X$1+1),"")</f>
        <v>#REF!</v>
      </c>
      <c r="Y10" s="30" t="e">
        <f ca="1">IF(OR(INDIRECT("SYNTHESE!C"&amp;Y$1)=PARAM!$O9,INDIRECT("SYNTHESE!C"&amp;Y$1)=PARAM!$P9),INDIRECT("SYNTHESE!G"&amp;Y$1+1),"")</f>
        <v>#REF!</v>
      </c>
      <c r="Z10" s="30" t="e">
        <f ca="1">IF(OR(INDIRECT("SYNTHESE!C"&amp;Z$1)=PARAM!$O9,INDIRECT("SYNTHESE!C"&amp;Z$1)=PARAM!$P9),INDIRECT("SYNTHESE!G"&amp;Z$1+1),"")</f>
        <v>#REF!</v>
      </c>
      <c r="AA10" s="30" t="e">
        <f ca="1">IF(OR(INDIRECT("SYNTHESE!C"&amp;AA$1)=PARAM!$O9,INDIRECT("SYNTHESE!C"&amp;AA$1)=PARAM!$P9),INDIRECT("SYNTHESE!G"&amp;AA$1+1),"")</f>
        <v>#REF!</v>
      </c>
      <c r="AB10" s="30" t="e">
        <f ca="1">IF(OR(INDIRECT("SYNTHESE!C"&amp;AB$1)=PARAM!$O9,INDIRECT("SYNTHESE!C"&amp;AB$1)=PARAM!$P9),INDIRECT("SYNTHESE!G"&amp;AB$1+1),"")</f>
        <v>#REF!</v>
      </c>
      <c r="AC10" s="30" t="e">
        <f ca="1">IF(OR(INDIRECT("SYNTHESE!C"&amp;AC$1)=PARAM!$O9,INDIRECT("SYNTHESE!C"&amp;AC$1)=PARAM!$P9),INDIRECT("SYNTHESE!G"&amp;AC$1+1),"")</f>
        <v>#REF!</v>
      </c>
    </row>
    <row r="11" spans="1:29" ht="13" thickBot="1" x14ac:dyDescent="0.45">
      <c r="A11" t="s">
        <v>19</v>
      </c>
      <c r="E11" s="1" t="s">
        <v>161</v>
      </c>
      <c r="I11" s="1" t="s">
        <v>161</v>
      </c>
      <c r="Q11" s="3"/>
      <c r="AC11" s="4"/>
    </row>
    <row r="12" spans="1:29" ht="13" thickBot="1" x14ac:dyDescent="0.45">
      <c r="A12" t="s">
        <v>63</v>
      </c>
      <c r="E12" s="1" t="s">
        <v>170</v>
      </c>
      <c r="I12" s="1" t="s">
        <v>170</v>
      </c>
      <c r="O12" s="1" t="s">
        <v>172</v>
      </c>
      <c r="P12" s="1" t="s">
        <v>180</v>
      </c>
      <c r="Q12" s="17" t="s">
        <v>1</v>
      </c>
      <c r="R12" s="30" t="e">
        <f ca="1">IF(OR(INDIRECT("SYNTHESE!C"&amp;R$1)=PARAM!$O12,INDIRECT("SYNTHESE!C"&amp;R$1)=PARAM!$P12),INDIRECT("SYNTHESE!G"&amp;R$1),"")</f>
        <v>#REF!</v>
      </c>
      <c r="S12" s="30" t="e">
        <f ca="1">IF(OR(INDIRECT("SYNTHESE!C"&amp;S$1)=PARAM!$O12,INDIRECT("SYNTHESE!C"&amp;S$1)=PARAM!$P12),INDIRECT("SYNTHESE!G"&amp;S$1),"")</f>
        <v>#REF!</v>
      </c>
      <c r="T12" s="30" t="e">
        <f ca="1">IF(OR(INDIRECT("SYNTHESE!C"&amp;T$1)=PARAM!$O12,INDIRECT("SYNTHESE!C"&amp;T$1)=PARAM!$P12),INDIRECT("SYNTHESE!G"&amp;T$1),"")</f>
        <v>#REF!</v>
      </c>
      <c r="U12" s="30" t="e">
        <f ca="1">IF(OR(INDIRECT("SYNTHESE!C"&amp;U$1)=PARAM!$O12,INDIRECT("SYNTHESE!C"&amp;U$1)=PARAM!$P12),INDIRECT("SYNTHESE!G"&amp;U$1),"")</f>
        <v>#REF!</v>
      </c>
      <c r="V12" s="30" t="e">
        <f ca="1">IF(OR(INDIRECT("SYNTHESE!C"&amp;V$1)=PARAM!$O12,INDIRECT("SYNTHESE!C"&amp;V$1)=PARAM!$P12),INDIRECT("SYNTHESE!G"&amp;V$1),"")</f>
        <v>#REF!</v>
      </c>
      <c r="W12" s="30" t="e">
        <f ca="1">IF(OR(INDIRECT("SYNTHESE!C"&amp;W$1)=PARAM!$O12,INDIRECT("SYNTHESE!C"&amp;W$1)=PARAM!$P12),INDIRECT("SYNTHESE!G"&amp;W$1),"")</f>
        <v>#REF!</v>
      </c>
      <c r="X12" s="30" t="e">
        <f ca="1">IF(OR(INDIRECT("SYNTHESE!C"&amp;X$1)=PARAM!$O12,INDIRECT("SYNTHESE!C"&amp;X$1)=PARAM!$P12),INDIRECT("SYNTHESE!G"&amp;X$1),"")</f>
        <v>#REF!</v>
      </c>
      <c r="Y12" s="30" t="e">
        <f ca="1">IF(OR(INDIRECT("SYNTHESE!C"&amp;Y$1)=PARAM!$O12,INDIRECT("SYNTHESE!C"&amp;Y$1)=PARAM!$P12),INDIRECT("SYNTHESE!G"&amp;Y$1),"")</f>
        <v>#REF!</v>
      </c>
      <c r="Z12" s="30" t="e">
        <f ca="1">IF(OR(INDIRECT("SYNTHESE!C"&amp;Z$1)=PARAM!$O12,INDIRECT("SYNTHESE!C"&amp;Z$1)=PARAM!$P12),INDIRECT("SYNTHESE!G"&amp;Z$1),"")</f>
        <v>#REF!</v>
      </c>
      <c r="AA12" s="30" t="e">
        <f ca="1">IF(OR(INDIRECT("SYNTHESE!C"&amp;AA$1)=PARAM!$O12,INDIRECT("SYNTHESE!C"&amp;AA$1)=PARAM!$P12),INDIRECT("SYNTHESE!G"&amp;AA$1),"")</f>
        <v>#REF!</v>
      </c>
      <c r="AB12" s="30" t="e">
        <f ca="1">IF(OR(INDIRECT("SYNTHESE!C"&amp;AB$1)=PARAM!$O12,INDIRECT("SYNTHESE!C"&amp;AB$1)=PARAM!$P12),INDIRECT("SYNTHESE!G"&amp;AB$1),"")</f>
        <v>#REF!</v>
      </c>
      <c r="AC12" s="30" t="e">
        <f ca="1">IF(OR(INDIRECT("SYNTHESE!C"&amp;AC$1)=PARAM!$O12,INDIRECT("SYNTHESE!C"&amp;AC$1)=PARAM!$P12),INDIRECT("SYNTHESE!G"&amp;AC$1),"")</f>
        <v>#REF!</v>
      </c>
    </row>
    <row r="13" spans="1:29" ht="13" thickBot="1" x14ac:dyDescent="0.45">
      <c r="A13" t="s">
        <v>60</v>
      </c>
      <c r="E13" s="1" t="s">
        <v>180</v>
      </c>
      <c r="I13" s="1" t="s">
        <v>180</v>
      </c>
      <c r="O13" s="216" t="str">
        <f ca="1">IF(COUNTIF(R12:AC13,"Non validé par absence d'équipement")&gt;0,"Non validé",IF(COUNTIF(R12:AC13,"Non validé")&gt;0,"Non validé",IF(COUNTIF(R12:AC13,"Validé avec réserve")&gt;0,"Validé avec réserve",IF(COUNTIF(R12:AC13,"Validé")&gt;0,"Validé",""))))</f>
        <v/>
      </c>
      <c r="P13" s="217"/>
      <c r="Q13" s="18" t="s">
        <v>6</v>
      </c>
      <c r="R13" s="30" t="e">
        <f ca="1">IF(OR(INDIRECT("SYNTHESE!C"&amp;R$1)=PARAM!$O12,INDIRECT("SYNTHESE!C"&amp;R$1)=PARAM!$P12),INDIRECT("SYNTHESE!G"&amp;R$1+1),"")</f>
        <v>#REF!</v>
      </c>
      <c r="S13" s="30" t="e">
        <f ca="1">IF(OR(INDIRECT("SYNTHESE!C"&amp;S$1)=PARAM!$O12,INDIRECT("SYNTHESE!C"&amp;S$1)=PARAM!$P12),INDIRECT("SYNTHESE!G"&amp;S$1+1),"")</f>
        <v>#REF!</v>
      </c>
      <c r="T13" s="30" t="e">
        <f ca="1">IF(OR(INDIRECT("SYNTHESE!C"&amp;T$1)=PARAM!$O12,INDIRECT("SYNTHESE!C"&amp;T$1)=PARAM!$P12),INDIRECT("SYNTHESE!G"&amp;T$1+1),"")</f>
        <v>#REF!</v>
      </c>
      <c r="U13" s="30" t="e">
        <f ca="1">IF(OR(INDIRECT("SYNTHESE!C"&amp;U$1)=PARAM!$O12,INDIRECT("SYNTHESE!C"&amp;U$1)=PARAM!$P12),INDIRECT("SYNTHESE!G"&amp;U$1+1),"")</f>
        <v>#REF!</v>
      </c>
      <c r="V13" s="30" t="e">
        <f ca="1">IF(OR(INDIRECT("SYNTHESE!C"&amp;V$1)=PARAM!$O12,INDIRECT("SYNTHESE!C"&amp;V$1)=PARAM!$P12),INDIRECT("SYNTHESE!G"&amp;V$1+1),"")</f>
        <v>#REF!</v>
      </c>
      <c r="W13" s="30" t="e">
        <f ca="1">IF(OR(INDIRECT("SYNTHESE!C"&amp;W$1)=PARAM!$O12,INDIRECT("SYNTHESE!C"&amp;W$1)=PARAM!$P12),INDIRECT("SYNTHESE!G"&amp;W$1+1),"")</f>
        <v>#REF!</v>
      </c>
      <c r="X13" s="30" t="e">
        <f ca="1">IF(OR(INDIRECT("SYNTHESE!C"&amp;X$1)=PARAM!$O12,INDIRECT("SYNTHESE!C"&amp;X$1)=PARAM!$P12),INDIRECT("SYNTHESE!G"&amp;X$1+1),"")</f>
        <v>#REF!</v>
      </c>
      <c r="Y13" s="30" t="e">
        <f ca="1">IF(OR(INDIRECT("SYNTHESE!C"&amp;Y$1)=PARAM!$O12,INDIRECT("SYNTHESE!C"&amp;Y$1)=PARAM!$P12),INDIRECT("SYNTHESE!G"&amp;Y$1+1),"")</f>
        <v>#REF!</v>
      </c>
      <c r="Z13" s="30" t="e">
        <f ca="1">IF(OR(INDIRECT("SYNTHESE!C"&amp;Z$1)=PARAM!$O12,INDIRECT("SYNTHESE!C"&amp;Z$1)=PARAM!$P12),INDIRECT("SYNTHESE!G"&amp;Z$1+1),"")</f>
        <v>#REF!</v>
      </c>
      <c r="AA13" s="30" t="e">
        <f ca="1">IF(OR(INDIRECT("SYNTHESE!C"&amp;AA$1)=PARAM!$O12,INDIRECT("SYNTHESE!C"&amp;AA$1)=PARAM!$P12),INDIRECT("SYNTHESE!G"&amp;AA$1+1),"")</f>
        <v>#REF!</v>
      </c>
      <c r="AB13" s="30" t="e">
        <f ca="1">IF(OR(INDIRECT("SYNTHESE!C"&amp;AB$1)=PARAM!$O12,INDIRECT("SYNTHESE!C"&amp;AB$1)=PARAM!$P12),INDIRECT("SYNTHESE!G"&amp;AB$1+1),"")</f>
        <v>#REF!</v>
      </c>
      <c r="AC13" s="30" t="e">
        <f ca="1">IF(OR(INDIRECT("SYNTHESE!C"&amp;AC$1)=PARAM!$O12,INDIRECT("SYNTHESE!C"&amp;AC$1)=PARAM!$P12),INDIRECT("SYNTHESE!G"&amp;AC$1+1),"")</f>
        <v>#REF!</v>
      </c>
    </row>
    <row r="14" spans="1:29" ht="13" thickBot="1" x14ac:dyDescent="0.45">
      <c r="A14" t="s">
        <v>62</v>
      </c>
      <c r="E14" s="1" t="s">
        <v>183</v>
      </c>
      <c r="I14" s="1" t="s">
        <v>183</v>
      </c>
      <c r="Q14" s="3"/>
      <c r="AC14" s="4"/>
    </row>
    <row r="15" spans="1:29" ht="13" thickBot="1" x14ac:dyDescent="0.45">
      <c r="A15" t="s">
        <v>184</v>
      </c>
      <c r="E15" s="1" t="s">
        <v>181</v>
      </c>
      <c r="I15" s="1" t="s">
        <v>181</v>
      </c>
      <c r="O15" s="1" t="s">
        <v>175</v>
      </c>
      <c r="P15" s="1" t="s">
        <v>183</v>
      </c>
      <c r="Q15" s="17" t="s">
        <v>1</v>
      </c>
      <c r="R15" s="30" t="e">
        <f ca="1">IF(OR(INDIRECT("SYNTHESE!C"&amp;R$1)=PARAM!$O15,INDIRECT("SYNTHESE!C"&amp;R$1)=PARAM!$P15),INDIRECT("SYNTHESE!G"&amp;R$1),"")</f>
        <v>#REF!</v>
      </c>
      <c r="S15" s="30" t="e">
        <f ca="1">IF(OR(INDIRECT("SYNTHESE!C"&amp;S$1)=PARAM!$O15,INDIRECT("SYNTHESE!C"&amp;S$1)=PARAM!$P15),INDIRECT("SYNTHESE!G"&amp;S$1),"")</f>
        <v>#REF!</v>
      </c>
      <c r="T15" s="30" t="e">
        <f ca="1">IF(OR(INDIRECT("SYNTHESE!C"&amp;T$1)=PARAM!$O15,INDIRECT("SYNTHESE!C"&amp;T$1)=PARAM!$P15),INDIRECT("SYNTHESE!G"&amp;T$1),"")</f>
        <v>#REF!</v>
      </c>
      <c r="U15" s="30" t="e">
        <f ca="1">IF(OR(INDIRECT("SYNTHESE!C"&amp;U$1)=PARAM!$O15,INDIRECT("SYNTHESE!C"&amp;U$1)=PARAM!$P15),INDIRECT("SYNTHESE!G"&amp;U$1),"")</f>
        <v>#REF!</v>
      </c>
      <c r="V15" s="30" t="e">
        <f ca="1">IF(OR(INDIRECT("SYNTHESE!C"&amp;V$1)=PARAM!$O15,INDIRECT("SYNTHESE!C"&amp;V$1)=PARAM!$P15),INDIRECT("SYNTHESE!G"&amp;V$1),"")</f>
        <v>#REF!</v>
      </c>
      <c r="W15" s="30" t="e">
        <f ca="1">IF(OR(INDIRECT("SYNTHESE!C"&amp;W$1)=PARAM!$O15,INDIRECT("SYNTHESE!C"&amp;W$1)=PARAM!$P15),INDIRECT("SYNTHESE!G"&amp;W$1),"")</f>
        <v>#REF!</v>
      </c>
      <c r="X15" s="30" t="e">
        <f ca="1">IF(OR(INDIRECT("SYNTHESE!C"&amp;X$1)=PARAM!$O15,INDIRECT("SYNTHESE!C"&amp;X$1)=PARAM!$P15),INDIRECT("SYNTHESE!G"&amp;X$1),"")</f>
        <v>#REF!</v>
      </c>
      <c r="Y15" s="30" t="e">
        <f ca="1">IF(OR(INDIRECT("SYNTHESE!C"&amp;Y$1)=PARAM!$O15,INDIRECT("SYNTHESE!C"&amp;Y$1)=PARAM!$P15),INDIRECT("SYNTHESE!G"&amp;Y$1),"")</f>
        <v>#REF!</v>
      </c>
      <c r="Z15" s="30" t="e">
        <f ca="1">IF(OR(INDIRECT("SYNTHESE!C"&amp;Z$1)=PARAM!$O15,INDIRECT("SYNTHESE!C"&amp;Z$1)=PARAM!$P15),INDIRECT("SYNTHESE!G"&amp;Z$1),"")</f>
        <v>#REF!</v>
      </c>
      <c r="AA15" s="30" t="e">
        <f ca="1">IF(OR(INDIRECT("SYNTHESE!C"&amp;AA$1)=PARAM!$O15,INDIRECT("SYNTHESE!C"&amp;AA$1)=PARAM!$P15),INDIRECT("SYNTHESE!G"&amp;AA$1),"")</f>
        <v>#REF!</v>
      </c>
      <c r="AB15" s="30" t="e">
        <f ca="1">IF(OR(INDIRECT("SYNTHESE!C"&amp;AB$1)=PARAM!$O15,INDIRECT("SYNTHESE!C"&amp;AB$1)=PARAM!$P15),INDIRECT("SYNTHESE!G"&amp;AB$1),"")</f>
        <v>#REF!</v>
      </c>
      <c r="AC15" s="30" t="e">
        <f ca="1">IF(OR(INDIRECT("SYNTHESE!C"&amp;AC$1)=PARAM!$O15,INDIRECT("SYNTHESE!C"&amp;AC$1)=PARAM!$P15),INDIRECT("SYNTHESE!G"&amp;AC$1),"")</f>
        <v>#REF!</v>
      </c>
    </row>
    <row r="16" spans="1:29" ht="13" thickBot="1" x14ac:dyDescent="0.45">
      <c r="E16" s="1" t="s">
        <v>182</v>
      </c>
      <c r="I16" s="1" t="s">
        <v>182</v>
      </c>
      <c r="O16" s="216" t="str">
        <f ca="1">IF(COUNTIF(R15:AC16,"Non validé par absence d'équipement")&gt;0,"Non validé",IF(COUNTIF(R15:AC16,"Non validé")&gt;0,"Non validé",IF(COUNTIF(R15:AC16,"Validé avec réserve")&gt;0,"Validé avec réserve",IF(COUNTIF(R15:AC16,"Validé")&gt;0,"Validé",""))))</f>
        <v/>
      </c>
      <c r="P16" s="217"/>
      <c r="Q16" s="18" t="s">
        <v>6</v>
      </c>
      <c r="R16" s="30" t="e">
        <f ca="1">IF(OR(INDIRECT("SYNTHESE!C"&amp;R$1)=PARAM!$O15,INDIRECT("SYNTHESE!C"&amp;R$1)=PARAM!$P15),INDIRECT("SYNTHESE!G"&amp;R$1+1),"")</f>
        <v>#REF!</v>
      </c>
      <c r="S16" s="30" t="e">
        <f ca="1">IF(OR(INDIRECT("SYNTHESE!C"&amp;S$1)=PARAM!$O15,INDIRECT("SYNTHESE!C"&amp;S$1)=PARAM!$P15),INDIRECT("SYNTHESE!G"&amp;S$1+1),"")</f>
        <v>#REF!</v>
      </c>
      <c r="T16" s="30" t="e">
        <f ca="1">IF(OR(INDIRECT("SYNTHESE!C"&amp;T$1)=PARAM!$O15,INDIRECT("SYNTHESE!C"&amp;T$1)=PARAM!$P15),INDIRECT("SYNTHESE!G"&amp;T$1+1),"")</f>
        <v>#REF!</v>
      </c>
      <c r="U16" s="30" t="e">
        <f ca="1">IF(OR(INDIRECT("SYNTHESE!C"&amp;U$1)=PARAM!$O15,INDIRECT("SYNTHESE!C"&amp;U$1)=PARAM!$P15),INDIRECT("SYNTHESE!G"&amp;U$1+1),"")</f>
        <v>#REF!</v>
      </c>
      <c r="V16" s="30" t="e">
        <f ca="1">IF(OR(INDIRECT("SYNTHESE!C"&amp;V$1)=PARAM!$O15,INDIRECT("SYNTHESE!C"&amp;V$1)=PARAM!$P15),INDIRECT("SYNTHESE!G"&amp;V$1+1),"")</f>
        <v>#REF!</v>
      </c>
      <c r="W16" s="30" t="e">
        <f ca="1">IF(OR(INDIRECT("SYNTHESE!C"&amp;W$1)=PARAM!$O15,INDIRECT("SYNTHESE!C"&amp;W$1)=PARAM!$P15),INDIRECT("SYNTHESE!G"&amp;W$1+1),"")</f>
        <v>#REF!</v>
      </c>
      <c r="X16" s="30" t="e">
        <f ca="1">IF(OR(INDIRECT("SYNTHESE!C"&amp;X$1)=PARAM!$O15,INDIRECT("SYNTHESE!C"&amp;X$1)=PARAM!$P15),INDIRECT("SYNTHESE!G"&amp;X$1+1),"")</f>
        <v>#REF!</v>
      </c>
      <c r="Y16" s="30" t="e">
        <f ca="1">IF(OR(INDIRECT("SYNTHESE!C"&amp;Y$1)=PARAM!$O15,INDIRECT("SYNTHESE!C"&amp;Y$1)=PARAM!$P15),INDIRECT("SYNTHESE!G"&amp;Y$1+1),"")</f>
        <v>#REF!</v>
      </c>
      <c r="Z16" s="30" t="e">
        <f ca="1">IF(OR(INDIRECT("SYNTHESE!C"&amp;Z$1)=PARAM!$O15,INDIRECT("SYNTHESE!C"&amp;Z$1)=PARAM!$P15),INDIRECT("SYNTHESE!G"&amp;Z$1+1),"")</f>
        <v>#REF!</v>
      </c>
      <c r="AA16" s="30" t="e">
        <f ca="1">IF(OR(INDIRECT("SYNTHESE!C"&amp;AA$1)=PARAM!$O15,INDIRECT("SYNTHESE!C"&amp;AA$1)=PARAM!$P15),INDIRECT("SYNTHESE!G"&amp;AA$1+1),"")</f>
        <v>#REF!</v>
      </c>
      <c r="AB16" s="30" t="e">
        <f ca="1">IF(OR(INDIRECT("SYNTHESE!C"&amp;AB$1)=PARAM!$O15,INDIRECT("SYNTHESE!C"&amp;AB$1)=PARAM!$P15),INDIRECT("SYNTHESE!G"&amp;AB$1+1),"")</f>
        <v>#REF!</v>
      </c>
      <c r="AC16" s="30" t="e">
        <f ca="1">IF(OR(INDIRECT("SYNTHESE!C"&amp;AC$1)=PARAM!$O15,INDIRECT("SYNTHESE!C"&amp;AC$1)=PARAM!$P15),INDIRECT("SYNTHESE!G"&amp;AC$1+1),"")</f>
        <v>#REF!</v>
      </c>
    </row>
    <row r="17" spans="1:30" ht="13" thickBot="1" x14ac:dyDescent="0.45">
      <c r="E17" s="1" t="s">
        <v>185</v>
      </c>
      <c r="I17" s="1" t="s">
        <v>185</v>
      </c>
      <c r="Q17" s="3"/>
      <c r="AC17" s="4"/>
    </row>
    <row r="18" spans="1:30" ht="13" thickBot="1" x14ac:dyDescent="0.45">
      <c r="E18" s="1" t="s">
        <v>178</v>
      </c>
      <c r="I18" s="1" t="s">
        <v>178</v>
      </c>
      <c r="O18" s="1" t="s">
        <v>177</v>
      </c>
      <c r="P18" s="1" t="s">
        <v>182</v>
      </c>
      <c r="Q18" s="17" t="s">
        <v>1</v>
      </c>
      <c r="R18" s="30" t="e">
        <f ca="1">IF(OR(INDIRECT("SYNTHESE!C"&amp;R$1)=PARAM!$O18,INDIRECT("SYNTHESE!C"&amp;R$1)=PARAM!$P18),INDIRECT("SYNTHESE!G"&amp;R$1),"")</f>
        <v>#REF!</v>
      </c>
      <c r="S18" s="30" t="e">
        <f ca="1">IF(OR(INDIRECT("SYNTHESE!C"&amp;S$1)=PARAM!$O18,INDIRECT("SYNTHESE!C"&amp;S$1)=PARAM!$P18),INDIRECT("SYNTHESE!G"&amp;S$1),"")</f>
        <v>#REF!</v>
      </c>
      <c r="T18" s="30" t="e">
        <f ca="1">IF(OR(INDIRECT("SYNTHESE!C"&amp;T$1)=PARAM!$O18,INDIRECT("SYNTHESE!C"&amp;T$1)=PARAM!$P18),INDIRECT("SYNTHESE!G"&amp;T$1),"")</f>
        <v>#REF!</v>
      </c>
      <c r="U18" s="30" t="e">
        <f ca="1">IF(OR(INDIRECT("SYNTHESE!C"&amp;U$1)=PARAM!$O18,INDIRECT("SYNTHESE!C"&amp;U$1)=PARAM!$P18),INDIRECT("SYNTHESE!G"&amp;U$1),"")</f>
        <v>#REF!</v>
      </c>
      <c r="V18" s="30" t="e">
        <f ca="1">IF(OR(INDIRECT("SYNTHESE!C"&amp;V$1)=PARAM!$O18,INDIRECT("SYNTHESE!C"&amp;V$1)=PARAM!$P18),INDIRECT("SYNTHESE!G"&amp;V$1),"")</f>
        <v>#REF!</v>
      </c>
      <c r="W18" s="30" t="e">
        <f ca="1">IF(OR(INDIRECT("SYNTHESE!C"&amp;W$1)=PARAM!$O18,INDIRECT("SYNTHESE!C"&amp;W$1)=PARAM!$P18),INDIRECT("SYNTHESE!G"&amp;W$1),"")</f>
        <v>#REF!</v>
      </c>
      <c r="X18" s="30" t="e">
        <f ca="1">IF(OR(INDIRECT("SYNTHESE!C"&amp;X$1)=PARAM!$O18,INDIRECT("SYNTHESE!C"&amp;X$1)=PARAM!$P18),INDIRECT("SYNTHESE!G"&amp;X$1),"")</f>
        <v>#REF!</v>
      </c>
      <c r="Y18" s="30" t="e">
        <f ca="1">IF(OR(INDIRECT("SYNTHESE!C"&amp;Y$1)=PARAM!$O18,INDIRECT("SYNTHESE!C"&amp;Y$1)=PARAM!$P18),INDIRECT("SYNTHESE!G"&amp;Y$1),"")</f>
        <v>#REF!</v>
      </c>
      <c r="Z18" s="30" t="e">
        <f ca="1">IF(OR(INDIRECT("SYNTHESE!C"&amp;Z$1)=PARAM!$O18,INDIRECT("SYNTHESE!C"&amp;Z$1)=PARAM!$P18),INDIRECT("SYNTHESE!G"&amp;Z$1),"")</f>
        <v>#REF!</v>
      </c>
      <c r="AA18" s="30" t="e">
        <f ca="1">IF(OR(INDIRECT("SYNTHESE!C"&amp;AA$1)=PARAM!$O18,INDIRECT("SYNTHESE!C"&amp;AA$1)=PARAM!$P18),INDIRECT("SYNTHESE!G"&amp;AA$1),"")</f>
        <v>#REF!</v>
      </c>
      <c r="AB18" s="30" t="e">
        <f ca="1">IF(OR(INDIRECT("SYNTHESE!C"&amp;AB$1)=PARAM!$O18,INDIRECT("SYNTHESE!C"&amp;AB$1)=PARAM!$P18),INDIRECT("SYNTHESE!G"&amp;AB$1),"")</f>
        <v>#REF!</v>
      </c>
      <c r="AC18" s="30" t="e">
        <f ca="1">IF(OR(INDIRECT("SYNTHESE!C"&amp;AC$1)=PARAM!$O18,INDIRECT("SYNTHESE!C"&amp;AC$1)=PARAM!$P18),INDIRECT("SYNTHESE!G"&amp;AC$1),"")</f>
        <v>#REF!</v>
      </c>
    </row>
    <row r="19" spans="1:30" ht="13" thickBot="1" x14ac:dyDescent="0.45">
      <c r="E19" s="1" t="s">
        <v>186</v>
      </c>
      <c r="I19" s="1" t="s">
        <v>186</v>
      </c>
      <c r="O19" s="216" t="str">
        <f ca="1">IF(COUNTIF(R18:AC19,"Non validé par absence d'équipement")&gt;0,"Non validé",IF(COUNTIF(R18:AC19,"Non validé")&gt;0,"Non validé",IF(COUNTIF(R18:AC19,"Validé avec réserve")&gt;0,"Validé avec réserve",IF(COUNTIF(R18:AC19,"Validé")&gt;0,"Validé",""))))</f>
        <v/>
      </c>
      <c r="P19" s="217"/>
      <c r="Q19" s="18" t="s">
        <v>6</v>
      </c>
      <c r="R19" s="30" t="e">
        <f ca="1">IF(OR(INDIRECT("SYNTHESE!C"&amp;R$1)=PARAM!$O18,INDIRECT("SYNTHESE!C"&amp;R$1)=PARAM!$P18),INDIRECT("SYNTHESE!G"&amp;R$1+1),"")</f>
        <v>#REF!</v>
      </c>
      <c r="S19" s="30" t="e">
        <f ca="1">IF(OR(INDIRECT("SYNTHESE!C"&amp;S$1)=PARAM!$O18,INDIRECT("SYNTHESE!C"&amp;S$1)=PARAM!$P18),INDIRECT("SYNTHESE!G"&amp;S$1+1),"")</f>
        <v>#REF!</v>
      </c>
      <c r="T19" s="30" t="e">
        <f ca="1">IF(OR(INDIRECT("SYNTHESE!C"&amp;T$1)=PARAM!$O18,INDIRECT("SYNTHESE!C"&amp;T$1)=PARAM!$P18),INDIRECT("SYNTHESE!G"&amp;T$1+1),"")</f>
        <v>#REF!</v>
      </c>
      <c r="U19" s="30" t="e">
        <f ca="1">IF(OR(INDIRECT("SYNTHESE!C"&amp;U$1)=PARAM!$O18,INDIRECT("SYNTHESE!C"&amp;U$1)=PARAM!$P18),INDIRECT("SYNTHESE!G"&amp;U$1+1),"")</f>
        <v>#REF!</v>
      </c>
      <c r="V19" s="30" t="e">
        <f ca="1">IF(OR(INDIRECT("SYNTHESE!C"&amp;V$1)=PARAM!$O18,INDIRECT("SYNTHESE!C"&amp;V$1)=PARAM!$P18),INDIRECT("SYNTHESE!G"&amp;V$1+1),"")</f>
        <v>#REF!</v>
      </c>
      <c r="W19" s="30" t="e">
        <f ca="1">IF(OR(INDIRECT("SYNTHESE!C"&amp;W$1)=PARAM!$O18,INDIRECT("SYNTHESE!C"&amp;W$1)=PARAM!$P18),INDIRECT("SYNTHESE!G"&amp;W$1+1),"")</f>
        <v>#REF!</v>
      </c>
      <c r="X19" s="30" t="e">
        <f ca="1">IF(OR(INDIRECT("SYNTHESE!C"&amp;X$1)=PARAM!$O18,INDIRECT("SYNTHESE!C"&amp;X$1)=PARAM!$P18),INDIRECT("SYNTHESE!G"&amp;X$1+1),"")</f>
        <v>#REF!</v>
      </c>
      <c r="Y19" s="30" t="e">
        <f ca="1">IF(OR(INDIRECT("SYNTHESE!C"&amp;Y$1)=PARAM!$O18,INDIRECT("SYNTHESE!C"&amp;Y$1)=PARAM!$P18),INDIRECT("SYNTHESE!G"&amp;Y$1+1),"")</f>
        <v>#REF!</v>
      </c>
      <c r="Z19" s="30" t="e">
        <f ca="1">IF(OR(INDIRECT("SYNTHESE!C"&amp;Z$1)=PARAM!$O18,INDIRECT("SYNTHESE!C"&amp;Z$1)=PARAM!$P18),INDIRECT("SYNTHESE!G"&amp;Z$1+1),"")</f>
        <v>#REF!</v>
      </c>
      <c r="AA19" s="30" t="e">
        <f ca="1">IF(OR(INDIRECT("SYNTHESE!C"&amp;AA$1)=PARAM!$O18,INDIRECT("SYNTHESE!C"&amp;AA$1)=PARAM!$P18),INDIRECT("SYNTHESE!G"&amp;AA$1+1),"")</f>
        <v>#REF!</v>
      </c>
      <c r="AB19" s="30" t="e">
        <f ca="1">IF(OR(INDIRECT("SYNTHESE!C"&amp;AB$1)=PARAM!$O18,INDIRECT("SYNTHESE!C"&amp;AB$1)=PARAM!$P18),INDIRECT("SYNTHESE!G"&amp;AB$1+1),"")</f>
        <v>#REF!</v>
      </c>
      <c r="AC19" s="30" t="e">
        <f ca="1">IF(OR(INDIRECT("SYNTHESE!C"&amp;AC$1)=PARAM!$O18,INDIRECT("SYNTHESE!C"&amp;AC$1)=PARAM!$P18),INDIRECT("SYNTHESE!G"&amp;AC$1+1),"")</f>
        <v>#REF!</v>
      </c>
    </row>
    <row r="20" spans="1:30" ht="13" thickBot="1" x14ac:dyDescent="0.45">
      <c r="A20" s="1" t="s">
        <v>152</v>
      </c>
      <c r="B20" s="1" t="s">
        <v>154</v>
      </c>
      <c r="C20" s="1" t="s">
        <v>153</v>
      </c>
      <c r="D20" s="1" t="s">
        <v>187</v>
      </c>
      <c r="F20" s="1" t="s">
        <v>155</v>
      </c>
      <c r="H20" s="1"/>
      <c r="Q20" s="3"/>
      <c r="AC20" s="4"/>
    </row>
    <row r="21" spans="1:30" ht="13" thickBot="1" x14ac:dyDescent="0.45">
      <c r="A21" s="1" t="s">
        <v>49</v>
      </c>
      <c r="B21" s="1" t="s">
        <v>162</v>
      </c>
      <c r="C21" s="1" t="s">
        <v>162</v>
      </c>
      <c r="D21" s="1" t="s">
        <v>162</v>
      </c>
      <c r="F21" s="1" t="s">
        <v>162</v>
      </c>
      <c r="H21" s="1"/>
      <c r="O21" s="1" t="s">
        <v>164</v>
      </c>
      <c r="P21" s="1" t="s">
        <v>166</v>
      </c>
      <c r="Q21" s="17" t="s">
        <v>1</v>
      </c>
      <c r="R21" s="30" t="e">
        <f ca="1">IF(OR(INDIRECT("SYNTHESE_SCL!C"&amp;R$1)=PARAM!$O21,INDIRECT("SYNTHESE_SCL!C"&amp;R$1)=PARAM!$P21),INDIRECT("SYNTHESE_SCL!G"&amp;R$1),"")</f>
        <v>#REF!</v>
      </c>
      <c r="S21" s="30" t="e">
        <f ca="1">IF(OR(INDIRECT("SYNTHESE_SCL!C"&amp;S$1)=PARAM!$O21,INDIRECT("SYNTHESE_SCL!C"&amp;S$1)=PARAM!$P21),INDIRECT("SYNTHESE_SCL!G"&amp;S$1),"")</f>
        <v>#REF!</v>
      </c>
      <c r="T21" s="30" t="e">
        <f ca="1">IF(OR(INDIRECT("SYNTHESE_SCL!C"&amp;T$1)=PARAM!$O21,INDIRECT("SYNTHESE_SCL!C"&amp;T$1)=PARAM!$P21),INDIRECT("SYNTHESE_SCL!G"&amp;T$1),"")</f>
        <v>#REF!</v>
      </c>
      <c r="U21" s="30" t="e">
        <f ca="1">IF(OR(INDIRECT("SYNTHESE_SCL!C"&amp;U$1)=PARAM!$O21,INDIRECT("SYNTHESE_SCL!C"&amp;U$1)=PARAM!$P21),INDIRECT("SYNTHESE_SCL!G"&amp;U$1),"")</f>
        <v>#REF!</v>
      </c>
      <c r="V21" s="30" t="e">
        <f ca="1">IF(OR(INDIRECT("SYNTHESE_SCL!C"&amp;V$1)=PARAM!$O21,INDIRECT("SYNTHESE_SCL!C"&amp;V$1)=PARAM!$P21),INDIRECT("SYNTHESE_SCL!G"&amp;V$1),"")</f>
        <v>#REF!</v>
      </c>
      <c r="W21" s="30" t="e">
        <f ca="1">IF(OR(INDIRECT("SYNTHESE_SCL!C"&amp;W$1)=PARAM!$O21,INDIRECT("SYNTHESE_SCL!C"&amp;W$1)=PARAM!$P21),INDIRECT("SYNTHESE_SCL!G"&amp;W$1),"")</f>
        <v>#REF!</v>
      </c>
      <c r="X21" s="30" t="e">
        <f ca="1">IF(OR(INDIRECT("SYNTHESE_SCL!C"&amp;X$1)=PARAM!$O21,INDIRECT("SYNTHESE_SCL!C"&amp;X$1)=PARAM!$P21),INDIRECT("SYNTHESE_SCL!G"&amp;X$1),"")</f>
        <v>#REF!</v>
      </c>
      <c r="Y21" s="30" t="e">
        <f ca="1">IF(OR(INDIRECT("SYNTHESE_SCL!C"&amp;Y$1)=PARAM!$O21,INDIRECT("SYNTHESE_SCL!C"&amp;Y$1)=PARAM!$P21),INDIRECT("SYNTHESE_SCL!G"&amp;Y$1),"")</f>
        <v>#REF!</v>
      </c>
      <c r="Z21" s="30" t="e">
        <f ca="1">IF(OR(INDIRECT("SYNTHESE_SCL!C"&amp;Z$1)=PARAM!$O21,INDIRECT("SYNTHESE_SCL!C"&amp;Z$1)=PARAM!$P21),INDIRECT("SYNTHESE_SCL!G"&amp;Z$1),"")</f>
        <v>#REF!</v>
      </c>
      <c r="AA21" s="30" t="e">
        <f ca="1">IF(OR(INDIRECT("SYNTHESE_SCL!C"&amp;AA$1)=PARAM!$O21,INDIRECT("SYNTHESE_SCL!C"&amp;AA$1)=PARAM!$P21),INDIRECT("SYNTHESE_SCL!G"&amp;AA$1),"")</f>
        <v>#REF!</v>
      </c>
      <c r="AB21" s="30" t="e">
        <f ca="1">IF(OR(INDIRECT("SYNTHESE_SCL!C"&amp;AB$1)=PARAM!$O21,INDIRECT("SYNTHESE_SCL!C"&amp;AB$1)=PARAM!$P21),INDIRECT("SYNTHESE_SCL!G"&amp;AB$1),"")</f>
        <v>#REF!</v>
      </c>
      <c r="AC21" s="30" t="e">
        <f ca="1">IF(OR(INDIRECT("SYNTHESE_SCL!C"&amp;AC$1)=PARAM!$O21,INDIRECT("SYNTHESE_SCL!C"&amp;AC$1)=PARAM!$P21),INDIRECT("SYNTHESE_SCL!G"&amp;AC$1),"")</f>
        <v>#REF!</v>
      </c>
    </row>
    <row r="22" spans="1:30" ht="13" thickBot="1" x14ac:dyDescent="0.45">
      <c r="A22" s="1" t="s">
        <v>167</v>
      </c>
      <c r="B22" s="1" t="s">
        <v>52</v>
      </c>
      <c r="C22" s="1" t="s">
        <v>52</v>
      </c>
      <c r="D22" s="1" t="s">
        <v>52</v>
      </c>
      <c r="F22" s="1" t="s">
        <v>188</v>
      </c>
      <c r="H22" s="1"/>
      <c r="O22" s="216" t="str">
        <f ca="1">IF(COUNTIF(R21:AC22,"Non validé par absence d'équipement")&gt;0,"Non validé",IF(COUNTIF(R21:AC22,"Non validé")&gt;0,"Non validé",IF(COUNTIF(R21:AC22,"Validé avec réserve")&gt;0,"Validé avec réserve",IF(COUNTIF(R21:AC22,"Validé")&gt;0,"Validé",""))))</f>
        <v/>
      </c>
      <c r="P22" s="217"/>
      <c r="Q22" s="18" t="s">
        <v>6</v>
      </c>
      <c r="R22" s="30" t="e">
        <f ca="1">IF(OR(INDIRECT("SYNTHESE_SCL!C"&amp;R$1)=PARAM!$O21,INDIRECT("SYNTHESE_SCL!C"&amp;R$1)=PARAM!$P21),INDIRECT("SYNTHESE_SCL!G"&amp;R$1+1),"")</f>
        <v>#REF!</v>
      </c>
      <c r="S22" s="30" t="e">
        <f ca="1">IF(OR(INDIRECT("SYNTHESE_SCL!C"&amp;S$1)=PARAM!$O21,INDIRECT("SYNTHESE_SCL!C"&amp;S$1)=PARAM!$P21),INDIRECT("SYNTHESE_SCL!G"&amp;S$1+1),"")</f>
        <v>#REF!</v>
      </c>
      <c r="T22" s="30" t="e">
        <f ca="1">IF(OR(INDIRECT("SYNTHESE_SCL!C"&amp;T$1)=PARAM!$O21,INDIRECT("SYNTHESE_SCL!C"&amp;T$1)=PARAM!$P21),INDIRECT("SYNTHESE_SCL!G"&amp;T$1+1),"")</f>
        <v>#REF!</v>
      </c>
      <c r="U22" s="30" t="e">
        <f ca="1">IF(OR(INDIRECT("SYNTHESE_SCL!C"&amp;U$1)=PARAM!$O21,INDIRECT("SYNTHESE_SCL!C"&amp;U$1)=PARAM!$P21),INDIRECT("SYNTHESE_SCL!G"&amp;U$1+1),"")</f>
        <v>#REF!</v>
      </c>
      <c r="V22" s="30" t="e">
        <f ca="1">IF(OR(INDIRECT("SYNTHESE_SCL!C"&amp;V$1)=PARAM!$O21,INDIRECT("SYNTHESE_SCL!C"&amp;V$1)=PARAM!$P21),INDIRECT("SYNTHESE_SCL!G"&amp;V$1+1),"")</f>
        <v>#REF!</v>
      </c>
      <c r="W22" s="30" t="e">
        <f ca="1">IF(OR(INDIRECT("SYNTHESE_SCL!C"&amp;W$1)=PARAM!$O21,INDIRECT("SYNTHESE_SCL!C"&amp;W$1)=PARAM!$P21),INDIRECT("SYNTHESE_SCL!G"&amp;W$1+1),"")</f>
        <v>#REF!</v>
      </c>
      <c r="X22" s="30" t="e">
        <f ca="1">IF(OR(INDIRECT("SYNTHESE_SCL!C"&amp;X$1)=PARAM!$O21,INDIRECT("SYNTHESE_SCL!C"&amp;X$1)=PARAM!$P21),INDIRECT("SYNTHESE_SCL!G"&amp;X$1+1),"")</f>
        <v>#REF!</v>
      </c>
      <c r="Y22" s="30" t="e">
        <f ca="1">IF(OR(INDIRECT("SYNTHESE_SCL!C"&amp;Y$1)=PARAM!$O21,INDIRECT("SYNTHESE_SCL!C"&amp;Y$1)=PARAM!$P21),INDIRECT("SYNTHESE_SCL!G"&amp;Y$1+1),"")</f>
        <v>#REF!</v>
      </c>
      <c r="Z22" s="30" t="e">
        <f ca="1">IF(OR(INDIRECT("SYNTHESE_SCL!C"&amp;Z$1)=PARAM!$O21,INDIRECT("SYNTHESE_SCL!C"&amp;Z$1)=PARAM!$P21),INDIRECT("SYNTHESE_SCL!G"&amp;Z$1+1),"")</f>
        <v>#REF!</v>
      </c>
      <c r="AA22" s="30" t="e">
        <f ca="1">IF(OR(INDIRECT("SYNTHESE_SCL!C"&amp;AA$1)=PARAM!$O21,INDIRECT("SYNTHESE_SCL!C"&amp;AA$1)=PARAM!$P21),INDIRECT("SYNTHESE_SCL!G"&amp;AA$1+1),"")</f>
        <v>#REF!</v>
      </c>
      <c r="AB22" s="30" t="e">
        <f ca="1">IF(OR(INDIRECT("SYNTHESE_SCL!C"&amp;AB$1)=PARAM!$O21,INDIRECT("SYNTHESE_SCL!C"&amp;AB$1)=PARAM!$P21),INDIRECT("SYNTHESE_SCL!G"&amp;AB$1+1),"")</f>
        <v>#REF!</v>
      </c>
      <c r="AC22" s="30" t="e">
        <f ca="1">IF(OR(INDIRECT("SYNTHESE_SCL!C"&amp;AC$1)=PARAM!$O21,INDIRECT("SYNTHESE_SCL!C"&amp;AC$1)=PARAM!$P21),INDIRECT("SYNTHESE_SCL!G"&amp;AC$1+1),"")</f>
        <v>#REF!</v>
      </c>
    </row>
    <row r="23" spans="1:30" ht="13" thickBot="1" x14ac:dyDescent="0.45">
      <c r="A23" s="1"/>
      <c r="B23" s="1" t="s">
        <v>51</v>
      </c>
      <c r="C23" s="1" t="s">
        <v>51</v>
      </c>
      <c r="D23" s="1" t="s">
        <v>51</v>
      </c>
      <c r="F23" s="1" t="s">
        <v>189</v>
      </c>
      <c r="H23" s="1"/>
      <c r="O23" s="1"/>
      <c r="P23" s="1"/>
      <c r="Q23" s="110"/>
      <c r="R23" s="110"/>
      <c r="S23" s="110"/>
      <c r="T23" s="110"/>
      <c r="U23" s="110"/>
      <c r="V23" s="110"/>
      <c r="W23" s="110"/>
      <c r="X23" s="110"/>
      <c r="Y23" s="110"/>
      <c r="Z23" s="110"/>
      <c r="AA23" s="110"/>
      <c r="AB23" s="110"/>
      <c r="AC23" s="110"/>
    </row>
    <row r="24" spans="1:30" ht="13" thickBot="1" x14ac:dyDescent="0.45">
      <c r="C24" s="1" t="s">
        <v>171</v>
      </c>
      <c r="D24" s="1" t="s">
        <v>171</v>
      </c>
      <c r="F24" s="1" t="s">
        <v>51</v>
      </c>
      <c r="H24" s="1"/>
      <c r="O24" s="1" t="s">
        <v>179</v>
      </c>
      <c r="P24" s="1" t="s">
        <v>186</v>
      </c>
      <c r="Q24" s="17" t="s">
        <v>1</v>
      </c>
      <c r="R24" s="30" t="e">
        <f ca="1">IF(OR(INDIRECT("SYNTHESE!C"&amp;R$1)=PARAM!$O24,INDIRECT("SYNTHESE!C"&amp;R$1)=PARAM!$P24),INDIRECT("SYNTHESE!G"&amp;R$1),"")</f>
        <v>#REF!</v>
      </c>
      <c r="S24" s="30" t="e">
        <f ca="1">IF(OR(INDIRECT("SYNTHESE!C"&amp;S$1)=PARAM!$O24,INDIRECT("SYNTHESE!C"&amp;S$1)=PARAM!$P24),INDIRECT("SYNTHESE!G"&amp;S$1),"")</f>
        <v>#REF!</v>
      </c>
      <c r="T24" s="30" t="e">
        <f ca="1">IF(OR(INDIRECT("SYNTHESE!C"&amp;T$1)=PARAM!$O24,INDIRECT("SYNTHESE!C"&amp;T$1)=PARAM!$P24),INDIRECT("SYNTHESE!G"&amp;T$1),"")</f>
        <v>#REF!</v>
      </c>
      <c r="U24" s="30" t="e">
        <f ca="1">IF(OR(INDIRECT("SYNTHESE!C"&amp;U$1)=PARAM!$O24,INDIRECT("SYNTHESE!C"&amp;U$1)=PARAM!$P24),INDIRECT("SYNTHESE!G"&amp;U$1),"")</f>
        <v>#REF!</v>
      </c>
      <c r="V24" s="30" t="e">
        <f ca="1">IF(OR(INDIRECT("SYNTHESE!C"&amp;V$1)=PARAM!$O24,INDIRECT("SYNTHESE!C"&amp;V$1)=PARAM!$P24),INDIRECT("SYNTHESE!G"&amp;V$1),"")</f>
        <v>#REF!</v>
      </c>
      <c r="W24" s="30" t="e">
        <f ca="1">IF(OR(INDIRECT("SYNTHESE!C"&amp;W$1)=PARAM!$O24,INDIRECT("SYNTHESE!C"&amp;W$1)=PARAM!$P24),INDIRECT("SYNTHESE!G"&amp;W$1),"")</f>
        <v>#REF!</v>
      </c>
      <c r="X24" s="30" t="e">
        <f ca="1">IF(OR(INDIRECT("SYNTHESE!C"&amp;X$1)=PARAM!$O24,INDIRECT("SYNTHESE!C"&amp;X$1)=PARAM!$P24),INDIRECT("SYNTHESE!G"&amp;X$1),"")</f>
        <v>#REF!</v>
      </c>
      <c r="Y24" s="30" t="e">
        <f ca="1">IF(OR(INDIRECT("SYNTHESE!C"&amp;Y$1)=PARAM!$O24,INDIRECT("SYNTHESE!C"&amp;Y$1)=PARAM!$P24),INDIRECT("SYNTHESE!G"&amp;Y$1),"")</f>
        <v>#REF!</v>
      </c>
      <c r="Z24" s="30" t="e">
        <f ca="1">IF(OR(INDIRECT("SYNTHESE!C"&amp;Z$1)=PARAM!$O24,INDIRECT("SYNTHESE!C"&amp;Z$1)=PARAM!$P24),INDIRECT("SYNTHESE!G"&amp;Z$1),"")</f>
        <v>#REF!</v>
      </c>
      <c r="AA24" s="30" t="e">
        <f ca="1">IF(OR(INDIRECT("SYNTHESE!C"&amp;AA$1)=PARAM!$O24,INDIRECT("SYNTHESE!C"&amp;AA$1)=PARAM!$P24),INDIRECT("SYNTHESE!G"&amp;AA$1),"")</f>
        <v>#REF!</v>
      </c>
      <c r="AB24" s="30" t="e">
        <f ca="1">IF(OR(INDIRECT("SYNTHESE!C"&amp;AB$1)=PARAM!$O24,INDIRECT("SYNTHESE!C"&amp;AB$1)=PARAM!$P24),INDIRECT("SYNTHESE!G"&amp;AB$1),"")</f>
        <v>#REF!</v>
      </c>
      <c r="AC24" s="134" t="e">
        <f ca="1">IF(OR(INDIRECT("SYNTHESE!C"&amp;AC$1)=PARAM!$O24,INDIRECT("SYNTHESE!C"&amp;AC$1)=PARAM!$P24),INDIRECT("SYNTHESE!G"&amp;AC$1),"")</f>
        <v>#REF!</v>
      </c>
    </row>
    <row r="25" spans="1:30" ht="14.25" customHeight="1" thickBot="1" x14ac:dyDescent="0.45">
      <c r="D25" s="1" t="s">
        <v>174</v>
      </c>
      <c r="O25" s="216" t="str">
        <f ca="1">IF(COUNTIF(R24:AC25,"Non validé par absence d'équipement")&gt;0,"Non validé",IF(COUNTIF(R24:AC25,"Non validé")&gt;0,"Non validé",IF(COUNTIF(R24:AC25,"Validé avec réserve")&gt;0,"Validé avec réserve",IF(COUNTIF(R24:AC25,"Validé")&gt;0,"Validé",""))))</f>
        <v/>
      </c>
      <c r="P25" s="217"/>
      <c r="Q25" s="18" t="s">
        <v>6</v>
      </c>
      <c r="R25" s="30" t="e">
        <f ca="1">IF(OR(INDIRECT("SYNTHESE!C"&amp;R$1)=PARAM!$O24,INDIRECT("SYNTHESE!C"&amp;R$1)=PARAM!$P24),INDIRECT("SYNTHESE!G"&amp;R$1+1),"")</f>
        <v>#REF!</v>
      </c>
      <c r="S25" s="30" t="e">
        <f ca="1">IF(OR(INDIRECT("SYNTHESE!C"&amp;S$1)=PARAM!$O24,INDIRECT("SYNTHESE!C"&amp;S$1)=PARAM!$P24),INDIRECT("SYNTHESE!G"&amp;S$1+1),"")</f>
        <v>#REF!</v>
      </c>
      <c r="T25" s="30" t="e">
        <f ca="1">IF(OR(INDIRECT("SYNTHESE!C"&amp;T$1)=PARAM!$O24,INDIRECT("SYNTHESE!C"&amp;T$1)=PARAM!$P24),INDIRECT("SYNTHESE!G"&amp;T$1+1),"")</f>
        <v>#REF!</v>
      </c>
      <c r="U25" s="30" t="e">
        <f ca="1">IF(OR(INDIRECT("SYNTHESE!C"&amp;U$1)=PARAM!$O24,INDIRECT("SYNTHESE!C"&amp;U$1)=PARAM!$P24),INDIRECT("SYNTHESE!G"&amp;U$1+1),"")</f>
        <v>#REF!</v>
      </c>
      <c r="V25" s="30" t="e">
        <f ca="1">IF(OR(INDIRECT("SYNTHESE!C"&amp;V$1)=PARAM!$O24,INDIRECT("SYNTHESE!C"&amp;V$1)=PARAM!$P24),INDIRECT("SYNTHESE!G"&amp;V$1+1),"")</f>
        <v>#REF!</v>
      </c>
      <c r="W25" s="30" t="e">
        <f ca="1">IF(OR(INDIRECT("SYNTHESE!C"&amp;W$1)=PARAM!$O24,INDIRECT("SYNTHESE!C"&amp;W$1)=PARAM!$P24),INDIRECT("SYNTHESE!G"&amp;W$1+1),"")</f>
        <v>#REF!</v>
      </c>
      <c r="X25" s="30" t="e">
        <f ca="1">IF(OR(INDIRECT("SYNTHESE!C"&amp;X$1)=PARAM!$O24,INDIRECT("SYNTHESE!C"&amp;X$1)=PARAM!$P24),INDIRECT("SYNTHESE!G"&amp;X$1+1),"")</f>
        <v>#REF!</v>
      </c>
      <c r="Y25" s="30" t="e">
        <f ca="1">IF(OR(INDIRECT("SYNTHESE!C"&amp;Y$1)=PARAM!$O24,INDIRECT("SYNTHESE!C"&amp;Y$1)=PARAM!$P24),INDIRECT("SYNTHESE!G"&amp;Y$1+1),"")</f>
        <v>#REF!</v>
      </c>
      <c r="Z25" s="30" t="e">
        <f ca="1">IF(OR(INDIRECT("SYNTHESE!C"&amp;Z$1)=PARAM!$O24,INDIRECT("SYNTHESE!C"&amp;Z$1)=PARAM!$P24),INDIRECT("SYNTHESE!G"&amp;Z$1+1),"")</f>
        <v>#REF!</v>
      </c>
      <c r="AA25" s="30" t="e">
        <f ca="1">IF(OR(INDIRECT("SYNTHESE!C"&amp;AA$1)=PARAM!$O24,INDIRECT("SYNTHESE!C"&amp;AA$1)=PARAM!$P24),INDIRECT("SYNTHESE!G"&amp;AA$1+1),"")</f>
        <v>#REF!</v>
      </c>
      <c r="AB25" s="30" t="e">
        <f ca="1">IF(OR(INDIRECT("SYNTHESE!C"&amp;AB$1)=PARAM!$O24,INDIRECT("SYNTHESE!C"&amp;AB$1)=PARAM!$P24),INDIRECT("SYNTHESE!G"&amp;AB$1+1),"")</f>
        <v>#REF!</v>
      </c>
      <c r="AC25" s="30" t="e">
        <f ca="1">IF(OR(INDIRECT("SYNTHESE!C"&amp;AC$1)=PARAM!$O24,INDIRECT("SYNTHESE!C"&amp;AC$1)=PARAM!$P24),INDIRECT("SYNTHESE!G"&amp;AC$1+1),"")</f>
        <v>#REF!</v>
      </c>
    </row>
    <row r="26" spans="1:30" ht="13.35" thickTop="1" thickBot="1" x14ac:dyDescent="0.45">
      <c r="D26" s="1" t="s">
        <v>176</v>
      </c>
      <c r="O26" s="130" t="s">
        <v>5</v>
      </c>
      <c r="P26" s="130" t="s">
        <v>5</v>
      </c>
      <c r="Q26" s="131"/>
      <c r="R26" s="130" t="s">
        <v>2</v>
      </c>
      <c r="S26" s="130" t="s">
        <v>3</v>
      </c>
      <c r="T26" s="130" t="s">
        <v>4</v>
      </c>
      <c r="U26" s="130" t="s">
        <v>7</v>
      </c>
      <c r="V26" s="130" t="s">
        <v>8</v>
      </c>
      <c r="W26" s="130" t="s">
        <v>9</v>
      </c>
      <c r="X26" s="130" t="s">
        <v>10</v>
      </c>
      <c r="Y26" s="130" t="s">
        <v>11</v>
      </c>
      <c r="Z26" s="130" t="s">
        <v>12</v>
      </c>
      <c r="AA26" s="130" t="s">
        <v>13</v>
      </c>
      <c r="AB26" s="130" t="s">
        <v>14</v>
      </c>
      <c r="AC26" s="132" t="s">
        <v>15</v>
      </c>
      <c r="AD26" s="133"/>
    </row>
    <row r="27" spans="1:30" ht="13" thickBot="1" x14ac:dyDescent="0.45">
      <c r="O27" s="1" t="s">
        <v>160</v>
      </c>
      <c r="P27" s="1" t="s">
        <v>161</v>
      </c>
      <c r="Q27" s="107" t="s">
        <v>1</v>
      </c>
      <c r="R27" s="108" t="e">
        <f ca="1">IF(OR(INDIRECT("SYNTHESE!C"&amp;R$1)=PARAM!$O27,INDIRECT("SYNTHESE!C"&amp;R$1)=PARAM!$P27),INDIRECT("SYNTHESE!i"&amp;R$1),"")</f>
        <v>#REF!</v>
      </c>
      <c r="S27" s="108" t="e">
        <f ca="1">IF(OR(INDIRECT("SYNTHESE!C"&amp;S$1)=PARAM!$O27,INDIRECT("SYNTHESE!C"&amp;S$1)=PARAM!$P27),INDIRECT("SYNTHESE!i"&amp;S$1),"")</f>
        <v>#REF!</v>
      </c>
      <c r="T27" s="108" t="e">
        <f ca="1">IF(OR(INDIRECT("SYNTHESE!C"&amp;T$1)=PARAM!$O27,INDIRECT("SYNTHESE!C"&amp;T$1)=PARAM!$P27),INDIRECT("SYNTHESE!i"&amp;T$1),"")</f>
        <v>#REF!</v>
      </c>
      <c r="U27" s="108" t="e">
        <f ca="1">IF(OR(INDIRECT("SYNTHESE!C"&amp;U$1)=PARAM!$O27,INDIRECT("SYNTHESE!C"&amp;U$1)=PARAM!$P27),INDIRECT("SYNTHESE!i"&amp;U$1),"")</f>
        <v>#REF!</v>
      </c>
      <c r="V27" s="108" t="e">
        <f ca="1">IF(OR(INDIRECT("SYNTHESE!C"&amp;V$1)=PARAM!$O27,INDIRECT("SYNTHESE!C"&amp;V$1)=PARAM!$P27),INDIRECT("SYNTHESE!i"&amp;V$1),"")</f>
        <v>#REF!</v>
      </c>
      <c r="W27" s="108" t="e">
        <f ca="1">IF(OR(INDIRECT("SYNTHESE!C"&amp;W$1)=PARAM!$O27,INDIRECT("SYNTHESE!C"&amp;W$1)=PARAM!$P27),INDIRECT("SYNTHESE!i"&amp;W$1),"")</f>
        <v>#REF!</v>
      </c>
      <c r="X27" s="108" t="e">
        <f ca="1">IF(OR(INDIRECT("SYNTHESE!C"&amp;X$1)=PARAM!$O27,INDIRECT("SYNTHESE!C"&amp;X$1)=PARAM!$P27),INDIRECT("SYNTHESE!i"&amp;X$1),"")</f>
        <v>#REF!</v>
      </c>
      <c r="Y27" s="108" t="e">
        <f ca="1">IF(OR(INDIRECT("SYNTHESE!C"&amp;Y$1)=PARAM!$O27,INDIRECT("SYNTHESE!C"&amp;Y$1)=PARAM!$P27),INDIRECT("SYNTHESE!i"&amp;Y$1),"")</f>
        <v>#REF!</v>
      </c>
      <c r="Z27" s="108" t="e">
        <f ca="1">IF(OR(INDIRECT("SYNTHESE!C"&amp;Z$1)=PARAM!$O27,INDIRECT("SYNTHESE!C"&amp;Z$1)=PARAM!$P27),INDIRECT("SYNTHESE!i"&amp;Z$1),"")</f>
        <v>#REF!</v>
      </c>
      <c r="AA27" s="108" t="e">
        <f ca="1">IF(OR(INDIRECT("SYNTHESE!C"&amp;AA$1)=PARAM!$O27,INDIRECT("SYNTHESE!C"&amp;AA$1)=PARAM!$P27),INDIRECT("SYNTHESE!i"&amp;AA$1),"")</f>
        <v>#REF!</v>
      </c>
      <c r="AB27" s="108" t="e">
        <f ca="1">IF(OR(INDIRECT("SYNTHESE!C"&amp;AB$1)=PARAM!$O27,INDIRECT("SYNTHESE!C"&amp;AB$1)=PARAM!$P27),INDIRECT("SYNTHESE!i"&amp;AB$1),"")</f>
        <v>#REF!</v>
      </c>
      <c r="AC27" s="109" t="e">
        <f ca="1">IF(OR(INDIRECT("SYNTHESE!C"&amp;AC$1)=PARAM!$O27,INDIRECT("SYNTHESE!C"&amp;AC$1)=PARAM!$P27),INDIRECT("SYNTHESE!i"&amp;AC$1),"")</f>
        <v>#REF!</v>
      </c>
      <c r="AD27" s="27" t="str">
        <f ca="1">IFERROR(AVERAGE(R27:AC27),"")</f>
        <v/>
      </c>
    </row>
    <row r="28" spans="1:30" ht="13" thickBot="1" x14ac:dyDescent="0.45">
      <c r="B28" s="1"/>
      <c r="N28" s="31" t="s">
        <v>190</v>
      </c>
      <c r="O28" s="216" t="str">
        <f ca="1">IFERROR(TRUNC(AVERAGE(AD27:AD28),0),"")</f>
        <v/>
      </c>
      <c r="P28" s="217"/>
      <c r="Q28" s="95" t="s">
        <v>6</v>
      </c>
      <c r="R28" s="96" t="e">
        <f ca="1">IF(OR(INDIRECT("SYNTHESE!C"&amp;R$1)=PARAM!$O27,INDIRECT("SYNTHESE!C"&amp;R$1)=PARAM!$P27),INDIRECT("SYNTHESE!i"&amp;R$1+1),"")</f>
        <v>#REF!</v>
      </c>
      <c r="S28" s="96" t="e">
        <f ca="1">IF(OR(INDIRECT("SYNTHESE!C"&amp;S$1)=PARAM!$O27,INDIRECT("SYNTHESE!C"&amp;S$1)=PARAM!$P27),INDIRECT("SYNTHESE!i"&amp;S$1+1),"")</f>
        <v>#REF!</v>
      </c>
      <c r="T28" s="96" t="e">
        <f ca="1">IF(OR(INDIRECT("SYNTHESE!C"&amp;T$1)=PARAM!$O27,INDIRECT("SYNTHESE!C"&amp;T$1)=PARAM!$P27),INDIRECT("SYNTHESE!i"&amp;T$1+1),"")</f>
        <v>#REF!</v>
      </c>
      <c r="U28" s="96" t="e">
        <f ca="1">IF(OR(INDIRECT("SYNTHESE!C"&amp;U$1)=PARAM!$O27,INDIRECT("SYNTHESE!C"&amp;U$1)=PARAM!$P27),INDIRECT("SYNTHESE!i"&amp;U$1+1),"")</f>
        <v>#REF!</v>
      </c>
      <c r="V28" s="96" t="e">
        <f ca="1">IF(OR(INDIRECT("SYNTHESE!C"&amp;V$1)=PARAM!$O27,INDIRECT("SYNTHESE!C"&amp;V$1)=PARAM!$P27),INDIRECT("SYNTHESE!i"&amp;V$1+1),"")</f>
        <v>#REF!</v>
      </c>
      <c r="W28" s="96" t="e">
        <f ca="1">IF(OR(INDIRECT("SYNTHESE!C"&amp;W$1)=PARAM!$O27,INDIRECT("SYNTHESE!C"&amp;W$1)=PARAM!$P27),INDIRECT("SYNTHESE!i"&amp;W$1+1),"")</f>
        <v>#REF!</v>
      </c>
      <c r="X28" s="96" t="e">
        <f ca="1">IF(OR(INDIRECT("SYNTHESE!C"&amp;X$1)=PARAM!$O27,INDIRECT("SYNTHESE!C"&amp;X$1)=PARAM!$P27),INDIRECT("SYNTHESE!i"&amp;X$1+1),"")</f>
        <v>#REF!</v>
      </c>
      <c r="Y28" s="96" t="e">
        <f ca="1">IF(OR(INDIRECT("SYNTHESE!C"&amp;Y$1)=PARAM!$O27,INDIRECT("SYNTHESE!C"&amp;Y$1)=PARAM!$P27),INDIRECT("SYNTHESE!i"&amp;Y$1+1),"")</f>
        <v>#REF!</v>
      </c>
      <c r="Z28" s="96" t="e">
        <f ca="1">IF(OR(INDIRECT("SYNTHESE!C"&amp;Z$1)=PARAM!$O27,INDIRECT("SYNTHESE!C"&amp;Z$1)=PARAM!$P27),INDIRECT("SYNTHESE!i"&amp;Z$1+1),"")</f>
        <v>#REF!</v>
      </c>
      <c r="AA28" s="96" t="e">
        <f ca="1">IF(OR(INDIRECT("SYNTHESE!C"&amp;AA$1)=PARAM!$O27,INDIRECT("SYNTHESE!C"&amp;AA$1)=PARAM!$P27),INDIRECT("SYNTHESE!i"&amp;AA$1+1),"")</f>
        <v>#REF!</v>
      </c>
      <c r="AB28" s="96" t="e">
        <f ca="1">IF(OR(INDIRECT("SYNTHESE!C"&amp;AB$1)=PARAM!$O27,INDIRECT("SYNTHESE!C"&amp;AB$1)=PARAM!$P27),INDIRECT("SYNTHESE!i"&amp;AB$1+1),"")</f>
        <v>#REF!</v>
      </c>
      <c r="AC28" s="96" t="e">
        <f ca="1">IF(OR(INDIRECT("SYNTHESE!C"&amp;AC$1)=PARAM!$O27,INDIRECT("SYNTHESE!C"&amp;AC$1)=PARAM!$P27),INDIRECT("SYNTHESE!i"&amp;AC$1+1),"")</f>
        <v>#REF!</v>
      </c>
      <c r="AD28" s="27" t="str">
        <f ca="1">IFERROR(AVERAGE(R28:AC28),"")</f>
        <v/>
      </c>
    </row>
    <row r="29" spans="1:30" ht="13" thickBot="1" x14ac:dyDescent="0.45">
      <c r="B29" s="1"/>
      <c r="N29" s="31" t="s">
        <v>191</v>
      </c>
      <c r="O29" s="214" t="str">
        <f ca="1">IF(O28="","",IF(#REF!="Non validé",0.9*TRUNC(AVERAGE(AD27,AD28,AD29),0),TRUNC(AVERAGE(AD27,AD28,AD29),0)))</f>
        <v/>
      </c>
      <c r="P29" s="219"/>
      <c r="Q29" s="102" t="s">
        <v>192</v>
      </c>
      <c r="R29" s="103" t="e">
        <f ca="1">IF(OR(INDIRECT("SYNTHESE!C"&amp;R$1)=PARAM!$P27,INDIRECT("SYNTHESE!C"&amp;R$1)=PARAM!$O27),INDIRECT("SYNTHESE!T"&amp;R$1),"")</f>
        <v>#REF!</v>
      </c>
      <c r="S29" s="103" t="e">
        <f ca="1">IF(OR(INDIRECT("SYNTHESE!C"&amp;S$1)=PARAM!$P27,INDIRECT("SYNTHESE!C"&amp;S$1)=PARAM!$O27),INDIRECT("SYNTHESE!T"&amp;S$1),"")</f>
        <v>#REF!</v>
      </c>
      <c r="T29" s="103" t="e">
        <f ca="1">IF(OR(INDIRECT("SYNTHESE!C"&amp;T$1)=PARAM!$P27,INDIRECT("SYNTHESE!C"&amp;T$1)=PARAM!$O27),INDIRECT("SYNTHESE!T"&amp;T$1),"")</f>
        <v>#REF!</v>
      </c>
      <c r="U29" s="103" t="e">
        <f ca="1">IF(OR(INDIRECT("SYNTHESE!C"&amp;U$1)=PARAM!$P27,INDIRECT("SYNTHESE!C"&amp;U$1)=PARAM!$O27),INDIRECT("SYNTHESE!T"&amp;U$1),"")</f>
        <v>#REF!</v>
      </c>
      <c r="V29" s="103" t="e">
        <f ca="1">IF(OR(INDIRECT("SYNTHESE!C"&amp;V$1)=PARAM!$P27,INDIRECT("SYNTHESE!C"&amp;V$1)=PARAM!$O27),INDIRECT("SYNTHESE!T"&amp;V$1),"")</f>
        <v>#REF!</v>
      </c>
      <c r="W29" s="103" t="e">
        <f ca="1">IF(OR(INDIRECT("SYNTHESE!C"&amp;W$1)=PARAM!$P27,INDIRECT("SYNTHESE!C"&amp;W$1)=PARAM!$O27),INDIRECT("SYNTHESE!T"&amp;W$1),"")</f>
        <v>#REF!</v>
      </c>
      <c r="X29" s="103" t="e">
        <f ca="1">IF(OR(INDIRECT("SYNTHESE!C"&amp;X$1)=PARAM!$P27,INDIRECT("SYNTHESE!C"&amp;X$1)=PARAM!$O27),INDIRECT("SYNTHESE!T"&amp;X$1),"")</f>
        <v>#REF!</v>
      </c>
      <c r="Y29" s="103" t="e">
        <f ca="1">IF(OR(INDIRECT("SYNTHESE!C"&amp;Y$1)=PARAM!$P27,INDIRECT("SYNTHESE!C"&amp;Y$1)=PARAM!$O27),INDIRECT("SYNTHESE!T"&amp;Y$1),"")</f>
        <v>#REF!</v>
      </c>
      <c r="Z29" s="103" t="e">
        <f ca="1">IF(OR(INDIRECT("SYNTHESE!C"&amp;Z$1)=PARAM!$P27,INDIRECT("SYNTHESE!C"&amp;Z$1)=PARAM!$O27),INDIRECT("SYNTHESE!T"&amp;Z$1),"")</f>
        <v>#REF!</v>
      </c>
      <c r="AA29" s="103" t="e">
        <f ca="1">IF(OR(INDIRECT("SYNTHESE!C"&amp;AA$1)=PARAM!$P27,INDIRECT("SYNTHESE!C"&amp;AA$1)=PARAM!$O27),INDIRECT("SYNTHESE!T"&amp;AA$1),"")</f>
        <v>#REF!</v>
      </c>
      <c r="AB29" s="103" t="e">
        <f ca="1">IF(OR(INDIRECT("SYNTHESE!C"&amp;AB$1)=PARAM!$P27,INDIRECT("SYNTHESE!C"&amp;AB$1)=PARAM!$O27),INDIRECT("SYNTHESE!T"&amp;AB$1),"")</f>
        <v>#REF!</v>
      </c>
      <c r="AC29" s="104" t="e">
        <f ca="1">IF(OR(INDIRECT("SYNTHESE!C"&amp;AC$1)=PARAM!$P27,INDIRECT("SYNTHESE!C"&amp;AC$1)=PARAM!$O27),INDIRECT("SYNTHESE!T"&amp;AC$1),"")</f>
        <v>#REF!</v>
      </c>
      <c r="AD29" s="105" t="str">
        <f ca="1">IFERROR(AVERAGE(R29:AC29),"")</f>
        <v/>
      </c>
    </row>
    <row r="30" spans="1:30" ht="13" thickBot="1" x14ac:dyDescent="0.45">
      <c r="B30" s="1"/>
      <c r="O30" s="1" t="s">
        <v>50</v>
      </c>
      <c r="P30" s="1" t="s">
        <v>170</v>
      </c>
      <c r="Q30" s="97" t="s">
        <v>1</v>
      </c>
      <c r="R30" s="98" t="e">
        <f ca="1">IF(OR(INDIRECT("SYNTHESE!C"&amp;R$1)=PARAM!$O30,INDIRECT("SYNTHESE!C"&amp;R$1)=PARAM!$P30),INDIRECT("SYNTHESE!i"&amp;R$1),"")</f>
        <v>#REF!</v>
      </c>
      <c r="S30" s="98" t="e">
        <f ca="1">IF(OR(INDIRECT("SYNTHESE!C"&amp;S$1)=PARAM!$O30,INDIRECT("SYNTHESE!C"&amp;S$1)=PARAM!$P30),INDIRECT("SYNTHESE!i"&amp;S$1),"")</f>
        <v>#REF!</v>
      </c>
      <c r="T30" s="98" t="e">
        <f ca="1">IF(OR(INDIRECT("SYNTHESE!C"&amp;T$1)=PARAM!$O30,INDIRECT("SYNTHESE!C"&amp;T$1)=PARAM!$P30),INDIRECT("SYNTHESE!i"&amp;T$1),"")</f>
        <v>#REF!</v>
      </c>
      <c r="U30" s="98" t="e">
        <f ca="1">IF(OR(INDIRECT("SYNTHESE!C"&amp;U$1)=PARAM!$O30,INDIRECT("SYNTHESE!C"&amp;U$1)=PARAM!$P30),INDIRECT("SYNTHESE!i"&amp;U$1),"")</f>
        <v>#REF!</v>
      </c>
      <c r="V30" s="98" t="e">
        <f ca="1">IF(OR(INDIRECT("SYNTHESE!C"&amp;V$1)=PARAM!$O30,INDIRECT("SYNTHESE!C"&amp;V$1)=PARAM!$P30),INDIRECT("SYNTHESE!i"&amp;V$1),"")</f>
        <v>#REF!</v>
      </c>
      <c r="W30" s="98" t="e">
        <f ca="1">IF(OR(INDIRECT("SYNTHESE!C"&amp;W$1)=PARAM!$O30,INDIRECT("SYNTHESE!C"&amp;W$1)=PARAM!$P30),INDIRECT("SYNTHESE!i"&amp;W$1),"")</f>
        <v>#REF!</v>
      </c>
      <c r="X30" s="98" t="e">
        <f ca="1">IF(OR(INDIRECT("SYNTHESE!C"&amp;X$1)=PARAM!$O30,INDIRECT("SYNTHESE!C"&amp;X$1)=PARAM!$P30),INDIRECT("SYNTHESE!i"&amp;X$1),"")</f>
        <v>#REF!</v>
      </c>
      <c r="Y30" s="98" t="e">
        <f ca="1">IF(OR(INDIRECT("SYNTHESE!C"&amp;Y$1)=PARAM!$O30,INDIRECT("SYNTHESE!C"&amp;Y$1)=PARAM!$P30),INDIRECT("SYNTHESE!i"&amp;Y$1),"")</f>
        <v>#REF!</v>
      </c>
      <c r="Z30" s="98" t="e">
        <f ca="1">IF(OR(INDIRECT("SYNTHESE!C"&amp;Z$1)=PARAM!$O30,INDIRECT("SYNTHESE!C"&amp;Z$1)=PARAM!$P30),INDIRECT("SYNTHESE!i"&amp;Z$1),"")</f>
        <v>#REF!</v>
      </c>
      <c r="AA30" s="98" t="e">
        <f ca="1">IF(OR(INDIRECT("SYNTHESE!C"&amp;AA$1)=PARAM!$O30,INDIRECT("SYNTHESE!C"&amp;AA$1)=PARAM!$P30),INDIRECT("SYNTHESE!i"&amp;AA$1),"")</f>
        <v>#REF!</v>
      </c>
      <c r="AB30" s="98" t="e">
        <f ca="1">IF(OR(INDIRECT("SYNTHESE!C"&amp;AB$1)=PARAM!$O30,INDIRECT("SYNTHESE!C"&amp;AB$1)=PARAM!$P30),INDIRECT("SYNTHESE!i"&amp;AB$1),"")</f>
        <v>#REF!</v>
      </c>
      <c r="AC30" s="98" t="e">
        <f ca="1">IF(OR(INDIRECT("SYNTHESE!C"&amp;AC$1)=PARAM!$O30,INDIRECT("SYNTHESE!C"&amp;AC$1)=PARAM!$P30),INDIRECT("SYNTHESE!i"&amp;AC$1),"")</f>
        <v>#REF!</v>
      </c>
      <c r="AD30" s="100" t="str">
        <f t="shared" ref="AD30:AD31" ca="1" si="1">IFERROR(AVERAGE(R30:AC30),"")</f>
        <v/>
      </c>
    </row>
    <row r="31" spans="1:30" ht="13" thickBot="1" x14ac:dyDescent="0.45">
      <c r="B31" s="1"/>
      <c r="N31" s="31" t="s">
        <v>190</v>
      </c>
      <c r="O31" s="216" t="str">
        <f ca="1">IFERROR(TRUNC(AVERAGE(AD30:AD31),0),"")</f>
        <v/>
      </c>
      <c r="P31" s="217"/>
      <c r="Q31" s="101" t="s">
        <v>6</v>
      </c>
      <c r="R31" s="96" t="e">
        <f ca="1">IF(OR(INDIRECT("SYNTHESE!C"&amp;R$1)=PARAM!$O30,INDIRECT("SYNTHESE!C"&amp;R$1)=PARAM!$P30),INDIRECT("SYNTHESE!i"&amp;R$1+1),"")</f>
        <v>#REF!</v>
      </c>
      <c r="S31" s="96" t="e">
        <f ca="1">IF(OR(INDIRECT("SYNTHESE!C"&amp;S$1)=PARAM!$O30,INDIRECT("SYNTHESE!C"&amp;S$1)=PARAM!$P30),INDIRECT("SYNTHESE!i"&amp;S$1+1),"")</f>
        <v>#REF!</v>
      </c>
      <c r="T31" s="96" t="e">
        <f ca="1">IF(OR(INDIRECT("SYNTHESE!C"&amp;T$1)=PARAM!$O30,INDIRECT("SYNTHESE!C"&amp;T$1)=PARAM!$P30),INDIRECT("SYNTHESE!i"&amp;T$1+1),"")</f>
        <v>#REF!</v>
      </c>
      <c r="U31" s="96" t="e">
        <f ca="1">IF(OR(INDIRECT("SYNTHESE!C"&amp;U$1)=PARAM!$O30,INDIRECT("SYNTHESE!C"&amp;U$1)=PARAM!$P30),INDIRECT("SYNTHESE!i"&amp;U$1+1),"")</f>
        <v>#REF!</v>
      </c>
      <c r="V31" s="96" t="e">
        <f ca="1">IF(OR(INDIRECT("SYNTHESE!C"&amp;V$1)=PARAM!$O30,INDIRECT("SYNTHESE!C"&amp;V$1)=PARAM!$P30),INDIRECT("SYNTHESE!i"&amp;V$1+1),"")</f>
        <v>#REF!</v>
      </c>
      <c r="W31" s="96" t="e">
        <f ca="1">IF(OR(INDIRECT("SYNTHESE!C"&amp;W$1)=PARAM!$O30,INDIRECT("SYNTHESE!C"&amp;W$1)=PARAM!$P30),INDIRECT("SYNTHESE!i"&amp;W$1+1),"")</f>
        <v>#REF!</v>
      </c>
      <c r="X31" s="96" t="e">
        <f ca="1">IF(OR(INDIRECT("SYNTHESE!C"&amp;X$1)=PARAM!$O30,INDIRECT("SYNTHESE!C"&amp;X$1)=PARAM!$P30),INDIRECT("SYNTHESE!i"&amp;X$1+1),"")</f>
        <v>#REF!</v>
      </c>
      <c r="Y31" s="96" t="e">
        <f ca="1">IF(OR(INDIRECT("SYNTHESE!C"&amp;Y$1)=PARAM!$O30,INDIRECT("SYNTHESE!C"&amp;Y$1)=PARAM!$P30),INDIRECT("SYNTHESE!i"&amp;Y$1+1),"")</f>
        <v>#REF!</v>
      </c>
      <c r="Z31" s="96" t="e">
        <f ca="1">IF(OR(INDIRECT("SYNTHESE!C"&amp;Z$1)=PARAM!$O30,INDIRECT("SYNTHESE!C"&amp;Z$1)=PARAM!$P30),INDIRECT("SYNTHESE!i"&amp;Z$1+1),"")</f>
        <v>#REF!</v>
      </c>
      <c r="AA31" s="96" t="e">
        <f ca="1">IF(OR(INDIRECT("SYNTHESE!C"&amp;AA$1)=PARAM!$O30,INDIRECT("SYNTHESE!C"&amp;AA$1)=PARAM!$P30),INDIRECT("SYNTHESE!i"&amp;AA$1+1),"")</f>
        <v>#REF!</v>
      </c>
      <c r="AB31" s="96" t="e">
        <f ca="1">IF(OR(INDIRECT("SYNTHESE!C"&amp;AB$1)=PARAM!$O30,INDIRECT("SYNTHESE!C"&amp;AB$1)=PARAM!$P30),INDIRECT("SYNTHESE!i"&amp;AB$1+1),"")</f>
        <v>#REF!</v>
      </c>
      <c r="AC31" s="96" t="e">
        <f ca="1">IF(OR(INDIRECT("SYNTHESE!C"&amp;AC$1)=PARAM!$O30,INDIRECT("SYNTHESE!C"&amp;AC$1)=PARAM!$P30),INDIRECT("SYNTHESE!i"&amp;AC$1+1),"")</f>
        <v>#REF!</v>
      </c>
      <c r="AD31" s="27" t="str">
        <f t="shared" ca="1" si="1"/>
        <v/>
      </c>
    </row>
    <row r="32" spans="1:30" ht="13" thickBot="1" x14ac:dyDescent="0.45">
      <c r="N32" s="31" t="s">
        <v>191</v>
      </c>
      <c r="O32" s="214" t="str">
        <f ca="1">IF(O31="","",IF(#REF!="Non validé",0.9*TRUNC(AVERAGE(AD30,AD31,AD32),0),TRUNC(AVERAGE(AD30,AD31,AD32),0)))</f>
        <v/>
      </c>
      <c r="P32" s="215"/>
      <c r="Q32" s="102" t="s">
        <v>192</v>
      </c>
      <c r="R32" s="103" t="e">
        <f ca="1">IF(OR(INDIRECT("SYNTHESE!C"&amp;R$1)=PARAM!$P30,INDIRECT("SYNTHESE!C"&amp;R$1)=PARAM!$O30),INDIRECT("SYNTHESE!T"&amp;R$1),"")</f>
        <v>#REF!</v>
      </c>
      <c r="S32" s="103" t="e">
        <f ca="1">IF(OR(INDIRECT("SYNTHESE!C"&amp;S$1)=PARAM!$P30,INDIRECT("SYNTHESE!C"&amp;S$1)=PARAM!$O30),INDIRECT("SYNTHESE!T"&amp;S$1),"")</f>
        <v>#REF!</v>
      </c>
      <c r="T32" s="103" t="e">
        <f ca="1">IF(OR(INDIRECT("SYNTHESE!C"&amp;T$1)=PARAM!$P30,INDIRECT("SYNTHESE!C"&amp;T$1)=PARAM!$O30),INDIRECT("SYNTHESE!T"&amp;T$1),"")</f>
        <v>#REF!</v>
      </c>
      <c r="U32" s="103" t="e">
        <f ca="1">IF(OR(INDIRECT("SYNTHESE!C"&amp;U$1)=PARAM!$P30,INDIRECT("SYNTHESE!C"&amp;U$1)=PARAM!$O30),INDIRECT("SYNTHESE!T"&amp;U$1),"")</f>
        <v>#REF!</v>
      </c>
      <c r="V32" s="103" t="e">
        <f ca="1">IF(OR(INDIRECT("SYNTHESE!C"&amp;V$1)=PARAM!$P30,INDIRECT("SYNTHESE!C"&amp;V$1)=PARAM!$O30),INDIRECT("SYNTHESE!T"&amp;V$1),"")</f>
        <v>#REF!</v>
      </c>
      <c r="W32" s="103" t="e">
        <f ca="1">IF(OR(INDIRECT("SYNTHESE!C"&amp;W$1)=PARAM!$P30,INDIRECT("SYNTHESE!C"&amp;W$1)=PARAM!$O30),INDIRECT("SYNTHESE!T"&amp;W$1),"")</f>
        <v>#REF!</v>
      </c>
      <c r="X32" s="103" t="e">
        <f ca="1">IF(OR(INDIRECT("SYNTHESE!C"&amp;X$1)=PARAM!$P30,INDIRECT("SYNTHESE!C"&amp;X$1)=PARAM!$O30),INDIRECT("SYNTHESE!T"&amp;X$1),"")</f>
        <v>#REF!</v>
      </c>
      <c r="Y32" s="103" t="e">
        <f ca="1">IF(OR(INDIRECT("SYNTHESE!C"&amp;Y$1)=PARAM!$P30,INDIRECT("SYNTHESE!C"&amp;Y$1)=PARAM!$O30),INDIRECT("SYNTHESE!T"&amp;Y$1),"")</f>
        <v>#REF!</v>
      </c>
      <c r="Z32" s="103" t="e">
        <f ca="1">IF(OR(INDIRECT("SYNTHESE!C"&amp;Z$1)=PARAM!$P30,INDIRECT("SYNTHESE!C"&amp;Z$1)=PARAM!$O30),INDIRECT("SYNTHESE!T"&amp;Z$1),"")</f>
        <v>#REF!</v>
      </c>
      <c r="AA32" s="103" t="e">
        <f ca="1">IF(OR(INDIRECT("SYNTHESE!C"&amp;AA$1)=PARAM!$P30,INDIRECT("SYNTHESE!C"&amp;AA$1)=PARAM!$O30),INDIRECT("SYNTHESE!T"&amp;AA$1),"")</f>
        <v>#REF!</v>
      </c>
      <c r="AB32" s="103" t="e">
        <f ca="1">IF(OR(INDIRECT("SYNTHESE!C"&amp;AB$1)=PARAM!$P30,INDIRECT("SYNTHESE!C"&amp;AB$1)=PARAM!$O30),INDIRECT("SYNTHESE!T"&amp;AB$1),"")</f>
        <v>#REF!</v>
      </c>
      <c r="AC32" s="104" t="e">
        <f ca="1">IF(OR(INDIRECT("SYNTHESE!C"&amp;AC$1)=PARAM!$P30,INDIRECT("SYNTHESE!C"&amp;AC$1)=PARAM!$O30),INDIRECT("SYNTHESE!T"&amp;AC$1),"")</f>
        <v>#REF!</v>
      </c>
      <c r="AD32" s="105" t="str">
        <f ca="1">IFERROR(AVERAGE(R32:AC32),"")</f>
        <v/>
      </c>
    </row>
    <row r="33" spans="14:30" ht="13" thickBot="1" x14ac:dyDescent="0.45">
      <c r="O33" s="1" t="s">
        <v>163</v>
      </c>
      <c r="P33" s="1" t="s">
        <v>178</v>
      </c>
      <c r="Q33" s="97" t="s">
        <v>1</v>
      </c>
      <c r="R33" s="98" t="e">
        <f ca="1">IF(OR(INDIRECT("SYNTHESE!C"&amp;R$1)=PARAM!$O33,INDIRECT("SYNTHESE!C"&amp;R$1)=PARAM!$P33),INDIRECT("SYNTHESE!i"&amp;R$1),"")</f>
        <v>#REF!</v>
      </c>
      <c r="S33" s="98" t="e">
        <f ca="1">IF(OR(INDIRECT("SYNTHESE!C"&amp;S$1)=PARAM!$O33,INDIRECT("SYNTHESE!C"&amp;S$1)=PARAM!$P33),INDIRECT("SYNTHESE!i"&amp;S$1),"")</f>
        <v>#REF!</v>
      </c>
      <c r="T33" s="98" t="e">
        <f ca="1">IF(OR(INDIRECT("SYNTHESE!C"&amp;T$1)=PARAM!$O33,INDIRECT("SYNTHESE!C"&amp;T$1)=PARAM!$P33),INDIRECT("SYNTHESE!i"&amp;T$1),"")</f>
        <v>#REF!</v>
      </c>
      <c r="U33" s="98" t="e">
        <f ca="1">IF(OR(INDIRECT("SYNTHESE!C"&amp;U$1)=PARAM!$O33,INDIRECT("SYNTHESE!C"&amp;U$1)=PARAM!$P33),INDIRECT("SYNTHESE!i"&amp;U$1),"")</f>
        <v>#REF!</v>
      </c>
      <c r="V33" s="98" t="e">
        <f ca="1">IF(OR(INDIRECT("SYNTHESE!C"&amp;V$1)=PARAM!$O33,INDIRECT("SYNTHESE!C"&amp;V$1)=PARAM!$P33),INDIRECT("SYNTHESE!i"&amp;V$1),"")</f>
        <v>#REF!</v>
      </c>
      <c r="W33" s="98" t="e">
        <f ca="1">IF(OR(INDIRECT("SYNTHESE!C"&amp;W$1)=PARAM!$O33,INDIRECT("SYNTHESE!C"&amp;W$1)=PARAM!$P33),INDIRECT("SYNTHESE!i"&amp;W$1),"")</f>
        <v>#REF!</v>
      </c>
      <c r="X33" s="98" t="e">
        <f ca="1">IF(OR(INDIRECT("SYNTHESE!C"&amp;X$1)=PARAM!$O33,INDIRECT("SYNTHESE!C"&amp;X$1)=PARAM!$P33),INDIRECT("SYNTHESE!i"&amp;X$1),"")</f>
        <v>#REF!</v>
      </c>
      <c r="Y33" s="98" t="e">
        <f ca="1">IF(OR(INDIRECT("SYNTHESE!C"&amp;Y$1)=PARAM!$O33,INDIRECT("SYNTHESE!C"&amp;Y$1)=PARAM!$P33),INDIRECT("SYNTHESE!i"&amp;Y$1),"")</f>
        <v>#REF!</v>
      </c>
      <c r="Z33" s="98" t="e">
        <f ca="1">IF(OR(INDIRECT("SYNTHESE!C"&amp;Z$1)=PARAM!$O33,INDIRECT("SYNTHESE!C"&amp;Z$1)=PARAM!$P33),INDIRECT("SYNTHESE!i"&amp;Z$1),"")</f>
        <v>#REF!</v>
      </c>
      <c r="AA33" s="98" t="e">
        <f ca="1">IF(OR(INDIRECT("SYNTHESE!C"&amp;AA$1)=PARAM!$O33,INDIRECT("SYNTHESE!C"&amp;AA$1)=PARAM!$P33),INDIRECT("SYNTHESE!i"&amp;AA$1),"")</f>
        <v>#REF!</v>
      </c>
      <c r="AB33" s="98" t="e">
        <f ca="1">IF(OR(INDIRECT("SYNTHESE!C"&amp;AB$1)=PARAM!$O33,INDIRECT("SYNTHESE!C"&amp;AB$1)=PARAM!$P33),INDIRECT("SYNTHESE!i"&amp;AB$1),"")</f>
        <v>#REF!</v>
      </c>
      <c r="AC33" s="98" t="e">
        <f ca="1">IF(OR(INDIRECT("SYNTHESE!C"&amp;AC$1)=PARAM!$O33,INDIRECT("SYNTHESE!C"&amp;AC$1)=PARAM!$P33),INDIRECT("SYNTHESE!i"&amp;AC$1),"")</f>
        <v>#REF!</v>
      </c>
      <c r="AD33" s="100" t="str">
        <f t="shared" ref="AD33:AD34" ca="1" si="2">IFERROR(AVERAGE(R33:AC33),"")</f>
        <v/>
      </c>
    </row>
    <row r="34" spans="14:30" ht="13" thickBot="1" x14ac:dyDescent="0.45">
      <c r="N34" s="31" t="s">
        <v>190</v>
      </c>
      <c r="O34" s="216" t="str">
        <f ca="1">IFERROR(TRUNC(AVERAGE(AD33:AD34),0),"")</f>
        <v/>
      </c>
      <c r="P34" s="217"/>
      <c r="Q34" s="101" t="s">
        <v>6</v>
      </c>
      <c r="R34" s="96" t="e">
        <f ca="1">IF(OR(INDIRECT("SYNTHESE!C"&amp;R$1)=PARAM!$O33,INDIRECT("SYNTHESE!C"&amp;R$1)=PARAM!$P33),INDIRECT("SYNTHESE!i"&amp;R$1+1),"")</f>
        <v>#REF!</v>
      </c>
      <c r="S34" s="96" t="e">
        <f ca="1">IF(OR(INDIRECT("SYNTHESE!C"&amp;S$1)=PARAM!$O33,INDIRECT("SYNTHESE!C"&amp;S$1)=PARAM!$P33),INDIRECT("SYNTHESE!i"&amp;S$1+1),"")</f>
        <v>#REF!</v>
      </c>
      <c r="T34" s="96" t="e">
        <f ca="1">IF(OR(INDIRECT("SYNTHESE!C"&amp;T$1)=PARAM!$O33,INDIRECT("SYNTHESE!C"&amp;T$1)=PARAM!$P33),INDIRECT("SYNTHESE!i"&amp;T$1+1),"")</f>
        <v>#REF!</v>
      </c>
      <c r="U34" s="96" t="e">
        <f ca="1">IF(OR(INDIRECT("SYNTHESE!C"&amp;U$1)=PARAM!$O33,INDIRECT("SYNTHESE!C"&amp;U$1)=PARAM!$P33),INDIRECT("SYNTHESE!i"&amp;U$1+1),"")</f>
        <v>#REF!</v>
      </c>
      <c r="V34" s="96" t="e">
        <f ca="1">IF(OR(INDIRECT("SYNTHESE!C"&amp;V$1)=PARAM!$O33,INDIRECT("SYNTHESE!C"&amp;V$1)=PARAM!$P33),INDIRECT("SYNTHESE!i"&amp;V$1+1),"")</f>
        <v>#REF!</v>
      </c>
      <c r="W34" s="96" t="e">
        <f ca="1">IF(OR(INDIRECT("SYNTHESE!C"&amp;W$1)=PARAM!$O33,INDIRECT("SYNTHESE!C"&amp;W$1)=PARAM!$P33),INDIRECT("SYNTHESE!i"&amp;W$1+1),"")</f>
        <v>#REF!</v>
      </c>
      <c r="X34" s="96" t="e">
        <f ca="1">IF(OR(INDIRECT("SYNTHESE!C"&amp;X$1)=PARAM!$O33,INDIRECT("SYNTHESE!C"&amp;X$1)=PARAM!$P33),INDIRECT("SYNTHESE!i"&amp;X$1+1),"")</f>
        <v>#REF!</v>
      </c>
      <c r="Y34" s="96" t="e">
        <f ca="1">IF(OR(INDIRECT("SYNTHESE!C"&amp;Y$1)=PARAM!$O33,INDIRECT("SYNTHESE!C"&amp;Y$1)=PARAM!$P33),INDIRECT("SYNTHESE!i"&amp;Y$1+1),"")</f>
        <v>#REF!</v>
      </c>
      <c r="Z34" s="96" t="e">
        <f ca="1">IF(OR(INDIRECT("SYNTHESE!C"&amp;Z$1)=PARAM!$O33,INDIRECT("SYNTHESE!C"&amp;Z$1)=PARAM!$P33),INDIRECT("SYNTHESE!i"&amp;Z$1+1),"")</f>
        <v>#REF!</v>
      </c>
      <c r="AA34" s="96" t="e">
        <f ca="1">IF(OR(INDIRECT("SYNTHESE!C"&amp;AA$1)=PARAM!$O33,INDIRECT("SYNTHESE!C"&amp;AA$1)=PARAM!$P33),INDIRECT("SYNTHESE!i"&amp;AA$1+1),"")</f>
        <v>#REF!</v>
      </c>
      <c r="AB34" s="96" t="e">
        <f ca="1">IF(OR(INDIRECT("SYNTHESE!C"&amp;AB$1)=PARAM!$O33,INDIRECT("SYNTHESE!C"&amp;AB$1)=PARAM!$P33),INDIRECT("SYNTHESE!i"&amp;AB$1+1),"")</f>
        <v>#REF!</v>
      </c>
      <c r="AC34" s="96" t="e">
        <f ca="1">IF(OR(INDIRECT("SYNTHESE!C"&amp;AC$1)=PARAM!$O33,INDIRECT("SYNTHESE!C"&amp;AC$1)=PARAM!$P33),INDIRECT("SYNTHESE!i"&amp;AC$1+1),"")</f>
        <v>#REF!</v>
      </c>
      <c r="AD34" s="27" t="str">
        <f t="shared" ca="1" si="2"/>
        <v/>
      </c>
    </row>
    <row r="35" spans="14:30" ht="13" thickBot="1" x14ac:dyDescent="0.45">
      <c r="N35" s="31" t="s">
        <v>191</v>
      </c>
      <c r="O35" s="214" t="str">
        <f ca="1">IF(O34="","",IF(#REF!="Non validé",0.9*TRUNC(AVERAGE(AD33,AD34,AD35),0),TRUNC(AVERAGE(AD33,AD34,AD35),0)))</f>
        <v/>
      </c>
      <c r="P35" s="215"/>
      <c r="Q35" s="102" t="s">
        <v>192</v>
      </c>
      <c r="R35" s="103" t="e">
        <f ca="1">IF(OR(INDIRECT("SYNTHESE!C"&amp;R$1)=PARAM!$P33,INDIRECT("SYNTHESE!C"&amp;R$1)=PARAM!$O33),INDIRECT("SYNTHESE!T"&amp;R$1),"")</f>
        <v>#REF!</v>
      </c>
      <c r="S35" s="103" t="e">
        <f ca="1">IF(OR(INDIRECT("SYNTHESE!C"&amp;S$1)=PARAM!$P33,INDIRECT("SYNTHESE!C"&amp;S$1)=PARAM!$O33),INDIRECT("SYNTHESE!T"&amp;S$1),"")</f>
        <v>#REF!</v>
      </c>
      <c r="T35" s="103" t="e">
        <f ca="1">IF(OR(INDIRECT("SYNTHESE!C"&amp;T$1)=PARAM!$P33,INDIRECT("SYNTHESE!C"&amp;T$1)=PARAM!$O33),INDIRECT("SYNTHESE!T"&amp;T$1),"")</f>
        <v>#REF!</v>
      </c>
      <c r="U35" s="103" t="e">
        <f ca="1">IF(OR(INDIRECT("SYNTHESE!C"&amp;U$1)=PARAM!$P33,INDIRECT("SYNTHESE!C"&amp;U$1)=PARAM!$O33),INDIRECT("SYNTHESE!T"&amp;U$1),"")</f>
        <v>#REF!</v>
      </c>
      <c r="V35" s="103" t="e">
        <f ca="1">IF(OR(INDIRECT("SYNTHESE!C"&amp;V$1)=PARAM!$P33,INDIRECT("SYNTHESE!C"&amp;V$1)=PARAM!$O33),INDIRECT("SYNTHESE!T"&amp;V$1),"")</f>
        <v>#REF!</v>
      </c>
      <c r="W35" s="103" t="e">
        <f ca="1">IF(OR(INDIRECT("SYNTHESE!C"&amp;W$1)=PARAM!$P33,INDIRECT("SYNTHESE!C"&amp;W$1)=PARAM!$O33),INDIRECT("SYNTHESE!T"&amp;W$1),"")</f>
        <v>#REF!</v>
      </c>
      <c r="X35" s="103" t="e">
        <f ca="1">IF(OR(INDIRECT("SYNTHESE!C"&amp;X$1)=PARAM!$P33,INDIRECT("SYNTHESE!C"&amp;X$1)=PARAM!$O33),INDIRECT("SYNTHESE!T"&amp;X$1),"")</f>
        <v>#REF!</v>
      </c>
      <c r="Y35" s="103" t="e">
        <f ca="1">IF(OR(INDIRECT("SYNTHESE!C"&amp;Y$1)=PARAM!$P33,INDIRECT("SYNTHESE!C"&amp;Y$1)=PARAM!$O33),INDIRECT("SYNTHESE!T"&amp;Y$1),"")</f>
        <v>#REF!</v>
      </c>
      <c r="Z35" s="103" t="e">
        <f ca="1">IF(OR(INDIRECT("SYNTHESE!C"&amp;Z$1)=PARAM!$P33,INDIRECT("SYNTHESE!C"&amp;Z$1)=PARAM!$O33),INDIRECT("SYNTHESE!T"&amp;Z$1),"")</f>
        <v>#REF!</v>
      </c>
      <c r="AA35" s="103" t="e">
        <f ca="1">IF(OR(INDIRECT("SYNTHESE!C"&amp;AA$1)=PARAM!$P33,INDIRECT("SYNTHESE!C"&amp;AA$1)=PARAM!$O33),INDIRECT("SYNTHESE!T"&amp;AA$1),"")</f>
        <v>#REF!</v>
      </c>
      <c r="AB35" s="103" t="e">
        <f ca="1">IF(OR(INDIRECT("SYNTHESE!C"&amp;AB$1)=PARAM!$P33,INDIRECT("SYNTHESE!C"&amp;AB$1)=PARAM!$O33),INDIRECT("SYNTHESE!T"&amp;AB$1),"")</f>
        <v>#REF!</v>
      </c>
      <c r="AC35" s="104" t="e">
        <f ca="1">IF(OR(INDIRECT("SYNTHESE!C"&amp;AC$1)=PARAM!$P33,INDIRECT("SYNTHESE!C"&amp;AC$1)=PARAM!$O33),INDIRECT("SYNTHESE!T"&amp;AC$1),"")</f>
        <v>#REF!</v>
      </c>
      <c r="AD35" s="105" t="str">
        <f ca="1">IFERROR(AVERAGE(R35:AC35),"")</f>
        <v/>
      </c>
    </row>
    <row r="36" spans="14:30" ht="13" thickBot="1" x14ac:dyDescent="0.45">
      <c r="O36" s="1" t="s">
        <v>172</v>
      </c>
      <c r="P36" s="1" t="s">
        <v>180</v>
      </c>
      <c r="Q36" s="97" t="s">
        <v>1</v>
      </c>
      <c r="R36" s="98" t="e">
        <f ca="1">IF(OR(INDIRECT("SYNTHESE!C"&amp;R$1)=PARAM!$O36,INDIRECT("SYNTHESE!C"&amp;R$1)=PARAM!$P36),INDIRECT("SYNTHESE!i"&amp;R$1),"")</f>
        <v>#REF!</v>
      </c>
      <c r="S36" s="98" t="e">
        <f ca="1">IF(OR(INDIRECT("SYNTHESE!C"&amp;S$1)=PARAM!$O36,INDIRECT("SYNTHESE!C"&amp;S$1)=PARAM!$P36),INDIRECT("SYNTHESE!i"&amp;S$1),"")</f>
        <v>#REF!</v>
      </c>
      <c r="T36" s="98" t="e">
        <f ca="1">IF(OR(INDIRECT("SYNTHESE!C"&amp;T$1)=PARAM!$O36,INDIRECT("SYNTHESE!C"&amp;T$1)=PARAM!$P36),INDIRECT("SYNTHESE!i"&amp;T$1),"")</f>
        <v>#REF!</v>
      </c>
      <c r="U36" s="98" t="e">
        <f ca="1">IF(OR(INDIRECT("SYNTHESE!C"&amp;U$1)=PARAM!$O36,INDIRECT("SYNTHESE!C"&amp;U$1)=PARAM!$P36),INDIRECT("SYNTHESE!i"&amp;U$1),"")</f>
        <v>#REF!</v>
      </c>
      <c r="V36" s="98" t="e">
        <f ca="1">IF(OR(INDIRECT("SYNTHESE!C"&amp;V$1)=PARAM!$O36,INDIRECT("SYNTHESE!C"&amp;V$1)=PARAM!$P36),INDIRECT("SYNTHESE!i"&amp;V$1),"")</f>
        <v>#REF!</v>
      </c>
      <c r="W36" s="98" t="e">
        <f ca="1">IF(OR(INDIRECT("SYNTHESE!C"&amp;W$1)=PARAM!$O36,INDIRECT("SYNTHESE!C"&amp;W$1)=PARAM!$P36),INDIRECT("SYNTHESE!i"&amp;W$1),"")</f>
        <v>#REF!</v>
      </c>
      <c r="X36" s="98" t="e">
        <f ca="1">IF(OR(INDIRECT("SYNTHESE!C"&amp;X$1)=PARAM!$O36,INDIRECT("SYNTHESE!C"&amp;X$1)=PARAM!$P36),INDIRECT("SYNTHESE!i"&amp;X$1),"")</f>
        <v>#REF!</v>
      </c>
      <c r="Y36" s="98" t="e">
        <f ca="1">IF(OR(INDIRECT("SYNTHESE!C"&amp;Y$1)=PARAM!$O36,INDIRECT("SYNTHESE!C"&amp;Y$1)=PARAM!$P36),INDIRECT("SYNTHESE!i"&amp;Y$1),"")</f>
        <v>#REF!</v>
      </c>
      <c r="Z36" s="98" t="e">
        <f ca="1">IF(OR(INDIRECT("SYNTHESE!C"&amp;Z$1)=PARAM!$O36,INDIRECT("SYNTHESE!C"&amp;Z$1)=PARAM!$P36),INDIRECT("SYNTHESE!i"&amp;Z$1),"")</f>
        <v>#REF!</v>
      </c>
      <c r="AA36" s="98" t="e">
        <f ca="1">IF(OR(INDIRECT("SYNTHESE!C"&amp;AA$1)=PARAM!$O36,INDIRECT("SYNTHESE!C"&amp;AA$1)=PARAM!$P36),INDIRECT("SYNTHESE!i"&amp;AA$1),"")</f>
        <v>#REF!</v>
      </c>
      <c r="AB36" s="98" t="e">
        <f ca="1">IF(OR(INDIRECT("SYNTHESE!C"&amp;AB$1)=PARAM!$O36,INDIRECT("SYNTHESE!C"&amp;AB$1)=PARAM!$P36),INDIRECT("SYNTHESE!i"&amp;AB$1),"")</f>
        <v>#REF!</v>
      </c>
      <c r="AC36" s="98" t="e">
        <f ca="1">IF(OR(INDIRECT("SYNTHESE!C"&amp;AC$1)=PARAM!$O36,INDIRECT("SYNTHESE!C"&amp;AC$1)=PARAM!$P36),INDIRECT("SYNTHESE!i"&amp;AC$1),"")</f>
        <v>#REF!</v>
      </c>
      <c r="AD36" s="100" t="str">
        <f t="shared" ref="AD36:AD37" ca="1" si="3">IFERROR(AVERAGE(R36:AC36),"")</f>
        <v/>
      </c>
    </row>
    <row r="37" spans="14:30" ht="13" thickBot="1" x14ac:dyDescent="0.45">
      <c r="N37" s="31" t="s">
        <v>190</v>
      </c>
      <c r="O37" s="216" t="str">
        <f ca="1">IFERROR(TRUNC(AVERAGE(AD36:AD37),0),"")</f>
        <v/>
      </c>
      <c r="P37" s="217"/>
      <c r="Q37" s="101" t="s">
        <v>6</v>
      </c>
      <c r="R37" s="96" t="e">
        <f ca="1">IF(OR(INDIRECT("SYNTHESE!C"&amp;R$1)=PARAM!$O36,INDIRECT("SYNTHESE!C"&amp;R$1)=PARAM!$P36),INDIRECT("SYNTHESE!i"&amp;R$1+1),"")</f>
        <v>#REF!</v>
      </c>
      <c r="S37" s="96" t="e">
        <f ca="1">IF(OR(INDIRECT("SYNTHESE!C"&amp;S$1)=PARAM!$O36,INDIRECT("SYNTHESE!C"&amp;S$1)=PARAM!$P36),INDIRECT("SYNTHESE!i"&amp;S$1+1),"")</f>
        <v>#REF!</v>
      </c>
      <c r="T37" s="96" t="e">
        <f ca="1">IF(OR(INDIRECT("SYNTHESE!C"&amp;T$1)=PARAM!$O36,INDIRECT("SYNTHESE!C"&amp;T$1)=PARAM!$P36),INDIRECT("SYNTHESE!i"&amp;T$1+1),"")</f>
        <v>#REF!</v>
      </c>
      <c r="U37" s="96" t="e">
        <f ca="1">IF(OR(INDIRECT("SYNTHESE!C"&amp;U$1)=PARAM!$O36,INDIRECT("SYNTHESE!C"&amp;U$1)=PARAM!$P36),INDIRECT("SYNTHESE!i"&amp;U$1+1),"")</f>
        <v>#REF!</v>
      </c>
      <c r="V37" s="96" t="e">
        <f ca="1">IF(OR(INDIRECT("SYNTHESE!C"&amp;V$1)=PARAM!$O36,INDIRECT("SYNTHESE!C"&amp;V$1)=PARAM!$P36),INDIRECT("SYNTHESE!i"&amp;V$1+1),"")</f>
        <v>#REF!</v>
      </c>
      <c r="W37" s="96" t="e">
        <f ca="1">IF(OR(INDIRECT("SYNTHESE!C"&amp;W$1)=PARAM!$O36,INDIRECT("SYNTHESE!C"&amp;W$1)=PARAM!$P36),INDIRECT("SYNTHESE!i"&amp;W$1+1),"")</f>
        <v>#REF!</v>
      </c>
      <c r="X37" s="96" t="e">
        <f ca="1">IF(OR(INDIRECT("SYNTHESE!C"&amp;X$1)=PARAM!$O36,INDIRECT("SYNTHESE!C"&amp;X$1)=PARAM!$P36),INDIRECT("SYNTHESE!i"&amp;X$1+1),"")</f>
        <v>#REF!</v>
      </c>
      <c r="Y37" s="96" t="e">
        <f ca="1">IF(OR(INDIRECT("SYNTHESE!C"&amp;Y$1)=PARAM!$O36,INDIRECT("SYNTHESE!C"&amp;Y$1)=PARAM!$P36),INDIRECT("SYNTHESE!i"&amp;Y$1+1),"")</f>
        <v>#REF!</v>
      </c>
      <c r="Z37" s="96" t="e">
        <f ca="1">IF(OR(INDIRECT("SYNTHESE!C"&amp;Z$1)=PARAM!$O36,INDIRECT("SYNTHESE!C"&amp;Z$1)=PARAM!$P36),INDIRECT("SYNTHESE!i"&amp;Z$1+1),"")</f>
        <v>#REF!</v>
      </c>
      <c r="AA37" s="96" t="e">
        <f ca="1">IF(OR(INDIRECT("SYNTHESE!C"&amp;AA$1)=PARAM!$O36,INDIRECT("SYNTHESE!C"&amp;AA$1)=PARAM!$P36),INDIRECT("SYNTHESE!i"&amp;AA$1+1),"")</f>
        <v>#REF!</v>
      </c>
      <c r="AB37" s="96" t="e">
        <f ca="1">IF(OR(INDIRECT("SYNTHESE!C"&amp;AB$1)=PARAM!$O36,INDIRECT("SYNTHESE!C"&amp;AB$1)=PARAM!$P36),INDIRECT("SYNTHESE!i"&amp;AB$1+1),"")</f>
        <v>#REF!</v>
      </c>
      <c r="AC37" s="96" t="e">
        <f ca="1">IF(OR(INDIRECT("SYNTHESE!C"&amp;AC$1)=PARAM!$O36,INDIRECT("SYNTHESE!C"&amp;AC$1)=PARAM!$P36),INDIRECT("SYNTHESE!i"&amp;AC$1+1),"")</f>
        <v>#REF!</v>
      </c>
      <c r="AD37" s="27" t="str">
        <f t="shared" ca="1" si="3"/>
        <v/>
      </c>
    </row>
    <row r="38" spans="14:30" ht="13" thickBot="1" x14ac:dyDescent="0.45">
      <c r="N38" s="31" t="s">
        <v>191</v>
      </c>
      <c r="O38" s="214" t="str">
        <f ca="1">IF(O37="","",IF(#REF!="Non validé",0.9*TRUNC(AVERAGE(AD36,AD37,AD38),0),TRUNC(AVERAGE(AD36,AD37,AD38),0)))</f>
        <v/>
      </c>
      <c r="P38" s="215"/>
      <c r="Q38" s="102" t="s">
        <v>192</v>
      </c>
      <c r="R38" s="103" t="e">
        <f ca="1">IF(OR(INDIRECT("SYNTHESE!C"&amp;R$1)=PARAM!$P36,INDIRECT("SYNTHESE!C"&amp;R$1)=PARAM!$O36),INDIRECT("SYNTHESE!T"&amp;R$1),"")</f>
        <v>#REF!</v>
      </c>
      <c r="S38" s="103" t="e">
        <f ca="1">IF(OR(INDIRECT("SYNTHESE!C"&amp;S$1)=PARAM!$P36,INDIRECT("SYNTHESE!C"&amp;S$1)=PARAM!$O36),INDIRECT("SYNTHESE!T"&amp;S$1),"")</f>
        <v>#REF!</v>
      </c>
      <c r="T38" s="103" t="e">
        <f ca="1">IF(OR(INDIRECT("SYNTHESE!C"&amp;T$1)=PARAM!$P36,INDIRECT("SYNTHESE!C"&amp;T$1)=PARAM!$O36),INDIRECT("SYNTHESE!T"&amp;T$1),"")</f>
        <v>#REF!</v>
      </c>
      <c r="U38" s="103" t="e">
        <f ca="1">IF(OR(INDIRECT("SYNTHESE!C"&amp;U$1)=PARAM!$P36,INDIRECT("SYNTHESE!C"&amp;U$1)=PARAM!$O36),INDIRECT("SYNTHESE!T"&amp;U$1),"")</f>
        <v>#REF!</v>
      </c>
      <c r="V38" s="103" t="e">
        <f ca="1">IF(OR(INDIRECT("SYNTHESE!C"&amp;V$1)=PARAM!$P36,INDIRECT("SYNTHESE!C"&amp;V$1)=PARAM!$O36),INDIRECT("SYNTHESE!T"&amp;V$1),"")</f>
        <v>#REF!</v>
      </c>
      <c r="W38" s="103" t="e">
        <f ca="1">IF(OR(INDIRECT("SYNTHESE!C"&amp;W$1)=PARAM!$P36,INDIRECT("SYNTHESE!C"&amp;W$1)=PARAM!$O36),INDIRECT("SYNTHESE!T"&amp;W$1),"")</f>
        <v>#REF!</v>
      </c>
      <c r="X38" s="103" t="e">
        <f ca="1">IF(OR(INDIRECT("SYNTHESE!C"&amp;X$1)=PARAM!$P36,INDIRECT("SYNTHESE!C"&amp;X$1)=PARAM!$O36),INDIRECT("SYNTHESE!T"&amp;X$1),"")</f>
        <v>#REF!</v>
      </c>
      <c r="Y38" s="103" t="e">
        <f ca="1">IF(OR(INDIRECT("SYNTHESE!C"&amp;Y$1)=PARAM!$P36,INDIRECT("SYNTHESE!C"&amp;Y$1)=PARAM!$O36),INDIRECT("SYNTHESE!T"&amp;Y$1),"")</f>
        <v>#REF!</v>
      </c>
      <c r="Z38" s="103" t="e">
        <f ca="1">IF(OR(INDIRECT("SYNTHESE!C"&amp;Z$1)=PARAM!$P36,INDIRECT("SYNTHESE!C"&amp;Z$1)=PARAM!$O36),INDIRECT("SYNTHESE!T"&amp;Z$1),"")</f>
        <v>#REF!</v>
      </c>
      <c r="AA38" s="103" t="e">
        <f ca="1">IF(OR(INDIRECT("SYNTHESE!C"&amp;AA$1)=PARAM!$P36,INDIRECT("SYNTHESE!C"&amp;AA$1)=PARAM!$O36),INDIRECT("SYNTHESE!T"&amp;AA$1),"")</f>
        <v>#REF!</v>
      </c>
      <c r="AB38" s="103" t="e">
        <f ca="1">IF(OR(INDIRECT("SYNTHESE!C"&amp;AB$1)=PARAM!$P36,INDIRECT("SYNTHESE!C"&amp;AB$1)=PARAM!$O36),INDIRECT("SYNTHESE!T"&amp;AB$1),"")</f>
        <v>#REF!</v>
      </c>
      <c r="AC38" s="104" t="e">
        <f ca="1">IF(OR(INDIRECT("SYNTHESE!C"&amp;AC$1)=PARAM!$P36,INDIRECT("SYNTHESE!C"&amp;AC$1)=PARAM!$O36),INDIRECT("SYNTHESE!T"&amp;AC$1),"")</f>
        <v>#REF!</v>
      </c>
      <c r="AD38" s="105" t="str">
        <f ca="1">IFERROR(AVERAGE(R38:AC38),"")</f>
        <v/>
      </c>
    </row>
    <row r="39" spans="14:30" ht="13" thickBot="1" x14ac:dyDescent="0.45">
      <c r="O39" s="1" t="s">
        <v>175</v>
      </c>
      <c r="P39" s="1" t="s">
        <v>183</v>
      </c>
      <c r="Q39" s="97" t="s">
        <v>1</v>
      </c>
      <c r="R39" s="98" t="e">
        <f ca="1">IF(OR(INDIRECT("SYNTHESE!C"&amp;R$1)=PARAM!$O39,INDIRECT("SYNTHESE!C"&amp;R$1)=PARAM!$P39),INDIRECT("SYNTHESE!i"&amp;R$1),"")</f>
        <v>#REF!</v>
      </c>
      <c r="S39" s="98" t="e">
        <f ca="1">IF(OR(INDIRECT("SYNTHESE!C"&amp;S$1)=PARAM!$O39,INDIRECT("SYNTHESE!C"&amp;S$1)=PARAM!$P39),INDIRECT("SYNTHESE!i"&amp;S$1),"")</f>
        <v>#REF!</v>
      </c>
      <c r="T39" s="98" t="e">
        <f ca="1">IF(OR(INDIRECT("SYNTHESE!C"&amp;T$1)=PARAM!$O39,INDIRECT("SYNTHESE!C"&amp;T$1)=PARAM!$P39),INDIRECT("SYNTHESE!i"&amp;T$1),"")</f>
        <v>#REF!</v>
      </c>
      <c r="U39" s="98" t="e">
        <f ca="1">IF(OR(INDIRECT("SYNTHESE!C"&amp;U$1)=PARAM!$O39,INDIRECT("SYNTHESE!C"&amp;U$1)=PARAM!$P39),INDIRECT("SYNTHESE!i"&amp;U$1),"")</f>
        <v>#REF!</v>
      </c>
      <c r="V39" s="98" t="e">
        <f ca="1">IF(OR(INDIRECT("SYNTHESE!C"&amp;V$1)=PARAM!$O39,INDIRECT("SYNTHESE!C"&amp;V$1)=PARAM!$P39),INDIRECT("SYNTHESE!i"&amp;V$1),"")</f>
        <v>#REF!</v>
      </c>
      <c r="W39" s="98" t="e">
        <f ca="1">IF(OR(INDIRECT("SYNTHESE!C"&amp;W$1)=PARAM!$O39,INDIRECT("SYNTHESE!C"&amp;W$1)=PARAM!$P39),INDIRECT("SYNTHESE!i"&amp;W$1),"")</f>
        <v>#REF!</v>
      </c>
      <c r="X39" s="98" t="e">
        <f ca="1">IF(OR(INDIRECT("SYNTHESE!C"&amp;X$1)=PARAM!$O39,INDIRECT("SYNTHESE!C"&amp;X$1)=PARAM!$P39),INDIRECT("SYNTHESE!i"&amp;X$1),"")</f>
        <v>#REF!</v>
      </c>
      <c r="Y39" s="98" t="e">
        <f ca="1">IF(OR(INDIRECT("SYNTHESE!C"&amp;Y$1)=PARAM!$O39,INDIRECT("SYNTHESE!C"&amp;Y$1)=PARAM!$P39),INDIRECT("SYNTHESE!i"&amp;Y$1),"")</f>
        <v>#REF!</v>
      </c>
      <c r="Z39" s="98" t="e">
        <f ca="1">IF(OR(INDIRECT("SYNTHESE!C"&amp;Z$1)=PARAM!$O39,INDIRECT("SYNTHESE!C"&amp;Z$1)=PARAM!$P39),INDIRECT("SYNTHESE!i"&amp;Z$1),"")</f>
        <v>#REF!</v>
      </c>
      <c r="AA39" s="98" t="e">
        <f ca="1">IF(OR(INDIRECT("SYNTHESE!C"&amp;AA$1)=PARAM!$O39,INDIRECT("SYNTHESE!C"&amp;AA$1)=PARAM!$P39),INDIRECT("SYNTHESE!i"&amp;AA$1),"")</f>
        <v>#REF!</v>
      </c>
      <c r="AB39" s="98" t="e">
        <f ca="1">IF(OR(INDIRECT("SYNTHESE!C"&amp;AB$1)=PARAM!$O39,INDIRECT("SYNTHESE!C"&amp;AB$1)=PARAM!$P39),INDIRECT("SYNTHESE!i"&amp;AB$1),"")</f>
        <v>#REF!</v>
      </c>
      <c r="AC39" s="98" t="e">
        <f ca="1">IF(OR(INDIRECT("SYNTHESE!C"&amp;AC$1)=PARAM!$O39,INDIRECT("SYNTHESE!C"&amp;AC$1)=PARAM!$P39),INDIRECT("SYNTHESE!i"&amp;AC$1),"")</f>
        <v>#REF!</v>
      </c>
      <c r="AD39" s="100" t="str">
        <f t="shared" ref="AD39:AD40" ca="1" si="4">IFERROR(AVERAGE(R39:AC39),"")</f>
        <v/>
      </c>
    </row>
    <row r="40" spans="14:30" ht="13" thickBot="1" x14ac:dyDescent="0.45">
      <c r="N40" s="31" t="s">
        <v>190</v>
      </c>
      <c r="O40" s="216" t="str">
        <f ca="1">IFERROR(TRUNC(AVERAGE(AD39:AD40),0),"")</f>
        <v/>
      </c>
      <c r="P40" s="217"/>
      <c r="Q40" s="101" t="s">
        <v>6</v>
      </c>
      <c r="R40" s="96" t="e">
        <f ca="1">IF(OR(INDIRECT("SYNTHESE!C"&amp;R$1)=PARAM!$O39,INDIRECT("SYNTHESE!C"&amp;R$1)=PARAM!$P39),INDIRECT("SYNTHESE!i"&amp;R$1+1),"")</f>
        <v>#REF!</v>
      </c>
      <c r="S40" s="96" t="e">
        <f ca="1">IF(OR(INDIRECT("SYNTHESE!C"&amp;S$1)=PARAM!$O39,INDIRECT("SYNTHESE!C"&amp;S$1)=PARAM!$P39),INDIRECT("SYNTHESE!i"&amp;S$1+1),"")</f>
        <v>#REF!</v>
      </c>
      <c r="T40" s="96" t="e">
        <f ca="1">IF(OR(INDIRECT("SYNTHESE!C"&amp;T$1)=PARAM!$O39,INDIRECT("SYNTHESE!C"&amp;T$1)=PARAM!$P39),INDIRECT("SYNTHESE!i"&amp;T$1+1),"")</f>
        <v>#REF!</v>
      </c>
      <c r="U40" s="96" t="e">
        <f ca="1">IF(OR(INDIRECT("SYNTHESE!C"&amp;U$1)=PARAM!$O39,INDIRECT("SYNTHESE!C"&amp;U$1)=PARAM!$P39),INDIRECT("SYNTHESE!i"&amp;U$1+1),"")</f>
        <v>#REF!</v>
      </c>
      <c r="V40" s="96" t="e">
        <f ca="1">IF(OR(INDIRECT("SYNTHESE!C"&amp;V$1)=PARAM!$O39,INDIRECT("SYNTHESE!C"&amp;V$1)=PARAM!$P39),INDIRECT("SYNTHESE!i"&amp;V$1+1),"")</f>
        <v>#REF!</v>
      </c>
      <c r="W40" s="96" t="e">
        <f ca="1">IF(OR(INDIRECT("SYNTHESE!C"&amp;W$1)=PARAM!$O39,INDIRECT("SYNTHESE!C"&amp;W$1)=PARAM!$P39),INDIRECT("SYNTHESE!i"&amp;W$1+1),"")</f>
        <v>#REF!</v>
      </c>
      <c r="X40" s="96" t="e">
        <f ca="1">IF(OR(INDIRECT("SYNTHESE!C"&amp;X$1)=PARAM!$O39,INDIRECT("SYNTHESE!C"&amp;X$1)=PARAM!$P39),INDIRECT("SYNTHESE!i"&amp;X$1+1),"")</f>
        <v>#REF!</v>
      </c>
      <c r="Y40" s="96" t="e">
        <f ca="1">IF(OR(INDIRECT("SYNTHESE!C"&amp;Y$1)=PARAM!$O39,INDIRECT("SYNTHESE!C"&amp;Y$1)=PARAM!$P39),INDIRECT("SYNTHESE!i"&amp;Y$1+1),"")</f>
        <v>#REF!</v>
      </c>
      <c r="Z40" s="96" t="e">
        <f ca="1">IF(OR(INDIRECT("SYNTHESE!C"&amp;Z$1)=PARAM!$O39,INDIRECT("SYNTHESE!C"&amp;Z$1)=PARAM!$P39),INDIRECT("SYNTHESE!i"&amp;Z$1+1),"")</f>
        <v>#REF!</v>
      </c>
      <c r="AA40" s="96" t="e">
        <f ca="1">IF(OR(INDIRECT("SYNTHESE!C"&amp;AA$1)=PARAM!$O39,INDIRECT("SYNTHESE!C"&amp;AA$1)=PARAM!$P39),INDIRECT("SYNTHESE!i"&amp;AA$1+1),"")</f>
        <v>#REF!</v>
      </c>
      <c r="AB40" s="96" t="e">
        <f ca="1">IF(OR(INDIRECT("SYNTHESE!C"&amp;AB$1)=PARAM!$O39,INDIRECT("SYNTHESE!C"&amp;AB$1)=PARAM!$P39),INDIRECT("SYNTHESE!i"&amp;AB$1+1),"")</f>
        <v>#REF!</v>
      </c>
      <c r="AC40" s="96" t="e">
        <f ca="1">IF(OR(INDIRECT("SYNTHESE!C"&amp;AC$1)=PARAM!$O39,INDIRECT("SYNTHESE!C"&amp;AC$1)=PARAM!$P39),INDIRECT("SYNTHESE!i"&amp;AC$1+1),"")</f>
        <v>#REF!</v>
      </c>
      <c r="AD40" s="27" t="str">
        <f t="shared" ca="1" si="4"/>
        <v/>
      </c>
    </row>
    <row r="41" spans="14:30" ht="13" thickBot="1" x14ac:dyDescent="0.45">
      <c r="N41" s="31" t="s">
        <v>191</v>
      </c>
      <c r="O41" s="214" t="str">
        <f ca="1">IF(O40="","",IF(#REF!="Non validé",0.9*TRUNC(AVERAGE(AD39,AD40,AD41),0),TRUNC(AVERAGE(AD39,AD40,AD41),0)))</f>
        <v/>
      </c>
      <c r="P41" s="215"/>
      <c r="Q41" s="102" t="s">
        <v>192</v>
      </c>
      <c r="R41" s="103" t="e">
        <f ca="1">IF(OR(INDIRECT("SYNTHESE!C"&amp;R$1)=PARAM!$P39,INDIRECT("SYNTHESE!C"&amp;R$1)=PARAM!$O39),INDIRECT("SYNTHESE!T"&amp;R$1),"")</f>
        <v>#REF!</v>
      </c>
      <c r="S41" s="103" t="e">
        <f ca="1">IF(OR(INDIRECT("SYNTHESE!C"&amp;S$1)=PARAM!$P39,INDIRECT("SYNTHESE!C"&amp;S$1)=PARAM!$O39),INDIRECT("SYNTHESE!T"&amp;S$1),"")</f>
        <v>#REF!</v>
      </c>
      <c r="T41" s="103" t="e">
        <f ca="1">IF(OR(INDIRECT("SYNTHESE!C"&amp;T$1)=PARAM!$P39,INDIRECT("SYNTHESE!C"&amp;T$1)=PARAM!$O39),INDIRECT("SYNTHESE!T"&amp;T$1),"")</f>
        <v>#REF!</v>
      </c>
      <c r="U41" s="103" t="e">
        <f ca="1">IF(OR(INDIRECT("SYNTHESE!C"&amp;U$1)=PARAM!$P39,INDIRECT("SYNTHESE!C"&amp;U$1)=PARAM!$O39),INDIRECT("SYNTHESE!T"&amp;U$1),"")</f>
        <v>#REF!</v>
      </c>
      <c r="V41" s="103" t="e">
        <f ca="1">IF(OR(INDIRECT("SYNTHESE!C"&amp;V$1)=PARAM!$P39,INDIRECT("SYNTHESE!C"&amp;V$1)=PARAM!$O39),INDIRECT("SYNTHESE!T"&amp;V$1),"")</f>
        <v>#REF!</v>
      </c>
      <c r="W41" s="103" t="e">
        <f ca="1">IF(OR(INDIRECT("SYNTHESE!C"&amp;W$1)=PARAM!$P39,INDIRECT("SYNTHESE!C"&amp;W$1)=PARAM!$O39),INDIRECT("SYNTHESE!T"&amp;W$1),"")</f>
        <v>#REF!</v>
      </c>
      <c r="X41" s="103" t="e">
        <f ca="1">IF(OR(INDIRECT("SYNTHESE!C"&amp;X$1)=PARAM!$P39,INDIRECT("SYNTHESE!C"&amp;X$1)=PARAM!$O39),INDIRECT("SYNTHESE!T"&amp;X$1),"")</f>
        <v>#REF!</v>
      </c>
      <c r="Y41" s="103" t="e">
        <f ca="1">IF(OR(INDIRECT("SYNTHESE!C"&amp;Y$1)=PARAM!$P39,INDIRECT("SYNTHESE!C"&amp;Y$1)=PARAM!$O39),INDIRECT("SYNTHESE!T"&amp;Y$1),"")</f>
        <v>#REF!</v>
      </c>
      <c r="Z41" s="103" t="e">
        <f ca="1">IF(OR(INDIRECT("SYNTHESE!C"&amp;Z$1)=PARAM!$P39,INDIRECT("SYNTHESE!C"&amp;Z$1)=PARAM!$O39),INDIRECT("SYNTHESE!T"&amp;Z$1),"")</f>
        <v>#REF!</v>
      </c>
      <c r="AA41" s="103" t="e">
        <f ca="1">IF(OR(INDIRECT("SYNTHESE!C"&amp;AA$1)=PARAM!$P39,INDIRECT("SYNTHESE!C"&amp;AA$1)=PARAM!$O39),INDIRECT("SYNTHESE!T"&amp;AA$1),"")</f>
        <v>#REF!</v>
      </c>
      <c r="AB41" s="103" t="e">
        <f ca="1">IF(OR(INDIRECT("SYNTHESE!C"&amp;AB$1)=PARAM!$P39,INDIRECT("SYNTHESE!C"&amp;AB$1)=PARAM!$O39),INDIRECT("SYNTHESE!T"&amp;AB$1),"")</f>
        <v>#REF!</v>
      </c>
      <c r="AC41" s="104" t="e">
        <f ca="1">IF(OR(INDIRECT("SYNTHESE!C"&amp;AC$1)=PARAM!$P39,INDIRECT("SYNTHESE!C"&amp;AC$1)=PARAM!$O39),INDIRECT("SYNTHESE!T"&amp;AC$1),"")</f>
        <v>#REF!</v>
      </c>
      <c r="AD41" s="105" t="str">
        <f ca="1">IFERROR(AVERAGE(R41:AC41),"")</f>
        <v/>
      </c>
    </row>
    <row r="42" spans="14:30" ht="13" thickBot="1" x14ac:dyDescent="0.45">
      <c r="O42" s="1" t="s">
        <v>177</v>
      </c>
      <c r="P42" s="1" t="s">
        <v>182</v>
      </c>
      <c r="Q42" s="97" t="s">
        <v>1</v>
      </c>
      <c r="R42" s="98" t="e">
        <f ca="1">IF(OR(INDIRECT("SYNTHESE!C"&amp;R$1)=PARAM!$O42,INDIRECT("SYNTHESE!C"&amp;R$1)=PARAM!$P42),INDIRECT("SYNTHESE!i"&amp;R$1),"")</f>
        <v>#REF!</v>
      </c>
      <c r="S42" s="98" t="e">
        <f ca="1">IF(OR(INDIRECT("SYNTHESE!C"&amp;S$1)=PARAM!$O42,INDIRECT("SYNTHESE!C"&amp;S$1)=PARAM!$P42),INDIRECT("SYNTHESE!i"&amp;S$1),"")</f>
        <v>#REF!</v>
      </c>
      <c r="T42" s="98" t="e">
        <f ca="1">IF(OR(INDIRECT("SYNTHESE!C"&amp;T$1)=PARAM!$O42,INDIRECT("SYNTHESE!C"&amp;T$1)=PARAM!$P42),INDIRECT("SYNTHESE!i"&amp;T$1),"")</f>
        <v>#REF!</v>
      </c>
      <c r="U42" s="98" t="e">
        <f ca="1">IF(OR(INDIRECT("SYNTHESE!C"&amp;U$1)=PARAM!$O42,INDIRECT("SYNTHESE!C"&amp;U$1)=PARAM!$P42),INDIRECT("SYNTHESE!i"&amp;U$1),"")</f>
        <v>#REF!</v>
      </c>
      <c r="V42" s="98" t="e">
        <f ca="1">IF(OR(INDIRECT("SYNTHESE!C"&amp;V$1)=PARAM!$O42,INDIRECT("SYNTHESE!C"&amp;V$1)=PARAM!$P42),INDIRECT("SYNTHESE!i"&amp;V$1),"")</f>
        <v>#REF!</v>
      </c>
      <c r="W42" s="98" t="e">
        <f ca="1">IF(OR(INDIRECT("SYNTHESE!C"&amp;W$1)=PARAM!$O42,INDIRECT("SYNTHESE!C"&amp;W$1)=PARAM!$P42),INDIRECT("SYNTHESE!i"&amp;W$1),"")</f>
        <v>#REF!</v>
      </c>
      <c r="X42" s="98" t="e">
        <f ca="1">IF(OR(INDIRECT("SYNTHESE!C"&amp;X$1)=PARAM!$O42,INDIRECT("SYNTHESE!C"&amp;X$1)=PARAM!$P42),INDIRECT("SYNTHESE!i"&amp;X$1),"")</f>
        <v>#REF!</v>
      </c>
      <c r="Y42" s="98" t="e">
        <f ca="1">IF(OR(INDIRECT("SYNTHESE!C"&amp;Y$1)=PARAM!$O42,INDIRECT("SYNTHESE!C"&amp;Y$1)=PARAM!$P42),INDIRECT("SYNTHESE!i"&amp;Y$1),"")</f>
        <v>#REF!</v>
      </c>
      <c r="Z42" s="98" t="e">
        <f ca="1">IF(OR(INDIRECT("SYNTHESE!C"&amp;Z$1)=PARAM!$O42,INDIRECT("SYNTHESE!C"&amp;Z$1)=PARAM!$P42),INDIRECT("SYNTHESE!i"&amp;Z$1),"")</f>
        <v>#REF!</v>
      </c>
      <c r="AA42" s="98" t="e">
        <f ca="1">IF(OR(INDIRECT("SYNTHESE!C"&amp;AA$1)=PARAM!$O42,INDIRECT("SYNTHESE!C"&amp;AA$1)=PARAM!$P42),INDIRECT("SYNTHESE!i"&amp;AA$1),"")</f>
        <v>#REF!</v>
      </c>
      <c r="AB42" s="98" t="e">
        <f ca="1">IF(OR(INDIRECT("SYNTHESE!C"&amp;AB$1)=PARAM!$O42,INDIRECT("SYNTHESE!C"&amp;AB$1)=PARAM!$P42),INDIRECT("SYNTHESE!i"&amp;AB$1),"")</f>
        <v>#REF!</v>
      </c>
      <c r="AC42" s="98" t="e">
        <f ca="1">IF(OR(INDIRECT("SYNTHESE!C"&amp;AC$1)=PARAM!$O42,INDIRECT("SYNTHESE!C"&amp;AC$1)=PARAM!$P42),INDIRECT("SYNTHESE!i"&amp;AC$1),"")</f>
        <v>#REF!</v>
      </c>
      <c r="AD42" s="100" t="str">
        <f t="shared" ref="AD42:AD43" ca="1" si="5">IFERROR(AVERAGE(R42:AC42),"")</f>
        <v/>
      </c>
    </row>
    <row r="43" spans="14:30" ht="13" thickBot="1" x14ac:dyDescent="0.45">
      <c r="N43" s="31" t="s">
        <v>190</v>
      </c>
      <c r="O43" s="216" t="str">
        <f ca="1">IFERROR(TRUNC(AVERAGE(AD42:AD43),0),"")</f>
        <v/>
      </c>
      <c r="P43" s="217"/>
      <c r="Q43" s="101" t="s">
        <v>6</v>
      </c>
      <c r="R43" s="96" t="e">
        <f ca="1">IF(OR(INDIRECT("SYNTHESE!C"&amp;R$1)=PARAM!$O42,INDIRECT("SYNTHESE!C"&amp;R$1)=PARAM!$P42),INDIRECT("SYNTHESE!i"&amp;R$1+1),"")</f>
        <v>#REF!</v>
      </c>
      <c r="S43" s="96" t="e">
        <f ca="1">IF(OR(INDIRECT("SYNTHESE!C"&amp;S$1)=PARAM!$O42,INDIRECT("SYNTHESE!C"&amp;S$1)=PARAM!$P42),INDIRECT("SYNTHESE!i"&amp;S$1+1),"")</f>
        <v>#REF!</v>
      </c>
      <c r="T43" s="96" t="e">
        <f ca="1">IF(OR(INDIRECT("SYNTHESE!C"&amp;T$1)=PARAM!$O42,INDIRECT("SYNTHESE!C"&amp;T$1)=PARAM!$P42),INDIRECT("SYNTHESE!i"&amp;T$1+1),"")</f>
        <v>#REF!</v>
      </c>
      <c r="U43" s="96" t="e">
        <f ca="1">IF(OR(INDIRECT("SYNTHESE!C"&amp;U$1)=PARAM!$O42,INDIRECT("SYNTHESE!C"&amp;U$1)=PARAM!$P42),INDIRECT("SYNTHESE!i"&amp;U$1+1),"")</f>
        <v>#REF!</v>
      </c>
      <c r="V43" s="96" t="e">
        <f ca="1">IF(OR(INDIRECT("SYNTHESE!C"&amp;V$1)=PARAM!$O42,INDIRECT("SYNTHESE!C"&amp;V$1)=PARAM!$P42),INDIRECT("SYNTHESE!i"&amp;V$1+1),"")</f>
        <v>#REF!</v>
      </c>
      <c r="W43" s="96" t="e">
        <f ca="1">IF(OR(INDIRECT("SYNTHESE!C"&amp;W$1)=PARAM!$O42,INDIRECT("SYNTHESE!C"&amp;W$1)=PARAM!$P42),INDIRECT("SYNTHESE!i"&amp;W$1+1),"")</f>
        <v>#REF!</v>
      </c>
      <c r="X43" s="96" t="e">
        <f ca="1">IF(OR(INDIRECT("SYNTHESE!C"&amp;X$1)=PARAM!$O42,INDIRECT("SYNTHESE!C"&amp;X$1)=PARAM!$P42),INDIRECT("SYNTHESE!i"&amp;X$1+1),"")</f>
        <v>#REF!</v>
      </c>
      <c r="Y43" s="96" t="e">
        <f ca="1">IF(OR(INDIRECT("SYNTHESE!C"&amp;Y$1)=PARAM!$O42,INDIRECT("SYNTHESE!C"&amp;Y$1)=PARAM!$P42),INDIRECT("SYNTHESE!i"&amp;Y$1+1),"")</f>
        <v>#REF!</v>
      </c>
      <c r="Z43" s="96" t="e">
        <f ca="1">IF(OR(INDIRECT("SYNTHESE!C"&amp;Z$1)=PARAM!$O42,INDIRECT("SYNTHESE!C"&amp;Z$1)=PARAM!$P42),INDIRECT("SYNTHESE!i"&amp;Z$1+1),"")</f>
        <v>#REF!</v>
      </c>
      <c r="AA43" s="96" t="e">
        <f ca="1">IF(OR(INDIRECT("SYNTHESE!C"&amp;AA$1)=PARAM!$O42,INDIRECT("SYNTHESE!C"&amp;AA$1)=PARAM!$P42),INDIRECT("SYNTHESE!i"&amp;AA$1+1),"")</f>
        <v>#REF!</v>
      </c>
      <c r="AB43" s="96" t="e">
        <f ca="1">IF(OR(INDIRECT("SYNTHESE!C"&amp;AB$1)=PARAM!$O42,INDIRECT("SYNTHESE!C"&amp;AB$1)=PARAM!$P42),INDIRECT("SYNTHESE!i"&amp;AB$1+1),"")</f>
        <v>#REF!</v>
      </c>
      <c r="AC43" s="96" t="e">
        <f ca="1">IF(OR(INDIRECT("SYNTHESE!C"&amp;AC$1)=PARAM!$O42,INDIRECT("SYNTHESE!C"&amp;AC$1)=PARAM!$P42),INDIRECT("SYNTHESE!i"&amp;AC$1+1),"")</f>
        <v>#REF!</v>
      </c>
      <c r="AD43" s="27" t="str">
        <f t="shared" ca="1" si="5"/>
        <v/>
      </c>
    </row>
    <row r="44" spans="14:30" ht="13" thickBot="1" x14ac:dyDescent="0.45">
      <c r="N44" s="31" t="s">
        <v>191</v>
      </c>
      <c r="O44" s="214" t="str">
        <f ca="1">IF(O43="","",IF(#REF!="Non validé",0.9*TRUNC(AVERAGE(AD42,AD43,AD44),0),TRUNC(AVERAGE(AD42,AD43,AD44),0)))</f>
        <v/>
      </c>
      <c r="P44" s="215"/>
      <c r="Q44" s="102" t="s">
        <v>192</v>
      </c>
      <c r="R44" s="103" t="e">
        <f ca="1">IF(OR(INDIRECT("SYNTHESE!C"&amp;R$1)=PARAM!$P42,INDIRECT("SYNTHESE!C"&amp;R$1)=PARAM!$O42),INDIRECT("SYNTHESE!T"&amp;R$1),"")</f>
        <v>#REF!</v>
      </c>
      <c r="S44" s="103" t="e">
        <f ca="1">IF(OR(INDIRECT("SYNTHESE!C"&amp;S$1)=PARAM!$P42,INDIRECT("SYNTHESE!C"&amp;S$1)=PARAM!$O42),INDIRECT("SYNTHESE!T"&amp;S$1),"")</f>
        <v>#REF!</v>
      </c>
      <c r="T44" s="103" t="e">
        <f ca="1">IF(OR(INDIRECT("SYNTHESE!C"&amp;T$1)=PARAM!$P42,INDIRECT("SYNTHESE!C"&amp;T$1)=PARAM!$O42),INDIRECT("SYNTHESE!T"&amp;T$1),"")</f>
        <v>#REF!</v>
      </c>
      <c r="U44" s="103" t="e">
        <f ca="1">IF(OR(INDIRECT("SYNTHESE!C"&amp;U$1)=PARAM!$P42,INDIRECT("SYNTHESE!C"&amp;U$1)=PARAM!$O42),INDIRECT("SYNTHESE!T"&amp;U$1),"")</f>
        <v>#REF!</v>
      </c>
      <c r="V44" s="103" t="e">
        <f ca="1">IF(OR(INDIRECT("SYNTHESE!C"&amp;V$1)=PARAM!$P42,INDIRECT("SYNTHESE!C"&amp;V$1)=PARAM!$O42),INDIRECT("SYNTHESE!T"&amp;V$1),"")</f>
        <v>#REF!</v>
      </c>
      <c r="W44" s="103" t="e">
        <f ca="1">IF(OR(INDIRECT("SYNTHESE!C"&amp;W$1)=PARAM!$P42,INDIRECT("SYNTHESE!C"&amp;W$1)=PARAM!$O42),INDIRECT("SYNTHESE!T"&amp;W$1),"")</f>
        <v>#REF!</v>
      </c>
      <c r="X44" s="103" t="e">
        <f ca="1">IF(OR(INDIRECT("SYNTHESE!C"&amp;X$1)=PARAM!$P42,INDIRECT("SYNTHESE!C"&amp;X$1)=PARAM!$O42),INDIRECT("SYNTHESE!T"&amp;X$1),"")</f>
        <v>#REF!</v>
      </c>
      <c r="Y44" s="103" t="e">
        <f ca="1">IF(OR(INDIRECT("SYNTHESE!C"&amp;Y$1)=PARAM!$P42,INDIRECT("SYNTHESE!C"&amp;Y$1)=PARAM!$O42),INDIRECT("SYNTHESE!T"&amp;Y$1),"")</f>
        <v>#REF!</v>
      </c>
      <c r="Z44" s="103" t="e">
        <f ca="1">IF(OR(INDIRECT("SYNTHESE!C"&amp;Z$1)=PARAM!$P42,INDIRECT("SYNTHESE!C"&amp;Z$1)=PARAM!$O42),INDIRECT("SYNTHESE!T"&amp;Z$1),"")</f>
        <v>#REF!</v>
      </c>
      <c r="AA44" s="103" t="e">
        <f ca="1">IF(OR(INDIRECT("SYNTHESE!C"&amp;AA$1)=PARAM!$P42,INDIRECT("SYNTHESE!C"&amp;AA$1)=PARAM!$O42),INDIRECT("SYNTHESE!T"&amp;AA$1),"")</f>
        <v>#REF!</v>
      </c>
      <c r="AB44" s="103" t="e">
        <f ca="1">IF(OR(INDIRECT("SYNTHESE!C"&amp;AB$1)=PARAM!$P42,INDIRECT("SYNTHESE!C"&amp;AB$1)=PARAM!$O42),INDIRECT("SYNTHESE!T"&amp;AB$1),"")</f>
        <v>#REF!</v>
      </c>
      <c r="AC44" s="104" t="e">
        <f ca="1">IF(OR(INDIRECT("SYNTHESE!C"&amp;AC$1)=PARAM!$P42,INDIRECT("SYNTHESE!C"&amp;AC$1)=PARAM!$O42),INDIRECT("SYNTHESE!T"&amp;AC$1),"")</f>
        <v>#REF!</v>
      </c>
      <c r="AD44" s="105" t="str">
        <f ca="1">IFERROR(AVERAGE(R44:AC44),"")</f>
        <v/>
      </c>
    </row>
    <row r="45" spans="14:30" ht="13" thickBot="1" x14ac:dyDescent="0.45">
      <c r="O45" s="1" t="s">
        <v>164</v>
      </c>
      <c r="P45" s="1" t="s">
        <v>166</v>
      </c>
      <c r="Q45" s="97" t="s">
        <v>1</v>
      </c>
      <c r="R45" s="98" t="e">
        <f ca="1">IF(OR(INDIRECT("SYNTHESE_SCL!C"&amp;R$1)=PARAM!$O45,INDIRECT("SYNTHESE_SCL!C"&amp;R$1)=PARAM!$P45),INDIRECT("SYNTHESE_SCL!i"&amp;R$1),"")</f>
        <v>#REF!</v>
      </c>
      <c r="S45" s="98" t="e">
        <f ca="1">IF(OR(INDIRECT("SYNTHESE_SCL!C"&amp;S$1)=PARAM!$O45,INDIRECT("SYNTHESE_SCL!C"&amp;S$1)=PARAM!$P45),INDIRECT("SYNTHESE_SCL!i"&amp;S$1),"")</f>
        <v>#REF!</v>
      </c>
      <c r="T45" s="98" t="e">
        <f ca="1">IF(OR(INDIRECT("SYNTHESE_SCL!C"&amp;T$1)=PARAM!$O45,INDIRECT("SYNTHESE_SCL!C"&amp;T$1)=PARAM!$P45),INDIRECT("SYNTHESE_SCL!i"&amp;T$1),"")</f>
        <v>#REF!</v>
      </c>
      <c r="U45" s="98" t="e">
        <f ca="1">IF(OR(INDIRECT("SYNTHESE_SCL!C"&amp;U$1)=PARAM!$O45,INDIRECT("SYNTHESE_SCL!C"&amp;U$1)=PARAM!$P45),INDIRECT("SYNTHESE_SCL!i"&amp;U$1),"")</f>
        <v>#REF!</v>
      </c>
      <c r="V45" s="98" t="e">
        <f ca="1">IF(OR(INDIRECT("SYNTHESE_SCL!C"&amp;V$1)=PARAM!$O45,INDIRECT("SYNTHESE_SCL!C"&amp;V$1)=PARAM!$P45),INDIRECT("SYNTHESE_SCL!i"&amp;V$1),"")</f>
        <v>#REF!</v>
      </c>
      <c r="W45" s="98" t="e">
        <f ca="1">IF(OR(INDIRECT("SYNTHESE_SCL!C"&amp;W$1)=PARAM!$O45,INDIRECT("SYNTHESE_SCL!C"&amp;W$1)=PARAM!$P45),INDIRECT("SYNTHESE_SCL!i"&amp;W$1),"")</f>
        <v>#REF!</v>
      </c>
      <c r="X45" s="98" t="e">
        <f ca="1">IF(OR(INDIRECT("SYNTHESE_SCL!C"&amp;X$1)=PARAM!$O45,INDIRECT("SYNTHESE_SCL!C"&amp;X$1)=PARAM!$P45),INDIRECT("SYNTHESE_SCL!i"&amp;X$1),"")</f>
        <v>#REF!</v>
      </c>
      <c r="Y45" s="98" t="e">
        <f ca="1">IF(OR(INDIRECT("SYNTHESE_SCL!C"&amp;Y$1)=PARAM!$O45,INDIRECT("SYNTHESE_SCL!C"&amp;Y$1)=PARAM!$P45),INDIRECT("SYNTHESE_SCL!i"&amp;Y$1),"")</f>
        <v>#REF!</v>
      </c>
      <c r="Z45" s="98" t="e">
        <f ca="1">IF(OR(INDIRECT("SYNTHESE_SCL!C"&amp;Z$1)=PARAM!$O45,INDIRECT("SYNTHESE_SCL!C"&amp;Z$1)=PARAM!$P45),INDIRECT("SYNTHESE_SCL!i"&amp;Z$1),"")</f>
        <v>#REF!</v>
      </c>
      <c r="AA45" s="98" t="e">
        <f ca="1">IF(OR(INDIRECT("SYNTHESE_SCL!C"&amp;AA$1)=PARAM!$O45,INDIRECT("SYNTHESE_SCL!C"&amp;AA$1)=PARAM!$P45),INDIRECT("SYNTHESE_SCL!i"&amp;AA$1),"")</f>
        <v>#REF!</v>
      </c>
      <c r="AB45" s="98" t="e">
        <f ca="1">IF(OR(INDIRECT("SYNTHESE_SCL!C"&amp;AB$1)=PARAM!$O45,INDIRECT("SYNTHESE_SCL!C"&amp;AB$1)=PARAM!$P45),INDIRECT("SYNTHESE_SCL!i"&amp;AB$1),"")</f>
        <v>#REF!</v>
      </c>
      <c r="AC45" s="98" t="e">
        <f ca="1">IF(OR(INDIRECT("SYNTHESE_SCL!C"&amp;AC$1)=PARAM!$O45,INDIRECT("SYNTHESE_SCL!C"&amp;AC$1)=PARAM!$P45),INDIRECT("SYNTHESE_SCL!i"&amp;AC$1),"")</f>
        <v>#REF!</v>
      </c>
      <c r="AD45" s="106" t="str">
        <f ca="1">IFERROR(AVERAGE(R45:AC45),"")</f>
        <v/>
      </c>
    </row>
    <row r="46" spans="14:30" ht="13" thickBot="1" x14ac:dyDescent="0.45">
      <c r="N46" s="31" t="s">
        <v>190</v>
      </c>
      <c r="O46" s="216" t="str">
        <f ca="1">IFERROR(TRUNC(AVERAGE(AD45:AD46),0),"")</f>
        <v/>
      </c>
      <c r="P46" s="217"/>
      <c r="Q46" s="101" t="s">
        <v>6</v>
      </c>
      <c r="R46" s="96" t="e">
        <f ca="1">IF(OR(INDIRECT("SYNTHESE_SCL!C"&amp;R$1)=PARAM!$O45,INDIRECT("SYNTHESE_SCL!C"&amp;R$1)=PARAM!$P45),INDIRECT("SYNTHESE_SCL!i"&amp;R$1+1),"")</f>
        <v>#REF!</v>
      </c>
      <c r="S46" s="96" t="e">
        <f ca="1">IF(OR(INDIRECT("SYNTHESE_SCL!C"&amp;S$1)=PARAM!$O45,INDIRECT("SYNTHESE_SCL!C"&amp;S$1)=PARAM!$P45),INDIRECT("SYNTHESE_SCL!i"&amp;S$1+1),"")</f>
        <v>#REF!</v>
      </c>
      <c r="T46" s="96" t="e">
        <f ca="1">IF(OR(INDIRECT("SYNTHESE_SCL!C"&amp;T$1)=PARAM!$O45,INDIRECT("SYNTHESE_SCL!C"&amp;T$1)=PARAM!$P45),INDIRECT("SYNTHESE_SCL!i"&amp;T$1+1),"")</f>
        <v>#REF!</v>
      </c>
      <c r="U46" s="96" t="e">
        <f ca="1">IF(OR(INDIRECT("SYNTHESE_SCL!C"&amp;U$1)=PARAM!$O45,INDIRECT("SYNTHESE_SCL!C"&amp;U$1)=PARAM!$P45),INDIRECT("SYNTHESE_SCL!i"&amp;U$1+1),"")</f>
        <v>#REF!</v>
      </c>
      <c r="V46" s="96" t="e">
        <f ca="1">IF(OR(INDIRECT("SYNTHESE_SCL!C"&amp;V$1)=PARAM!$O45,INDIRECT("SYNTHESE_SCL!C"&amp;V$1)=PARAM!$P45),INDIRECT("SYNTHESE_SCL!i"&amp;V$1+1),"")</f>
        <v>#REF!</v>
      </c>
      <c r="W46" s="96" t="e">
        <f ca="1">IF(OR(INDIRECT("SYNTHESE_SCL!C"&amp;W$1)=PARAM!$O45,INDIRECT("SYNTHESE_SCL!C"&amp;W$1)=PARAM!$P45),INDIRECT("SYNTHESE_SCL!i"&amp;W$1+1),"")</f>
        <v>#REF!</v>
      </c>
      <c r="X46" s="96" t="e">
        <f ca="1">IF(OR(INDIRECT("SYNTHESE_SCL!C"&amp;X$1)=PARAM!$O45,INDIRECT("SYNTHESE_SCL!C"&amp;X$1)=PARAM!$P45),INDIRECT("SYNTHESE_SCL!i"&amp;X$1+1),"")</f>
        <v>#REF!</v>
      </c>
      <c r="Y46" s="96" t="e">
        <f ca="1">IF(OR(INDIRECT("SYNTHESE_SCL!C"&amp;Y$1)=PARAM!$O45,INDIRECT("SYNTHESE_SCL!C"&amp;Y$1)=PARAM!$P45),INDIRECT("SYNTHESE_SCL!i"&amp;Y$1+1),"")</f>
        <v>#REF!</v>
      </c>
      <c r="Z46" s="96" t="e">
        <f ca="1">IF(OR(INDIRECT("SYNTHESE_SCL!C"&amp;Z$1)=PARAM!$O45,INDIRECT("SYNTHESE_SCL!C"&amp;Z$1)=PARAM!$P45),INDIRECT("SYNTHESE_SCL!i"&amp;Z$1+1),"")</f>
        <v>#REF!</v>
      </c>
      <c r="AA46" s="96" t="e">
        <f ca="1">IF(OR(INDIRECT("SYNTHESE_SCL!C"&amp;AA$1)=PARAM!$O45,INDIRECT("SYNTHESE_SCL!C"&amp;AA$1)=PARAM!$P45),INDIRECT("SYNTHESE_SCL!i"&amp;AA$1+1),"")</f>
        <v>#REF!</v>
      </c>
      <c r="AB46" s="96" t="e">
        <f ca="1">IF(OR(INDIRECT("SYNTHESE_SCL!C"&amp;AB$1)=PARAM!$O45,INDIRECT("SYNTHESE_SCL!C"&amp;AB$1)=PARAM!$P45),INDIRECT("SYNTHESE_SCL!i"&amp;AB$1+1),"")</f>
        <v>#REF!</v>
      </c>
      <c r="AC46" s="96" t="e">
        <f ca="1">IF(OR(INDIRECT("SYNTHESE_SCL!C"&amp;AC$1)=PARAM!$O45,INDIRECT("SYNTHESE_SCL!C"&amp;AC$1)=PARAM!$P45),INDIRECT("SYNTHESE_SCL!i"&amp;AC$1+1),"")</f>
        <v>#REF!</v>
      </c>
      <c r="AD46" s="89" t="str">
        <f t="shared" ref="AD46" ca="1" si="6">IFERROR(AVERAGE(R46:AC46),"")</f>
        <v/>
      </c>
    </row>
    <row r="47" spans="14:30" ht="13" thickBot="1" x14ac:dyDescent="0.45">
      <c r="N47" s="31" t="s">
        <v>191</v>
      </c>
      <c r="O47" s="214" t="str">
        <f ca="1">IF(O46="","",IF(#REF!="Non validé",0.9*IF(#REF!="Oui",TRUNC(AVERAGE(AD45,AD46,AD47),0),TRUNC(AVERAGE(AD45,AD46),0)),IF(#REF!="Oui",TRUNC(AVERAGE(AD45,AD46,AD47),0),TRUNC(AVERAGE(AD45,AD46),0))))</f>
        <v/>
      </c>
      <c r="P47" s="215"/>
      <c r="Q47" s="102" t="s">
        <v>192</v>
      </c>
      <c r="R47" s="103" t="e">
        <f ca="1">IF(OR(INDIRECT("SYNTHESE_scl!C"&amp;R$1)=PARAM!$P45,INDIRECT("SYNTHESE_scl!C"&amp;R$1)=PARAM!$O45),INDIRECT("SYNTHESE_scl!T"&amp;R$1),"")</f>
        <v>#REF!</v>
      </c>
      <c r="S47" s="103" t="e">
        <f ca="1">IF(OR(INDIRECT("SYNTHESE_scl!C"&amp;S$1)=PARAM!$P45,INDIRECT("SYNTHESE_scl!C"&amp;S$1)=PARAM!$O45),INDIRECT("SYNTHESE_scl!T"&amp;S$1),"")</f>
        <v>#REF!</v>
      </c>
      <c r="T47" s="103" t="e">
        <f ca="1">IF(OR(INDIRECT("SYNTHESE_scl!C"&amp;T$1)=PARAM!$P45,INDIRECT("SYNTHESE_scl!C"&amp;T$1)=PARAM!$O45),INDIRECT("SYNTHESE_scl!T"&amp;T$1),"")</f>
        <v>#REF!</v>
      </c>
      <c r="U47" s="103" t="e">
        <f ca="1">IF(OR(INDIRECT("SYNTHESE_scl!C"&amp;U$1)=PARAM!$P45,INDIRECT("SYNTHESE_scl!C"&amp;U$1)=PARAM!$O45),INDIRECT("SYNTHESE_scl!T"&amp;U$1),"")</f>
        <v>#REF!</v>
      </c>
      <c r="V47" s="103" t="e">
        <f ca="1">IF(OR(INDIRECT("SYNTHESE_scl!C"&amp;V$1)=PARAM!$P45,INDIRECT("SYNTHESE_scl!C"&amp;V$1)=PARAM!$O45),INDIRECT("SYNTHESE_scl!T"&amp;V$1),"")</f>
        <v>#REF!</v>
      </c>
      <c r="W47" s="103" t="e">
        <f ca="1">IF(OR(INDIRECT("SYNTHESE_scl!C"&amp;W$1)=PARAM!$P45,INDIRECT("SYNTHESE_scl!C"&amp;W$1)=PARAM!$O45),INDIRECT("SYNTHESE_scl!T"&amp;W$1),"")</f>
        <v>#REF!</v>
      </c>
      <c r="X47" s="103" t="e">
        <f ca="1">IF(OR(INDIRECT("SYNTHESE_scl!C"&amp;X$1)=PARAM!$P45,INDIRECT("SYNTHESE_scl!C"&amp;X$1)=PARAM!$O45),INDIRECT("SYNTHESE_scl!T"&amp;X$1),"")</f>
        <v>#REF!</v>
      </c>
      <c r="Y47" s="103" t="e">
        <f ca="1">IF(OR(INDIRECT("SYNTHESE_scl!C"&amp;Y$1)=PARAM!$P45,INDIRECT("SYNTHESE_scl!C"&amp;Y$1)=PARAM!$O45),INDIRECT("SYNTHESE_scl!T"&amp;Y$1),"")</f>
        <v>#REF!</v>
      </c>
      <c r="Z47" s="103" t="e">
        <f ca="1">IF(OR(INDIRECT("SYNTHESE_scl!C"&amp;Z$1)=PARAM!$P45,INDIRECT("SYNTHESE_scl!C"&amp;Z$1)=PARAM!$O45),INDIRECT("SYNTHESE_scl!T"&amp;Z$1),"")</f>
        <v>#REF!</v>
      </c>
      <c r="AA47" s="103" t="e">
        <f ca="1">IF(OR(INDIRECT("SYNTHESE_scl!C"&amp;AA$1)=PARAM!$P45,INDIRECT("SYNTHESE_scl!C"&amp;AA$1)=PARAM!$O45),INDIRECT("SYNTHESE_scl!T"&amp;AA$1),"")</f>
        <v>#REF!</v>
      </c>
      <c r="AB47" s="103" t="e">
        <f ca="1">IF(OR(INDIRECT("SYNTHESE_scl!C"&amp;AB$1)=PARAM!$P45,INDIRECT("SYNTHESE_scl!C"&amp;AB$1)=PARAM!$O45),INDIRECT("SYNTHESE_scl!T"&amp;AB$1),"")</f>
        <v>#REF!</v>
      </c>
      <c r="AC47" s="103" t="e">
        <f ca="1">IF(OR(INDIRECT("SYNTHESE_scl!C"&amp;AC$1)=PARAM!$P45,INDIRECT("SYNTHESE_scl!C"&amp;AC$1)=PARAM!$O45),INDIRECT("SYNTHESE_scl!T"&amp;AC$1),"")</f>
        <v>#REF!</v>
      </c>
      <c r="AD47" s="105" t="str">
        <f ca="1">IFERROR(AVERAGE(R47:AC47),"")</f>
        <v/>
      </c>
    </row>
    <row r="48" spans="14:30" ht="13" thickBot="1" x14ac:dyDescent="0.45">
      <c r="O48" s="1" t="s">
        <v>179</v>
      </c>
      <c r="P48" s="1" t="s">
        <v>186</v>
      </c>
      <c r="Q48" s="107" t="s">
        <v>1</v>
      </c>
      <c r="R48" s="108" t="e">
        <f ca="1">IF(OR(INDIRECT("SYNTHESE!C"&amp;R$1)=PARAM!$O48,INDIRECT("SYNTHESE!C"&amp;R$1)=PARAM!$P48),INDIRECT("SYNTHESE!i"&amp;R$1),"")</f>
        <v>#REF!</v>
      </c>
      <c r="S48" s="108" t="e">
        <f ca="1">IF(OR(INDIRECT("SYNTHESE!C"&amp;S$1)=PARAM!$O48,INDIRECT("SYNTHESE!C"&amp;S$1)=PARAM!$P48),INDIRECT("SYNTHESE!i"&amp;S$1),"")</f>
        <v>#REF!</v>
      </c>
      <c r="T48" s="108" t="e">
        <f ca="1">IF(OR(INDIRECT("SYNTHESE!C"&amp;T$1)=PARAM!$O48,INDIRECT("SYNTHESE!C"&amp;T$1)=PARAM!$P48),INDIRECT("SYNTHESE!i"&amp;T$1),"")</f>
        <v>#REF!</v>
      </c>
      <c r="U48" s="108" t="e">
        <f ca="1">IF(OR(INDIRECT("SYNTHESE!C"&amp;U$1)=PARAM!$O48,INDIRECT("SYNTHESE!C"&amp;U$1)=PARAM!$P48),INDIRECT("SYNTHESE!i"&amp;U$1),"")</f>
        <v>#REF!</v>
      </c>
      <c r="V48" s="108" t="e">
        <f ca="1">IF(OR(INDIRECT("SYNTHESE!C"&amp;V$1)=PARAM!$O48,INDIRECT("SYNTHESE!C"&amp;V$1)=PARAM!$P48),INDIRECT("SYNTHESE!i"&amp;V$1),"")</f>
        <v>#REF!</v>
      </c>
      <c r="W48" s="108" t="e">
        <f ca="1">IF(OR(INDIRECT("SYNTHESE!C"&amp;W$1)=PARAM!$O48,INDIRECT("SYNTHESE!C"&amp;W$1)=PARAM!$P48),INDIRECT("SYNTHESE!i"&amp;W$1),"")</f>
        <v>#REF!</v>
      </c>
      <c r="X48" s="108" t="e">
        <f ca="1">IF(OR(INDIRECT("SYNTHESE!C"&amp;X$1)=PARAM!$O48,INDIRECT("SYNTHESE!C"&amp;X$1)=PARAM!$P48),INDIRECT("SYNTHESE!i"&amp;X$1),"")</f>
        <v>#REF!</v>
      </c>
      <c r="Y48" s="108" t="e">
        <f ca="1">IF(OR(INDIRECT("SYNTHESE!C"&amp;Y$1)=PARAM!$O48,INDIRECT("SYNTHESE!C"&amp;Y$1)=PARAM!$P48),INDIRECT("SYNTHESE!i"&amp;Y$1),"")</f>
        <v>#REF!</v>
      </c>
      <c r="Z48" s="108" t="e">
        <f ca="1">IF(OR(INDIRECT("SYNTHESE!C"&amp;Z$1)=PARAM!$O48,INDIRECT("SYNTHESE!C"&amp;Z$1)=PARAM!$P48),INDIRECT("SYNTHESE!i"&amp;Z$1),"")</f>
        <v>#REF!</v>
      </c>
      <c r="AA48" s="108" t="e">
        <f ca="1">IF(OR(INDIRECT("SYNTHESE!C"&amp;AA$1)=PARAM!$O48,INDIRECT("SYNTHESE!C"&amp;AA$1)=PARAM!$P48),INDIRECT("SYNTHESE!i"&amp;AA$1),"")</f>
        <v>#REF!</v>
      </c>
      <c r="AB48" s="108" t="e">
        <f ca="1">IF(OR(INDIRECT("SYNTHESE!C"&amp;AB$1)=PARAM!$O48,INDIRECT("SYNTHESE!C"&amp;AB$1)=PARAM!$P48),INDIRECT("SYNTHESE!i"&amp;AB$1),"")</f>
        <v>#REF!</v>
      </c>
      <c r="AC48" s="109" t="e">
        <f ca="1">IF(OR(INDIRECT("SYNTHESE!C"&amp;AC$1)=PARAM!$O48,INDIRECT("SYNTHESE!C"&amp;AC$1)=PARAM!$P48),INDIRECT("SYNTHESE!i"&amp;AC$1),"")</f>
        <v>#REF!</v>
      </c>
      <c r="AD48" s="27" t="str">
        <f ca="1">IFERROR(AVERAGE(R48:AC48),"")</f>
        <v/>
      </c>
    </row>
    <row r="49" spans="15:30" ht="13" thickBot="1" x14ac:dyDescent="0.45">
      <c r="O49" s="216" t="str">
        <f ca="1">IFERROR(TRUNC(AVERAGE(AD48:AD49),0),"")</f>
        <v/>
      </c>
      <c r="P49" s="217"/>
      <c r="Q49" s="95" t="s">
        <v>6</v>
      </c>
      <c r="R49" s="96" t="e">
        <f ca="1">IF(OR(INDIRECT("SYNTHESE!C"&amp;R$1)=PARAM!$O48,INDIRECT("SYNTHESE!C"&amp;R$1)=PARAM!$P48),INDIRECT("SYNTHESE!i"&amp;R$1+1),"")</f>
        <v>#REF!</v>
      </c>
      <c r="S49" s="96" t="e">
        <f ca="1">IF(OR(INDIRECT("SYNTHESE!C"&amp;S$1)=PARAM!$O48,INDIRECT("SYNTHESE!C"&amp;S$1)=PARAM!$P48),INDIRECT("SYNTHESE!i"&amp;S$1+1),"")</f>
        <v>#REF!</v>
      </c>
      <c r="T49" s="96" t="e">
        <f ca="1">IF(OR(INDIRECT("SYNTHESE!C"&amp;T$1)=PARAM!$O48,INDIRECT("SYNTHESE!C"&amp;T$1)=PARAM!$P48),INDIRECT("SYNTHESE!i"&amp;T$1+1),"")</f>
        <v>#REF!</v>
      </c>
      <c r="U49" s="96" t="e">
        <f ca="1">IF(OR(INDIRECT("SYNTHESE!C"&amp;U$1)=PARAM!$O48,INDIRECT("SYNTHESE!C"&amp;U$1)=PARAM!$P48),INDIRECT("SYNTHESE!i"&amp;U$1+1),"")</f>
        <v>#REF!</v>
      </c>
      <c r="V49" s="96" t="e">
        <f ca="1">IF(OR(INDIRECT("SYNTHESE!C"&amp;V$1)=PARAM!$O48,INDIRECT("SYNTHESE!C"&amp;V$1)=PARAM!$P48),INDIRECT("SYNTHESE!i"&amp;V$1+1),"")</f>
        <v>#REF!</v>
      </c>
      <c r="W49" s="96" t="e">
        <f ca="1">IF(OR(INDIRECT("SYNTHESE!C"&amp;W$1)=PARAM!$O48,INDIRECT("SYNTHESE!C"&amp;W$1)=PARAM!$P48),INDIRECT("SYNTHESE!i"&amp;W$1+1),"")</f>
        <v>#REF!</v>
      </c>
      <c r="X49" s="96" t="e">
        <f ca="1">IF(OR(INDIRECT("SYNTHESE!C"&amp;X$1)=PARAM!$O48,INDIRECT("SYNTHESE!C"&amp;X$1)=PARAM!$P48),INDIRECT("SYNTHESE!i"&amp;X$1+1),"")</f>
        <v>#REF!</v>
      </c>
      <c r="Y49" s="96" t="e">
        <f ca="1">IF(OR(INDIRECT("SYNTHESE!C"&amp;Y$1)=PARAM!$O48,INDIRECT("SYNTHESE!C"&amp;Y$1)=PARAM!$P48),INDIRECT("SYNTHESE!i"&amp;Y$1+1),"")</f>
        <v>#REF!</v>
      </c>
      <c r="Z49" s="96" t="e">
        <f ca="1">IF(OR(INDIRECT("SYNTHESE!C"&amp;Z$1)=PARAM!$O48,INDIRECT("SYNTHESE!C"&amp;Z$1)=PARAM!$P48),INDIRECT("SYNTHESE!i"&amp;Z$1+1),"")</f>
        <v>#REF!</v>
      </c>
      <c r="AA49" s="96" t="e">
        <f ca="1">IF(OR(INDIRECT("SYNTHESE!C"&amp;AA$1)=PARAM!$O48,INDIRECT("SYNTHESE!C"&amp;AA$1)=PARAM!$P48),INDIRECT("SYNTHESE!i"&amp;AA$1+1),"")</f>
        <v>#REF!</v>
      </c>
      <c r="AB49" s="96" t="e">
        <f ca="1">IF(OR(INDIRECT("SYNTHESE!C"&amp;AB$1)=PARAM!$O48,INDIRECT("SYNTHESE!C"&amp;AB$1)=PARAM!$P48),INDIRECT("SYNTHESE!i"&amp;AB$1+1),"")</f>
        <v>#REF!</v>
      </c>
      <c r="AC49" s="96" t="e">
        <f ca="1">IF(OR(INDIRECT("SYNTHESE!C"&amp;AC$1)=PARAM!$O48,INDIRECT("SYNTHESE!C"&amp;AC$1)=PARAM!$P48),INDIRECT("SYNTHESE!i"&amp;AC$1+1),"")</f>
        <v>#REF!</v>
      </c>
      <c r="AD49" s="27" t="str">
        <f ca="1">IFERROR(AVERAGE(R49:AC49),"")</f>
        <v/>
      </c>
    </row>
    <row r="50" spans="15:30" ht="13" thickBot="1" x14ac:dyDescent="0.45">
      <c r="O50" s="214" t="str">
        <f ca="1">IF(O49="","",IF(#REF!="Non validé",0.9*TRUNC(AVERAGE(AD48,AD49,AD50),0),TRUNC(AVERAGE(AD48,AD49,AD50),0)))</f>
        <v/>
      </c>
      <c r="P50" s="219"/>
      <c r="Q50" s="102" t="s">
        <v>192</v>
      </c>
      <c r="R50" s="103" t="e">
        <f ca="1">IF(OR(INDIRECT("SYNTHESE!C"&amp;R$1)=PARAM!$P48,INDIRECT("SYNTHESE!C"&amp;R$1)=PARAM!$O48),INDIRECT("SYNTHESE!T"&amp;R$1),"")</f>
        <v>#REF!</v>
      </c>
      <c r="S50" s="103" t="e">
        <f ca="1">IF(OR(INDIRECT("SYNTHESE!C"&amp;S$1)=PARAM!$P48,INDIRECT("SYNTHESE!C"&amp;S$1)=PARAM!$O48),INDIRECT("SYNTHESE!T"&amp;S$1),"")</f>
        <v>#REF!</v>
      </c>
      <c r="T50" s="103" t="e">
        <f ca="1">IF(OR(INDIRECT("SYNTHESE!C"&amp;T$1)=PARAM!$P48,INDIRECT("SYNTHESE!C"&amp;T$1)=PARAM!$O48),INDIRECT("SYNTHESE!T"&amp;T$1),"")</f>
        <v>#REF!</v>
      </c>
      <c r="U50" s="103" t="e">
        <f ca="1">IF(OR(INDIRECT("SYNTHESE!C"&amp;U$1)=PARAM!$P48,INDIRECT("SYNTHESE!C"&amp;U$1)=PARAM!$O48),INDIRECT("SYNTHESE!T"&amp;U$1),"")</f>
        <v>#REF!</v>
      </c>
      <c r="V50" s="103" t="e">
        <f ca="1">IF(OR(INDIRECT("SYNTHESE!C"&amp;V$1)=PARAM!$P48,INDIRECT("SYNTHESE!C"&amp;V$1)=PARAM!$O48),INDIRECT("SYNTHESE!T"&amp;V$1),"")</f>
        <v>#REF!</v>
      </c>
      <c r="W50" s="103" t="e">
        <f ca="1">IF(OR(INDIRECT("SYNTHESE!C"&amp;W$1)=PARAM!$P48,INDIRECT("SYNTHESE!C"&amp;W$1)=PARAM!$O48),INDIRECT("SYNTHESE!T"&amp;W$1),"")</f>
        <v>#REF!</v>
      </c>
      <c r="X50" s="103" t="e">
        <f ca="1">IF(OR(INDIRECT("SYNTHESE!C"&amp;X$1)=PARAM!$P48,INDIRECT("SYNTHESE!C"&amp;X$1)=PARAM!$O48),INDIRECT("SYNTHESE!T"&amp;X$1),"")</f>
        <v>#REF!</v>
      </c>
      <c r="Y50" s="103" t="e">
        <f ca="1">IF(OR(INDIRECT("SYNTHESE!C"&amp;Y$1)=PARAM!$P48,INDIRECT("SYNTHESE!C"&amp;Y$1)=PARAM!$O48),INDIRECT("SYNTHESE!T"&amp;Y$1),"")</f>
        <v>#REF!</v>
      </c>
      <c r="Z50" s="103" t="e">
        <f ca="1">IF(OR(INDIRECT("SYNTHESE!C"&amp;Z$1)=PARAM!$P48,INDIRECT("SYNTHESE!C"&amp;Z$1)=PARAM!$O48),INDIRECT("SYNTHESE!T"&amp;Z$1),"")</f>
        <v>#REF!</v>
      </c>
      <c r="AA50" s="103" t="e">
        <f ca="1">IF(OR(INDIRECT("SYNTHESE!C"&amp;AA$1)=PARAM!$P48,INDIRECT("SYNTHESE!C"&amp;AA$1)=PARAM!$O48),INDIRECT("SYNTHESE!T"&amp;AA$1),"")</f>
        <v>#REF!</v>
      </c>
      <c r="AB50" s="103" t="e">
        <f ca="1">IF(OR(INDIRECT("SYNTHESE!C"&amp;AB$1)=PARAM!$P48,INDIRECT("SYNTHESE!C"&amp;AB$1)=PARAM!$O48),INDIRECT("SYNTHESE!T"&amp;AB$1),"")</f>
        <v>#REF!</v>
      </c>
      <c r="AC50" s="104" t="e">
        <f ca="1">IF(OR(INDIRECT("SYNTHESE!C"&amp;AC$1)=PARAM!$P48,INDIRECT("SYNTHESE!C"&amp;AC$1)=PARAM!$O48),INDIRECT("SYNTHESE!T"&amp;AC$1),"")</f>
        <v>#REF!</v>
      </c>
      <c r="AD50" s="105" t="str">
        <f ca="1">IFERROR(AVERAGE(R50:AC50),"")</f>
        <v/>
      </c>
    </row>
    <row r="51" spans="15:30" x14ac:dyDescent="0.4">
      <c r="O51" s="91" t="e">
        <f>#REF!</f>
        <v>#REF!</v>
      </c>
    </row>
  </sheetData>
  <sortState xmlns:xlrd2="http://schemas.microsoft.com/office/spreadsheetml/2017/richdata2" ref="H21:H27">
    <sortCondition ref="H21:H27"/>
  </sortState>
  <mergeCells count="24">
    <mergeCell ref="O49:P49"/>
    <mergeCell ref="O50:P50"/>
    <mergeCell ref="O19:P19"/>
    <mergeCell ref="O28:P28"/>
    <mergeCell ref="O31:P31"/>
    <mergeCell ref="O34:P34"/>
    <mergeCell ref="O37:P37"/>
    <mergeCell ref="O29:P29"/>
    <mergeCell ref="O32:P32"/>
    <mergeCell ref="O35:P35"/>
    <mergeCell ref="O25:P25"/>
    <mergeCell ref="O38:P38"/>
    <mergeCell ref="O22:P22"/>
    <mergeCell ref="O46:P46"/>
    <mergeCell ref="O47:P47"/>
    <mergeCell ref="O41:P41"/>
    <mergeCell ref="O44:P44"/>
    <mergeCell ref="O43:P43"/>
    <mergeCell ref="O40:P40"/>
    <mergeCell ref="O4:P4"/>
    <mergeCell ref="O7:P7"/>
    <mergeCell ref="O10:P10"/>
    <mergeCell ref="O13:P13"/>
    <mergeCell ref="O16:P16"/>
  </mergeCells>
  <phoneticPr fontId="4" type="noConversion"/>
  <conditionalFormatting sqref="D4:D9">
    <cfRule type="expression" priority="11">
      <formula>IF($B$3="Industrie",1,0)</formula>
    </cfRule>
  </conditionalFormatting>
  <conditionalFormatting sqref="E4:E13 E15 E17:E19">
    <cfRule type="expression" priority="1">
      <formula>IF($B$3="Industrie",1,0)</formula>
    </cfRule>
  </conditionalFormatting>
  <conditionalFormatting sqref="F4:G12">
    <cfRule type="expression" priority="2">
      <formula>IF($B$3="Industrie",1,0)</formula>
    </cfRule>
  </conditionalFormatting>
  <conditionalFormatting sqref="I4:I13 I15 I17:I19 A21:A23">
    <cfRule type="expression" priority="10">
      <formula>IF($B$3="Industrie",1,0)</formula>
    </cfRule>
  </conditionalFormatting>
  <conditionalFormatting sqref="O4:O5">
    <cfRule type="expression" priority="66">
      <formula>IF($B$3="Industrie",1,0)</formula>
    </cfRule>
  </conditionalFormatting>
  <conditionalFormatting sqref="O7:O8">
    <cfRule type="expression" priority="67">
      <formula>IF($B$3="Industrie",1,0)</formula>
    </cfRule>
  </conditionalFormatting>
  <conditionalFormatting sqref="O10">
    <cfRule type="expression" priority="72">
      <formula>IF($B$3="Industrie",1,0)</formula>
    </cfRule>
  </conditionalFormatting>
  <conditionalFormatting sqref="O13">
    <cfRule type="expression" priority="65">
      <formula>IF($B$3="Industrie",1,0)</formula>
    </cfRule>
  </conditionalFormatting>
  <conditionalFormatting sqref="O16">
    <cfRule type="expression" priority="64">
      <formula>IF($B$3="Industrie",1,0)</formula>
    </cfRule>
  </conditionalFormatting>
  <conditionalFormatting sqref="O19">
    <cfRule type="expression" priority="63">
      <formula>IF($B$3="Industrie",1,0)</formula>
    </cfRule>
  </conditionalFormatting>
  <conditionalFormatting sqref="O22:O23">
    <cfRule type="expression" priority="15">
      <formula>IF($B$3="Industrie",1,0)</formula>
    </cfRule>
  </conditionalFormatting>
  <conditionalFormatting sqref="O25">
    <cfRule type="expression" priority="5">
      <formula>IF($B$3="Industrie",1,0)</formula>
    </cfRule>
  </conditionalFormatting>
  <conditionalFormatting sqref="O28:O29">
    <cfRule type="expression" priority="27">
      <formula>IF($B$3="Industrie",1,0)</formula>
    </cfRule>
  </conditionalFormatting>
  <conditionalFormatting sqref="O31:O32">
    <cfRule type="expression" priority="21">
      <formula>IF($B$3="Industrie",1,0)</formula>
    </cfRule>
  </conditionalFormatting>
  <conditionalFormatting sqref="O34:O35">
    <cfRule type="expression" priority="20">
      <formula>IF($B$3="Industrie",1,0)</formula>
    </cfRule>
  </conditionalFormatting>
  <conditionalFormatting sqref="O37:O38">
    <cfRule type="expression" priority="19">
      <formula>IF($B$3="Industrie",1,0)</formula>
    </cfRule>
  </conditionalFormatting>
  <conditionalFormatting sqref="O40:O41">
    <cfRule type="expression" priority="18">
      <formula>IF($B$3="Industrie",1,0)</formula>
    </cfRule>
  </conditionalFormatting>
  <conditionalFormatting sqref="O43:O44">
    <cfRule type="expression" priority="17">
      <formula>IF($B$3="Industrie",1,0)</formula>
    </cfRule>
  </conditionalFormatting>
  <conditionalFormatting sqref="O46:O47">
    <cfRule type="expression" priority="12">
      <formula>IF($B$3="Industrie",1,0)</formula>
    </cfRule>
  </conditionalFormatting>
  <conditionalFormatting sqref="O49:O50">
    <cfRule type="expression" priority="3">
      <formula>IF($B$3="Industrie",1,0)</formula>
    </cfRule>
  </conditionalFormatting>
  <conditionalFormatting sqref="O3:P3">
    <cfRule type="expression" priority="76">
      <formula>IF($B$3="Industrie",1,0)</formula>
    </cfRule>
  </conditionalFormatting>
  <conditionalFormatting sqref="O6:P6">
    <cfRule type="expression" priority="75">
      <formula>IF($B$3="Industrie",1,0)</formula>
    </cfRule>
  </conditionalFormatting>
  <conditionalFormatting sqref="O9:P9">
    <cfRule type="expression" priority="74">
      <formula>IF($B$3="Industrie",1,0)</formula>
    </cfRule>
  </conditionalFormatting>
  <conditionalFormatting sqref="O12:P12">
    <cfRule type="expression" priority="80">
      <formula>IF($B$3="Industrie",1,0)</formula>
    </cfRule>
  </conditionalFormatting>
  <conditionalFormatting sqref="O15:P15">
    <cfRule type="expression" priority="79">
      <formula>IF($B$3="Industrie",1,0)</formula>
    </cfRule>
  </conditionalFormatting>
  <conditionalFormatting sqref="O18:P18">
    <cfRule type="expression" priority="78">
      <formula>IF($B$3="Industrie",1,0)</formula>
    </cfRule>
  </conditionalFormatting>
  <conditionalFormatting sqref="O21:P21">
    <cfRule type="expression" priority="16">
      <formula>IF($B$3="Industrie",1,0)</formula>
    </cfRule>
  </conditionalFormatting>
  <conditionalFormatting sqref="O24:P24">
    <cfRule type="expression" priority="6">
      <formula>IF($B$3="Industrie",1,0)</formula>
    </cfRule>
  </conditionalFormatting>
  <conditionalFormatting sqref="O27:P27">
    <cfRule type="expression" priority="58">
      <formula>IF($B$3="Industrie",1,0)</formula>
    </cfRule>
  </conditionalFormatting>
  <conditionalFormatting sqref="O30:P30">
    <cfRule type="expression" priority="57">
      <formula>IF($B$3="Industrie",1,0)</formula>
    </cfRule>
  </conditionalFormatting>
  <conditionalFormatting sqref="O33:P33">
    <cfRule type="expression" priority="56">
      <formula>IF($B$3="Industrie",1,0)</formula>
    </cfRule>
  </conditionalFormatting>
  <conditionalFormatting sqref="O36:P36">
    <cfRule type="expression" priority="61">
      <formula>IF($B$3="Industrie",1,0)</formula>
    </cfRule>
  </conditionalFormatting>
  <conditionalFormatting sqref="O39:P39">
    <cfRule type="expression" priority="60">
      <formula>IF($B$3="Industrie",1,0)</formula>
    </cfRule>
  </conditionalFormatting>
  <conditionalFormatting sqref="O42:P42">
    <cfRule type="expression" priority="59">
      <formula>IF($B$3="Industrie",1,0)</formula>
    </cfRule>
  </conditionalFormatting>
  <conditionalFormatting sqref="O45:P45">
    <cfRule type="expression" priority="14">
      <formula>IF($B$3="Industrie",1,0)</formula>
    </cfRule>
  </conditionalFormatting>
  <conditionalFormatting sqref="O48:P48">
    <cfRule type="expression" priority="4">
      <formula>IF($B$3="Industrie",1,0)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N45"/>
  <sheetViews>
    <sheetView showGridLines="0" zoomScaleNormal="100" zoomScaleSheetLayoutView="100" workbookViewId="0">
      <selection activeCell="G19" sqref="G19"/>
    </sheetView>
  </sheetViews>
  <sheetFormatPr baseColWidth="10" defaultColWidth="0" defaultRowHeight="12.75" customHeight="1" zeroHeight="1" x14ac:dyDescent="0.4"/>
  <cols>
    <col min="1" max="1" width="2.703125" style="35" customWidth="1"/>
    <col min="2" max="2" width="10.1171875" style="35" bestFit="1" customWidth="1"/>
    <col min="3" max="3" width="10.5859375" style="66" bestFit="1" customWidth="1"/>
    <col min="4" max="4" width="14" style="66" bestFit="1" customWidth="1"/>
    <col min="5" max="5" width="11.87890625" style="35" bestFit="1" customWidth="1"/>
    <col min="6" max="6" width="11.5859375" style="35" bestFit="1" customWidth="1"/>
    <col min="7" max="7" width="17.87890625" style="35" customWidth="1"/>
    <col min="8" max="8" width="9.1171875" style="35" bestFit="1" customWidth="1"/>
    <col min="9" max="9" width="12.41015625" style="35" bestFit="1" customWidth="1"/>
    <col min="10" max="10" width="9.1171875" style="35" bestFit="1" customWidth="1"/>
    <col min="11" max="11" width="2.703125" style="35" customWidth="1"/>
    <col min="12" max="14" width="0" style="35" hidden="1" customWidth="1"/>
    <col min="15" max="16384" width="11.41015625" style="35" hidden="1"/>
  </cols>
  <sheetData>
    <row r="1" spans="1:11" ht="13" thickBot="1" x14ac:dyDescent="0.45">
      <c r="A1" s="32"/>
      <c r="B1" s="32"/>
      <c r="C1" s="34"/>
      <c r="D1" s="34"/>
      <c r="E1" s="32"/>
      <c r="F1" s="32"/>
      <c r="G1" s="32"/>
      <c r="H1" s="32"/>
      <c r="I1" s="32"/>
      <c r="J1" s="32"/>
      <c r="K1" s="32"/>
    </row>
    <row r="2" spans="1:11" ht="15.7" thickBot="1" x14ac:dyDescent="0.45">
      <c r="A2" s="32"/>
      <c r="B2" s="220" t="s">
        <v>193</v>
      </c>
      <c r="C2" s="221"/>
      <c r="D2" s="221"/>
      <c r="E2" s="221"/>
      <c r="F2" s="221"/>
      <c r="G2" s="221"/>
      <c r="H2" s="221"/>
      <c r="I2" s="221"/>
      <c r="J2" s="222"/>
      <c r="K2" s="32"/>
    </row>
    <row r="3" spans="1:11" ht="13" thickBot="1" x14ac:dyDescent="0.45">
      <c r="A3" s="32"/>
      <c r="B3" s="32"/>
      <c r="C3" s="34"/>
      <c r="D3" s="34"/>
      <c r="E3" s="32"/>
      <c r="F3" s="32"/>
      <c r="G3" s="32"/>
      <c r="H3" s="32"/>
      <c r="I3" s="32"/>
      <c r="J3" s="32"/>
      <c r="K3" s="32"/>
    </row>
    <row r="4" spans="1:11" s="43" customFormat="1" ht="51" thickBot="1" x14ac:dyDescent="0.45">
      <c r="A4" s="36"/>
      <c r="B4" s="37" t="s">
        <v>17</v>
      </c>
      <c r="C4" s="37" t="s">
        <v>27</v>
      </c>
      <c r="D4" s="37" t="s">
        <v>194</v>
      </c>
      <c r="E4" s="38" t="s">
        <v>195</v>
      </c>
      <c r="F4" s="39" t="s">
        <v>196</v>
      </c>
      <c r="G4" s="40" t="s">
        <v>197</v>
      </c>
      <c r="H4" s="41" t="s">
        <v>198</v>
      </c>
      <c r="I4" s="40" t="s">
        <v>199</v>
      </c>
      <c r="J4" s="41" t="s">
        <v>198</v>
      </c>
      <c r="K4" s="42"/>
    </row>
    <row r="5" spans="1:11" ht="14.7" x14ac:dyDescent="0.4">
      <c r="A5" s="32"/>
      <c r="B5" s="44">
        <v>1313</v>
      </c>
      <c r="C5" s="44" t="s">
        <v>28</v>
      </c>
      <c r="D5" s="45" t="s">
        <v>200</v>
      </c>
      <c r="E5" s="46">
        <v>3</v>
      </c>
      <c r="F5" s="45">
        <v>15</v>
      </c>
      <c r="G5" s="47">
        <v>80</v>
      </c>
      <c r="H5" s="48">
        <v>0.3</v>
      </c>
      <c r="I5" s="49">
        <v>80</v>
      </c>
      <c r="J5" s="50">
        <v>0.2</v>
      </c>
      <c r="K5" s="32"/>
    </row>
    <row r="6" spans="1:11" ht="14.7" x14ac:dyDescent="0.4">
      <c r="A6" s="32"/>
      <c r="B6" s="51">
        <v>1314</v>
      </c>
      <c r="C6" s="51" t="s">
        <v>29</v>
      </c>
      <c r="D6" s="52" t="s">
        <v>200</v>
      </c>
      <c r="E6" s="53">
        <v>30</v>
      </c>
      <c r="F6" s="52">
        <v>80</v>
      </c>
      <c r="G6" s="54">
        <v>250</v>
      </c>
      <c r="H6" s="55">
        <v>0.2</v>
      </c>
      <c r="I6" s="54">
        <v>250</v>
      </c>
      <c r="J6" s="55">
        <v>0.1</v>
      </c>
      <c r="K6" s="32"/>
    </row>
    <row r="7" spans="1:11" ht="14.7" x14ac:dyDescent="0.4">
      <c r="A7" s="32"/>
      <c r="B7" s="51">
        <v>6396</v>
      </c>
      <c r="C7" s="51" t="s">
        <v>30</v>
      </c>
      <c r="D7" s="52" t="s">
        <v>200</v>
      </c>
      <c r="E7" s="53">
        <v>10</v>
      </c>
      <c r="F7" s="52">
        <v>20</v>
      </c>
      <c r="G7" s="54">
        <v>150</v>
      </c>
      <c r="H7" s="55">
        <v>0.2</v>
      </c>
      <c r="I7" s="54">
        <v>150</v>
      </c>
      <c r="J7" s="55">
        <v>0.1</v>
      </c>
      <c r="K7" s="32"/>
    </row>
    <row r="8" spans="1:11" ht="12.7" x14ac:dyDescent="0.4">
      <c r="A8" s="32"/>
      <c r="B8" s="51">
        <v>1305</v>
      </c>
      <c r="C8" s="51" t="s">
        <v>32</v>
      </c>
      <c r="D8" s="52" t="s">
        <v>201</v>
      </c>
      <c r="E8" s="53">
        <v>2</v>
      </c>
      <c r="F8" s="52">
        <v>15</v>
      </c>
      <c r="G8" s="54">
        <v>60</v>
      </c>
      <c r="H8" s="55">
        <v>0.3</v>
      </c>
      <c r="I8" s="54">
        <v>60</v>
      </c>
      <c r="J8" s="55">
        <v>0.2</v>
      </c>
      <c r="K8" s="32"/>
    </row>
    <row r="9" spans="1:11" ht="12.7" x14ac:dyDescent="0.4">
      <c r="A9" s="32"/>
      <c r="B9" s="56">
        <v>1319</v>
      </c>
      <c r="C9" s="56" t="s">
        <v>33</v>
      </c>
      <c r="D9" s="52" t="s">
        <v>202</v>
      </c>
      <c r="E9" s="53">
        <v>0.5</v>
      </c>
      <c r="F9" s="52">
        <v>6</v>
      </c>
      <c r="G9" s="57"/>
      <c r="H9" s="58"/>
      <c r="I9" s="54">
        <v>6</v>
      </c>
      <c r="J9" s="55">
        <v>0.1</v>
      </c>
      <c r="K9" s="32"/>
    </row>
    <row r="10" spans="1:11" ht="12.7" x14ac:dyDescent="0.4">
      <c r="A10" s="32"/>
      <c r="B10" s="51">
        <v>1551</v>
      </c>
      <c r="C10" s="51" t="s">
        <v>37</v>
      </c>
      <c r="D10" s="52" t="s">
        <v>202</v>
      </c>
      <c r="E10" s="53">
        <v>1</v>
      </c>
      <c r="F10" s="52">
        <v>6</v>
      </c>
      <c r="G10" s="57"/>
      <c r="H10" s="58"/>
      <c r="I10" s="54">
        <v>6</v>
      </c>
      <c r="J10" s="55">
        <v>0.2</v>
      </c>
      <c r="K10" s="32"/>
    </row>
    <row r="11" spans="1:11" ht="14.7" x14ac:dyDescent="0.4">
      <c r="A11" s="32"/>
      <c r="B11" s="56">
        <v>1335</v>
      </c>
      <c r="C11" s="56" t="s">
        <v>34</v>
      </c>
      <c r="D11" s="52" t="s">
        <v>203</v>
      </c>
      <c r="E11" s="53">
        <v>0.5</v>
      </c>
      <c r="F11" s="52">
        <v>6</v>
      </c>
      <c r="G11" s="57"/>
      <c r="H11" s="58"/>
      <c r="I11" s="54">
        <v>6</v>
      </c>
      <c r="J11" s="55">
        <v>0.1</v>
      </c>
      <c r="K11" s="32"/>
    </row>
    <row r="12" spans="1:11" ht="14.7" x14ac:dyDescent="0.4">
      <c r="A12" s="32"/>
      <c r="B12" s="56">
        <v>1339</v>
      </c>
      <c r="C12" s="56" t="s">
        <v>35</v>
      </c>
      <c r="D12" s="52" t="s">
        <v>204</v>
      </c>
      <c r="E12" s="53">
        <v>0.05</v>
      </c>
      <c r="F12" s="52">
        <v>1</v>
      </c>
      <c r="G12" s="57"/>
      <c r="H12" s="58"/>
      <c r="I12" s="54">
        <v>1</v>
      </c>
      <c r="J12" s="55">
        <v>0.2</v>
      </c>
      <c r="K12" s="32"/>
    </row>
    <row r="13" spans="1:11" ht="14.7" x14ac:dyDescent="0.4">
      <c r="A13" s="32"/>
      <c r="B13" s="56">
        <v>1340</v>
      </c>
      <c r="C13" s="56" t="s">
        <v>36</v>
      </c>
      <c r="D13" s="52" t="s">
        <v>205</v>
      </c>
      <c r="E13" s="53">
        <v>1</v>
      </c>
      <c r="F13" s="52">
        <v>5</v>
      </c>
      <c r="G13" s="57"/>
      <c r="H13" s="58"/>
      <c r="I13" s="54">
        <v>5</v>
      </c>
      <c r="J13" s="55">
        <v>0.2</v>
      </c>
      <c r="K13" s="32"/>
    </row>
    <row r="14" spans="1:11" ht="12.7" x14ac:dyDescent="0.4">
      <c r="A14" s="32"/>
      <c r="B14" s="51">
        <v>1350</v>
      </c>
      <c r="C14" s="51" t="s">
        <v>38</v>
      </c>
      <c r="D14" s="52" t="s">
        <v>206</v>
      </c>
      <c r="E14" s="53">
        <v>0.05</v>
      </c>
      <c r="F14" s="52">
        <v>1</v>
      </c>
      <c r="G14" s="57"/>
      <c r="H14" s="58"/>
      <c r="I14" s="54">
        <v>1</v>
      </c>
      <c r="J14" s="55">
        <v>0.2</v>
      </c>
      <c r="K14" s="32"/>
    </row>
    <row r="15" spans="1:11" ht="12.7" x14ac:dyDescent="0.4">
      <c r="A15" s="32"/>
      <c r="B15" s="51">
        <v>1369</v>
      </c>
      <c r="C15" s="51" t="s">
        <v>40</v>
      </c>
      <c r="D15" s="59" t="s">
        <v>201</v>
      </c>
      <c r="E15" s="53">
        <v>5.0000000000000001E-3</v>
      </c>
      <c r="F15" s="52">
        <v>0.5</v>
      </c>
      <c r="G15" s="54">
        <v>1</v>
      </c>
      <c r="H15" s="55">
        <v>0.6</v>
      </c>
      <c r="I15" s="54">
        <v>1</v>
      </c>
      <c r="J15" s="55">
        <v>0.3</v>
      </c>
      <c r="K15" s="32"/>
    </row>
    <row r="16" spans="1:11" ht="12.7" x14ac:dyDescent="0.4">
      <c r="A16" s="32"/>
      <c r="B16" s="51">
        <v>1388</v>
      </c>
      <c r="C16" s="51" t="s">
        <v>41</v>
      </c>
      <c r="D16" s="59" t="s">
        <v>201</v>
      </c>
      <c r="E16" s="53">
        <v>1E-3</v>
      </c>
      <c r="F16" s="52">
        <v>0.5</v>
      </c>
      <c r="G16" s="54">
        <v>1</v>
      </c>
      <c r="H16" s="55">
        <v>0.6</v>
      </c>
      <c r="I16" s="54">
        <v>1</v>
      </c>
      <c r="J16" s="55">
        <v>0.3</v>
      </c>
      <c r="K16" s="32"/>
    </row>
    <row r="17" spans="1:11" ht="12.7" x14ac:dyDescent="0.4">
      <c r="A17" s="32"/>
      <c r="B17" s="51">
        <v>1389</v>
      </c>
      <c r="C17" s="51" t="s">
        <v>42</v>
      </c>
      <c r="D17" s="59" t="s">
        <v>201</v>
      </c>
      <c r="E17" s="53">
        <v>5.0000000000000001E-3</v>
      </c>
      <c r="F17" s="52">
        <v>0.5</v>
      </c>
      <c r="G17" s="54">
        <v>1</v>
      </c>
      <c r="H17" s="55">
        <v>0.6</v>
      </c>
      <c r="I17" s="54">
        <v>1</v>
      </c>
      <c r="J17" s="55">
        <v>0.3</v>
      </c>
      <c r="K17" s="32"/>
    </row>
    <row r="18" spans="1:11" ht="12.7" x14ac:dyDescent="0.4">
      <c r="A18" s="32"/>
      <c r="B18" s="51">
        <v>1392</v>
      </c>
      <c r="C18" s="51" t="s">
        <v>43</v>
      </c>
      <c r="D18" s="59" t="s">
        <v>201</v>
      </c>
      <c r="E18" s="53">
        <v>5.0000000000000001E-3</v>
      </c>
      <c r="F18" s="52">
        <v>0.5</v>
      </c>
      <c r="G18" s="54">
        <v>1</v>
      </c>
      <c r="H18" s="55">
        <v>0.6</v>
      </c>
      <c r="I18" s="54">
        <v>1</v>
      </c>
      <c r="J18" s="55">
        <v>0.3</v>
      </c>
      <c r="K18" s="32"/>
    </row>
    <row r="19" spans="1:11" ht="12.7" x14ac:dyDescent="0.4">
      <c r="A19" s="32"/>
      <c r="B19" s="51">
        <v>1387</v>
      </c>
      <c r="C19" s="51" t="s">
        <v>44</v>
      </c>
      <c r="D19" s="59" t="s">
        <v>201</v>
      </c>
      <c r="E19" s="53">
        <v>2.0000000000000001E-4</v>
      </c>
      <c r="F19" s="52">
        <v>5.0000000000000001E-3</v>
      </c>
      <c r="G19" s="54">
        <v>0.01</v>
      </c>
      <c r="H19" s="55">
        <v>0.6</v>
      </c>
      <c r="I19" s="54">
        <v>0.01</v>
      </c>
      <c r="J19" s="55">
        <v>0.3</v>
      </c>
      <c r="K19" s="32"/>
    </row>
    <row r="20" spans="1:11" ht="12.7" x14ac:dyDescent="0.4">
      <c r="A20" s="32"/>
      <c r="B20" s="51">
        <v>1386</v>
      </c>
      <c r="C20" s="51" t="s">
        <v>45</v>
      </c>
      <c r="D20" s="59" t="s">
        <v>201</v>
      </c>
      <c r="E20" s="53">
        <v>5.0000000000000001E-3</v>
      </c>
      <c r="F20" s="52">
        <v>0.5</v>
      </c>
      <c r="G20" s="54">
        <v>1</v>
      </c>
      <c r="H20" s="55">
        <v>0.6</v>
      </c>
      <c r="I20" s="54">
        <v>1</v>
      </c>
      <c r="J20" s="55">
        <v>0.3</v>
      </c>
      <c r="K20" s="32"/>
    </row>
    <row r="21" spans="1:11" ht="12.7" x14ac:dyDescent="0.4">
      <c r="A21" s="32"/>
      <c r="B21" s="51">
        <v>1382</v>
      </c>
      <c r="C21" s="51" t="s">
        <v>46</v>
      </c>
      <c r="D21" s="59" t="s">
        <v>201</v>
      </c>
      <c r="E21" s="53">
        <v>2E-3</v>
      </c>
      <c r="F21" s="52">
        <v>0.5</v>
      </c>
      <c r="G21" s="54">
        <v>1</v>
      </c>
      <c r="H21" s="55">
        <v>0.6</v>
      </c>
      <c r="I21" s="54">
        <v>1</v>
      </c>
      <c r="J21" s="55">
        <v>0.3</v>
      </c>
      <c r="K21" s="32"/>
    </row>
    <row r="22" spans="1:11" ht="12.7" x14ac:dyDescent="0.4">
      <c r="A22" s="32"/>
      <c r="B22" s="51">
        <v>1383</v>
      </c>
      <c r="C22" s="51" t="s">
        <v>47</v>
      </c>
      <c r="D22" s="59" t="s">
        <v>201</v>
      </c>
      <c r="E22" s="53">
        <v>5.0000000000000001E-3</v>
      </c>
      <c r="F22" s="52">
        <v>0.5</v>
      </c>
      <c r="G22" s="54">
        <v>1</v>
      </c>
      <c r="H22" s="55">
        <v>0.6</v>
      </c>
      <c r="I22" s="54">
        <v>1</v>
      </c>
      <c r="J22" s="55">
        <v>0.3</v>
      </c>
      <c r="K22" s="32"/>
    </row>
    <row r="23" spans="1:11" ht="12.7" x14ac:dyDescent="0.4">
      <c r="A23" s="32"/>
      <c r="B23" s="51">
        <v>1106</v>
      </c>
      <c r="C23" s="51" t="s">
        <v>39</v>
      </c>
      <c r="D23" s="59" t="s">
        <v>201</v>
      </c>
      <c r="E23" s="53">
        <v>0.01</v>
      </c>
      <c r="F23" s="52">
        <v>0.05</v>
      </c>
      <c r="G23" s="54">
        <v>0.5</v>
      </c>
      <c r="H23" s="55">
        <v>0.6</v>
      </c>
      <c r="I23" s="54">
        <v>0.5</v>
      </c>
      <c r="J23" s="55">
        <v>0.3</v>
      </c>
      <c r="K23" s="32"/>
    </row>
    <row r="24" spans="1:11" ht="13" thickBot="1" x14ac:dyDescent="0.45">
      <c r="A24" s="32"/>
      <c r="B24" s="60">
        <v>1841</v>
      </c>
      <c r="C24" s="60" t="s">
        <v>31</v>
      </c>
      <c r="D24" s="61" t="s">
        <v>201</v>
      </c>
      <c r="E24" s="62">
        <v>0.3</v>
      </c>
      <c r="F24" s="63">
        <v>5</v>
      </c>
      <c r="G24" s="64">
        <v>15</v>
      </c>
      <c r="H24" s="65">
        <v>0.3</v>
      </c>
      <c r="I24" s="64">
        <v>15</v>
      </c>
      <c r="J24" s="65">
        <v>0.1</v>
      </c>
      <c r="K24" s="32"/>
    </row>
    <row r="25" spans="1:11" ht="13" thickBot="1" x14ac:dyDescent="0.45">
      <c r="A25" s="32"/>
      <c r="B25" s="60"/>
      <c r="C25" s="60" t="s">
        <v>48</v>
      </c>
      <c r="D25" s="61"/>
      <c r="E25" s="62"/>
      <c r="F25" s="63"/>
      <c r="G25" s="64"/>
      <c r="H25" s="65">
        <v>0.2</v>
      </c>
      <c r="I25" s="64"/>
      <c r="J25" s="65">
        <v>0.05</v>
      </c>
      <c r="K25" s="32"/>
    </row>
    <row r="26" spans="1:11" ht="12.75" customHeight="1" x14ac:dyDescent="0.4">
      <c r="A26" s="32"/>
      <c r="B26" s="223" t="s">
        <v>207</v>
      </c>
      <c r="C26" s="223"/>
      <c r="D26" s="223"/>
      <c r="E26" s="223"/>
      <c r="F26" s="223"/>
      <c r="G26" s="223"/>
      <c r="H26" s="223"/>
      <c r="I26" s="223"/>
      <c r="J26" s="223"/>
      <c r="K26" s="32"/>
    </row>
    <row r="27" spans="1:11" ht="12.7" x14ac:dyDescent="0.4">
      <c r="A27" s="32"/>
      <c r="B27" s="223"/>
      <c r="C27" s="223"/>
      <c r="D27" s="223"/>
      <c r="E27" s="223"/>
      <c r="F27" s="223"/>
      <c r="G27" s="223"/>
      <c r="H27" s="223"/>
      <c r="I27" s="223"/>
      <c r="J27" s="223"/>
      <c r="K27" s="32"/>
    </row>
    <row r="35" spans="4:9" ht="12.7" hidden="1" x14ac:dyDescent="0.4">
      <c r="D35" s="224"/>
      <c r="E35" s="225"/>
      <c r="F35" s="225"/>
      <c r="G35" s="225"/>
      <c r="H35" s="225"/>
      <c r="I35" s="225"/>
    </row>
    <row r="36" spans="4:9" ht="12.7" hidden="1" x14ac:dyDescent="0.4">
      <c r="D36" s="225"/>
      <c r="E36" s="225"/>
      <c r="F36" s="225"/>
      <c r="G36" s="225"/>
      <c r="H36" s="225"/>
      <c r="I36" s="225"/>
    </row>
    <row r="37" spans="4:9" ht="12.7" hidden="1" x14ac:dyDescent="0.4">
      <c r="D37" s="225"/>
      <c r="E37" s="225"/>
      <c r="F37" s="225"/>
      <c r="G37" s="225"/>
      <c r="H37" s="225"/>
      <c r="I37" s="225"/>
    </row>
    <row r="38" spans="4:9" ht="12.7" hidden="1" x14ac:dyDescent="0.4">
      <c r="D38" s="225"/>
      <c r="E38" s="225"/>
      <c r="F38" s="225"/>
      <c r="G38" s="225"/>
      <c r="H38" s="225"/>
      <c r="I38" s="225"/>
    </row>
    <row r="39" spans="4:9" ht="12.7" hidden="1" x14ac:dyDescent="0.4">
      <c r="D39" s="225"/>
      <c r="E39" s="225"/>
      <c r="F39" s="225"/>
      <c r="G39" s="225"/>
      <c r="H39" s="225"/>
      <c r="I39" s="225"/>
    </row>
    <row r="40" spans="4:9" ht="12.7" hidden="1" x14ac:dyDescent="0.4">
      <c r="D40" s="225"/>
      <c r="E40" s="225"/>
      <c r="F40" s="225"/>
      <c r="G40" s="225"/>
      <c r="H40" s="225"/>
      <c r="I40" s="225"/>
    </row>
    <row r="41" spans="4:9" ht="12.7" hidden="1" x14ac:dyDescent="0.4">
      <c r="D41" s="225"/>
      <c r="E41" s="225"/>
      <c r="F41" s="225"/>
      <c r="G41" s="225"/>
      <c r="H41" s="225"/>
      <c r="I41" s="225"/>
    </row>
    <row r="42" spans="4:9" ht="12.7" hidden="1" x14ac:dyDescent="0.4">
      <c r="D42" s="225"/>
      <c r="E42" s="225"/>
      <c r="F42" s="225"/>
      <c r="G42" s="225"/>
      <c r="H42" s="225"/>
      <c r="I42" s="225"/>
    </row>
    <row r="43" spans="4:9" ht="12.7" hidden="1" x14ac:dyDescent="0.4">
      <c r="D43" s="225"/>
      <c r="E43" s="225"/>
      <c r="F43" s="225"/>
      <c r="G43" s="225"/>
      <c r="H43" s="225"/>
      <c r="I43" s="225"/>
    </row>
    <row r="44" spans="4:9" ht="12.7" hidden="1" x14ac:dyDescent="0.4">
      <c r="D44" s="225"/>
      <c r="E44" s="225"/>
      <c r="F44" s="225"/>
      <c r="G44" s="225"/>
      <c r="H44" s="225"/>
      <c r="I44" s="225"/>
    </row>
    <row r="45" spans="4:9" ht="12.7" hidden="1" x14ac:dyDescent="0.4">
      <c r="D45" s="225"/>
      <c r="E45" s="225"/>
      <c r="F45" s="225"/>
      <c r="G45" s="225"/>
      <c r="H45" s="225"/>
      <c r="I45" s="225"/>
    </row>
  </sheetData>
  <mergeCells count="3">
    <mergeCell ref="B2:J2"/>
    <mergeCell ref="B26:J27"/>
    <mergeCell ref="D35:I45"/>
  </mergeCells>
  <pageMargins left="0.78740157499999996" right="0.78740157499999996" top="0.984251969" bottom="0.984251969" header="0.4921259845" footer="0.4921259845"/>
  <pageSetup paperSize="9" scale="73"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K21"/>
  <sheetViews>
    <sheetView showGridLines="0" zoomScaleNormal="100" zoomScaleSheetLayoutView="100" workbookViewId="0">
      <selection activeCell="D14" sqref="D14"/>
    </sheetView>
  </sheetViews>
  <sheetFormatPr baseColWidth="10" defaultColWidth="0" defaultRowHeight="12.75" customHeight="1" zeroHeight="1" x14ac:dyDescent="0.4"/>
  <cols>
    <col min="1" max="1" width="2.703125" style="35" customWidth="1"/>
    <col min="2" max="2" width="8.703125" style="35" bestFit="1" customWidth="1"/>
    <col min="3" max="3" width="26.5859375" style="35" bestFit="1" customWidth="1"/>
    <col min="4" max="4" width="19" style="35" customWidth="1"/>
    <col min="5" max="5" width="13" style="88" customWidth="1"/>
    <col min="6" max="6" width="2.703125" style="35" customWidth="1"/>
    <col min="7" max="7" width="12.1171875" style="35" hidden="1" customWidth="1"/>
    <col min="8" max="11" width="0" style="35" hidden="1" customWidth="1"/>
    <col min="12" max="16384" width="11.41015625" style="35" hidden="1"/>
  </cols>
  <sheetData>
    <row r="1" spans="1:6" ht="13" thickBot="1" x14ac:dyDescent="0.45">
      <c r="A1" s="32"/>
      <c r="B1" s="32"/>
      <c r="C1" s="32"/>
      <c r="D1" s="32"/>
      <c r="E1" s="67"/>
      <c r="F1" s="32"/>
    </row>
    <row r="2" spans="1:6" ht="15.7" thickBot="1" x14ac:dyDescent="0.45">
      <c r="A2" s="32"/>
      <c r="B2" s="220" t="s">
        <v>208</v>
      </c>
      <c r="C2" s="221"/>
      <c r="D2" s="221"/>
      <c r="E2" s="222"/>
      <c r="F2" s="68"/>
    </row>
    <row r="3" spans="1:6" ht="13" thickBot="1" x14ac:dyDescent="0.45">
      <c r="A3" s="32"/>
      <c r="B3" s="32"/>
      <c r="C3" s="32"/>
      <c r="D3" s="32"/>
      <c r="E3" s="67"/>
      <c r="F3" s="32"/>
    </row>
    <row r="4" spans="1:6" s="43" customFormat="1" ht="51" thickBot="1" x14ac:dyDescent="0.45">
      <c r="A4" s="36"/>
      <c r="B4" s="37" t="s">
        <v>17</v>
      </c>
      <c r="C4" s="69" t="s">
        <v>27</v>
      </c>
      <c r="D4" s="69" t="s">
        <v>195</v>
      </c>
      <c r="E4" s="70" t="s">
        <v>209</v>
      </c>
      <c r="F4" s="36"/>
    </row>
    <row r="5" spans="1:6" ht="20.100000000000001" customHeight="1" x14ac:dyDescent="0.4">
      <c r="A5" s="32"/>
      <c r="B5" s="71">
        <v>1458</v>
      </c>
      <c r="C5" s="72" t="s">
        <v>210</v>
      </c>
      <c r="D5" s="73" t="s">
        <v>211</v>
      </c>
      <c r="E5" s="74">
        <v>100</v>
      </c>
      <c r="F5" s="32"/>
    </row>
    <row r="6" spans="1:6" ht="20.100000000000001" customHeight="1" x14ac:dyDescent="0.4">
      <c r="A6" s="32"/>
      <c r="B6" s="75">
        <v>1114</v>
      </c>
      <c r="C6" s="76" t="s">
        <v>212</v>
      </c>
      <c r="D6" s="77" t="s">
        <v>213</v>
      </c>
      <c r="E6" s="78">
        <v>10</v>
      </c>
      <c r="F6" s="32"/>
    </row>
    <row r="7" spans="1:6" ht="20.100000000000001" customHeight="1" x14ac:dyDescent="0.4">
      <c r="A7" s="32"/>
      <c r="B7" s="75">
        <v>1115</v>
      </c>
      <c r="C7" s="76" t="s">
        <v>214</v>
      </c>
      <c r="D7" s="77" t="s">
        <v>211</v>
      </c>
      <c r="E7" s="78">
        <v>100</v>
      </c>
      <c r="F7" s="32"/>
    </row>
    <row r="8" spans="1:6" ht="20.100000000000001" customHeight="1" x14ac:dyDescent="0.4">
      <c r="A8" s="32"/>
      <c r="B8" s="75">
        <v>1116</v>
      </c>
      <c r="C8" s="76" t="s">
        <v>215</v>
      </c>
      <c r="D8" s="77" t="s">
        <v>216</v>
      </c>
      <c r="E8" s="78">
        <v>100</v>
      </c>
      <c r="F8" s="32"/>
    </row>
    <row r="9" spans="1:6" ht="20.100000000000001" customHeight="1" x14ac:dyDescent="0.4">
      <c r="A9" s="32"/>
      <c r="B9" s="75">
        <v>1117</v>
      </c>
      <c r="C9" s="76" t="s">
        <v>217</v>
      </c>
      <c r="D9" s="77" t="s">
        <v>216</v>
      </c>
      <c r="E9" s="78">
        <v>100</v>
      </c>
      <c r="F9" s="32"/>
    </row>
    <row r="10" spans="1:6" ht="20.100000000000001" customHeight="1" x14ac:dyDescent="0.4">
      <c r="A10" s="32"/>
      <c r="B10" s="75">
        <v>1118</v>
      </c>
      <c r="C10" s="76" t="s">
        <v>218</v>
      </c>
      <c r="D10" s="77" t="s">
        <v>216</v>
      </c>
      <c r="E10" s="78">
        <v>1000</v>
      </c>
      <c r="F10" s="32"/>
    </row>
    <row r="11" spans="1:6" ht="20.100000000000001" customHeight="1" x14ac:dyDescent="0.4">
      <c r="A11" s="32"/>
      <c r="B11" s="75">
        <v>6616</v>
      </c>
      <c r="C11" s="76" t="s">
        <v>219</v>
      </c>
      <c r="D11" s="77" t="s">
        <v>213</v>
      </c>
      <c r="E11" s="78">
        <v>10</v>
      </c>
      <c r="F11" s="32"/>
    </row>
    <row r="12" spans="1:6" ht="20.100000000000001" customHeight="1" x14ac:dyDescent="0.4">
      <c r="A12" s="32"/>
      <c r="B12" s="75">
        <v>1497</v>
      </c>
      <c r="C12" s="76" t="s">
        <v>220</v>
      </c>
      <c r="D12" s="77" t="s">
        <v>213</v>
      </c>
      <c r="E12" s="78">
        <v>10</v>
      </c>
      <c r="F12" s="32"/>
    </row>
    <row r="13" spans="1:6" ht="20.100000000000001" customHeight="1" x14ac:dyDescent="0.4">
      <c r="A13" s="32"/>
      <c r="B13" s="75">
        <v>1191</v>
      </c>
      <c r="C13" s="76" t="s">
        <v>221</v>
      </c>
      <c r="D13" s="77" t="s">
        <v>211</v>
      </c>
      <c r="E13" s="78">
        <v>100</v>
      </c>
      <c r="F13" s="32"/>
    </row>
    <row r="14" spans="1:6" ht="20.100000000000001" customHeight="1" x14ac:dyDescent="0.4">
      <c r="A14" s="32"/>
      <c r="B14" s="79">
        <v>1204</v>
      </c>
      <c r="C14" s="80" t="s">
        <v>222</v>
      </c>
      <c r="D14" s="77" t="s">
        <v>216</v>
      </c>
      <c r="E14" s="78">
        <v>1000</v>
      </c>
      <c r="F14" s="32"/>
    </row>
    <row r="15" spans="1:6" ht="20.100000000000001" customHeight="1" x14ac:dyDescent="0.4">
      <c r="A15" s="32"/>
      <c r="B15" s="79">
        <v>1517</v>
      </c>
      <c r="C15" s="80" t="s">
        <v>223</v>
      </c>
      <c r="D15" s="77" t="s">
        <v>224</v>
      </c>
      <c r="E15" s="78">
        <v>10</v>
      </c>
      <c r="F15" s="32"/>
    </row>
    <row r="16" spans="1:6" ht="20.100000000000001" customHeight="1" x14ac:dyDescent="0.4">
      <c r="A16" s="32"/>
      <c r="B16" s="79">
        <v>6598</v>
      </c>
      <c r="C16" s="80" t="s">
        <v>225</v>
      </c>
      <c r="D16" s="77" t="s">
        <v>226</v>
      </c>
      <c r="E16" s="78">
        <v>50</v>
      </c>
      <c r="F16" s="32"/>
    </row>
    <row r="17" spans="1:6" s="81" customFormat="1" ht="20.100000000000001" customHeight="1" x14ac:dyDescent="0.4">
      <c r="A17" s="33"/>
      <c r="B17" s="79">
        <v>6600</v>
      </c>
      <c r="C17" s="80" t="s">
        <v>227</v>
      </c>
      <c r="D17" s="77" t="s">
        <v>226</v>
      </c>
      <c r="E17" s="78">
        <v>100</v>
      </c>
      <c r="F17" s="33"/>
    </row>
    <row r="18" spans="1:6" ht="20.100000000000001" customHeight="1" x14ac:dyDescent="0.4">
      <c r="A18" s="32"/>
      <c r="B18" s="79">
        <v>1278</v>
      </c>
      <c r="C18" s="80" t="s">
        <v>228</v>
      </c>
      <c r="D18" s="77" t="s">
        <v>229</v>
      </c>
      <c r="E18" s="78">
        <v>10</v>
      </c>
      <c r="F18" s="32"/>
    </row>
    <row r="19" spans="1:6" ht="20.100000000000001" customHeight="1" x14ac:dyDescent="0.4">
      <c r="A19" s="32"/>
      <c r="B19" s="79">
        <v>2879</v>
      </c>
      <c r="C19" s="80" t="s">
        <v>230</v>
      </c>
      <c r="D19" s="77" t="s">
        <v>231</v>
      </c>
      <c r="E19" s="78">
        <v>1000</v>
      </c>
      <c r="F19" s="32"/>
    </row>
    <row r="20" spans="1:6" ht="20.100000000000001" customHeight="1" thickBot="1" x14ac:dyDescent="0.45">
      <c r="A20" s="32"/>
      <c r="B20" s="82">
        <v>1780</v>
      </c>
      <c r="C20" s="83" t="s">
        <v>232</v>
      </c>
      <c r="D20" s="84" t="s">
        <v>233</v>
      </c>
      <c r="E20" s="85">
        <v>10</v>
      </c>
      <c r="F20" s="32"/>
    </row>
    <row r="21" spans="1:6" ht="12.7" x14ac:dyDescent="0.4">
      <c r="A21" s="32"/>
      <c r="B21" s="32"/>
      <c r="C21" s="86"/>
      <c r="D21" s="34"/>
      <c r="E21" s="87"/>
      <c r="F21" s="32"/>
    </row>
  </sheetData>
  <mergeCells count="1">
    <mergeCell ref="B2:E2"/>
  </mergeCells>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9ED2B215C6A64A8EEA6A4A280DADE5" ma:contentTypeVersion="11" ma:contentTypeDescription="Create a new document." ma:contentTypeScope="" ma:versionID="3888bf875947002d9437d5c56d07b5d3">
  <xsd:schema xmlns:xsd="http://www.w3.org/2001/XMLSchema" xmlns:xs="http://www.w3.org/2001/XMLSchema" xmlns:p="http://schemas.microsoft.com/office/2006/metadata/properties" xmlns:ns2="81251141-7599-4081-9962-8622873f55aa" xmlns:ns3="afd5fb63-b61f-423b-93e7-958e038eacd2" targetNamespace="http://schemas.microsoft.com/office/2006/metadata/properties" ma:root="true" ma:fieldsID="047a8574d06dd2c3496ab08796c0e7b5" ns2:_="" ns3:_="">
    <xsd:import namespace="81251141-7599-4081-9962-8622873f55aa"/>
    <xsd:import namespace="afd5fb63-b61f-423b-93e7-958e038ea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51141-7599-4081-9962-8622873f55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5fb63-b61f-423b-93e7-958e038eacd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702087-7E88-4AF3-B693-D27B95F8995C}">
  <ds:schemaRefs>
    <ds:schemaRef ds:uri="http://schemas.microsoft.com/sharepoint/v3/contenttype/forms"/>
  </ds:schemaRefs>
</ds:datastoreItem>
</file>

<file path=customXml/itemProps2.xml><?xml version="1.0" encoding="utf-8"?>
<ds:datastoreItem xmlns:ds="http://schemas.openxmlformats.org/officeDocument/2006/customXml" ds:itemID="{AA52DDF1-DB9E-4C0C-9E16-F265EDFF44E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2814875-A1EC-46C5-A2DA-1FD958EE2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51141-7599-4081-9962-8622873f55aa"/>
    <ds:schemaRef ds:uri="afd5fb63-b61f-423b-93e7-958e038eac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12</vt:i4>
      </vt:variant>
    </vt:vector>
  </HeadingPairs>
  <TitlesOfParts>
    <vt:vector size="17" baseType="lpstr">
      <vt:lpstr>STEU_Point</vt:lpstr>
      <vt:lpstr>TAB_Critères</vt:lpstr>
      <vt:lpstr>PARAM</vt:lpstr>
      <vt:lpstr>SeuilsComparaison-EMT</vt:lpstr>
      <vt:lpstr>LimitequantificationSDE</vt:lpstr>
      <vt:lpstr>CODE_SANDRE_3</vt:lpstr>
      <vt:lpstr>CODE_SANDRE_SCL</vt:lpstr>
      <vt:lpstr>CODE_SANDRE_STEU</vt:lpstr>
      <vt:lpstr>EQUIPEMENT_PREL</vt:lpstr>
      <vt:lpstr>EQUIPEMENT_Q</vt:lpstr>
      <vt:lpstr>LISTE_1</vt:lpstr>
      <vt:lpstr>LISTE_2</vt:lpstr>
      <vt:lpstr>LISTE_3</vt:lpstr>
      <vt:lpstr>LISTE_4</vt:lpstr>
      <vt:lpstr>LISTE_5</vt:lpstr>
      <vt:lpstr>LimitequantificationSDE!Print_Area</vt:lpstr>
      <vt:lpstr>'SeuilsComparaison-EMT'!Print_Area</vt:lpstr>
    </vt:vector>
  </TitlesOfParts>
  <Manager/>
  <Company>Agence de l'eau Loire-Bretagne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PREVOST Benoit</dc:creator>
  <cp:keywords/>
  <dc:description/>
  <cp:lastModifiedBy>Nicolas Dhuygelaere</cp:lastModifiedBy>
  <cp:revision/>
  <dcterms:created xsi:type="dcterms:W3CDTF">2022-12-06T13:32:43Z</dcterms:created>
  <dcterms:modified xsi:type="dcterms:W3CDTF">2025-06-04T07:45:12Z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0x010100B79ED2B215C6A64A8EEA6A4A280DADE5</vt:lpwstr>
  </property>
</Properties>
</file>