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he\Dropbox\PSY_RMstudent_materials\Unit4\"/>
    </mc:Choice>
  </mc:AlternateContent>
  <bookViews>
    <workbookView xWindow="240" yWindow="258" windowWidth="13260" windowHeight="8028" xr2:uid="{00000000-000D-0000-FFFF-FFFF00000000}"/>
  </bookViews>
  <sheets>
    <sheet name="SLR" sheetId="1" r:id="rId1"/>
    <sheet name="CORR" sheetId="9" r:id="rId2"/>
  </sheets>
  <calcPr calcId="171027"/>
</workbook>
</file>

<file path=xl/calcChain.xml><?xml version="1.0" encoding="utf-8"?>
<calcChain xmlns="http://schemas.openxmlformats.org/spreadsheetml/2006/main">
  <c r="C103" i="9" l="1"/>
  <c r="E98" i="9" s="1"/>
  <c r="B103" i="9"/>
  <c r="D48" i="9" s="1"/>
  <c r="C102" i="9"/>
  <c r="B102" i="9"/>
  <c r="E101" i="9"/>
  <c r="E99" i="9"/>
  <c r="E97" i="9"/>
  <c r="E95" i="9"/>
  <c r="E93" i="9"/>
  <c r="E91" i="9"/>
  <c r="E87" i="9"/>
  <c r="E86" i="9"/>
  <c r="E83" i="9"/>
  <c r="E82" i="9"/>
  <c r="E81" i="9"/>
  <c r="E79" i="9"/>
  <c r="E78" i="9"/>
  <c r="E77" i="9"/>
  <c r="E75" i="9"/>
  <c r="E74" i="9"/>
  <c r="E73" i="9"/>
  <c r="E71" i="9"/>
  <c r="E70" i="9"/>
  <c r="E69" i="9"/>
  <c r="E67" i="9"/>
  <c r="E66" i="9"/>
  <c r="E65" i="9"/>
  <c r="E63" i="9"/>
  <c r="E62" i="9"/>
  <c r="E61" i="9"/>
  <c r="E59" i="9"/>
  <c r="E58" i="9"/>
  <c r="E57" i="9"/>
  <c r="E55" i="9"/>
  <c r="E54" i="9"/>
  <c r="E53" i="9"/>
  <c r="E51" i="9"/>
  <c r="E50" i="9"/>
  <c r="E49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42" i="9" l="1"/>
  <c r="F42" i="9" s="1"/>
  <c r="D70" i="9"/>
  <c r="F70" i="9" s="1"/>
  <c r="D6" i="9"/>
  <c r="F6" i="9" s="1"/>
  <c r="D14" i="9"/>
  <c r="F14" i="9" s="1"/>
  <c r="D22" i="9"/>
  <c r="F22" i="9" s="1"/>
  <c r="D30" i="9"/>
  <c r="F30" i="9" s="1"/>
  <c r="D38" i="9"/>
  <c r="F38" i="9" s="1"/>
  <c r="D46" i="9"/>
  <c r="F46" i="9" s="1"/>
  <c r="D52" i="9"/>
  <c r="E85" i="9"/>
  <c r="E89" i="9"/>
  <c r="D94" i="9"/>
  <c r="D98" i="9"/>
  <c r="F98" i="9" s="1"/>
  <c r="D10" i="9"/>
  <c r="F10" i="9" s="1"/>
  <c r="D26" i="9"/>
  <c r="F26" i="9" s="1"/>
  <c r="D8" i="9"/>
  <c r="F8" i="9" s="1"/>
  <c r="D24" i="9"/>
  <c r="F24" i="9" s="1"/>
  <c r="D4" i="9"/>
  <c r="F4" i="9" s="1"/>
  <c r="D12" i="9"/>
  <c r="F12" i="9" s="1"/>
  <c r="D20" i="9"/>
  <c r="F20" i="9" s="1"/>
  <c r="D28" i="9"/>
  <c r="F28" i="9" s="1"/>
  <c r="D36" i="9"/>
  <c r="F36" i="9" s="1"/>
  <c r="D44" i="9"/>
  <c r="F44" i="9" s="1"/>
  <c r="D50" i="9"/>
  <c r="F50" i="9" s="1"/>
  <c r="D58" i="9"/>
  <c r="F58" i="9" s="1"/>
  <c r="D78" i="9"/>
  <c r="F78" i="9" s="1"/>
  <c r="D82" i="9"/>
  <c r="F82" i="9" s="1"/>
  <c r="D86" i="9"/>
  <c r="F86" i="9" s="1"/>
  <c r="E90" i="9"/>
  <c r="E94" i="9"/>
  <c r="E100" i="9"/>
  <c r="D2" i="9"/>
  <c r="F2" i="9" s="1"/>
  <c r="D18" i="9"/>
  <c r="F18" i="9" s="1"/>
  <c r="D34" i="9"/>
  <c r="F34" i="9" s="1"/>
  <c r="D62" i="9"/>
  <c r="F62" i="9" s="1"/>
  <c r="D66" i="9"/>
  <c r="F66" i="9" s="1"/>
  <c r="D16" i="9"/>
  <c r="F16" i="9" s="1"/>
  <c r="D32" i="9"/>
  <c r="F32" i="9" s="1"/>
  <c r="D40" i="9"/>
  <c r="F40" i="9" s="1"/>
  <c r="D101" i="9"/>
  <c r="F101" i="9" s="1"/>
  <c r="D97" i="9"/>
  <c r="F97" i="9" s="1"/>
  <c r="D93" i="9"/>
  <c r="F93" i="9" s="1"/>
  <c r="D89" i="9"/>
  <c r="F89" i="9" s="1"/>
  <c r="D85" i="9"/>
  <c r="F85" i="9" s="1"/>
  <c r="D81" i="9"/>
  <c r="F81" i="9" s="1"/>
  <c r="D77" i="9"/>
  <c r="F77" i="9" s="1"/>
  <c r="D73" i="9"/>
  <c r="F73" i="9" s="1"/>
  <c r="D69" i="9"/>
  <c r="F69" i="9" s="1"/>
  <c r="D65" i="9"/>
  <c r="F65" i="9" s="1"/>
  <c r="D61" i="9"/>
  <c r="F61" i="9" s="1"/>
  <c r="D57" i="9"/>
  <c r="F57" i="9" s="1"/>
  <c r="D53" i="9"/>
  <c r="F53" i="9" s="1"/>
  <c r="D49" i="9"/>
  <c r="F49" i="9" s="1"/>
  <c r="D45" i="9"/>
  <c r="F45" i="9" s="1"/>
  <c r="D41" i="9"/>
  <c r="F41" i="9" s="1"/>
  <c r="D37" i="9"/>
  <c r="F37" i="9" s="1"/>
  <c r="D33" i="9"/>
  <c r="F33" i="9" s="1"/>
  <c r="D29" i="9"/>
  <c r="F29" i="9" s="1"/>
  <c r="D25" i="9"/>
  <c r="F25" i="9" s="1"/>
  <c r="D21" i="9"/>
  <c r="F21" i="9" s="1"/>
  <c r="D17" i="9"/>
  <c r="F17" i="9" s="1"/>
  <c r="D13" i="9"/>
  <c r="F13" i="9" s="1"/>
  <c r="D9" i="9"/>
  <c r="F9" i="9" s="1"/>
  <c r="D5" i="9"/>
  <c r="F5" i="9" s="1"/>
  <c r="D99" i="9"/>
  <c r="F99" i="9" s="1"/>
  <c r="D95" i="9"/>
  <c r="F95" i="9" s="1"/>
  <c r="D91" i="9"/>
  <c r="F91" i="9" s="1"/>
  <c r="D87" i="9"/>
  <c r="F87" i="9" s="1"/>
  <c r="D83" i="9"/>
  <c r="F83" i="9" s="1"/>
  <c r="D79" i="9"/>
  <c r="F79" i="9" s="1"/>
  <c r="D75" i="9"/>
  <c r="F75" i="9" s="1"/>
  <c r="D71" i="9"/>
  <c r="F71" i="9" s="1"/>
  <c r="D67" i="9"/>
  <c r="F67" i="9" s="1"/>
  <c r="D63" i="9"/>
  <c r="F63" i="9" s="1"/>
  <c r="D59" i="9"/>
  <c r="F59" i="9" s="1"/>
  <c r="D55" i="9"/>
  <c r="F55" i="9" s="1"/>
  <c r="D51" i="9"/>
  <c r="F51" i="9" s="1"/>
  <c r="D47" i="9"/>
  <c r="F47" i="9" s="1"/>
  <c r="D43" i="9"/>
  <c r="F43" i="9" s="1"/>
  <c r="D39" i="9"/>
  <c r="F39" i="9" s="1"/>
  <c r="D35" i="9"/>
  <c r="F35" i="9" s="1"/>
  <c r="D31" i="9"/>
  <c r="F31" i="9" s="1"/>
  <c r="D27" i="9"/>
  <c r="F27" i="9" s="1"/>
  <c r="D23" i="9"/>
  <c r="F23" i="9" s="1"/>
  <c r="D19" i="9"/>
  <c r="F19" i="9" s="1"/>
  <c r="D15" i="9"/>
  <c r="F15" i="9" s="1"/>
  <c r="D11" i="9"/>
  <c r="F11" i="9" s="1"/>
  <c r="D7" i="9"/>
  <c r="F7" i="9" s="1"/>
  <c r="D3" i="9"/>
  <c r="F3" i="9" s="1"/>
  <c r="D100" i="9"/>
  <c r="F100" i="9" s="1"/>
  <c r="D96" i="9"/>
  <c r="D92" i="9"/>
  <c r="D88" i="9"/>
  <c r="D84" i="9"/>
  <c r="D80" i="9"/>
  <c r="D76" i="9"/>
  <c r="D72" i="9"/>
  <c r="D68" i="9"/>
  <c r="D64" i="9"/>
  <c r="D60" i="9"/>
  <c r="D54" i="9"/>
  <c r="F54" i="9" s="1"/>
  <c r="D56" i="9"/>
  <c r="D74" i="9"/>
  <c r="F74" i="9" s="1"/>
  <c r="D90" i="9"/>
  <c r="F90" i="9" s="1"/>
  <c r="E48" i="9"/>
  <c r="F48" i="9" s="1"/>
  <c r="E52" i="9"/>
  <c r="F52" i="9" s="1"/>
  <c r="E56" i="9"/>
  <c r="E60" i="9"/>
  <c r="E64" i="9"/>
  <c r="E68" i="9"/>
  <c r="E72" i="9"/>
  <c r="E76" i="9"/>
  <c r="E80" i="9"/>
  <c r="E84" i="9"/>
  <c r="E88" i="9"/>
  <c r="E92" i="9"/>
  <c r="E96" i="9"/>
  <c r="F94" i="9" l="1"/>
  <c r="F72" i="9"/>
  <c r="F88" i="9"/>
  <c r="F104" i="9"/>
  <c r="B106" i="9" s="1"/>
  <c r="F60" i="9"/>
  <c r="F92" i="9"/>
  <c r="F64" i="9"/>
  <c r="F80" i="9"/>
  <c r="F96" i="9"/>
  <c r="F56" i="9"/>
  <c r="F68" i="9"/>
  <c r="F84" i="9"/>
  <c r="F76" i="9"/>
  <c r="C103" i="1" l="1"/>
  <c r="B103" i="1"/>
  <c r="F117" i="1" l="1"/>
  <c r="F111" i="1"/>
  <c r="F110" i="1"/>
  <c r="C102" i="1" l="1"/>
  <c r="B102" i="1"/>
  <c r="I8" i="1" s="1"/>
  <c r="D2" i="1" l="1"/>
  <c r="E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9" i="1"/>
  <c r="E17" i="1"/>
  <c r="E25" i="1"/>
  <c r="E33" i="1"/>
  <c r="E41" i="1"/>
  <c r="E49" i="1"/>
  <c r="E57" i="1"/>
  <c r="E65" i="1"/>
  <c r="E73" i="1"/>
  <c r="E81" i="1"/>
  <c r="E89" i="1"/>
  <c r="E97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7" i="1"/>
  <c r="E15" i="1"/>
  <c r="E23" i="1"/>
  <c r="E31" i="1"/>
  <c r="E39" i="1"/>
  <c r="E47" i="1"/>
  <c r="E55" i="1"/>
  <c r="E63" i="1"/>
  <c r="E71" i="1"/>
  <c r="E79" i="1"/>
  <c r="E87" i="1"/>
  <c r="E95" i="1"/>
  <c r="I23" i="1"/>
  <c r="I29" i="1"/>
  <c r="I49" i="1"/>
  <c r="I58" i="1"/>
  <c r="I82" i="1"/>
  <c r="I7" i="1"/>
  <c r="I9" i="1"/>
  <c r="I15" i="1"/>
  <c r="I17" i="1"/>
  <c r="I22" i="1"/>
  <c r="I27" i="1"/>
  <c r="I31" i="1"/>
  <c r="I42" i="1"/>
  <c r="I51" i="1"/>
  <c r="I65" i="1"/>
  <c r="I75" i="1"/>
  <c r="I89" i="1"/>
  <c r="I99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101" i="1"/>
  <c r="I94" i="1"/>
  <c r="I87" i="1"/>
  <c r="I85" i="1"/>
  <c r="I78" i="1"/>
  <c r="I71" i="1"/>
  <c r="I69" i="1"/>
  <c r="I62" i="1"/>
  <c r="I55" i="1"/>
  <c r="I53" i="1"/>
  <c r="I46" i="1"/>
  <c r="I38" i="1"/>
  <c r="I34" i="1"/>
  <c r="I30" i="1"/>
  <c r="I26" i="1"/>
  <c r="I95" i="1"/>
  <c r="I93" i="1"/>
  <c r="I86" i="1"/>
  <c r="I79" i="1"/>
  <c r="I77" i="1"/>
  <c r="I70" i="1"/>
  <c r="I63" i="1"/>
  <c r="I61" i="1"/>
  <c r="I54" i="1"/>
  <c r="I47" i="1"/>
  <c r="I45" i="1"/>
  <c r="I40" i="1"/>
  <c r="I36" i="1"/>
  <c r="I32" i="1"/>
  <c r="I28" i="1"/>
  <c r="I24" i="1"/>
  <c r="I20" i="1"/>
  <c r="I16" i="1"/>
  <c r="I98" i="1"/>
  <c r="I91" i="1"/>
  <c r="I73" i="1"/>
  <c r="I66" i="1"/>
  <c r="I59" i="1"/>
  <c r="I41" i="1"/>
  <c r="I33" i="1"/>
  <c r="I25" i="1"/>
  <c r="I18" i="1"/>
  <c r="I10" i="1"/>
  <c r="I6" i="1"/>
  <c r="I2" i="1"/>
  <c r="I4" i="1"/>
  <c r="I11" i="1"/>
  <c r="I13" i="1"/>
  <c r="I35" i="1"/>
  <c r="I39" i="1"/>
  <c r="I43" i="1"/>
  <c r="I57" i="1"/>
  <c r="I67" i="1"/>
  <c r="I81" i="1"/>
  <c r="I90" i="1"/>
  <c r="I3" i="1"/>
  <c r="I5" i="1"/>
  <c r="I12" i="1"/>
  <c r="I14" i="1"/>
  <c r="I19" i="1"/>
  <c r="I21" i="1"/>
  <c r="I37" i="1"/>
  <c r="I50" i="1"/>
  <c r="I74" i="1"/>
  <c r="I83" i="1"/>
  <c r="I97" i="1"/>
  <c r="E104" i="1" l="1"/>
  <c r="D104" i="1"/>
  <c r="B111" i="1" s="1"/>
  <c r="I104" i="1"/>
  <c r="B114" i="1" l="1"/>
  <c r="B124" i="1"/>
  <c r="D124" i="1" s="1"/>
  <c r="B110" i="1"/>
  <c r="B130" i="1" l="1"/>
  <c r="B129" i="1"/>
  <c r="B121" i="1"/>
  <c r="F58" i="1"/>
  <c r="H58" i="1" s="1"/>
  <c r="F25" i="1"/>
  <c r="H25" i="1" s="1"/>
  <c r="B122" i="1"/>
  <c r="F86" i="1"/>
  <c r="H86" i="1" s="1"/>
  <c r="F47" i="1"/>
  <c r="G47" i="1" s="1"/>
  <c r="F35" i="1"/>
  <c r="H35" i="1" s="1"/>
  <c r="F81" i="1"/>
  <c r="H81" i="1" s="1"/>
  <c r="F14" i="1"/>
  <c r="F28" i="1"/>
  <c r="G28" i="1" s="1"/>
  <c r="F45" i="1"/>
  <c r="H45" i="1" s="1"/>
  <c r="F85" i="1"/>
  <c r="G85" i="1" s="1"/>
  <c r="F82" i="1"/>
  <c r="G82" i="1" s="1"/>
  <c r="F63" i="1"/>
  <c r="H63" i="1" s="1"/>
  <c r="F51" i="1"/>
  <c r="F44" i="1"/>
  <c r="G44" i="1" s="1"/>
  <c r="F83" i="1"/>
  <c r="H83" i="1" s="1"/>
  <c r="F22" i="1"/>
  <c r="G22" i="1" s="1"/>
  <c r="F71" i="1"/>
  <c r="F34" i="1"/>
  <c r="F59" i="1"/>
  <c r="H59" i="1" s="1"/>
  <c r="F5" i="1"/>
  <c r="G5" i="1" s="1"/>
  <c r="F62" i="1"/>
  <c r="F96" i="1"/>
  <c r="G96" i="1" s="1"/>
  <c r="F36" i="1"/>
  <c r="G36" i="1" s="1"/>
  <c r="F88" i="1"/>
  <c r="H88" i="1" s="1"/>
  <c r="F69" i="1"/>
  <c r="F4" i="1"/>
  <c r="G4" i="1" s="1"/>
  <c r="F98" i="1"/>
  <c r="G98" i="1" s="1"/>
  <c r="F84" i="1"/>
  <c r="H84" i="1" s="1"/>
  <c r="F72" i="1"/>
  <c r="F92" i="1"/>
  <c r="G92" i="1" s="1"/>
  <c r="F70" i="1"/>
  <c r="H70" i="1" s="1"/>
  <c r="F16" i="1"/>
  <c r="G16" i="1" s="1"/>
  <c r="F3" i="1"/>
  <c r="G3" i="1" s="1"/>
  <c r="F100" i="1"/>
  <c r="G100" i="1" s="1"/>
  <c r="F61" i="1"/>
  <c r="G61" i="1" s="1"/>
  <c r="F6" i="1"/>
  <c r="H6" i="1" s="1"/>
  <c r="F87" i="1"/>
  <c r="H87" i="1" s="1"/>
  <c r="F99" i="1"/>
  <c r="H99" i="1" s="1"/>
  <c r="F37" i="1"/>
  <c r="H37" i="1" s="1"/>
  <c r="F33" i="1"/>
  <c r="F46" i="1"/>
  <c r="G46" i="1" s="1"/>
  <c r="F75" i="1"/>
  <c r="H75" i="1" s="1"/>
  <c r="F17" i="1"/>
  <c r="G17" i="1" s="1"/>
  <c r="F8" i="1"/>
  <c r="H8" i="1" s="1"/>
  <c r="F73" i="1"/>
  <c r="G59" i="1"/>
  <c r="H98" i="1"/>
  <c r="H85" i="1"/>
  <c r="F54" i="1"/>
  <c r="G54" i="1" s="1"/>
  <c r="F40" i="1"/>
  <c r="G40" i="1" s="1"/>
  <c r="F64" i="1"/>
  <c r="H64" i="1" s="1"/>
  <c r="F89" i="1"/>
  <c r="H89" i="1" s="1"/>
  <c r="F9" i="1"/>
  <c r="H9" i="1" s="1"/>
  <c r="F7" i="1"/>
  <c r="F66" i="1"/>
  <c r="H66" i="1" s="1"/>
  <c r="F77" i="1"/>
  <c r="G77" i="1" s="1"/>
  <c r="F101" i="1"/>
  <c r="G101" i="1" s="1"/>
  <c r="F18" i="1"/>
  <c r="H18" i="1" s="1"/>
  <c r="F41" i="1"/>
  <c r="H41" i="1" s="1"/>
  <c r="F49" i="1"/>
  <c r="H49" i="1" s="1"/>
  <c r="F94" i="1"/>
  <c r="G94" i="1" s="1"/>
  <c r="F30" i="1"/>
  <c r="H30" i="1" s="1"/>
  <c r="F29" i="1"/>
  <c r="H29" i="1" s="1"/>
  <c r="F53" i="1"/>
  <c r="H53" i="1" s="1"/>
  <c r="F79" i="1"/>
  <c r="H79" i="1" s="1"/>
  <c r="F97" i="1"/>
  <c r="H97" i="1" s="1"/>
  <c r="F60" i="1"/>
  <c r="G60" i="1" s="1"/>
  <c r="F27" i="1"/>
  <c r="H27" i="1" s="1"/>
  <c r="F11" i="1"/>
  <c r="G11" i="1" s="1"/>
  <c r="H47" i="1"/>
  <c r="F38" i="1"/>
  <c r="G38" i="1" s="1"/>
  <c r="F20" i="1"/>
  <c r="H20" i="1" s="1"/>
  <c r="F43" i="1"/>
  <c r="G43" i="1" s="1"/>
  <c r="F68" i="1"/>
  <c r="G68" i="1" s="1"/>
  <c r="F55" i="1"/>
  <c r="G55" i="1" s="1"/>
  <c r="F19" i="1"/>
  <c r="H19" i="1" s="1"/>
  <c r="F50" i="1"/>
  <c r="G50" i="1" s="1"/>
  <c r="F56" i="1"/>
  <c r="H56" i="1" s="1"/>
  <c r="F80" i="1"/>
  <c r="H80" i="1" s="1"/>
  <c r="F2" i="1"/>
  <c r="F21" i="1"/>
  <c r="G21" i="1" s="1"/>
  <c r="F65" i="1"/>
  <c r="G65" i="1" s="1"/>
  <c r="F78" i="1"/>
  <c r="G78" i="1" s="1"/>
  <c r="F93" i="1"/>
  <c r="H93" i="1" s="1"/>
  <c r="F12" i="1"/>
  <c r="H12" i="1" s="1"/>
  <c r="F32" i="1"/>
  <c r="F57" i="1"/>
  <c r="H57" i="1" s="1"/>
  <c r="F15" i="1"/>
  <c r="H15" i="1" s="1"/>
  <c r="F74" i="1"/>
  <c r="H74" i="1" s="1"/>
  <c r="F52" i="1"/>
  <c r="G52" i="1" s="1"/>
  <c r="F67" i="1"/>
  <c r="G67" i="1" s="1"/>
  <c r="H11" i="1"/>
  <c r="H4" i="1"/>
  <c r="G58" i="1"/>
  <c r="G6" i="1"/>
  <c r="G93" i="1"/>
  <c r="G8" i="1"/>
  <c r="F90" i="1"/>
  <c r="F24" i="1"/>
  <c r="F95" i="1"/>
  <c r="F23" i="1"/>
  <c r="F91" i="1"/>
  <c r="F31" i="1"/>
  <c r="F39" i="1"/>
  <c r="F42" i="1"/>
  <c r="F48" i="1"/>
  <c r="F13" i="1"/>
  <c r="F26" i="1"/>
  <c r="F10" i="1"/>
  <c r="F76" i="1"/>
  <c r="G2" i="1"/>
  <c r="H2" i="1"/>
  <c r="H61" i="1"/>
  <c r="G29" i="1"/>
  <c r="G27" i="1"/>
  <c r="H60" i="1"/>
  <c r="G37" i="1"/>
  <c r="H82" i="1"/>
  <c r="G99" i="1"/>
  <c r="H16" i="1"/>
  <c r="H3" i="1" l="1"/>
  <c r="H44" i="1"/>
  <c r="H46" i="1"/>
  <c r="G64" i="1"/>
  <c r="G41" i="1"/>
  <c r="H52" i="1"/>
  <c r="H43" i="1"/>
  <c r="G63" i="1"/>
  <c r="H17" i="1"/>
  <c r="H21" i="1"/>
  <c r="H101" i="1"/>
  <c r="G19" i="1"/>
  <c r="G20" i="1"/>
  <c r="G18" i="1"/>
  <c r="G45" i="1"/>
  <c r="G35" i="1"/>
  <c r="G81" i="1"/>
  <c r="G66" i="1"/>
  <c r="H96" i="1"/>
  <c r="H40" i="1"/>
  <c r="G80" i="1"/>
  <c r="G15" i="1"/>
  <c r="H92" i="1"/>
  <c r="H28" i="1"/>
  <c r="H5" i="1"/>
  <c r="G75" i="1"/>
  <c r="G87" i="1"/>
  <c r="H94" i="1"/>
  <c r="G49" i="1"/>
  <c r="G70" i="1"/>
  <c r="G25" i="1"/>
  <c r="H65" i="1"/>
  <c r="G84" i="1"/>
  <c r="G86" i="1"/>
  <c r="H36" i="1"/>
  <c r="H33" i="1"/>
  <c r="G33" i="1"/>
  <c r="G34" i="1"/>
  <c r="H34" i="1"/>
  <c r="H22" i="1"/>
  <c r="G73" i="1"/>
  <c r="H73" i="1"/>
  <c r="G14" i="1"/>
  <c r="H14" i="1"/>
  <c r="H100" i="1"/>
  <c r="G79" i="1"/>
  <c r="H50" i="1"/>
  <c r="G12" i="1"/>
  <c r="G88" i="1"/>
  <c r="G83" i="1"/>
  <c r="H72" i="1"/>
  <c r="G72" i="1"/>
  <c r="H69" i="1"/>
  <c r="G69" i="1"/>
  <c r="H62" i="1"/>
  <c r="G62" i="1"/>
  <c r="H71" i="1"/>
  <c r="G71" i="1"/>
  <c r="H51" i="1"/>
  <c r="G51" i="1"/>
  <c r="H7" i="1"/>
  <c r="G7" i="1"/>
  <c r="G97" i="1"/>
  <c r="H38" i="1"/>
  <c r="H67" i="1"/>
  <c r="H68" i="1"/>
  <c r="G30" i="1"/>
  <c r="H54" i="1"/>
  <c r="G56" i="1"/>
  <c r="G89" i="1"/>
  <c r="G9" i="1"/>
  <c r="H77" i="1"/>
  <c r="G57" i="1"/>
  <c r="H55" i="1"/>
  <c r="G74" i="1"/>
  <c r="G53" i="1"/>
  <c r="H78" i="1"/>
  <c r="H32" i="1"/>
  <c r="G32" i="1"/>
  <c r="G26" i="1"/>
  <c r="H26" i="1"/>
  <c r="G39" i="1"/>
  <c r="H39" i="1"/>
  <c r="H95" i="1"/>
  <c r="G95" i="1"/>
  <c r="G13" i="1"/>
  <c r="H13" i="1"/>
  <c r="H31" i="1"/>
  <c r="G31" i="1"/>
  <c r="G24" i="1"/>
  <c r="H24" i="1"/>
  <c r="G76" i="1"/>
  <c r="H76" i="1"/>
  <c r="H48" i="1"/>
  <c r="G48" i="1"/>
  <c r="H91" i="1"/>
  <c r="G91" i="1"/>
  <c r="G90" i="1"/>
  <c r="H90" i="1"/>
  <c r="H10" i="1"/>
  <c r="G10" i="1"/>
  <c r="G42" i="1"/>
  <c r="H42" i="1"/>
  <c r="H23" i="1"/>
  <c r="G23" i="1"/>
  <c r="G104" i="1" l="1"/>
  <c r="B112" i="1" s="1"/>
  <c r="H104" i="1"/>
  <c r="B116" i="1" s="1"/>
  <c r="C111" i="1" l="1"/>
  <c r="D111" i="1" s="1"/>
  <c r="E111" i="1" s="1"/>
  <c r="C110" i="1"/>
  <c r="B115" i="1"/>
  <c r="B113" i="1"/>
  <c r="D117" i="1" s="1"/>
  <c r="E117" i="1" s="1"/>
  <c r="C122" i="1" l="1"/>
  <c r="C121" i="1"/>
  <c r="H110" i="1"/>
  <c r="I110" i="1"/>
  <c r="D110" i="1"/>
  <c r="E110" i="1" s="1"/>
  <c r="H111" i="1"/>
  <c r="I111" i="1"/>
  <c r="I121" i="1" l="1"/>
  <c r="H121" i="1"/>
  <c r="I122" i="1"/>
  <c r="H122" i="1"/>
</calcChain>
</file>

<file path=xl/sharedStrings.xml><?xml version="1.0" encoding="utf-8"?>
<sst xmlns="http://schemas.openxmlformats.org/spreadsheetml/2006/main" count="39" uniqueCount="30">
  <si>
    <t>lbslost</t>
  </si>
  <si>
    <t>caldef</t>
  </si>
  <si>
    <t>id</t>
  </si>
  <si>
    <t>Mean</t>
  </si>
  <si>
    <t>∑</t>
  </si>
  <si>
    <t>b1=</t>
  </si>
  <si>
    <t>b0=</t>
  </si>
  <si>
    <t>SSR=</t>
  </si>
  <si>
    <t>SSE=</t>
  </si>
  <si>
    <t>SST=</t>
  </si>
  <si>
    <t>R-Squared</t>
  </si>
  <si>
    <t>Plot</t>
  </si>
  <si>
    <t>RMSE</t>
  </si>
  <si>
    <t>est</t>
  </si>
  <si>
    <t>se</t>
  </si>
  <si>
    <t>p-value</t>
  </si>
  <si>
    <t>F*</t>
  </si>
  <si>
    <t>t*/F*</t>
  </si>
  <si>
    <t>crit-t/F</t>
  </si>
  <si>
    <t>low</t>
  </si>
  <si>
    <t>high</t>
  </si>
  <si>
    <t>mean y at x=7.0</t>
  </si>
  <si>
    <t>new y at x=7.0</t>
  </si>
  <si>
    <t>SD</t>
  </si>
  <si>
    <t>zy</t>
  </si>
  <si>
    <t>zx</t>
  </si>
  <si>
    <t>zyzx</t>
  </si>
  <si>
    <t>r</t>
  </si>
  <si>
    <t>CALCULATE ESTIMATES</t>
  </si>
  <si>
    <t>95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</si>
</sst>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/>
    <xf numFmtId="0" fontId="18" fillId="0" borderId="0" xfId="0" applyFont="1" applyBorder="1" applyAlignment="1">
      <alignment horizontal="left"/>
    </xf>
    <xf numFmtId="2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/>
    <xf numFmtId="2" fontId="19" fillId="0" borderId="0" xfId="0" applyNumberFormat="1" applyFont="1" applyAlignment="1">
      <alignment horizontal="center"/>
    </xf>
    <xf numFmtId="0" fontId="19" fillId="0" borderId="0" xfId="0" applyFont="1"/>
    <xf numFmtId="1" fontId="19" fillId="0" borderId="0" xfId="0" applyNumberFormat="1" applyFont="1" applyAlignment="1">
      <alignment horizontal="center"/>
    </xf>
    <xf numFmtId="2" fontId="19" fillId="33" borderId="0" xfId="0" applyNumberFormat="1" applyFont="1" applyFill="1" applyAlignment="1">
      <alignment horizontal="left"/>
    </xf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Caloric Deficit and Pounds Lost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42184354612722"/>
          <c:y val="0.12431606516066457"/>
          <c:w val="0.86206535720527655"/>
          <c:h val="0.75960183698894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SLR!$B$128</c:f>
              <c:strCache>
                <c:ptCount val="1"/>
                <c:pt idx="0">
                  <c:v>lbslost</c:v>
                </c:pt>
              </c:strCache>
            </c:strRef>
          </c:tx>
          <c:marker>
            <c:symbol val="none"/>
          </c:marker>
          <c:xVal>
            <c:numRef>
              <c:f>SLR!$A$129:$A$130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SLR!$B$129:$B$130</c:f>
              <c:numCache>
                <c:formatCode>0.00</c:formatCode>
                <c:ptCount val="2"/>
                <c:pt idx="0">
                  <c:v>-0.12078625374147922</c:v>
                </c:pt>
                <c:pt idx="1">
                  <c:v>8.7212158708977583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3-4629-ADE0-C5C2BBAA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760"/>
        <c:axId val="92320512"/>
      </c:scatterChart>
      <c:valAx>
        <c:axId val="922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Caloric Deficit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20512"/>
        <c:crosses val="autoZero"/>
        <c:crossBetween val="midCat"/>
      </c:valAx>
      <c:valAx>
        <c:axId val="9232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Pounds Lost</a:t>
                </a:r>
              </a:p>
            </c:rich>
          </c:tx>
          <c:layout>
            <c:manualLayout>
              <c:xMode val="edge"/>
              <c:yMode val="edge"/>
              <c:x val="1.7551614650473057E-2"/>
              <c:y val="0.3509843119915995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229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</xdr:colOff>
          <xdr:row>0</xdr:row>
          <xdr:rowOff>0</xdr:rowOff>
        </xdr:from>
        <xdr:to>
          <xdr:col>3</xdr:col>
          <xdr:colOff>678180</xdr:colOff>
          <xdr:row>0</xdr:row>
          <xdr:rowOff>144780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0</xdr:row>
          <xdr:rowOff>0</xdr:rowOff>
        </xdr:from>
        <xdr:to>
          <xdr:col>4</xdr:col>
          <xdr:colOff>560070</xdr:colOff>
          <xdr:row>0</xdr:row>
          <xdr:rowOff>144780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179070</xdr:colOff>
          <xdr:row>0</xdr:row>
          <xdr:rowOff>11430</xdr:rowOff>
        </xdr:from>
        <xdr:to>
          <xdr:col>6</xdr:col>
          <xdr:colOff>560070</xdr:colOff>
          <xdr:row>0</xdr:row>
          <xdr:rowOff>163830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 algn="in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0</xdr:row>
          <xdr:rowOff>0</xdr:rowOff>
        </xdr:from>
        <xdr:to>
          <xdr:col>5</xdr:col>
          <xdr:colOff>464820</xdr:colOff>
          <xdr:row>1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179070</xdr:colOff>
          <xdr:row>0</xdr:row>
          <xdr:rowOff>0</xdr:rowOff>
        </xdr:from>
        <xdr:to>
          <xdr:col>7</xdr:col>
          <xdr:colOff>571500</xdr:colOff>
          <xdr:row>0</xdr:row>
          <xdr:rowOff>163830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 algn="in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179070</xdr:colOff>
          <xdr:row>0</xdr:row>
          <xdr:rowOff>0</xdr:rowOff>
        </xdr:from>
        <xdr:to>
          <xdr:col>8</xdr:col>
          <xdr:colOff>560070</xdr:colOff>
          <xdr:row>0</xdr:row>
          <xdr:rowOff>163830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 algn="in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32639</xdr:colOff>
      <xdr:row>134</xdr:row>
      <xdr:rowOff>11204</xdr:rowOff>
    </xdr:from>
    <xdr:to>
      <xdr:col>10</xdr:col>
      <xdr:colOff>194237</xdr:colOff>
      <xdr:row>156</xdr:row>
      <xdr:rowOff>160372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topLeftCell="A107" zoomScale="85" zoomScaleNormal="85" workbookViewId="0">
      <selection activeCell="F114" sqref="F114"/>
    </sheetView>
  </sheetViews>
  <sheetFormatPr defaultColWidth="8.734375" defaultRowHeight="13.8" x14ac:dyDescent="0.45"/>
  <cols>
    <col min="1" max="1" width="18" style="12" customWidth="1"/>
    <col min="2" max="9" width="10" style="10" customWidth="1"/>
    <col min="10" max="12" width="8.734375" style="12"/>
    <col min="13" max="13" width="20.734375" style="12" customWidth="1"/>
    <col min="14" max="16384" width="8.734375" style="12"/>
  </cols>
  <sheetData>
    <row r="1" spans="1:10" x14ac:dyDescent="0.45">
      <c r="A1" s="9" t="s">
        <v>2</v>
      </c>
      <c r="B1" s="10" t="s">
        <v>0</v>
      </c>
      <c r="C1" s="10" t="s">
        <v>1</v>
      </c>
      <c r="F1" s="11"/>
    </row>
    <row r="2" spans="1:10" x14ac:dyDescent="0.45">
      <c r="A2" s="13">
        <v>101</v>
      </c>
      <c r="B2" s="10">
        <v>4.7100911999999999</v>
      </c>
      <c r="C2" s="10">
        <v>9.0740314000000009</v>
      </c>
      <c r="D2" s="10">
        <f t="shared" ref="D2:D33" si="0">(C2-$C$102)*(B2-$B$102)</f>
        <v>-2.8484401080699544</v>
      </c>
      <c r="E2" s="10">
        <f t="shared" ref="E2:E33" si="1">(C2-$C$102)^2</f>
        <v>2.9925244045646209</v>
      </c>
      <c r="F2" s="10">
        <f t="shared" ref="F2:F33" si="2">$B$110+($B$111*C2)</f>
        <v>2.5536339101866261</v>
      </c>
      <c r="G2" s="10">
        <f t="shared" ref="G2:G33" si="3">(F2-$B$102)^2</f>
        <v>0.2599539501976536</v>
      </c>
      <c r="H2" s="10">
        <f>(B2-F2)^2</f>
        <v>4.6503080427892414</v>
      </c>
      <c r="I2" s="10">
        <f t="shared" ref="I2:I33" si="4">(B2-$B$102)^2</f>
        <v>2.7112931934274447</v>
      </c>
      <c r="J2" s="10"/>
    </row>
    <row r="3" spans="1:10" x14ac:dyDescent="0.45">
      <c r="A3" s="13">
        <v>102</v>
      </c>
      <c r="B3" s="10">
        <v>2.7846008000000002</v>
      </c>
      <c r="C3" s="10">
        <v>9.3019157000000003</v>
      </c>
      <c r="D3" s="10">
        <f t="shared" si="0"/>
        <v>0.41889462791858451</v>
      </c>
      <c r="E3" s="10">
        <f t="shared" si="1"/>
        <v>2.2560254576230228</v>
      </c>
      <c r="F3" s="10">
        <f t="shared" si="2"/>
        <v>2.6207990256790232</v>
      </c>
      <c r="G3" s="10">
        <f t="shared" si="3"/>
        <v>0.19597592205464348</v>
      </c>
      <c r="H3" s="10">
        <f t="shared" ref="H3:H66" si="5">(B3-F3)^2</f>
        <v>2.6831021270700275E-2</v>
      </c>
      <c r="I3" s="10">
        <f t="shared" si="4"/>
        <v>7.7779578553129294E-2</v>
      </c>
      <c r="J3" s="10"/>
    </row>
    <row r="4" spans="1:10" x14ac:dyDescent="0.45">
      <c r="A4" s="13">
        <v>103</v>
      </c>
      <c r="B4" s="10">
        <v>4.9333754000000001</v>
      </c>
      <c r="C4" s="10">
        <v>17.578863399999999</v>
      </c>
      <c r="D4" s="10">
        <f t="shared" si="0"/>
        <v>12.668357663844011</v>
      </c>
      <c r="E4" s="10">
        <f t="shared" si="1"/>
        <v>45.899819550883457</v>
      </c>
      <c r="F4" s="10">
        <f t="shared" si="2"/>
        <v>5.0602919973099514</v>
      </c>
      <c r="G4" s="10">
        <f t="shared" si="3"/>
        <v>3.9872154049642932</v>
      </c>
      <c r="H4" s="10">
        <f t="shared" si="5"/>
        <v>1.610782267273634E-2</v>
      </c>
      <c r="I4" s="10">
        <f t="shared" si="4"/>
        <v>3.4964687763350115</v>
      </c>
      <c r="J4" s="10"/>
    </row>
    <row r="5" spans="1:10" x14ac:dyDescent="0.45">
      <c r="A5" s="13">
        <v>104</v>
      </c>
      <c r="B5" s="10">
        <v>6.2482989</v>
      </c>
      <c r="C5" s="10">
        <v>9.1908571999999999</v>
      </c>
      <c r="D5" s="10">
        <f t="shared" si="0"/>
        <v>-5.1373046805124112</v>
      </c>
      <c r="E5" s="10">
        <f t="shared" si="1"/>
        <v>2.6019807686270053</v>
      </c>
      <c r="F5" s="10">
        <f t="shared" si="2"/>
        <v>2.5880663759137148</v>
      </c>
      <c r="G5" s="10">
        <f t="shared" si="3"/>
        <v>0.22602829173629607</v>
      </c>
      <c r="H5" s="10">
        <f t="shared" si="5"/>
        <v>13.397302130379058</v>
      </c>
      <c r="I5" s="10">
        <f t="shared" si="4"/>
        <v>10.143003245308773</v>
      </c>
      <c r="J5" s="10"/>
    </row>
    <row r="6" spans="1:10" x14ac:dyDescent="0.45">
      <c r="A6" s="13">
        <v>105</v>
      </c>
      <c r="B6" s="10">
        <v>1.7348242</v>
      </c>
      <c r="C6" s="10">
        <v>8.7029005000000002</v>
      </c>
      <c r="D6" s="10">
        <f t="shared" si="0"/>
        <v>2.7915580112997</v>
      </c>
      <c r="E6" s="10">
        <f t="shared" si="1"/>
        <v>4.4142948857852113</v>
      </c>
      <c r="F6" s="10">
        <f t="shared" si="2"/>
        <v>2.44424923664265</v>
      </c>
      <c r="G6" s="10">
        <f t="shared" si="3"/>
        <v>0.38345999489488436</v>
      </c>
      <c r="H6" s="10">
        <f t="shared" si="5"/>
        <v>0.50328388261542534</v>
      </c>
      <c r="I6" s="10">
        <f t="shared" si="4"/>
        <v>1.7653546788515828</v>
      </c>
      <c r="J6" s="10"/>
    </row>
    <row r="7" spans="1:10" x14ac:dyDescent="0.45">
      <c r="A7" s="13">
        <v>106</v>
      </c>
      <c r="B7" s="10">
        <v>4.4411348000000004</v>
      </c>
      <c r="C7" s="10">
        <v>15.652526399999999</v>
      </c>
      <c r="D7" s="10">
        <f t="shared" si="0"/>
        <v>6.6796500641456484</v>
      </c>
      <c r="E7" s="10">
        <f t="shared" si="1"/>
        <v>23.50895645295304</v>
      </c>
      <c r="F7" s="10">
        <f t="shared" si="2"/>
        <v>4.4925361357509122</v>
      </c>
      <c r="G7" s="10">
        <f t="shared" si="3"/>
        <v>2.0421708460081498</v>
      </c>
      <c r="H7" s="10">
        <f t="shared" si="5"/>
        <v>2.6420973169779603E-3</v>
      </c>
      <c r="I7" s="10">
        <f t="shared" si="4"/>
        <v>1.8979032552436572</v>
      </c>
      <c r="J7" s="10"/>
    </row>
    <row r="8" spans="1:10" x14ac:dyDescent="0.45">
      <c r="A8" s="13">
        <v>107</v>
      </c>
      <c r="B8" s="10">
        <v>2.0663361999999998</v>
      </c>
      <c r="C8" s="10">
        <v>5.8286340000000001</v>
      </c>
      <c r="D8" s="10">
        <f t="shared" si="0"/>
        <v>4.9611316784984014</v>
      </c>
      <c r="E8" s="10">
        <f t="shared" si="1"/>
        <v>24.753499071280281</v>
      </c>
      <c r="F8" s="10">
        <f t="shared" si="2"/>
        <v>1.5971068866500038</v>
      </c>
      <c r="G8" s="10">
        <f t="shared" si="3"/>
        <v>2.1502814997859483</v>
      </c>
      <c r="H8" s="10">
        <f t="shared" si="5"/>
        <v>0.22017614850690881</v>
      </c>
      <c r="I8" s="10">
        <f t="shared" si="4"/>
        <v>0.99431710484748703</v>
      </c>
      <c r="J8" s="10"/>
    </row>
    <row r="9" spans="1:10" x14ac:dyDescent="0.45">
      <c r="A9" s="13">
        <v>108</v>
      </c>
      <c r="B9" s="10">
        <v>0.29840899999999998</v>
      </c>
      <c r="C9" s="10">
        <v>6.1675424999999997</v>
      </c>
      <c r="D9" s="10">
        <f t="shared" si="0"/>
        <v>12.819970459214549</v>
      </c>
      <c r="E9" s="10">
        <f t="shared" si="1"/>
        <v>21.496022684956806</v>
      </c>
      <c r="F9" s="10">
        <f t="shared" si="2"/>
        <v>1.696994542551947</v>
      </c>
      <c r="G9" s="10">
        <f t="shared" si="3"/>
        <v>1.8673117592522641</v>
      </c>
      <c r="H9" s="10">
        <f t="shared" si="5"/>
        <v>1.9560415198353243</v>
      </c>
      <c r="I9" s="10">
        <f t="shared" si="4"/>
        <v>7.645676829795546</v>
      </c>
      <c r="J9" s="10"/>
    </row>
    <row r="10" spans="1:10" x14ac:dyDescent="0.45">
      <c r="A10" s="13">
        <v>109</v>
      </c>
      <c r="B10" s="10">
        <v>0.94648189999999999</v>
      </c>
      <c r="C10" s="10">
        <v>9.3941336999999994</v>
      </c>
      <c r="D10" s="10">
        <f t="shared" si="0"/>
        <v>2.9845360275146176</v>
      </c>
      <c r="E10" s="10">
        <f t="shared" si="1"/>
        <v>1.9875054277206776</v>
      </c>
      <c r="F10" s="10">
        <f t="shared" si="2"/>
        <v>2.6479787507433556</v>
      </c>
      <c r="G10" s="10">
        <f t="shared" si="3"/>
        <v>0.17265018329915208</v>
      </c>
      <c r="H10" s="10">
        <f t="shared" si="5"/>
        <v>2.8950915330895572</v>
      </c>
      <c r="I10" s="10">
        <f t="shared" si="4"/>
        <v>4.4817262762135108</v>
      </c>
      <c r="J10" s="10"/>
    </row>
    <row r="11" spans="1:10" x14ac:dyDescent="0.45">
      <c r="A11" s="13">
        <v>110</v>
      </c>
      <c r="B11" s="10">
        <v>3.7392596</v>
      </c>
      <c r="C11" s="10">
        <v>12.6976745</v>
      </c>
      <c r="D11" s="10">
        <f t="shared" si="0"/>
        <v>1.2797384665490597</v>
      </c>
      <c r="E11" s="10">
        <f t="shared" si="1"/>
        <v>3.5862953383902427</v>
      </c>
      <c r="F11" s="10">
        <f t="shared" si="2"/>
        <v>3.6216425764911024</v>
      </c>
      <c r="G11" s="10">
        <f t="shared" si="3"/>
        <v>0.31153351276532348</v>
      </c>
      <c r="H11" s="10">
        <f t="shared" si="5"/>
        <v>1.3833764219092565E-2</v>
      </c>
      <c r="I11" s="10">
        <f t="shared" si="4"/>
        <v>0.45666360080105839</v>
      </c>
      <c r="J11" s="10"/>
    </row>
    <row r="12" spans="1:10" x14ac:dyDescent="0.45">
      <c r="A12" s="13">
        <v>111</v>
      </c>
      <c r="B12" s="10">
        <v>2.8268605999999998</v>
      </c>
      <c r="C12" s="10">
        <v>8.3426083999999996</v>
      </c>
      <c r="D12" s="10">
        <f t="shared" si="0"/>
        <v>0.58242109262379349</v>
      </c>
      <c r="E12" s="10">
        <f t="shared" si="1"/>
        <v>6.0580687873204049</v>
      </c>
      <c r="F12" s="10">
        <f t="shared" si="2"/>
        <v>2.3380591195196252</v>
      </c>
      <c r="G12" s="10">
        <f t="shared" si="3"/>
        <v>0.52625098376170765</v>
      </c>
      <c r="H12" s="10">
        <f t="shared" si="5"/>
        <v>0.23892688731980607</v>
      </c>
      <c r="I12" s="10">
        <f t="shared" si="4"/>
        <v>5.5993806119051054E-2</v>
      </c>
      <c r="J12" s="10"/>
    </row>
    <row r="13" spans="1:10" x14ac:dyDescent="0.45">
      <c r="A13" s="13">
        <v>112</v>
      </c>
      <c r="B13" s="10">
        <v>0.87212160000000005</v>
      </c>
      <c r="C13" s="10">
        <v>6.4925104999999999</v>
      </c>
      <c r="D13" s="10">
        <f t="shared" si="0"/>
        <v>9.447895803054454</v>
      </c>
      <c r="E13" s="10">
        <f t="shared" si="1"/>
        <v>18.588276391372755</v>
      </c>
      <c r="F13" s="10">
        <f t="shared" si="2"/>
        <v>1.7927734674332725</v>
      </c>
      <c r="G13" s="10">
        <f t="shared" si="3"/>
        <v>1.6147222953077813</v>
      </c>
      <c r="H13" s="10">
        <f t="shared" si="5"/>
        <v>0.84759986100837181</v>
      </c>
      <c r="I13" s="10">
        <f t="shared" si="4"/>
        <v>4.8020985499657654</v>
      </c>
      <c r="J13" s="10"/>
    </row>
    <row r="14" spans="1:10" x14ac:dyDescent="0.45">
      <c r="A14" s="13">
        <v>113</v>
      </c>
      <c r="B14" s="10">
        <v>7.5647785000000001</v>
      </c>
      <c r="C14" s="10">
        <v>23.572131800000001</v>
      </c>
      <c r="D14" s="10">
        <f t="shared" si="0"/>
        <v>57.47338315492199</v>
      </c>
      <c r="E14" s="10">
        <f t="shared" si="1"/>
        <v>163.02715996961504</v>
      </c>
      <c r="F14" s="10">
        <f t="shared" si="2"/>
        <v>6.8267083948543918</v>
      </c>
      <c r="G14" s="10">
        <f t="shared" si="3"/>
        <v>14.161807388759458</v>
      </c>
      <c r="H14" s="10">
        <f t="shared" si="5"/>
        <v>0.54474748010964913</v>
      </c>
      <c r="I14" s="10">
        <f t="shared" si="4"/>
        <v>20.261591822418534</v>
      </c>
      <c r="J14" s="10"/>
    </row>
    <row r="15" spans="1:10" x14ac:dyDescent="0.45">
      <c r="A15" s="13">
        <v>114</v>
      </c>
      <c r="B15" s="10">
        <v>1.6656432999999999</v>
      </c>
      <c r="C15" s="10">
        <v>5.0076144999999999</v>
      </c>
      <c r="D15" s="10">
        <f t="shared" si="0"/>
        <v>8.1023545700460939</v>
      </c>
      <c r="E15" s="10">
        <f t="shared" si="1"/>
        <v>33.597190407131414</v>
      </c>
      <c r="F15" s="10">
        <f t="shared" si="2"/>
        <v>1.3551250145376623</v>
      </c>
      <c r="G15" s="10">
        <f t="shared" si="3"/>
        <v>2.9185133289321294</v>
      </c>
      <c r="H15" s="10">
        <f t="shared" si="5"/>
        <v>9.6421605606469798E-2</v>
      </c>
      <c r="I15" s="10">
        <f t="shared" si="4"/>
        <v>1.9539773648695404</v>
      </c>
      <c r="J15" s="10"/>
    </row>
    <row r="16" spans="1:10" x14ac:dyDescent="0.45">
      <c r="A16" s="13">
        <v>115</v>
      </c>
      <c r="B16" s="10">
        <v>5.6117286000000002</v>
      </c>
      <c r="C16" s="10">
        <v>15.582593599999999</v>
      </c>
      <c r="D16" s="10">
        <f t="shared" si="0"/>
        <v>12.177189915494402</v>
      </c>
      <c r="E16" s="10">
        <f t="shared" si="1"/>
        <v>22.835694203806941</v>
      </c>
      <c r="F16" s="10">
        <f t="shared" si="2"/>
        <v>4.4719246035448466</v>
      </c>
      <c r="G16" s="10">
        <f t="shared" si="3"/>
        <v>1.983686049387102</v>
      </c>
      <c r="H16" s="10">
        <f t="shared" si="5"/>
        <v>1.2991531503351399</v>
      </c>
      <c r="I16" s="10">
        <f t="shared" si="4"/>
        <v>6.4935163746105058</v>
      </c>
      <c r="J16" s="10"/>
    </row>
    <row r="17" spans="1:10" x14ac:dyDescent="0.45">
      <c r="A17" s="13">
        <v>116</v>
      </c>
      <c r="B17" s="10">
        <v>2.5588427999999999</v>
      </c>
      <c r="C17" s="10">
        <v>12.355914200000001</v>
      </c>
      <c r="D17" s="10">
        <f t="shared" si="0"/>
        <v>-0.78320918533616668</v>
      </c>
      <c r="E17" s="10">
        <f t="shared" si="1"/>
        <v>2.4086771722027027</v>
      </c>
      <c r="F17" s="10">
        <f t="shared" si="2"/>
        <v>3.5209143998671917</v>
      </c>
      <c r="G17" s="10">
        <f t="shared" si="3"/>
        <v>0.20923643754080076</v>
      </c>
      <c r="H17" s="10">
        <f t="shared" si="5"/>
        <v>0.92558176327101804</v>
      </c>
      <c r="I17" s="10">
        <f t="shared" si="4"/>
        <v>0.25466950701159369</v>
      </c>
      <c r="J17" s="10"/>
    </row>
    <row r="18" spans="1:10" x14ac:dyDescent="0.45">
      <c r="A18" s="13">
        <v>117</v>
      </c>
      <c r="B18" s="10">
        <v>4.8905456000000003</v>
      </c>
      <c r="C18" s="10">
        <v>9.4614989000000005</v>
      </c>
      <c r="D18" s="10">
        <f t="shared" si="0"/>
        <v>-2.4526822375657749</v>
      </c>
      <c r="E18" s="10">
        <f t="shared" si="1"/>
        <v>1.8021020427396672</v>
      </c>
      <c r="F18" s="10">
        <f t="shared" si="2"/>
        <v>2.6678335254609142</v>
      </c>
      <c r="G18" s="10">
        <f t="shared" si="3"/>
        <v>0.15654460292951025</v>
      </c>
      <c r="H18" s="10">
        <f t="shared" si="5"/>
        <v>4.9404489663018474</v>
      </c>
      <c r="I18" s="10">
        <f t="shared" si="4"/>
        <v>3.3381295929975705</v>
      </c>
      <c r="J18" s="10"/>
    </row>
    <row r="19" spans="1:10" x14ac:dyDescent="0.45">
      <c r="A19" s="13">
        <v>118</v>
      </c>
      <c r="B19" s="10">
        <v>3.6442291999999998</v>
      </c>
      <c r="C19" s="10">
        <v>11.236494499999999</v>
      </c>
      <c r="D19" s="10">
        <f t="shared" si="0"/>
        <v>0.25121101349840685</v>
      </c>
      <c r="E19" s="10">
        <f t="shared" si="1"/>
        <v>0.1871182384397245</v>
      </c>
      <c r="F19" s="10">
        <f t="shared" si="2"/>
        <v>3.1909840210084237</v>
      </c>
      <c r="G19" s="10">
        <f t="shared" si="3"/>
        <v>1.6254545881810335E-2</v>
      </c>
      <c r="H19" s="10">
        <f t="shared" si="5"/>
        <v>0.20543119227910589</v>
      </c>
      <c r="I19" s="10">
        <f t="shared" si="4"/>
        <v>0.33725720073634141</v>
      </c>
      <c r="J19" s="10"/>
    </row>
    <row r="20" spans="1:10" x14ac:dyDescent="0.45">
      <c r="A20" s="13">
        <v>119</v>
      </c>
      <c r="B20" s="10">
        <v>4.17475E-2</v>
      </c>
      <c r="C20" s="10">
        <v>-1.3050408</v>
      </c>
      <c r="D20" s="10">
        <f t="shared" si="0"/>
        <v>36.590178595718342</v>
      </c>
      <c r="E20" s="10">
        <f t="shared" si="1"/>
        <v>146.62700050749586</v>
      </c>
      <c r="F20" s="10">
        <f t="shared" si="2"/>
        <v>-0.5054253712861756</v>
      </c>
      <c r="G20" s="10">
        <f t="shared" si="3"/>
        <v>12.737161952436082</v>
      </c>
      <c r="H20" s="10">
        <f t="shared" si="5"/>
        <v>0.29939815107155776</v>
      </c>
      <c r="I20" s="10">
        <f t="shared" si="4"/>
        <v>9.1309319909201871</v>
      </c>
      <c r="J20" s="10"/>
    </row>
    <row r="21" spans="1:10" x14ac:dyDescent="0.45">
      <c r="A21" s="13">
        <v>120</v>
      </c>
      <c r="B21" s="10">
        <v>3.1529671000000001</v>
      </c>
      <c r="C21" s="10">
        <v>9.4578533</v>
      </c>
      <c r="D21" s="10">
        <f t="shared" si="0"/>
        <v>-0.12044145147300679</v>
      </c>
      <c r="E21" s="10">
        <f t="shared" si="1"/>
        <v>1.8119032145922302</v>
      </c>
      <c r="F21" s="10">
        <f t="shared" si="2"/>
        <v>2.6667590453627281</v>
      </c>
      <c r="G21" s="10">
        <f t="shared" si="3"/>
        <v>0.1573960089650811</v>
      </c>
      <c r="H21" s="10">
        <f t="shared" si="5"/>
        <v>0.23639827239416047</v>
      </c>
      <c r="I21" s="10">
        <f t="shared" si="4"/>
        <v>8.0060254411487789E-3</v>
      </c>
      <c r="J21" s="10"/>
    </row>
    <row r="22" spans="1:10" x14ac:dyDescent="0.45">
      <c r="A22" s="13">
        <v>121</v>
      </c>
      <c r="B22" s="10">
        <v>0.2664453</v>
      </c>
      <c r="C22" s="10">
        <v>1.2062974</v>
      </c>
      <c r="D22" s="10">
        <f t="shared" si="0"/>
        <v>26.844994134656616</v>
      </c>
      <c r="E22" s="10">
        <f t="shared" si="1"/>
        <v>92.114414144120943</v>
      </c>
      <c r="F22" s="10">
        <f t="shared" si="2"/>
        <v>0.23474988538341368</v>
      </c>
      <c r="G22" s="10">
        <f t="shared" si="3"/>
        <v>8.0017746189076373</v>
      </c>
      <c r="H22" s="10">
        <f t="shared" si="5"/>
        <v>1.0045993077173133E-3</v>
      </c>
      <c r="I22" s="10">
        <f t="shared" si="4"/>
        <v>7.8234629920375252</v>
      </c>
      <c r="J22" s="10"/>
    </row>
    <row r="23" spans="1:10" x14ac:dyDescent="0.45">
      <c r="A23" s="13">
        <v>122</v>
      </c>
      <c r="B23" s="10">
        <v>6.3813312</v>
      </c>
      <c r="C23" s="10">
        <v>21.8911868</v>
      </c>
      <c r="D23" s="10">
        <f t="shared" si="0"/>
        <v>36.785773346375798</v>
      </c>
      <c r="E23" s="10">
        <f t="shared" si="1"/>
        <v>122.92742205219129</v>
      </c>
      <c r="F23" s="10">
        <f t="shared" si="2"/>
        <v>6.3312777528076678</v>
      </c>
      <c r="G23" s="10">
        <f t="shared" si="3"/>
        <v>10.678432196355125</v>
      </c>
      <c r="H23" s="10">
        <f t="shared" si="5"/>
        <v>2.505347575835586E-3</v>
      </c>
      <c r="I23" s="10">
        <f t="shared" si="4"/>
        <v>11.008065556897524</v>
      </c>
      <c r="J23" s="10"/>
    </row>
    <row r="24" spans="1:10" x14ac:dyDescent="0.45">
      <c r="A24" s="13">
        <v>123</v>
      </c>
      <c r="B24" s="10">
        <v>2.3140980999999998</v>
      </c>
      <c r="C24" s="10">
        <v>13.656692700000001</v>
      </c>
      <c r="D24" s="10">
        <f t="shared" si="0"/>
        <v>-2.1378446317499393</v>
      </c>
      <c r="E24" s="10">
        <f t="shared" si="1"/>
        <v>8.138295857007801</v>
      </c>
      <c r="F24" s="10">
        <f t="shared" si="2"/>
        <v>3.9042972752233593</v>
      </c>
      <c r="G24" s="10">
        <f t="shared" si="3"/>
        <v>0.70695569021238147</v>
      </c>
      <c r="H24" s="10">
        <f t="shared" si="5"/>
        <v>2.5287334168810527</v>
      </c>
      <c r="I24" s="10">
        <f t="shared" si="4"/>
        <v>0.56158927492990163</v>
      </c>
      <c r="J24" s="10"/>
    </row>
    <row r="25" spans="1:10" x14ac:dyDescent="0.45">
      <c r="A25" s="13">
        <v>124</v>
      </c>
      <c r="B25" s="10">
        <v>7.2924021000000003</v>
      </c>
      <c r="C25" s="10">
        <v>14.3629003</v>
      </c>
      <c r="D25" s="10">
        <f t="shared" si="0"/>
        <v>15.050600326014397</v>
      </c>
      <c r="E25" s="10">
        <f t="shared" si="1"/>
        <v>12.666320539434182</v>
      </c>
      <c r="F25" s="10">
        <f>$B$110+($B$111*C25)</f>
        <v>4.1124402452112383</v>
      </c>
      <c r="G25" s="10">
        <f t="shared" si="3"/>
        <v>1.1002951400072667</v>
      </c>
      <c r="H25" s="10">
        <f t="shared" si="5"/>
        <v>10.112157397911584</v>
      </c>
      <c r="I25" s="10">
        <f t="shared" si="4"/>
        <v>17.883691595218668</v>
      </c>
      <c r="J25" s="10"/>
    </row>
    <row r="26" spans="1:10" x14ac:dyDescent="0.45">
      <c r="A26" s="13">
        <v>125</v>
      </c>
      <c r="B26" s="10">
        <v>5.8065926000000001</v>
      </c>
      <c r="C26" s="10">
        <v>17.0513735</v>
      </c>
      <c r="D26" s="10">
        <f t="shared" si="0"/>
        <v>17.137393742383143</v>
      </c>
      <c r="E26" s="10">
        <f t="shared" si="1"/>
        <v>39.030639711649734</v>
      </c>
      <c r="F26" s="10">
        <f t="shared" si="2"/>
        <v>4.9048231034257599</v>
      </c>
      <c r="G26" s="10">
        <f t="shared" si="3"/>
        <v>3.390505005175025</v>
      </c>
      <c r="H26" s="10">
        <f t="shared" si="5"/>
        <v>0.81318822495175869</v>
      </c>
      <c r="I26" s="10">
        <f t="shared" si="4"/>
        <v>7.5246080118387937</v>
      </c>
      <c r="J26" s="10"/>
    </row>
    <row r="27" spans="1:10" x14ac:dyDescent="0.45">
      <c r="A27" s="13">
        <v>126</v>
      </c>
      <c r="B27" s="10">
        <v>4.2402268999999997</v>
      </c>
      <c r="C27" s="10">
        <v>9.8169400000000007</v>
      </c>
      <c r="D27" s="10">
        <f t="shared" si="0"/>
        <v>-1.1614184361890845</v>
      </c>
      <c r="E27" s="10">
        <f t="shared" si="1"/>
        <v>0.97413513237636229</v>
      </c>
      <c r="F27" s="10">
        <f t="shared" si="2"/>
        <v>2.7725938908403847</v>
      </c>
      <c r="G27" s="10">
        <f t="shared" si="3"/>
        <v>8.4620955906420353E-2</v>
      </c>
      <c r="H27" s="10">
        <f t="shared" si="5"/>
        <v>2.1539466495749067</v>
      </c>
      <c r="I27" s="10">
        <f t="shared" si="4"/>
        <v>1.3847080749765488</v>
      </c>
      <c r="J27" s="10"/>
    </row>
    <row r="28" spans="1:10" x14ac:dyDescent="0.45">
      <c r="A28" s="13">
        <v>127</v>
      </c>
      <c r="B28" s="10">
        <v>2.4486352</v>
      </c>
      <c r="C28" s="10">
        <v>11.0472418</v>
      </c>
      <c r="D28" s="10">
        <f t="shared" si="0"/>
        <v>-0.14960599993898918</v>
      </c>
      <c r="E28" s="10">
        <f t="shared" si="1"/>
        <v>5.9204114835567659E-2</v>
      </c>
      <c r="F28" s="10">
        <f t="shared" si="2"/>
        <v>3.1352049284919672</v>
      </c>
      <c r="G28" s="10">
        <f t="shared" si="3"/>
        <v>5.1429299944842181E-3</v>
      </c>
      <c r="H28" s="10">
        <f t="shared" si="5"/>
        <v>0.47137799208153353</v>
      </c>
      <c r="I28" s="10">
        <f t="shared" si="4"/>
        <v>0.37804729079909444</v>
      </c>
      <c r="J28" s="10"/>
    </row>
    <row r="29" spans="1:10" x14ac:dyDescent="0.45">
      <c r="A29" s="13">
        <v>128</v>
      </c>
      <c r="B29" s="10">
        <v>5.9093445999999998</v>
      </c>
      <c r="C29" s="10">
        <v>22.884803900000001</v>
      </c>
      <c r="D29" s="10">
        <f t="shared" si="0"/>
        <v>34.380422423176043</v>
      </c>
      <c r="E29" s="10">
        <f t="shared" si="1"/>
        <v>145.94768711338145</v>
      </c>
      <c r="F29" s="10">
        <f t="shared" si="2"/>
        <v>6.6241299031169305</v>
      </c>
      <c r="G29" s="10">
        <f t="shared" si="3"/>
        <v>12.678151506288053</v>
      </c>
      <c r="H29" s="10">
        <f t="shared" si="5"/>
        <v>0.51091802955196242</v>
      </c>
      <c r="I29" s="10">
        <f t="shared" si="4"/>
        <v>8.0988843973783755</v>
      </c>
      <c r="J29" s="10"/>
    </row>
    <row r="30" spans="1:10" x14ac:dyDescent="0.45">
      <c r="A30" s="13">
        <v>129</v>
      </c>
      <c r="B30" s="10">
        <v>5.3157408999999998</v>
      </c>
      <c r="C30" s="10">
        <v>13.884822</v>
      </c>
      <c r="D30" s="10">
        <f t="shared" si="0"/>
        <v>6.9389557302094813</v>
      </c>
      <c r="E30" s="10">
        <f t="shared" si="1"/>
        <v>9.4919396156033056</v>
      </c>
      <c r="F30" s="10">
        <f t="shared" si="2"/>
        <v>3.9715346003997745</v>
      </c>
      <c r="G30" s="10">
        <f t="shared" si="3"/>
        <v>0.82454371778888369</v>
      </c>
      <c r="H30" s="10">
        <f t="shared" si="5"/>
        <v>1.8068905758849307</v>
      </c>
      <c r="I30" s="10">
        <f t="shared" si="4"/>
        <v>5.072630945382036</v>
      </c>
      <c r="J30" s="10"/>
    </row>
    <row r="31" spans="1:10" x14ac:dyDescent="0.45">
      <c r="A31" s="13">
        <v>130</v>
      </c>
      <c r="B31" s="10">
        <v>4.8013329999999996</v>
      </c>
      <c r="C31" s="10">
        <v>17.912915999999999</v>
      </c>
      <c r="D31" s="10">
        <f t="shared" si="0"/>
        <v>12.354308990209161</v>
      </c>
      <c r="E31" s="10">
        <f t="shared" si="1"/>
        <v>50.537783706272805</v>
      </c>
      <c r="F31" s="10">
        <f t="shared" si="2"/>
        <v>5.15874845727466</v>
      </c>
      <c r="G31" s="10">
        <f t="shared" si="3"/>
        <v>4.3901050526575744</v>
      </c>
      <c r="H31" s="10">
        <f t="shared" si="5"/>
        <v>0.12774580909885458</v>
      </c>
      <c r="I31" s="10">
        <f t="shared" si="4"/>
        <v>3.0200958457665492</v>
      </c>
      <c r="J31" s="10"/>
    </row>
    <row r="32" spans="1:10" x14ac:dyDescent="0.45">
      <c r="A32" s="13">
        <v>131</v>
      </c>
      <c r="B32" s="10">
        <v>1.7426541</v>
      </c>
      <c r="C32" s="10">
        <v>6.3868665</v>
      </c>
      <c r="D32" s="10">
        <f t="shared" si="0"/>
        <v>5.8342096997647817</v>
      </c>
      <c r="E32" s="10">
        <f t="shared" si="1"/>
        <v>19.510386737236537</v>
      </c>
      <c r="F32" s="10">
        <f t="shared" si="2"/>
        <v>1.7616366516847597</v>
      </c>
      <c r="G32" s="10">
        <f t="shared" si="3"/>
        <v>1.6948239735296133</v>
      </c>
      <c r="H32" s="10">
        <f t="shared" si="5"/>
        <v>3.6033726846457361E-4</v>
      </c>
      <c r="I32" s="10">
        <f t="shared" si="4"/>
        <v>1.7446093344662537</v>
      </c>
      <c r="J32" s="10"/>
    </row>
    <row r="33" spans="1:10" x14ac:dyDescent="0.45">
      <c r="A33" s="13">
        <v>132</v>
      </c>
      <c r="B33" s="10">
        <v>4.3936823</v>
      </c>
      <c r="C33" s="10">
        <v>13.248547200000001</v>
      </c>
      <c r="D33" s="10">
        <f t="shared" si="0"/>
        <v>3.2518187750583034</v>
      </c>
      <c r="E33" s="10">
        <f t="shared" si="1"/>
        <v>5.9761882468376655</v>
      </c>
      <c r="F33" s="10">
        <f t="shared" si="2"/>
        <v>3.7840031626179615</v>
      </c>
      <c r="G33" s="10">
        <f t="shared" si="3"/>
        <v>0.51913820302369929</v>
      </c>
      <c r="H33" s="10">
        <f t="shared" si="5"/>
        <v>0.37170865055890656</v>
      </c>
      <c r="I33" s="10">
        <f t="shared" si="4"/>
        <v>1.7694096820690264</v>
      </c>
      <c r="J33" s="10"/>
    </row>
    <row r="34" spans="1:10" x14ac:dyDescent="0.45">
      <c r="A34" s="13">
        <v>133</v>
      </c>
      <c r="B34" s="10">
        <v>3.1273854999999999</v>
      </c>
      <c r="C34" s="10">
        <v>11.876777499999999</v>
      </c>
      <c r="D34" s="10">
        <f t="shared" ref="D34:D65" si="6">(C34-$C$102)*(B34-$B$102)</f>
        <v>6.8549829446664448E-2</v>
      </c>
      <c r="E34" s="10">
        <f t="shared" ref="E34:E65" si="7">(C34-$C$102)^2</f>
        <v>1.1510171150465851</v>
      </c>
      <c r="F34" s="10">
        <f t="shared" ref="F34:F65" si="8">$B$110+($B$111*C34)</f>
        <v>3.37969680922077</v>
      </c>
      <c r="G34" s="10">
        <f t="shared" ref="G34:G65" si="9">(F34-$B$102)^2</f>
        <v>9.9986300978888443E-2</v>
      </c>
      <c r="H34" s="10">
        <f t="shared" si="5"/>
        <v>6.3660996760699043E-2</v>
      </c>
      <c r="I34" s="10">
        <f t="shared" ref="I34:I65" si="10">(B34-$B$102)^2</f>
        <v>4.0825449558815636E-3</v>
      </c>
      <c r="J34" s="10"/>
    </row>
    <row r="35" spans="1:10" x14ac:dyDescent="0.45">
      <c r="A35" s="13">
        <v>134</v>
      </c>
      <c r="B35" s="10">
        <v>0.960426</v>
      </c>
      <c r="C35" s="10">
        <v>4.1362474999999996</v>
      </c>
      <c r="D35" s="10">
        <f t="shared" si="6"/>
        <v>14.022552671594397</v>
      </c>
      <c r="E35" s="10">
        <f t="shared" si="7"/>
        <v>44.457894479650179</v>
      </c>
      <c r="F35" s="10">
        <f t="shared" si="8"/>
        <v>1.098304052359645</v>
      </c>
      <c r="G35" s="10">
        <f t="shared" si="9"/>
        <v>3.8619585757854313</v>
      </c>
      <c r="H35" s="10">
        <f t="shared" si="5"/>
        <v>1.901035732248901E-2</v>
      </c>
      <c r="I35" s="10">
        <f t="shared" si="10"/>
        <v>4.4228811492106095</v>
      </c>
      <c r="J35" s="10"/>
    </row>
    <row r="36" spans="1:10" x14ac:dyDescent="0.45">
      <c r="A36" s="13">
        <v>135</v>
      </c>
      <c r="B36" s="10">
        <v>2.2945603999999999</v>
      </c>
      <c r="C36" s="10">
        <v>5.4927684000000001</v>
      </c>
      <c r="D36" s="10">
        <f t="shared" si="6"/>
        <v>4.0839076004469428</v>
      </c>
      <c r="E36" s="10">
        <f t="shared" si="7"/>
        <v>28.208361517398643</v>
      </c>
      <c r="F36" s="10">
        <f t="shared" si="8"/>
        <v>1.4981160750235629</v>
      </c>
      <c r="G36" s="10">
        <f t="shared" si="9"/>
        <v>2.4503977290431189</v>
      </c>
      <c r="H36" s="10">
        <f t="shared" si="5"/>
        <v>0.63432356278717239</v>
      </c>
      <c r="I36" s="10">
        <f t="shared" si="10"/>
        <v>0.59125381240953301</v>
      </c>
      <c r="J36" s="10"/>
    </row>
    <row r="37" spans="1:10" x14ac:dyDescent="0.45">
      <c r="A37" s="13">
        <v>136</v>
      </c>
      <c r="B37" s="10">
        <v>4.2572546999999998</v>
      </c>
      <c r="C37" s="10">
        <v>9.0317346000000001</v>
      </c>
      <c r="D37" s="10">
        <f t="shared" si="6"/>
        <v>-2.1155745186278985</v>
      </c>
      <c r="E37" s="10">
        <f t="shared" si="7"/>
        <v>3.1406511686274285</v>
      </c>
      <c r="F37" s="10">
        <f t="shared" si="8"/>
        <v>2.5411676303377777</v>
      </c>
      <c r="G37" s="10">
        <f t="shared" si="9"/>
        <v>0.27282139327995164</v>
      </c>
      <c r="H37" s="10">
        <f t="shared" si="5"/>
        <v>2.9449548306618722</v>
      </c>
      <c r="I37" s="10">
        <f t="shared" si="10"/>
        <v>1.4250724781458868</v>
      </c>
      <c r="J37" s="10"/>
    </row>
    <row r="38" spans="1:10" x14ac:dyDescent="0.45">
      <c r="A38" s="13">
        <v>137</v>
      </c>
      <c r="B38" s="10">
        <v>1.0618232999999999</v>
      </c>
      <c r="C38" s="10">
        <v>10.601660300000001</v>
      </c>
      <c r="D38" s="10">
        <f t="shared" si="6"/>
        <v>0.40486233937324806</v>
      </c>
      <c r="E38" s="10">
        <f t="shared" si="7"/>
        <v>4.0910136300826766E-2</v>
      </c>
      <c r="F38" s="10">
        <f t="shared" si="8"/>
        <v>3.0038771761686358</v>
      </c>
      <c r="G38" s="10">
        <f t="shared" si="9"/>
        <v>3.5537727005008736E-3</v>
      </c>
      <c r="H38" s="10">
        <f t="shared" si="5"/>
        <v>3.7715732579416232</v>
      </c>
      <c r="I38" s="10">
        <f t="shared" si="10"/>
        <v>4.0066723962361008</v>
      </c>
      <c r="J38" s="10"/>
    </row>
    <row r="39" spans="1:10" x14ac:dyDescent="0.45">
      <c r="A39" s="13">
        <v>138</v>
      </c>
      <c r="B39" s="10">
        <v>0.83462320000000001</v>
      </c>
      <c r="C39" s="10">
        <v>5.0150135000000002</v>
      </c>
      <c r="D39" s="10">
        <f t="shared" si="6"/>
        <v>12.902711918214692</v>
      </c>
      <c r="E39" s="10">
        <f t="shared" si="7"/>
        <v>33.511471381472695</v>
      </c>
      <c r="F39" s="10">
        <f t="shared" si="8"/>
        <v>1.3573057469950027</v>
      </c>
      <c r="G39" s="10">
        <f t="shared" si="9"/>
        <v>2.9110671075101457</v>
      </c>
      <c r="H39" s="10">
        <f t="shared" si="5"/>
        <v>0.2731970449331832</v>
      </c>
      <c r="I39" s="10">
        <f t="shared" si="10"/>
        <v>4.9678503503871907</v>
      </c>
      <c r="J39" s="10"/>
    </row>
    <row r="40" spans="1:10" x14ac:dyDescent="0.45">
      <c r="A40" s="13">
        <v>139</v>
      </c>
      <c r="B40" s="10">
        <v>4.0002854000000001</v>
      </c>
      <c r="C40" s="10">
        <v>12.5523846</v>
      </c>
      <c r="D40" s="10">
        <f t="shared" si="6"/>
        <v>1.6379497001164398</v>
      </c>
      <c r="E40" s="10">
        <f t="shared" si="7"/>
        <v>3.057118515691525</v>
      </c>
      <c r="F40" s="10">
        <f t="shared" si="8"/>
        <v>3.5788207896748152</v>
      </c>
      <c r="G40" s="10">
        <f t="shared" si="9"/>
        <v>0.26556509720161203</v>
      </c>
      <c r="H40" s="10">
        <f t="shared" si="5"/>
        <v>0.17763241775655994</v>
      </c>
      <c r="I40" s="10">
        <f t="shared" si="10"/>
        <v>0.87758430245373198</v>
      </c>
      <c r="J40" s="10"/>
    </row>
    <row r="41" spans="1:10" x14ac:dyDescent="0.45">
      <c r="A41" s="13">
        <v>140</v>
      </c>
      <c r="B41" s="10">
        <v>4.9171512999999996</v>
      </c>
      <c r="C41" s="10">
        <v>13.1410167</v>
      </c>
      <c r="D41" s="10">
        <f t="shared" si="6"/>
        <v>4.332178791874556</v>
      </c>
      <c r="E41" s="10">
        <f t="shared" si="7"/>
        <v>5.4620076964271327</v>
      </c>
      <c r="F41" s="10">
        <f t="shared" si="8"/>
        <v>3.7523103323025104</v>
      </c>
      <c r="G41" s="10">
        <f t="shared" si="9"/>
        <v>0.47447248033480816</v>
      </c>
      <c r="H41" s="10">
        <f t="shared" si="5"/>
        <v>1.3568544800264228</v>
      </c>
      <c r="I41" s="10">
        <f t="shared" si="10"/>
        <v>3.4360576051630725</v>
      </c>
      <c r="J41" s="10"/>
    </row>
    <row r="42" spans="1:10" x14ac:dyDescent="0.45">
      <c r="A42" s="13">
        <v>141</v>
      </c>
      <c r="B42" s="10">
        <v>-0.75858000000000003</v>
      </c>
      <c r="C42" s="10">
        <v>3.9921286999999999</v>
      </c>
      <c r="D42" s="10">
        <f t="shared" si="6"/>
        <v>26.035158835639091</v>
      </c>
      <c r="E42" s="10">
        <f t="shared" si="7"/>
        <v>46.400539446609109</v>
      </c>
      <c r="F42" s="10">
        <f t="shared" si="8"/>
        <v>1.0558274278329631</v>
      </c>
      <c r="G42" s="10">
        <f t="shared" si="9"/>
        <v>4.0307118304697616</v>
      </c>
      <c r="H42" s="10">
        <f t="shared" si="5"/>
        <v>3.2920743141754296</v>
      </c>
      <c r="I42" s="10">
        <f t="shared" si="10"/>
        <v>14.608224466375059</v>
      </c>
      <c r="J42" s="10"/>
    </row>
    <row r="43" spans="1:10" x14ac:dyDescent="0.45">
      <c r="A43" s="13">
        <v>142</v>
      </c>
      <c r="B43" s="10">
        <v>2.9268955999999999</v>
      </c>
      <c r="C43" s="10">
        <v>11.736975599999999</v>
      </c>
      <c r="D43" s="10">
        <f t="shared" si="6"/>
        <v>-0.12745043837990194</v>
      </c>
      <c r="E43" s="10">
        <f t="shared" si="7"/>
        <v>0.87058744734529858</v>
      </c>
      <c r="F43" s="10">
        <f t="shared" si="8"/>
        <v>3.3384925193264832</v>
      </c>
      <c r="G43" s="10">
        <f t="shared" si="9"/>
        <v>7.5625998432860969E-2</v>
      </c>
      <c r="H43" s="10">
        <f t="shared" si="5"/>
        <v>0.16941202399905156</v>
      </c>
      <c r="I43" s="10">
        <f t="shared" si="10"/>
        <v>1.8658222436770927E-2</v>
      </c>
      <c r="J43" s="10"/>
    </row>
    <row r="44" spans="1:10" x14ac:dyDescent="0.45">
      <c r="A44" s="13">
        <v>143</v>
      </c>
      <c r="B44" s="10">
        <v>6.3052286000000004</v>
      </c>
      <c r="C44" s="10">
        <v>20.631039099999999</v>
      </c>
      <c r="D44" s="10">
        <f t="shared" si="6"/>
        <v>31.856935178714572</v>
      </c>
      <c r="E44" s="10">
        <f t="shared" si="7"/>
        <v>96.572213928593655</v>
      </c>
      <c r="F44" s="10">
        <f t="shared" si="8"/>
        <v>5.9598701314490263</v>
      </c>
      <c r="G44" s="10">
        <f t="shared" si="9"/>
        <v>8.3890137877499473</v>
      </c>
      <c r="H44" s="10">
        <f t="shared" si="5"/>
        <v>0.11927247179987414</v>
      </c>
      <c r="I44" s="10">
        <f t="shared" si="10"/>
        <v>10.508864586362508</v>
      </c>
      <c r="J44" s="10"/>
    </row>
    <row r="45" spans="1:10" x14ac:dyDescent="0.45">
      <c r="A45" s="13">
        <v>144</v>
      </c>
      <c r="B45" s="10">
        <v>0.36365310000000001</v>
      </c>
      <c r="C45" s="10">
        <v>5.5658861999999996</v>
      </c>
      <c r="D45" s="10">
        <f t="shared" si="6"/>
        <v>14.141848299901328</v>
      </c>
      <c r="E45" s="10">
        <f t="shared" si="7"/>
        <v>27.43702787341072</v>
      </c>
      <c r="F45" s="10">
        <f t="shared" si="8"/>
        <v>1.5196663331218609</v>
      </c>
      <c r="G45" s="10">
        <f t="shared" si="9"/>
        <v>2.383393688117283</v>
      </c>
      <c r="H45" s="10">
        <f t="shared" si="5"/>
        <v>1.3363665951528578</v>
      </c>
      <c r="I45" s="10">
        <f t="shared" si="10"/>
        <v>7.2891230879724622</v>
      </c>
      <c r="J45" s="10"/>
    </row>
    <row r="46" spans="1:10" x14ac:dyDescent="0.45">
      <c r="A46" s="13">
        <v>145</v>
      </c>
      <c r="B46" s="10">
        <v>3.9066534000000002</v>
      </c>
      <c r="C46" s="10">
        <v>15.835884399999999</v>
      </c>
      <c r="D46" s="10">
        <f t="shared" si="6"/>
        <v>4.2427622725684762</v>
      </c>
      <c r="E46" s="10">
        <f t="shared" si="7"/>
        <v>25.320637111125855</v>
      </c>
      <c r="F46" s="10">
        <f t="shared" si="8"/>
        <v>4.5465778632698983</v>
      </c>
      <c r="G46" s="10">
        <f t="shared" si="9"/>
        <v>2.1995475219912559</v>
      </c>
      <c r="H46" s="10">
        <f t="shared" si="5"/>
        <v>0.40950331869126722</v>
      </c>
      <c r="I46" s="10">
        <f t="shared" si="10"/>
        <v>0.71092333192598811</v>
      </c>
      <c r="J46" s="10"/>
    </row>
    <row r="47" spans="1:10" x14ac:dyDescent="0.45">
      <c r="A47" s="13">
        <v>146</v>
      </c>
      <c r="B47" s="10">
        <v>4.0523663000000001</v>
      </c>
      <c r="C47" s="10">
        <v>9.2808849000000002</v>
      </c>
      <c r="D47" s="10">
        <f t="shared" si="6"/>
        <v>-1.5060950536147388</v>
      </c>
      <c r="E47" s="10">
        <f t="shared" si="7"/>
        <v>2.319644575817672</v>
      </c>
      <c r="F47" s="10">
        <f t="shared" si="8"/>
        <v>2.6146005464029276</v>
      </c>
      <c r="G47" s="10">
        <f t="shared" si="9"/>
        <v>0.20150237358752479</v>
      </c>
      <c r="H47" s="10">
        <f t="shared" si="5"/>
        <v>2.0671703622165576</v>
      </c>
      <c r="I47" s="10">
        <f t="shared" si="10"/>
        <v>0.97787494436435474</v>
      </c>
      <c r="J47" s="10"/>
    </row>
    <row r="48" spans="1:10" x14ac:dyDescent="0.45">
      <c r="A48" s="13">
        <v>147</v>
      </c>
      <c r="B48" s="10">
        <v>3.4307167000000001</v>
      </c>
      <c r="C48" s="10">
        <v>4.900182</v>
      </c>
      <c r="D48" s="10">
        <f t="shared" si="6"/>
        <v>-2.1680071111965531</v>
      </c>
      <c r="E48" s="10">
        <f t="shared" si="7"/>
        <v>34.85415594130636</v>
      </c>
      <c r="F48" s="10">
        <f t="shared" si="8"/>
        <v>1.323461068095819</v>
      </c>
      <c r="G48" s="10">
        <f t="shared" si="9"/>
        <v>3.0277031338248381</v>
      </c>
      <c r="H48" s="10">
        <f t="shared" si="5"/>
        <v>4.4405262981918883</v>
      </c>
      <c r="I48" s="10">
        <f t="shared" si="10"/>
        <v>0.1348549321381918</v>
      </c>
      <c r="J48" s="10"/>
    </row>
    <row r="49" spans="1:10" x14ac:dyDescent="0.45">
      <c r="A49" s="13">
        <v>148</v>
      </c>
      <c r="B49" s="10">
        <v>2.9993653999999998</v>
      </c>
      <c r="C49" s="10">
        <v>17.8427872</v>
      </c>
      <c r="D49" s="10">
        <f t="shared" si="6"/>
        <v>-0.451369316707393</v>
      </c>
      <c r="E49" s="10">
        <f t="shared" si="7"/>
        <v>49.545611436245018</v>
      </c>
      <c r="F49" s="10">
        <f t="shared" si="8"/>
        <v>5.1380791573213802</v>
      </c>
      <c r="G49" s="10">
        <f t="shared" si="9"/>
        <v>4.3039172506543952</v>
      </c>
      <c r="H49" s="10">
        <f t="shared" si="5"/>
        <v>4.5740965357557366</v>
      </c>
      <c r="I49" s="10">
        <f t="shared" si="10"/>
        <v>4.1120546130924791E-3</v>
      </c>
      <c r="J49" s="10"/>
    </row>
    <row r="50" spans="1:10" x14ac:dyDescent="0.45">
      <c r="A50" s="13">
        <v>149</v>
      </c>
      <c r="B50" s="10">
        <v>4.8084161999999999</v>
      </c>
      <c r="C50" s="10">
        <v>12.9192819</v>
      </c>
      <c r="D50" s="10">
        <f t="shared" si="6"/>
        <v>3.6911439517538147</v>
      </c>
      <c r="E50" s="10">
        <f t="shared" si="7"/>
        <v>4.4747439400319253</v>
      </c>
      <c r="F50" s="10">
        <f t="shared" si="8"/>
        <v>3.6869576798789616</v>
      </c>
      <c r="G50" s="10">
        <f t="shared" si="9"/>
        <v>0.38871107001165728</v>
      </c>
      <c r="H50" s="10">
        <f t="shared" si="5"/>
        <v>1.2576692123520692</v>
      </c>
      <c r="I50" s="10">
        <f t="shared" si="10"/>
        <v>3.0447649865908444</v>
      </c>
      <c r="J50" s="10"/>
    </row>
    <row r="51" spans="1:10" x14ac:dyDescent="0.45">
      <c r="A51" s="13">
        <v>150</v>
      </c>
      <c r="B51" s="10">
        <v>3.5440763999999998</v>
      </c>
      <c r="C51" s="10">
        <v>14.538971999999999</v>
      </c>
      <c r="D51" s="10">
        <f t="shared" si="6"/>
        <v>1.7950111987110557</v>
      </c>
      <c r="E51" s="10">
        <f t="shared" si="7"/>
        <v>13.950592205206402</v>
      </c>
      <c r="F51" s="10">
        <f t="shared" si="8"/>
        <v>4.1643344567275333</v>
      </c>
      <c r="G51" s="10">
        <f t="shared" si="9"/>
        <v>1.2118569679192377</v>
      </c>
      <c r="H51" s="10">
        <f t="shared" si="5"/>
        <v>0.38472005693541622</v>
      </c>
      <c r="I51" s="10">
        <f t="shared" si="10"/>
        <v>0.23096261119980388</v>
      </c>
      <c r="J51" s="10"/>
    </row>
    <row r="52" spans="1:10" x14ac:dyDescent="0.45">
      <c r="A52" s="13">
        <v>151</v>
      </c>
      <c r="B52" s="10">
        <v>3.8358764999999999</v>
      </c>
      <c r="C52" s="10">
        <v>17.632057799999998</v>
      </c>
      <c r="D52" s="10">
        <f t="shared" si="6"/>
        <v>5.2739544539578658</v>
      </c>
      <c r="E52" s="10">
        <f t="shared" si="7"/>
        <v>46.62342699100536</v>
      </c>
      <c r="F52" s="10">
        <f t="shared" si="8"/>
        <v>5.0759701639039143</v>
      </c>
      <c r="G52" s="10">
        <f t="shared" si="9"/>
        <v>4.0500735765351497</v>
      </c>
      <c r="H52" s="10">
        <f t="shared" si="5"/>
        <v>1.5378322952546346</v>
      </c>
      <c r="I52" s="10">
        <f t="shared" si="10"/>
        <v>0.59657981786255299</v>
      </c>
      <c r="J52" s="10"/>
    </row>
    <row r="53" spans="1:10" x14ac:dyDescent="0.45">
      <c r="A53" s="13">
        <v>152</v>
      </c>
      <c r="B53" s="10">
        <v>3.9721122000000002</v>
      </c>
      <c r="C53" s="10">
        <v>8.9090827000000008</v>
      </c>
      <c r="D53" s="10">
        <f t="shared" si="6"/>
        <v>-1.7216924854135134</v>
      </c>
      <c r="E53" s="10">
        <f t="shared" si="7"/>
        <v>3.5904191675242592</v>
      </c>
      <c r="F53" s="10">
        <f t="shared" si="8"/>
        <v>2.5050180183247432</v>
      </c>
      <c r="G53" s="10">
        <f t="shared" si="9"/>
        <v>0.31189174064533454</v>
      </c>
      <c r="H53" s="10">
        <f t="shared" si="5"/>
        <v>2.1523653379053918</v>
      </c>
      <c r="I53" s="10">
        <f t="shared" si="10"/>
        <v>0.82559302299327775</v>
      </c>
      <c r="J53" s="10"/>
    </row>
    <row r="54" spans="1:10" x14ac:dyDescent="0.45">
      <c r="A54" s="13">
        <v>153</v>
      </c>
      <c r="B54" s="10">
        <v>0.18822420000000001</v>
      </c>
      <c r="C54" s="10">
        <v>9.7467573000000005</v>
      </c>
      <c r="D54" s="10">
        <f t="shared" si="6"/>
        <v>3.0396326749708718</v>
      </c>
      <c r="E54" s="10">
        <f t="shared" si="7"/>
        <v>1.1175989853064847</v>
      </c>
      <c r="F54" s="10">
        <f t="shared" si="8"/>
        <v>2.7519087047566204</v>
      </c>
      <c r="G54" s="10">
        <f t="shared" si="9"/>
        <v>9.7083342252501606E-2</v>
      </c>
      <c r="H54" s="10">
        <f t="shared" si="5"/>
        <v>6.5724782399291977</v>
      </c>
      <c r="I54" s="10">
        <f t="shared" si="10"/>
        <v>8.267157469024383</v>
      </c>
      <c r="J54" s="10"/>
    </row>
    <row r="55" spans="1:10" x14ac:dyDescent="0.45">
      <c r="A55" s="13">
        <v>154</v>
      </c>
      <c r="B55" s="10">
        <v>3.9859575</v>
      </c>
      <c r="C55" s="10">
        <v>9.2900723999999997</v>
      </c>
      <c r="D55" s="10">
        <f t="shared" si="6"/>
        <v>-1.3964767677773908</v>
      </c>
      <c r="E55" s="10">
        <f t="shared" si="7"/>
        <v>2.2917431637712986</v>
      </c>
      <c r="F55" s="10">
        <f t="shared" si="8"/>
        <v>2.6173084095535986</v>
      </c>
      <c r="G55" s="10">
        <f t="shared" si="9"/>
        <v>0.19907863987745558</v>
      </c>
      <c r="H55" s="10">
        <f t="shared" si="5"/>
        <v>1.8732003327797622</v>
      </c>
      <c r="I55" s="10">
        <f t="shared" si="10"/>
        <v>0.8509449897225051</v>
      </c>
      <c r="J55" s="10"/>
    </row>
    <row r="56" spans="1:10" x14ac:dyDescent="0.45">
      <c r="A56" s="13">
        <v>155</v>
      </c>
      <c r="B56" s="10">
        <v>5.8935461</v>
      </c>
      <c r="C56" s="10">
        <v>15.9025734</v>
      </c>
      <c r="D56" s="10">
        <f t="shared" si="6"/>
        <v>14.429463521156251</v>
      </c>
      <c r="E56" s="10">
        <f t="shared" si="7"/>
        <v>25.996237502396401</v>
      </c>
      <c r="F56" s="10">
        <f t="shared" si="8"/>
        <v>4.5662333392595675</v>
      </c>
      <c r="G56" s="10">
        <f t="shared" si="9"/>
        <v>2.2582354278268686</v>
      </c>
      <c r="H56" s="10">
        <f t="shared" si="5"/>
        <v>1.7617591648243884</v>
      </c>
      <c r="I56" s="10">
        <f t="shared" si="10"/>
        <v>8.0092135444287145</v>
      </c>
      <c r="J56" s="10"/>
    </row>
    <row r="57" spans="1:10" x14ac:dyDescent="0.45">
      <c r="A57" s="13">
        <v>156</v>
      </c>
      <c r="B57" s="10">
        <v>0.6221139</v>
      </c>
      <c r="C57" s="10">
        <v>10.0716518</v>
      </c>
      <c r="D57" s="10">
        <f t="shared" si="6"/>
        <v>1.7877495386210887</v>
      </c>
      <c r="E57" s="10">
        <f t="shared" si="7"/>
        <v>0.536220880416309</v>
      </c>
      <c r="F57" s="10">
        <f t="shared" si="8"/>
        <v>2.8476659667327406</v>
      </c>
      <c r="G57" s="10">
        <f t="shared" si="9"/>
        <v>4.6580317216481676E-2</v>
      </c>
      <c r="H57" s="10">
        <f t="shared" si="5"/>
        <v>4.9530820017383732</v>
      </c>
      <c r="I57" s="10">
        <f t="shared" si="10"/>
        <v>5.9603206991092561</v>
      </c>
      <c r="J57" s="10"/>
    </row>
    <row r="58" spans="1:10" x14ac:dyDescent="0.45">
      <c r="A58" s="13">
        <v>157</v>
      </c>
      <c r="B58" s="10">
        <v>5.5784197000000004</v>
      </c>
      <c r="C58" s="10">
        <v>15.5151108</v>
      </c>
      <c r="D58" s="10">
        <f t="shared" si="6"/>
        <v>11.848303198665301</v>
      </c>
      <c r="E58" s="10">
        <f t="shared" si="7"/>
        <v>22.195291966181834</v>
      </c>
      <c r="F58" s="10">
        <f t="shared" si="8"/>
        <v>4.4520351681789601</v>
      </c>
      <c r="G58" s="10">
        <f t="shared" si="9"/>
        <v>1.9280557290020344</v>
      </c>
      <c r="H58" s="10">
        <f t="shared" si="5"/>
        <v>1.2687421135257042</v>
      </c>
      <c r="I58" s="10">
        <f t="shared" si="10"/>
        <v>6.3248678549215684</v>
      </c>
      <c r="J58" s="10"/>
    </row>
    <row r="59" spans="1:10" x14ac:dyDescent="0.45">
      <c r="A59" s="13">
        <v>158</v>
      </c>
      <c r="B59" s="10">
        <v>0.89769560000000004</v>
      </c>
      <c r="C59" s="10">
        <v>12.3532633</v>
      </c>
      <c r="D59" s="10">
        <f t="shared" si="6"/>
        <v>-3.355553976199722</v>
      </c>
      <c r="E59" s="10">
        <f t="shared" si="7"/>
        <v>2.4004558516969676</v>
      </c>
      <c r="F59" s="10">
        <f t="shared" si="8"/>
        <v>3.5201330910861177</v>
      </c>
      <c r="G59" s="10">
        <f t="shared" si="9"/>
        <v>0.20852226968370746</v>
      </c>
      <c r="H59" s="10">
        <f t="shared" si="5"/>
        <v>6.8771783946540515</v>
      </c>
      <c r="I59" s="10">
        <f t="shared" si="10"/>
        <v>4.690668432510372</v>
      </c>
      <c r="J59" s="10"/>
    </row>
    <row r="60" spans="1:10" x14ac:dyDescent="0.45">
      <c r="A60" s="13">
        <v>159</v>
      </c>
      <c r="B60" s="10">
        <v>1.0136278999999999</v>
      </c>
      <c r="C60" s="10">
        <v>2.5307379999999999</v>
      </c>
      <c r="D60" s="10">
        <f t="shared" si="6"/>
        <v>16.958893880282286</v>
      </c>
      <c r="E60" s="10">
        <f t="shared" si="7"/>
        <v>68.445587446444947</v>
      </c>
      <c r="F60" s="10">
        <f t="shared" si="8"/>
        <v>0.62510677202202913</v>
      </c>
      <c r="G60" s="10">
        <f t="shared" si="9"/>
        <v>5.9457161997283512</v>
      </c>
      <c r="H60" s="10">
        <f t="shared" si="5"/>
        <v>0.15094866688527475</v>
      </c>
      <c r="I60" s="10">
        <f t="shared" si="10"/>
        <v>4.2019375152227445</v>
      </c>
      <c r="J60" s="10"/>
    </row>
    <row r="61" spans="1:10" x14ac:dyDescent="0.45">
      <c r="A61" s="13">
        <v>160</v>
      </c>
      <c r="B61" s="10">
        <v>3.5171952000000002</v>
      </c>
      <c r="C61" s="10">
        <v>10.071602800000001</v>
      </c>
      <c r="D61" s="10">
        <f t="shared" si="6"/>
        <v>-0.33225689602001307</v>
      </c>
      <c r="E61" s="10">
        <f t="shared" si="7"/>
        <v>0.53629264537952137</v>
      </c>
      <c r="F61" s="10">
        <f t="shared" si="8"/>
        <v>2.8476515247959373</v>
      </c>
      <c r="G61" s="10">
        <f t="shared" si="9"/>
        <v>4.6586551279483635E-2</v>
      </c>
      <c r="H61" s="10">
        <f t="shared" si="5"/>
        <v>0.44828873300576366</v>
      </c>
      <c r="I61" s="10">
        <f t="shared" si="10"/>
        <v>0.20584776969061389</v>
      </c>
      <c r="J61" s="10"/>
    </row>
    <row r="62" spans="1:10" x14ac:dyDescent="0.45">
      <c r="A62" s="13">
        <v>161</v>
      </c>
      <c r="B62" s="10">
        <v>4.2984809000000004</v>
      </c>
      <c r="C62" s="10">
        <v>10.222508100000001</v>
      </c>
      <c r="D62" s="10">
        <f t="shared" si="6"/>
        <v>-0.7180415074148595</v>
      </c>
      <c r="E62" s="10">
        <f t="shared" si="7"/>
        <v>0.33804310337775589</v>
      </c>
      <c r="F62" s="10">
        <f t="shared" si="8"/>
        <v>2.8921283575699146</v>
      </c>
      <c r="G62" s="10">
        <f t="shared" si="9"/>
        <v>2.9365053774024721E-2</v>
      </c>
      <c r="H62" s="10">
        <f t="shared" si="5"/>
        <v>1.9778274735995662</v>
      </c>
      <c r="I62" s="10">
        <f t="shared" si="10"/>
        <v>1.5252007842161186</v>
      </c>
      <c r="J62" s="10"/>
    </row>
    <row r="63" spans="1:10" x14ac:dyDescent="0.45">
      <c r="A63" s="13">
        <v>162</v>
      </c>
      <c r="B63" s="10">
        <v>4.6930025999999998</v>
      </c>
      <c r="C63" s="10">
        <v>7.6217693999999998</v>
      </c>
      <c r="D63" s="10">
        <f t="shared" si="6"/>
        <v>-5.1853568902658571</v>
      </c>
      <c r="E63" s="10">
        <f t="shared" si="7"/>
        <v>10.126100534796759</v>
      </c>
      <c r="F63" s="10">
        <f t="shared" si="8"/>
        <v>2.125603787202198</v>
      </c>
      <c r="G63" s="10">
        <f t="shared" si="9"/>
        <v>0.87963186870048782</v>
      </c>
      <c r="H63" s="10">
        <f t="shared" si="5"/>
        <v>6.5915366639555621</v>
      </c>
      <c r="I63" s="10">
        <f t="shared" si="10"/>
        <v>2.6553090192055131</v>
      </c>
      <c r="J63" s="10"/>
    </row>
    <row r="64" spans="1:10" x14ac:dyDescent="0.45">
      <c r="A64" s="13">
        <v>163</v>
      </c>
      <c r="B64" s="10">
        <v>-3.0357499999999999E-2</v>
      </c>
      <c r="C64" s="10">
        <v>9.7981484999999999</v>
      </c>
      <c r="D64" s="10">
        <f t="shared" si="6"/>
        <v>3.1117131447198321</v>
      </c>
      <c r="E64" s="10">
        <f t="shared" si="7"/>
        <v>1.0115820290370827</v>
      </c>
      <c r="F64" s="10">
        <f t="shared" si="8"/>
        <v>2.7670554080762124</v>
      </c>
      <c r="G64" s="10">
        <f t="shared" si="9"/>
        <v>8.787388466942371E-2</v>
      </c>
      <c r="H64" s="10">
        <f t="shared" si="5"/>
        <v>7.8255189782714121</v>
      </c>
      <c r="I64" s="10">
        <f t="shared" si="10"/>
        <v>9.5718967093940286</v>
      </c>
      <c r="J64" s="10"/>
    </row>
    <row r="65" spans="1:10" x14ac:dyDescent="0.45">
      <c r="A65" s="13">
        <v>164</v>
      </c>
      <c r="B65" s="10">
        <v>2.951797</v>
      </c>
      <c r="C65" s="10">
        <v>13.7191481</v>
      </c>
      <c r="D65" s="10">
        <f t="shared" si="6"/>
        <v>-0.32561230694868287</v>
      </c>
      <c r="E65" s="10">
        <f t="shared" si="7"/>
        <v>8.498538299050713</v>
      </c>
      <c r="F65" s="10">
        <f t="shared" si="8"/>
        <v>3.9227049678731989</v>
      </c>
      <c r="G65" s="10">
        <f t="shared" si="9"/>
        <v>0.73824915124316248</v>
      </c>
      <c r="H65" s="10">
        <f t="shared" si="5"/>
        <v>0.94266228207966463</v>
      </c>
      <c r="I65" s="10">
        <f t="shared" si="10"/>
        <v>1.2475483513239691E-2</v>
      </c>
      <c r="J65" s="10"/>
    </row>
    <row r="66" spans="1:10" x14ac:dyDescent="0.45">
      <c r="A66" s="13">
        <v>165</v>
      </c>
      <c r="B66" s="10">
        <v>5.3316306000000004</v>
      </c>
      <c r="C66" s="10">
        <v>16.7735582</v>
      </c>
      <c r="D66" s="10">
        <f t="shared" ref="D66:D97" si="11">(C66-$C$102)*(B66-$B$102)</f>
        <v>13.539968117783902</v>
      </c>
      <c r="E66" s="10">
        <f t="shared" ref="E66:E101" si="12">(C66-$C$102)^2</f>
        <v>35.636546295544512</v>
      </c>
      <c r="F66" s="10">
        <f t="shared" ref="F66:F101" si="13">$B$110+($B$111*C66)</f>
        <v>4.822941654330517</v>
      </c>
      <c r="G66" s="10">
        <f t="shared" ref="G66:G97" si="14">(F66-$B$102)^2</f>
        <v>3.0956676466189581</v>
      </c>
      <c r="H66" s="10">
        <f t="shared" si="5"/>
        <v>0.25876444344633065</v>
      </c>
      <c r="I66" s="10">
        <f t="shared" ref="I66:I101" si="15">(B66-$B$102)^2</f>
        <v>5.1444585878268914</v>
      </c>
      <c r="J66" s="10"/>
    </row>
    <row r="67" spans="1:10" x14ac:dyDescent="0.45">
      <c r="A67" s="13">
        <v>166</v>
      </c>
      <c r="B67" s="10">
        <v>-1.5595839</v>
      </c>
      <c r="C67" s="10">
        <v>7.0603420999999997</v>
      </c>
      <c r="D67" s="10">
        <f t="shared" si="11"/>
        <v>17.306853060986754</v>
      </c>
      <c r="E67" s="10">
        <f t="shared" si="12"/>
        <v>14.014396779360437</v>
      </c>
      <c r="F67" s="10">
        <f t="shared" si="13"/>
        <v>1.960132407887849</v>
      </c>
      <c r="G67" s="10">
        <f t="shared" si="14"/>
        <v>1.2173995295995097</v>
      </c>
      <c r="H67" s="10">
        <f t="shared" ref="H67:H101" si="16">(B67-F67)^2</f>
        <v>12.388402888011674</v>
      </c>
      <c r="I67" s="10">
        <f t="shared" si="15"/>
        <v>21.372818794149758</v>
      </c>
      <c r="J67" s="10"/>
    </row>
    <row r="68" spans="1:10" x14ac:dyDescent="0.45">
      <c r="A68" s="13">
        <v>167</v>
      </c>
      <c r="B68" s="10">
        <v>4.0178794</v>
      </c>
      <c r="C68" s="10">
        <v>12.0230082</v>
      </c>
      <c r="D68" s="10">
        <f t="shared" si="11"/>
        <v>1.1634812841799231</v>
      </c>
      <c r="E68" s="10">
        <f t="shared" si="12"/>
        <v>1.4861691076518153</v>
      </c>
      <c r="F68" s="10">
        <f t="shared" si="13"/>
        <v>3.4227958812236863</v>
      </c>
      <c r="G68" s="10">
        <f t="shared" si="14"/>
        <v>0.12910021037974437</v>
      </c>
      <c r="H68" s="10">
        <f t="shared" si="16"/>
        <v>0.35412439431919934</v>
      </c>
      <c r="I68" s="10">
        <f t="shared" si="15"/>
        <v>0.91085778305257969</v>
      </c>
      <c r="J68" s="10"/>
    </row>
    <row r="69" spans="1:10" x14ac:dyDescent="0.45">
      <c r="A69" s="13">
        <v>168</v>
      </c>
      <c r="B69" s="10">
        <v>1.8243027999999999</v>
      </c>
      <c r="C69" s="10">
        <v>6.1025537999999999</v>
      </c>
      <c r="D69" s="10">
        <f t="shared" si="11"/>
        <v>5.8258796503256587</v>
      </c>
      <c r="E69" s="10">
        <f t="shared" si="12"/>
        <v>22.10287087847874</v>
      </c>
      <c r="F69" s="10">
        <f t="shared" si="13"/>
        <v>1.6778402017693623</v>
      </c>
      <c r="G69" s="10">
        <f t="shared" si="14"/>
        <v>1.9200273143320195</v>
      </c>
      <c r="H69" s="10">
        <f t="shared" si="16"/>
        <v>2.1451292680469157E-2</v>
      </c>
      <c r="I69" s="10">
        <f t="shared" si="15"/>
        <v>1.5355866614199143</v>
      </c>
      <c r="J69" s="10"/>
    </row>
    <row r="70" spans="1:10" x14ac:dyDescent="0.45">
      <c r="A70" s="13">
        <v>169</v>
      </c>
      <c r="B70" s="10">
        <v>3.7990944</v>
      </c>
      <c r="C70" s="10">
        <v>13.240520999999999</v>
      </c>
      <c r="D70" s="10">
        <f t="shared" si="11"/>
        <v>1.7923706099559866</v>
      </c>
      <c r="E70" s="10">
        <f t="shared" si="12"/>
        <v>5.9370105786957907</v>
      </c>
      <c r="F70" s="10">
        <f t="shared" si="13"/>
        <v>3.7816375733695349</v>
      </c>
      <c r="G70" s="10">
        <f t="shared" si="14"/>
        <v>0.51573492598526327</v>
      </c>
      <c r="H70" s="10">
        <f t="shared" si="16"/>
        <v>3.0474079600611569E-4</v>
      </c>
      <c r="I70" s="10">
        <f t="shared" si="15"/>
        <v>0.54111279756885988</v>
      </c>
      <c r="J70" s="10"/>
    </row>
    <row r="71" spans="1:10" x14ac:dyDescent="0.45">
      <c r="A71" s="13">
        <v>170</v>
      </c>
      <c r="B71" s="10">
        <v>2.0303749</v>
      </c>
      <c r="C71" s="10">
        <v>12.636537199999999</v>
      </c>
      <c r="D71" s="10">
        <f t="shared" si="11"/>
        <v>-1.8933028548539974</v>
      </c>
      <c r="E71" s="10">
        <f t="shared" si="12"/>
        <v>3.3584753814825192</v>
      </c>
      <c r="F71" s="10">
        <f t="shared" si="13"/>
        <v>3.6036233719412789</v>
      </c>
      <c r="G71" s="10">
        <f t="shared" si="14"/>
        <v>0.29174329897736351</v>
      </c>
      <c r="H71" s="10">
        <f t="shared" si="16"/>
        <v>2.4751107544655691</v>
      </c>
      <c r="I71" s="10">
        <f t="shared" si="15"/>
        <v>1.0673282644745672</v>
      </c>
      <c r="J71" s="10"/>
    </row>
    <row r="72" spans="1:10" x14ac:dyDescent="0.45">
      <c r="A72" s="13">
        <v>171</v>
      </c>
      <c r="B72" s="10">
        <v>-0.78651950000000004</v>
      </c>
      <c r="C72" s="10">
        <v>11.379535300000001</v>
      </c>
      <c r="D72" s="10">
        <f t="shared" si="11"/>
        <v>-2.2161138329995116</v>
      </c>
      <c r="E72" s="10">
        <f t="shared" si="12"/>
        <v>0.33132970065357692</v>
      </c>
      <c r="F72" s="10">
        <f t="shared" si="13"/>
        <v>3.2331429229254276</v>
      </c>
      <c r="G72" s="10">
        <f t="shared" si="14"/>
        <v>2.8781875386321099E-2</v>
      </c>
      <c r="H72" s="10">
        <f t="shared" si="16"/>
        <v>16.157685994278719</v>
      </c>
      <c r="I72" s="10">
        <f t="shared" si="15"/>
        <v>14.822578570904122</v>
      </c>
      <c r="J72" s="10"/>
    </row>
    <row r="73" spans="1:10" x14ac:dyDescent="0.45">
      <c r="A73" s="13">
        <v>172</v>
      </c>
      <c r="B73" s="10">
        <v>5.5325917000000002</v>
      </c>
      <c r="C73" s="10">
        <v>17.609605999999999</v>
      </c>
      <c r="D73" s="10">
        <f t="shared" si="11"/>
        <v>16.803919061409122</v>
      </c>
      <c r="E73" s="10">
        <f t="shared" si="12"/>
        <v>46.317323233473473</v>
      </c>
      <c r="F73" s="10">
        <f t="shared" si="13"/>
        <v>5.0693528684605154</v>
      </c>
      <c r="G73" s="10">
        <f t="shared" si="14"/>
        <v>4.0234830228142222</v>
      </c>
      <c r="H73" s="10">
        <f t="shared" si="16"/>
        <v>0.21459021504606723</v>
      </c>
      <c r="I73" s="10">
        <f t="shared" si="15"/>
        <v>6.0964597284481918</v>
      </c>
      <c r="J73" s="10"/>
    </row>
    <row r="74" spans="1:10" x14ac:dyDescent="0.45">
      <c r="A74" s="13">
        <v>173</v>
      </c>
      <c r="B74" s="10">
        <v>4.4850589999999997</v>
      </c>
      <c r="C74" s="10">
        <v>13.6419633</v>
      </c>
      <c r="D74" s="10">
        <f t="shared" si="11"/>
        <v>4.0344683364365492</v>
      </c>
      <c r="E74" s="10">
        <f t="shared" si="12"/>
        <v>8.0544736355687689</v>
      </c>
      <c r="F74" s="10">
        <f t="shared" si="13"/>
        <v>3.8999560290202036</v>
      </c>
      <c r="G74" s="10">
        <f t="shared" si="14"/>
        <v>0.69967423996115419</v>
      </c>
      <c r="H74" s="10">
        <f t="shared" si="16"/>
        <v>0.34234548664938413</v>
      </c>
      <c r="I74" s="10">
        <f t="shared" si="15"/>
        <v>2.0208564201923416</v>
      </c>
      <c r="J74" s="10"/>
    </row>
    <row r="75" spans="1:10" x14ac:dyDescent="0.45">
      <c r="A75" s="13">
        <v>174</v>
      </c>
      <c r="B75" s="10">
        <v>0.61992700000000001</v>
      </c>
      <c r="C75" s="10">
        <v>6.8671743000000003</v>
      </c>
      <c r="D75" s="10">
        <f t="shared" si="11"/>
        <v>9.6196958514496842</v>
      </c>
      <c r="E75" s="10">
        <f t="shared" si="12"/>
        <v>15.497989090812624</v>
      </c>
      <c r="F75" s="10">
        <f t="shared" si="13"/>
        <v>1.9031994046207861</v>
      </c>
      <c r="G75" s="10">
        <f t="shared" si="14"/>
        <v>1.3462758994151054</v>
      </c>
      <c r="H75" s="10">
        <f t="shared" si="16"/>
        <v>1.6467880644612143</v>
      </c>
      <c r="I75" s="10">
        <f t="shared" si="15"/>
        <v>5.9710035755062005</v>
      </c>
      <c r="J75" s="10"/>
    </row>
    <row r="76" spans="1:10" x14ac:dyDescent="0.45">
      <c r="A76" s="13">
        <v>175</v>
      </c>
      <c r="B76" s="10">
        <v>1.7637764</v>
      </c>
      <c r="C76" s="10">
        <v>12.982006800000001</v>
      </c>
      <c r="D76" s="10">
        <f t="shared" si="11"/>
        <v>-2.830886874225822</v>
      </c>
      <c r="E76" s="10">
        <f t="shared" si="12"/>
        <v>4.7440497237407788</v>
      </c>
      <c r="F76" s="10">
        <f t="shared" si="13"/>
        <v>3.7054448031812215</v>
      </c>
      <c r="G76" s="10">
        <f t="shared" si="14"/>
        <v>0.41210506545557313</v>
      </c>
      <c r="H76" s="10">
        <f t="shared" si="16"/>
        <v>3.7700761879123146</v>
      </c>
      <c r="I76" s="10">
        <f t="shared" si="15"/>
        <v>1.6892572720222052</v>
      </c>
      <c r="J76" s="10"/>
    </row>
    <row r="77" spans="1:10" x14ac:dyDescent="0.45">
      <c r="A77" s="13">
        <v>176</v>
      </c>
      <c r="B77" s="10">
        <v>1.6486991</v>
      </c>
      <c r="C77" s="10">
        <v>1.0252767</v>
      </c>
      <c r="D77" s="10">
        <f t="shared" si="11"/>
        <v>13.834746461603386</v>
      </c>
      <c r="E77" s="10">
        <f t="shared" si="12"/>
        <v>95.621920390008768</v>
      </c>
      <c r="F77" s="10">
        <f t="shared" si="13"/>
        <v>0.18139703824995762</v>
      </c>
      <c r="G77" s="10">
        <f t="shared" si="14"/>
        <v>8.3064638981565206</v>
      </c>
      <c r="H77" s="10">
        <f t="shared" si="16"/>
        <v>2.1529753404159249</v>
      </c>
      <c r="I77" s="10">
        <f t="shared" si="15"/>
        <v>2.0016352827488939</v>
      </c>
      <c r="J77" s="10"/>
    </row>
    <row r="78" spans="1:10" x14ac:dyDescent="0.45">
      <c r="A78" s="13">
        <v>177</v>
      </c>
      <c r="B78" s="10">
        <v>5.1384727999999997</v>
      </c>
      <c r="C78" s="10">
        <v>17.086295799999998</v>
      </c>
      <c r="D78" s="10">
        <f t="shared" si="11"/>
        <v>13.03581140616957</v>
      </c>
      <c r="E78" s="10">
        <f t="shared" si="12"/>
        <v>39.468209970844896</v>
      </c>
      <c r="F78" s="10">
        <f t="shared" si="13"/>
        <v>4.9151158717856696</v>
      </c>
      <c r="G78" s="10">
        <f t="shared" si="14"/>
        <v>3.4285157619773075</v>
      </c>
      <c r="H78" s="10">
        <f t="shared" si="16"/>
        <v>4.9888317381341446E-2</v>
      </c>
      <c r="I78" s="10">
        <f t="shared" si="15"/>
        <v>4.305550698720551</v>
      </c>
      <c r="J78" s="10"/>
    </row>
    <row r="79" spans="1:10" x14ac:dyDescent="0.45">
      <c r="A79" s="13">
        <v>178</v>
      </c>
      <c r="B79" s="10">
        <v>1.5472600000000001</v>
      </c>
      <c r="C79" s="10">
        <v>14.4670106</v>
      </c>
      <c r="D79" s="10">
        <f t="shared" si="11"/>
        <v>-5.5540861286098915</v>
      </c>
      <c r="E79" s="10">
        <f t="shared" si="12"/>
        <v>13.418211915483289</v>
      </c>
      <c r="F79" s="10">
        <f t="shared" si="13"/>
        <v>4.1431250283377992</v>
      </c>
      <c r="G79" s="10">
        <f t="shared" si="14"/>
        <v>1.1656102742883354</v>
      </c>
      <c r="H79" s="10">
        <f t="shared" si="16"/>
        <v>6.7385152453472026</v>
      </c>
      <c r="I79" s="10">
        <f t="shared" si="15"/>
        <v>2.2989555477523362</v>
      </c>
      <c r="J79" s="10"/>
    </row>
    <row r="80" spans="1:10" x14ac:dyDescent="0.45">
      <c r="A80" s="13">
        <v>179</v>
      </c>
      <c r="B80" s="10">
        <v>5.3336104000000004</v>
      </c>
      <c r="C80" s="10">
        <v>13.525191400000001</v>
      </c>
      <c r="D80" s="10">
        <f t="shared" si="11"/>
        <v>6.1776053493511993</v>
      </c>
      <c r="E80" s="10">
        <f t="shared" si="12"/>
        <v>7.4053025593168629</v>
      </c>
      <c r="F80" s="10">
        <f t="shared" si="13"/>
        <v>3.8655394494235988</v>
      </c>
      <c r="G80" s="10">
        <f t="shared" si="14"/>
        <v>0.6432821900355683</v>
      </c>
      <c r="H80" s="10">
        <f t="shared" si="16"/>
        <v>2.1552323159262992</v>
      </c>
      <c r="I80" s="10">
        <f t="shared" si="15"/>
        <v>5.1534434341671327</v>
      </c>
      <c r="J80" s="10"/>
    </row>
    <row r="81" spans="1:10" x14ac:dyDescent="0.45">
      <c r="A81" s="13">
        <v>180</v>
      </c>
      <c r="B81" s="10">
        <v>-1.0083407</v>
      </c>
      <c r="C81" s="10">
        <v>0.22120139999999999</v>
      </c>
      <c r="D81" s="10">
        <f t="shared" si="11"/>
        <v>43.091057511391597</v>
      </c>
      <c r="E81" s="10">
        <f t="shared" si="12"/>
        <v>111.99399314013202</v>
      </c>
      <c r="F81" s="10">
        <f t="shared" si="13"/>
        <v>-5.5590812115706767E-2</v>
      </c>
      <c r="G81" s="10">
        <f t="shared" si="14"/>
        <v>9.7286695041746576</v>
      </c>
      <c r="H81" s="10">
        <f t="shared" si="16"/>
        <v>0.90773234886353338</v>
      </c>
      <c r="I81" s="10">
        <f t="shared" si="15"/>
        <v>16.579810982600613</v>
      </c>
      <c r="J81" s="10"/>
    </row>
    <row r="82" spans="1:10" x14ac:dyDescent="0.45">
      <c r="A82" s="13">
        <v>181</v>
      </c>
      <c r="B82" s="10">
        <v>3.0731063000000001</v>
      </c>
      <c r="C82" s="10">
        <v>6.4365034999999997</v>
      </c>
      <c r="D82" s="10">
        <f t="shared" si="11"/>
        <v>-4.1995339964872244E-2</v>
      </c>
      <c r="E82" s="10">
        <f t="shared" si="12"/>
        <v>19.074351717610558</v>
      </c>
      <c r="F82" s="10">
        <f t="shared" si="13"/>
        <v>1.7762663336667834</v>
      </c>
      <c r="G82" s="10">
        <f t="shared" si="14"/>
        <v>1.6569465795797467</v>
      </c>
      <c r="H82" s="10">
        <f t="shared" si="16"/>
        <v>1.6817938982791385</v>
      </c>
      <c r="I82" s="10">
        <f t="shared" si="15"/>
        <v>9.2459686435210746E-5</v>
      </c>
      <c r="J82" s="10"/>
    </row>
    <row r="83" spans="1:10" x14ac:dyDescent="0.45">
      <c r="A83" s="13">
        <v>182</v>
      </c>
      <c r="B83" s="10">
        <v>4.0783886999999996</v>
      </c>
      <c r="C83" s="10">
        <v>13.2990466</v>
      </c>
      <c r="D83" s="10">
        <f t="shared" si="11"/>
        <v>2.5322961007512892</v>
      </c>
      <c r="E83" s="10">
        <f t="shared" si="12"/>
        <v>6.2256425627457954</v>
      </c>
      <c r="F83" s="10">
        <f t="shared" si="13"/>
        <v>3.7988870226877283</v>
      </c>
      <c r="G83" s="10">
        <f t="shared" si="14"/>
        <v>0.54080774553946231</v>
      </c>
      <c r="H83" s="10">
        <f t="shared" si="16"/>
        <v>7.8121187620373081E-2</v>
      </c>
      <c r="I83" s="10">
        <f t="shared" si="15"/>
        <v>1.0300179422848146</v>
      </c>
      <c r="J83" s="10"/>
    </row>
    <row r="84" spans="1:10" x14ac:dyDescent="0.45">
      <c r="A84" s="13">
        <v>183</v>
      </c>
      <c r="B84" s="10">
        <v>2.3952319000000002</v>
      </c>
      <c r="C84" s="10">
        <v>11.418554</v>
      </c>
      <c r="D84" s="10">
        <f t="shared" si="11"/>
        <v>-0.4107326818779562</v>
      </c>
      <c r="E84" s="10">
        <f t="shared" si="12"/>
        <v>0.37777145915515842</v>
      </c>
      <c r="F84" s="10">
        <f t="shared" si="13"/>
        <v>3.244643037202116</v>
      </c>
      <c r="G84" s="10">
        <f t="shared" si="14"/>
        <v>3.2816167824570336E-2</v>
      </c>
      <c r="H84" s="10">
        <f t="shared" si="16"/>
        <v>0.72149928000299157</v>
      </c>
      <c r="I84" s="10">
        <f t="shared" si="15"/>
        <v>0.44656982912351062</v>
      </c>
      <c r="J84" s="10"/>
    </row>
    <row r="85" spans="1:10" x14ac:dyDescent="0.45">
      <c r="A85" s="13">
        <v>184</v>
      </c>
      <c r="B85" s="10">
        <v>4.5398588000000002</v>
      </c>
      <c r="C85" s="10">
        <v>16.3570925</v>
      </c>
      <c r="D85" s="10">
        <f t="shared" si="11"/>
        <v>8.1985225132700617</v>
      </c>
      <c r="E85" s="10">
        <f t="shared" si="12"/>
        <v>30.837693239425494</v>
      </c>
      <c r="F85" s="10">
        <f t="shared" si="13"/>
        <v>4.7001953008558717</v>
      </c>
      <c r="G85" s="10">
        <f t="shared" si="14"/>
        <v>2.6788019373691401</v>
      </c>
      <c r="H85" s="10">
        <f t="shared" si="16"/>
        <v>2.5707793506704876E-2</v>
      </c>
      <c r="I85" s="10">
        <f t="shared" si="15"/>
        <v>2.1796627548866647</v>
      </c>
      <c r="J85" s="10"/>
    </row>
    <row r="86" spans="1:10" x14ac:dyDescent="0.45">
      <c r="A86" s="13">
        <v>185</v>
      </c>
      <c r="B86" s="10">
        <v>2.6499991000000001</v>
      </c>
      <c r="C86" s="10">
        <v>10.4323114</v>
      </c>
      <c r="D86" s="10">
        <f t="shared" si="11"/>
        <v>0.15365821163082502</v>
      </c>
      <c r="E86" s="10">
        <f t="shared" si="12"/>
        <v>0.13809506456854287</v>
      </c>
      <c r="F86" s="10">
        <f t="shared" si="13"/>
        <v>2.9539643983817916</v>
      </c>
      <c r="G86" s="10">
        <f t="shared" si="14"/>
        <v>1.1996011622373267E-2</v>
      </c>
      <c r="H86" s="10">
        <f t="shared" si="16"/>
        <v>9.2394902620331565E-2</v>
      </c>
      <c r="I86" s="10">
        <f t="shared" si="15"/>
        <v>0.17097530657849305</v>
      </c>
      <c r="J86" s="10"/>
    </row>
    <row r="87" spans="1:10" x14ac:dyDescent="0.45">
      <c r="A87" s="13">
        <v>186</v>
      </c>
      <c r="B87" s="10">
        <v>3.9110176999999999</v>
      </c>
      <c r="C87" s="10">
        <v>7.3153430000000004</v>
      </c>
      <c r="D87" s="10">
        <f t="shared" si="11"/>
        <v>-2.9566655946439404</v>
      </c>
      <c r="E87" s="10">
        <f t="shared" si="12"/>
        <v>12.170189320985905</v>
      </c>
      <c r="F87" s="10">
        <f t="shared" si="13"/>
        <v>2.0352896912073466</v>
      </c>
      <c r="G87" s="10">
        <f t="shared" si="14"/>
        <v>1.0571973227078388</v>
      </c>
      <c r="H87" s="10">
        <f t="shared" si="16"/>
        <v>3.5183555629692522</v>
      </c>
      <c r="I87" s="10">
        <f t="shared" si="15"/>
        <v>0.71830200894878327</v>
      </c>
      <c r="J87" s="10"/>
    </row>
    <row r="88" spans="1:10" x14ac:dyDescent="0.45">
      <c r="A88" s="13">
        <v>187</v>
      </c>
      <c r="B88" s="10">
        <v>3.0351081999999998</v>
      </c>
      <c r="C88" s="10">
        <v>13.9187251</v>
      </c>
      <c r="D88" s="10">
        <f t="shared" si="11"/>
        <v>-8.8405887518513152E-2</v>
      </c>
      <c r="E88" s="10">
        <f t="shared" si="12"/>
        <v>9.7019931002122881</v>
      </c>
      <c r="F88" s="10">
        <f t="shared" si="13"/>
        <v>3.9815269764741696</v>
      </c>
      <c r="G88" s="10">
        <f t="shared" si="14"/>
        <v>0.84279059757826724</v>
      </c>
      <c r="H88" s="10">
        <f t="shared" si="16"/>
        <v>0.89570850046286465</v>
      </c>
      <c r="I88" s="10">
        <f t="shared" si="15"/>
        <v>8.0556653331004605E-4</v>
      </c>
      <c r="J88" s="10"/>
    </row>
    <row r="89" spans="1:10" x14ac:dyDescent="0.45">
      <c r="A89" s="13">
        <v>188</v>
      </c>
      <c r="B89" s="10">
        <v>3.0081395999999998</v>
      </c>
      <c r="C89" s="10">
        <v>14.3581228</v>
      </c>
      <c r="D89" s="10">
        <f t="shared" si="11"/>
        <v>-0.19672889145670444</v>
      </c>
      <c r="E89" s="10">
        <f t="shared" si="12"/>
        <v>12.6323373343388</v>
      </c>
      <c r="F89" s="10">
        <f t="shared" si="13"/>
        <v>4.1110321563728895</v>
      </c>
      <c r="G89" s="10">
        <f t="shared" si="14"/>
        <v>1.0973430944395022</v>
      </c>
      <c r="H89" s="10">
        <f t="shared" si="16"/>
        <v>1.2163719909027277</v>
      </c>
      <c r="I89" s="10">
        <f t="shared" si="15"/>
        <v>3.0637447140188759E-3</v>
      </c>
      <c r="J89" s="10"/>
    </row>
    <row r="90" spans="1:10" x14ac:dyDescent="0.45">
      <c r="A90" s="13">
        <v>189</v>
      </c>
      <c r="B90" s="10">
        <v>0.1689126</v>
      </c>
      <c r="C90" s="10">
        <v>5.5528864999999996</v>
      </c>
      <c r="D90" s="10">
        <f t="shared" si="11"/>
        <v>15.199534821756037</v>
      </c>
      <c r="E90" s="10">
        <f t="shared" si="12"/>
        <v>27.573382675506824</v>
      </c>
      <c r="F90" s="10">
        <f t="shared" si="13"/>
        <v>1.5158348872878717</v>
      </c>
      <c r="G90" s="10">
        <f t="shared" si="14"/>
        <v>2.3952385270028858</v>
      </c>
      <c r="H90" s="10">
        <f t="shared" si="16"/>
        <v>1.814199647992792</v>
      </c>
      <c r="I90" s="10">
        <f t="shared" si="15"/>
        <v>8.3785824001562368</v>
      </c>
      <c r="J90" s="10"/>
    </row>
    <row r="91" spans="1:10" x14ac:dyDescent="0.45">
      <c r="A91" s="13">
        <v>190</v>
      </c>
      <c r="B91" s="10">
        <v>0.4183579</v>
      </c>
      <c r="C91" s="10">
        <v>4.4862006000000001</v>
      </c>
      <c r="D91" s="10">
        <f t="shared" si="11"/>
        <v>16.711214351519761</v>
      </c>
      <c r="E91" s="10">
        <f t="shared" si="12"/>
        <v>39.913614339696956</v>
      </c>
      <c r="F91" s="10">
        <f t="shared" si="13"/>
        <v>1.2014469208171148</v>
      </c>
      <c r="G91" s="10">
        <f t="shared" si="14"/>
        <v>3.4672070504900327</v>
      </c>
      <c r="H91" s="10">
        <f t="shared" si="16"/>
        <v>0.61322841452430776</v>
      </c>
      <c r="I91" s="10">
        <f t="shared" si="15"/>
        <v>6.9967275507969031</v>
      </c>
      <c r="J91" s="10"/>
    </row>
    <row r="92" spans="1:10" x14ac:dyDescent="0.45">
      <c r="A92" s="13">
        <v>191</v>
      </c>
      <c r="B92" s="10">
        <v>1.1541272</v>
      </c>
      <c r="C92" s="10">
        <v>0.79817150000000003</v>
      </c>
      <c r="D92" s="10">
        <f t="shared" si="11"/>
        <v>19.10461644442319</v>
      </c>
      <c r="E92" s="10">
        <f t="shared" si="12"/>
        <v>100.1150599379463</v>
      </c>
      <c r="F92" s="10">
        <f t="shared" si="13"/>
        <v>0.11446154955273699</v>
      </c>
      <c r="G92" s="10">
        <f t="shared" si="14"/>
        <v>8.6967729537799414</v>
      </c>
      <c r="H92" s="10">
        <f t="shared" si="16"/>
        <v>1.0809046647199305</v>
      </c>
      <c r="I92" s="10">
        <f t="shared" si="15"/>
        <v>3.6456689904071591</v>
      </c>
      <c r="J92" s="10"/>
    </row>
    <row r="93" spans="1:10" x14ac:dyDescent="0.45">
      <c r="A93" s="13">
        <v>192</v>
      </c>
      <c r="B93" s="10">
        <v>6.0284803</v>
      </c>
      <c r="C93" s="10">
        <v>14.525825299999999</v>
      </c>
      <c r="D93" s="10">
        <f t="shared" si="11"/>
        <v>11.035402062331833</v>
      </c>
      <c r="E93" s="10">
        <f t="shared" si="12"/>
        <v>13.852557899422628</v>
      </c>
      <c r="F93" s="10">
        <f t="shared" si="13"/>
        <v>4.1604596850831328</v>
      </c>
      <c r="G93" s="10">
        <f t="shared" si="14"/>
        <v>1.2033409454585657</v>
      </c>
      <c r="H93" s="10">
        <f t="shared" si="16"/>
        <v>3.4895010177543906</v>
      </c>
      <c r="I93" s="10">
        <f t="shared" si="15"/>
        <v>8.7911633043882418</v>
      </c>
      <c r="J93" s="10"/>
    </row>
    <row r="94" spans="1:10" x14ac:dyDescent="0.45">
      <c r="A94" s="13">
        <v>193</v>
      </c>
      <c r="B94" s="10">
        <v>-3.1904564999999998</v>
      </c>
      <c r="C94" s="10">
        <v>-2.2662884999999999</v>
      </c>
      <c r="D94" s="10">
        <f t="shared" si="11"/>
        <v>81.740411684243938</v>
      </c>
      <c r="E94" s="10">
        <f t="shared" si="12"/>
        <v>170.83042455068588</v>
      </c>
      <c r="F94" s="10">
        <f t="shared" si="13"/>
        <v>-0.78873717814299482</v>
      </c>
      <c r="G94" s="10">
        <f t="shared" si="14"/>
        <v>14.839659655959906</v>
      </c>
      <c r="H94" s="10">
        <f t="shared" si="16"/>
        <v>5.768255700981272</v>
      </c>
      <c r="I94" s="10">
        <f t="shared" si="15"/>
        <v>39.11185563041942</v>
      </c>
      <c r="J94" s="10"/>
    </row>
    <row r="95" spans="1:10" x14ac:dyDescent="0.45">
      <c r="A95" s="13">
        <v>194</v>
      </c>
      <c r="B95" s="10">
        <v>5.3517953</v>
      </c>
      <c r="C95" s="10">
        <v>10.094877800000001</v>
      </c>
      <c r="D95" s="10">
        <f t="shared" si="11"/>
        <v>-1.6225110306679167</v>
      </c>
      <c r="E95" s="10">
        <f t="shared" si="12"/>
        <v>0.50274487300287141</v>
      </c>
      <c r="F95" s="10">
        <f t="shared" si="13"/>
        <v>2.8545114447776365</v>
      </c>
      <c r="G95" s="10">
        <f t="shared" si="14"/>
        <v>4.3672330785127937E-2</v>
      </c>
      <c r="H95" s="10">
        <f t="shared" si="16"/>
        <v>6.2364266535542709</v>
      </c>
      <c r="I95" s="10">
        <f t="shared" si="15"/>
        <v>5.2363379240747214</v>
      </c>
      <c r="J95" s="10"/>
    </row>
    <row r="96" spans="1:10" x14ac:dyDescent="0.45">
      <c r="A96" s="13">
        <v>195</v>
      </c>
      <c r="B96" s="10">
        <v>4.8496841999999996</v>
      </c>
      <c r="C96" s="10">
        <v>10.778569900000001</v>
      </c>
      <c r="D96" s="10">
        <f t="shared" si="11"/>
        <v>-4.5285261891058144E-2</v>
      </c>
      <c r="E96" s="10">
        <f t="shared" si="12"/>
        <v>6.4277171876123292E-4</v>
      </c>
      <c r="F96" s="10">
        <f t="shared" si="13"/>
        <v>3.0560183448042717</v>
      </c>
      <c r="G96" s="10">
        <f t="shared" si="14"/>
        <v>5.5836151949990363E-5</v>
      </c>
      <c r="H96" s="10">
        <f t="shared" si="16"/>
        <v>3.2172372000950218</v>
      </c>
      <c r="I96" s="10">
        <f t="shared" si="15"/>
        <v>3.1904872051526993</v>
      </c>
      <c r="J96" s="10"/>
    </row>
    <row r="97" spans="1:10" x14ac:dyDescent="0.45">
      <c r="A97" s="13">
        <v>196</v>
      </c>
      <c r="B97" s="10">
        <v>1.4913544000000001</v>
      </c>
      <c r="C97" s="10">
        <v>10.285473100000001</v>
      </c>
      <c r="D97" s="10">
        <f t="shared" si="11"/>
        <v>0.81507366276976956</v>
      </c>
      <c r="E97" s="10">
        <f t="shared" si="12"/>
        <v>0.26879013601676571</v>
      </c>
      <c r="F97" s="10">
        <f t="shared" si="13"/>
        <v>2.9106862463625114</v>
      </c>
      <c r="G97" s="10">
        <f t="shared" si="14"/>
        <v>2.3349202273887155E-2</v>
      </c>
      <c r="H97" s="10">
        <f t="shared" si="16"/>
        <v>2.0145028900988153</v>
      </c>
      <c r="I97" s="10">
        <f t="shared" si="15"/>
        <v>2.4716125583547814</v>
      </c>
      <c r="J97" s="10"/>
    </row>
    <row r="98" spans="1:10" x14ac:dyDescent="0.45">
      <c r="A98" s="13">
        <v>197</v>
      </c>
      <c r="B98" s="10">
        <v>2.4283565</v>
      </c>
      <c r="C98" s="10">
        <v>9.6680437000000001</v>
      </c>
      <c r="D98" s="10">
        <f>(C98-$C$102)*(B98-$B$102)</f>
        <v>0.7214356953295078</v>
      </c>
      <c r="E98" s="10">
        <f t="shared" si="12"/>
        <v>1.2902214275024153</v>
      </c>
      <c r="F98" s="10">
        <f t="shared" si="13"/>
        <v>2.7287091774753538</v>
      </c>
      <c r="G98" s="10">
        <f>(F98-$B$102)^2</f>
        <v>0.11207867050217261</v>
      </c>
      <c r="H98" s="10">
        <f t="shared" si="16"/>
        <v>9.0211730866613882E-2</v>
      </c>
      <c r="I98" s="10">
        <f t="shared" si="15"/>
        <v>0.403395457090714</v>
      </c>
      <c r="J98" s="10"/>
    </row>
    <row r="99" spans="1:10" x14ac:dyDescent="0.45">
      <c r="A99" s="13">
        <v>198</v>
      </c>
      <c r="B99" s="10">
        <v>2.9048118999999999</v>
      </c>
      <c r="C99" s="10">
        <v>10.8110765</v>
      </c>
      <c r="D99" s="10">
        <f>(C99-$C$102)*(B99-$B$102)</f>
        <v>-1.1351337369862192E-3</v>
      </c>
      <c r="E99" s="10">
        <f t="shared" si="12"/>
        <v>5.1174808473647921E-5</v>
      </c>
      <c r="F99" s="10">
        <f t="shared" si="13"/>
        <v>3.065599125679765</v>
      </c>
      <c r="G99" s="10">
        <f>(F99-$B$102)^2</f>
        <v>4.4454419797016327E-6</v>
      </c>
      <c r="H99" s="10">
        <f t="shared" si="16"/>
        <v>2.5852531941795716E-2</v>
      </c>
      <c r="I99" s="10">
        <f t="shared" si="15"/>
        <v>2.5178962838870559E-2</v>
      </c>
      <c r="J99" s="10"/>
    </row>
    <row r="100" spans="1:10" x14ac:dyDescent="0.45">
      <c r="A100" s="13">
        <v>199</v>
      </c>
      <c r="B100" s="10">
        <v>3.1827154000000002</v>
      </c>
      <c r="C100" s="10">
        <v>6.5532998999999998</v>
      </c>
      <c r="D100" s="10">
        <f>(C100-$C$102)*(B100-$B$102)</f>
        <v>-0.50677922818979981</v>
      </c>
      <c r="E100" s="10">
        <f t="shared" si="12"/>
        <v>18.067795403557987</v>
      </c>
      <c r="F100" s="10">
        <f t="shared" si="13"/>
        <v>1.8106901342317907</v>
      </c>
      <c r="G100" s="10">
        <f>(F100-$B$102)^2</f>
        <v>1.5695092676115507</v>
      </c>
      <c r="H100" s="10">
        <f t="shared" si="16"/>
        <v>1.882453329906326</v>
      </c>
      <c r="I100" s="10">
        <f t="shared" si="15"/>
        <v>1.4214528136292381E-2</v>
      </c>
      <c r="J100" s="10"/>
    </row>
    <row r="101" spans="1:10" x14ac:dyDescent="0.45">
      <c r="A101" s="13">
        <v>200</v>
      </c>
      <c r="B101" s="10">
        <v>5.0570900999999999</v>
      </c>
      <c r="C101" s="10">
        <v>19.306711199999999</v>
      </c>
      <c r="D101" s="10">
        <f>(C101-$C$102)*(B101-$B$102)</f>
        <v>16.951153732831024</v>
      </c>
      <c r="E101" s="10">
        <f t="shared" si="12"/>
        <v>72.29740984393473</v>
      </c>
      <c r="F101" s="10">
        <f t="shared" si="13"/>
        <v>5.5695464612650589</v>
      </c>
      <c r="G101" s="10">
        <f>(F101-$B$102)^2</f>
        <v>6.2803154585213461</v>
      </c>
      <c r="H101" s="10">
        <f t="shared" si="16"/>
        <v>0.26261152220102468</v>
      </c>
      <c r="I101" s="10">
        <f t="shared" si="15"/>
        <v>3.9744385517315632</v>
      </c>
      <c r="J101" s="10"/>
    </row>
    <row r="102" spans="1:10" x14ac:dyDescent="0.45">
      <c r="A102" s="10" t="s">
        <v>3</v>
      </c>
      <c r="B102" s="10">
        <f>AVERAGE(B2:B101)</f>
        <v>3.0634907040000003</v>
      </c>
      <c r="C102" s="10">
        <f>AVERAGE(C2:C101)</f>
        <v>10.803922843</v>
      </c>
    </row>
    <row r="103" spans="1:10" x14ac:dyDescent="0.45">
      <c r="A103" s="10" t="s">
        <v>23</v>
      </c>
      <c r="B103" s="10">
        <f>STDEV(B2:B101)</f>
        <v>2.0981831000900408</v>
      </c>
      <c r="C103" s="10">
        <f>STDEV(C2:C101)</f>
        <v>5.1380500739164736</v>
      </c>
    </row>
    <row r="104" spans="1:10" x14ac:dyDescent="0.45">
      <c r="A104" s="10" t="s">
        <v>4</v>
      </c>
      <c r="D104" s="10">
        <f>SUM(D2:D101)</f>
        <v>770.30234455478057</v>
      </c>
      <c r="E104" s="10">
        <f>SUM(E2:E101)</f>
        <v>2613.5562976452343</v>
      </c>
      <c r="G104" s="10">
        <f>SUM(G2:G101)</f>
        <v>227.03383223893178</v>
      </c>
      <c r="H104" s="10">
        <f>SUM(H2:H101)</f>
        <v>208.80102758991075</v>
      </c>
      <c r="I104" s="10">
        <f>SUM(I2:I101)</f>
        <v>435.8348598288423</v>
      </c>
    </row>
    <row r="105" spans="1:10" x14ac:dyDescent="0.45">
      <c r="A105" s="10"/>
    </row>
    <row r="106" spans="1:10" x14ac:dyDescent="0.45">
      <c r="A106" s="10"/>
    </row>
    <row r="107" spans="1:10" x14ac:dyDescent="0.45">
      <c r="A107" s="14" t="s">
        <v>28</v>
      </c>
      <c r="B107" s="14"/>
      <c r="C107" s="14"/>
      <c r="D107" s="14"/>
      <c r="E107" s="14"/>
      <c r="F107" s="14"/>
      <c r="G107" s="14"/>
      <c r="H107" s="14"/>
      <c r="I107" s="14"/>
    </row>
    <row r="108" spans="1:10" x14ac:dyDescent="0.45">
      <c r="A108" s="10"/>
      <c r="H108" s="15" t="s">
        <v>29</v>
      </c>
      <c r="I108" s="15"/>
    </row>
    <row r="109" spans="1:10" x14ac:dyDescent="0.45">
      <c r="B109" s="16" t="s">
        <v>13</v>
      </c>
      <c r="C109" s="16" t="s">
        <v>14</v>
      </c>
      <c r="D109" s="16" t="s">
        <v>17</v>
      </c>
      <c r="E109" s="16" t="s">
        <v>15</v>
      </c>
      <c r="F109" s="16" t="s">
        <v>18</v>
      </c>
      <c r="G109" s="17"/>
      <c r="H109" s="16" t="s">
        <v>19</v>
      </c>
      <c r="I109" s="16" t="s">
        <v>20</v>
      </c>
    </row>
    <row r="110" spans="1:10" x14ac:dyDescent="0.45">
      <c r="A110" s="12" t="s">
        <v>6</v>
      </c>
      <c r="B110" s="10">
        <f>B102-(B111*C102)</f>
        <v>-0.12078625374147922</v>
      </c>
      <c r="C110" s="10">
        <f>B116*SQRT((1/100)+(C102^2/E104))</f>
        <v>0.34126609659344936</v>
      </c>
      <c r="D110" s="10">
        <f>B110/C110</f>
        <v>-0.35393569694493271</v>
      </c>
      <c r="E110" s="10">
        <f>TDIST(ABS(D110),98,2)</f>
        <v>0.72414742526338838</v>
      </c>
      <c r="F110" s="10">
        <f>TINV(0.05,98)</f>
        <v>1.9844674545084788</v>
      </c>
      <c r="H110" s="10">
        <f>B110-(C110*F110)</f>
        <v>-0.79801771575832636</v>
      </c>
      <c r="I110" s="10">
        <f>B110+(C110*F110)</f>
        <v>0.55644520827536792</v>
      </c>
    </row>
    <row r="111" spans="1:10" x14ac:dyDescent="0.45">
      <c r="A111" s="12" t="s">
        <v>5</v>
      </c>
      <c r="B111" s="10">
        <f>D104/E104</f>
        <v>0.29473340415464122</v>
      </c>
      <c r="C111" s="10">
        <f>B116/SQRT(E104)</f>
        <v>2.8552053468074365E-2</v>
      </c>
      <c r="D111" s="10">
        <f>B111/C111</f>
        <v>10.322669242833935</v>
      </c>
      <c r="E111" s="10">
        <f>TDIST(D111,98,2)</f>
        <v>2.4157355682673127E-17</v>
      </c>
      <c r="F111" s="10">
        <f>TINV(0.05,98)</f>
        <v>1.9844674545084788</v>
      </c>
      <c r="H111" s="10">
        <f>B111-(C111*F111)</f>
        <v>0.23807278328786169</v>
      </c>
      <c r="I111" s="10">
        <f>B111+(C111*F111)</f>
        <v>0.35139402502142075</v>
      </c>
    </row>
    <row r="112" spans="1:10" x14ac:dyDescent="0.45">
      <c r="A112" s="12" t="s">
        <v>7</v>
      </c>
      <c r="B112" s="10">
        <f>G104</f>
        <v>227.03383223893178</v>
      </c>
    </row>
    <row r="113" spans="1:9" x14ac:dyDescent="0.45">
      <c r="A113" s="12" t="s">
        <v>8</v>
      </c>
      <c r="B113" s="10">
        <f>H104</f>
        <v>208.80102758991075</v>
      </c>
    </row>
    <row r="114" spans="1:9" x14ac:dyDescent="0.45">
      <c r="A114" s="12" t="s">
        <v>9</v>
      </c>
      <c r="B114" s="10">
        <f>I104</f>
        <v>435.8348598288423</v>
      </c>
    </row>
    <row r="115" spans="1:9" x14ac:dyDescent="0.45">
      <c r="A115" s="12" t="s">
        <v>10</v>
      </c>
      <c r="B115" s="10">
        <f>B112/B114</f>
        <v>0.52091710224393417</v>
      </c>
    </row>
    <row r="116" spans="1:9" x14ac:dyDescent="0.45">
      <c r="A116" s="12" t="s">
        <v>12</v>
      </c>
      <c r="B116" s="10">
        <f>SQRT(H104/98)</f>
        <v>1.4596652802986352</v>
      </c>
    </row>
    <row r="117" spans="1:9" x14ac:dyDescent="0.45">
      <c r="A117" s="12" t="s">
        <v>16</v>
      </c>
      <c r="D117" s="10">
        <f>(B112/1)/(B113/98)</f>
        <v>106.55750029694968</v>
      </c>
      <c r="E117" s="10">
        <f>FDIST(D117,1,98)</f>
        <v>2.4157355682673645E-17</v>
      </c>
      <c r="F117" s="10">
        <f>FINV(0.05,1,98)</f>
        <v>3.9381110780033723</v>
      </c>
    </row>
    <row r="121" spans="1:9" x14ac:dyDescent="0.45">
      <c r="A121" s="12" t="s">
        <v>21</v>
      </c>
      <c r="B121" s="10">
        <f>B110+(B111*7)</f>
        <v>1.9423475753410093</v>
      </c>
      <c r="C121" s="10">
        <f>SQRT((B113/98)*((1/100)+(((7-C102)^2)/E104)))</f>
        <v>0.18194042372755193</v>
      </c>
      <c r="H121" s="10">
        <f>B121-(F110*C121)</f>
        <v>1.5812927257942002</v>
      </c>
      <c r="I121" s="10">
        <f>B121+(F110*C121)</f>
        <v>2.3034024248878184</v>
      </c>
    </row>
    <row r="122" spans="1:9" x14ac:dyDescent="0.45">
      <c r="A122" s="12" t="s">
        <v>22</v>
      </c>
      <c r="B122" s="10">
        <f>B110+(B111*7)</f>
        <v>1.9423475753410093</v>
      </c>
      <c r="C122" s="10">
        <f>SQRT((B113/98)*(1+(1/100)+(((7-C102)^2)/E104)))</f>
        <v>1.4709605869279618</v>
      </c>
      <c r="H122" s="10">
        <f>B122-(F110*C122)</f>
        <v>-0.97672583628222132</v>
      </c>
      <c r="I122" s="10">
        <f>B122+(F110*C122)</f>
        <v>4.86142098696424</v>
      </c>
    </row>
    <row r="124" spans="1:9" x14ac:dyDescent="0.45">
      <c r="A124" s="12" t="s">
        <v>27</v>
      </c>
      <c r="B124" s="10">
        <f>(C103/B103)*B111</f>
        <v>0.72174587095731613</v>
      </c>
      <c r="D124" s="10">
        <f>B124/SQRT((1-B124^2)/98)</f>
        <v>10.322669242833951</v>
      </c>
    </row>
    <row r="127" spans="1:9" x14ac:dyDescent="0.45">
      <c r="A127" s="12" t="s">
        <v>11</v>
      </c>
    </row>
    <row r="128" spans="1:9" x14ac:dyDescent="0.45">
      <c r="A128" s="12" t="s">
        <v>1</v>
      </c>
      <c r="B128" s="10" t="s">
        <v>0</v>
      </c>
    </row>
    <row r="129" spans="1:2" x14ac:dyDescent="0.45">
      <c r="A129" s="12">
        <v>0</v>
      </c>
      <c r="B129" s="10">
        <f>B110+(B111*A129)</f>
        <v>-0.12078625374147922</v>
      </c>
    </row>
    <row r="130" spans="1:2" x14ac:dyDescent="0.45">
      <c r="A130" s="12">
        <v>30</v>
      </c>
      <c r="B130" s="10">
        <f>B110+(B111*A130)</f>
        <v>8.7212158708977583</v>
      </c>
    </row>
  </sheetData>
  <mergeCells count="2">
    <mergeCell ref="H108:I108"/>
    <mergeCell ref="A107:I10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>
              <from>
                <xdr:col>3</xdr:col>
                <xdr:colOff>49530</xdr:colOff>
                <xdr:row>0</xdr:row>
                <xdr:rowOff>0</xdr:rowOff>
              </from>
              <to>
                <xdr:col>3</xdr:col>
                <xdr:colOff>678180</xdr:colOff>
                <xdr:row>0</xdr:row>
                <xdr:rowOff>144780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>
              <from>
                <xdr:col>4</xdr:col>
                <xdr:colOff>220980</xdr:colOff>
                <xdr:row>0</xdr:row>
                <xdr:rowOff>0</xdr:rowOff>
              </from>
              <to>
                <xdr:col>4</xdr:col>
                <xdr:colOff>560070</xdr:colOff>
                <xdr:row>0</xdr:row>
                <xdr:rowOff>144780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40" r:id="rId8">
          <objectPr defaultSize="0" autoPict="0" r:id="rId9">
            <anchor moveWithCells="1" sizeWithCells="1">
              <from>
                <xdr:col>6</xdr:col>
                <xdr:colOff>179070</xdr:colOff>
                <xdr:row>0</xdr:row>
                <xdr:rowOff>11430</xdr:rowOff>
              </from>
              <to>
                <xdr:col>6</xdr:col>
                <xdr:colOff>560070</xdr:colOff>
                <xdr:row>0</xdr:row>
                <xdr:rowOff>163830</xdr:rowOff>
              </to>
            </anchor>
          </objectPr>
        </oleObject>
      </mc:Choice>
      <mc:Fallback>
        <oleObject progId="Equation.3" shapeId="1040" r:id="rId8"/>
      </mc:Fallback>
    </mc:AlternateContent>
    <mc:AlternateContent xmlns:mc="http://schemas.openxmlformats.org/markup-compatibility/2006">
      <mc:Choice Requires="x14">
        <oleObject progId="Equation.3" shapeId="1041" r:id="rId10">
          <objectPr defaultSize="0" autoPict="0" r:id="rId11">
            <anchor moveWithCells="1">
              <from>
                <xdr:col>5</xdr:col>
                <xdr:colOff>342900</xdr:colOff>
                <xdr:row>0</xdr:row>
                <xdr:rowOff>0</xdr:rowOff>
              </from>
              <to>
                <xdr:col>5</xdr:col>
                <xdr:colOff>464820</xdr:colOff>
                <xdr:row>1</xdr:row>
                <xdr:rowOff>0</xdr:rowOff>
              </to>
            </anchor>
          </objectPr>
        </oleObject>
      </mc:Choice>
      <mc:Fallback>
        <oleObject progId="Equation.3" shapeId="1041" r:id="rId10"/>
      </mc:Fallback>
    </mc:AlternateContent>
    <mc:AlternateContent xmlns:mc="http://schemas.openxmlformats.org/markup-compatibility/2006">
      <mc:Choice Requires="x14">
        <oleObject progId="Equation.3" shapeId="1042" r:id="rId12">
          <objectPr defaultSize="0" autoPict="0" r:id="rId13">
            <anchor moveWithCells="1" sizeWithCells="1">
              <from>
                <xdr:col>7</xdr:col>
                <xdr:colOff>179070</xdr:colOff>
                <xdr:row>0</xdr:row>
                <xdr:rowOff>0</xdr:rowOff>
              </from>
              <to>
                <xdr:col>7</xdr:col>
                <xdr:colOff>571500</xdr:colOff>
                <xdr:row>0</xdr:row>
                <xdr:rowOff>163830</xdr:rowOff>
              </to>
            </anchor>
          </objectPr>
        </oleObject>
      </mc:Choice>
      <mc:Fallback>
        <oleObject progId="Equation.3" shapeId="1042" r:id="rId12"/>
      </mc:Fallback>
    </mc:AlternateContent>
    <mc:AlternateContent xmlns:mc="http://schemas.openxmlformats.org/markup-compatibility/2006">
      <mc:Choice Requires="x14">
        <oleObject progId="Equation.3" shapeId="1044" r:id="rId14">
          <objectPr defaultSize="0" autoPict="0" r:id="rId15">
            <anchor moveWithCells="1" sizeWithCells="1">
              <from>
                <xdr:col>8</xdr:col>
                <xdr:colOff>179070</xdr:colOff>
                <xdr:row>0</xdr:row>
                <xdr:rowOff>0</xdr:rowOff>
              </from>
              <to>
                <xdr:col>8</xdr:col>
                <xdr:colOff>560070</xdr:colOff>
                <xdr:row>0</xdr:row>
                <xdr:rowOff>163830</xdr:rowOff>
              </to>
            </anchor>
          </objectPr>
        </oleObject>
      </mc:Choice>
      <mc:Fallback>
        <oleObject progId="Equation.3" shapeId="1044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topLeftCell="A82" workbookViewId="0">
      <selection activeCell="C86" sqref="C86"/>
    </sheetView>
  </sheetViews>
  <sheetFormatPr defaultColWidth="8.734375" defaultRowHeight="13.8" x14ac:dyDescent="0.45"/>
  <cols>
    <col min="1" max="1" width="8.734375" style="2"/>
    <col min="2" max="3" width="7.5234375" style="3" customWidth="1"/>
    <col min="4" max="6" width="7.5234375" style="1" customWidth="1"/>
    <col min="7" max="16384" width="8.734375" style="1"/>
  </cols>
  <sheetData>
    <row r="1" spans="1:6" x14ac:dyDescent="0.45">
      <c r="A1" s="7" t="s">
        <v>2</v>
      </c>
      <c r="B1" s="8" t="s">
        <v>0</v>
      </c>
      <c r="C1" s="8" t="s">
        <v>1</v>
      </c>
      <c r="D1" s="7" t="s">
        <v>24</v>
      </c>
      <c r="E1" s="7" t="s">
        <v>25</v>
      </c>
      <c r="F1" s="7" t="s">
        <v>26</v>
      </c>
    </row>
    <row r="2" spans="1:6" x14ac:dyDescent="0.45">
      <c r="A2" s="2">
        <v>101</v>
      </c>
      <c r="B2" s="3">
        <v>4.7100911999999999</v>
      </c>
      <c r="C2" s="3">
        <v>9.0740314000000009</v>
      </c>
      <c r="D2" s="3">
        <f>(B2-$B$102)/$B$103</f>
        <v>0.78477445363530851</v>
      </c>
      <c r="E2" s="3">
        <f>(C2-$C$102)/$C$103</f>
        <v>-0.33668248034052178</v>
      </c>
      <c r="F2" s="3">
        <f>D2*E2</f>
        <v>-0.26421980955781349</v>
      </c>
    </row>
    <row r="3" spans="1:6" x14ac:dyDescent="0.45">
      <c r="A3" s="2">
        <v>102</v>
      </c>
      <c r="B3" s="3">
        <v>2.7846008000000002</v>
      </c>
      <c r="C3" s="3">
        <v>9.3019157000000003</v>
      </c>
      <c r="D3" s="3">
        <f t="shared" ref="D3:D66" si="0">(B3-$B$102)/$B$103</f>
        <v>-0.13291971705807368</v>
      </c>
      <c r="E3" s="3">
        <f t="shared" ref="E3:E66" si="1">(C3-$C$102)/$C$103</f>
        <v>-0.29233018779342035</v>
      </c>
      <c r="F3" s="3">
        <f t="shared" ref="F3:F66" si="2">D3*E3</f>
        <v>3.8856445849034978E-2</v>
      </c>
    </row>
    <row r="4" spans="1:6" x14ac:dyDescent="0.45">
      <c r="A4" s="2">
        <v>103</v>
      </c>
      <c r="B4" s="3">
        <v>4.9333754000000001</v>
      </c>
      <c r="C4" s="3">
        <v>17.578863399999999</v>
      </c>
      <c r="D4" s="3">
        <f t="shared" si="0"/>
        <v>0.89119233489191485</v>
      </c>
      <c r="E4" s="3">
        <f t="shared" si="1"/>
        <v>1.3185820417347174</v>
      </c>
      <c r="F4" s="3">
        <f t="shared" si="2"/>
        <v>1.1751102085201111</v>
      </c>
    </row>
    <row r="5" spans="1:6" x14ac:dyDescent="0.45">
      <c r="A5" s="2">
        <v>104</v>
      </c>
      <c r="B5" s="3">
        <v>6.2482989</v>
      </c>
      <c r="C5" s="3">
        <v>9.1908571999999999</v>
      </c>
      <c r="D5" s="3">
        <f t="shared" si="0"/>
        <v>1.5178885941190394</v>
      </c>
      <c r="E5" s="3">
        <f t="shared" si="1"/>
        <v>-0.31394509975463181</v>
      </c>
      <c r="F5" s="3">
        <f t="shared" si="2"/>
        <v>-0.47653368609711966</v>
      </c>
    </row>
    <row r="6" spans="1:6" x14ac:dyDescent="0.45">
      <c r="A6" s="2">
        <v>105</v>
      </c>
      <c r="B6" s="3">
        <v>1.7348242</v>
      </c>
      <c r="C6" s="3">
        <v>8.7029005000000002</v>
      </c>
      <c r="D6" s="3">
        <f t="shared" si="0"/>
        <v>-0.63324621380421098</v>
      </c>
      <c r="E6" s="3">
        <f t="shared" si="1"/>
        <v>-0.40891433769124363</v>
      </c>
      <c r="F6" s="3">
        <f t="shared" si="2"/>
        <v>0.2589434561132366</v>
      </c>
    </row>
    <row r="7" spans="1:6" x14ac:dyDescent="0.45">
      <c r="A7" s="2">
        <v>106</v>
      </c>
      <c r="B7" s="3">
        <v>4.4411348000000004</v>
      </c>
      <c r="C7" s="3">
        <v>15.652526399999999</v>
      </c>
      <c r="D7" s="3">
        <f t="shared" si="0"/>
        <v>0.65658907267953892</v>
      </c>
      <c r="E7" s="3">
        <f t="shared" si="1"/>
        <v>0.94366607706182892</v>
      </c>
      <c r="F7" s="3">
        <f t="shared" si="2"/>
        <v>0.61960083445716452</v>
      </c>
    </row>
    <row r="8" spans="1:6" x14ac:dyDescent="0.45">
      <c r="A8" s="2">
        <v>107</v>
      </c>
      <c r="B8" s="3">
        <v>2.0663361999999998</v>
      </c>
      <c r="C8" s="3">
        <v>5.8286340000000001</v>
      </c>
      <c r="D8" s="3">
        <f t="shared" si="0"/>
        <v>-0.47524665695630131</v>
      </c>
      <c r="E8" s="3">
        <f t="shared" si="1"/>
        <v>-0.96832237355125494</v>
      </c>
      <c r="F8" s="3">
        <f t="shared" si="2"/>
        <v>0.46019197088622471</v>
      </c>
    </row>
    <row r="9" spans="1:6" x14ac:dyDescent="0.45">
      <c r="A9" s="2">
        <v>108</v>
      </c>
      <c r="B9" s="3">
        <v>0.29840899999999998</v>
      </c>
      <c r="C9" s="3">
        <v>6.1675424999999997</v>
      </c>
      <c r="D9" s="3">
        <f t="shared" si="0"/>
        <v>-1.3178457608782286</v>
      </c>
      <c r="E9" s="3">
        <f t="shared" si="1"/>
        <v>-0.90236184472720105</v>
      </c>
      <c r="F9" s="3">
        <f t="shared" si="2"/>
        <v>1.1891737318520001</v>
      </c>
    </row>
    <row r="10" spans="1:6" x14ac:dyDescent="0.45">
      <c r="A10" s="2">
        <v>109</v>
      </c>
      <c r="B10" s="3">
        <v>0.94648189999999999</v>
      </c>
      <c r="C10" s="3">
        <v>9.3941336999999994</v>
      </c>
      <c r="D10" s="3">
        <f t="shared" si="0"/>
        <v>-1.0089723837300717</v>
      </c>
      <c r="E10" s="3">
        <f t="shared" si="1"/>
        <v>-0.2743821338287174</v>
      </c>
      <c r="F10" s="3">
        <f t="shared" si="2"/>
        <v>0.27684399562210454</v>
      </c>
    </row>
    <row r="11" spans="1:6" x14ac:dyDescent="0.45">
      <c r="A11" s="2">
        <v>110</v>
      </c>
      <c r="B11" s="3">
        <v>3.7392596</v>
      </c>
      <c r="C11" s="3">
        <v>12.6976745</v>
      </c>
      <c r="D11" s="3">
        <f t="shared" si="0"/>
        <v>0.32207336717705903</v>
      </c>
      <c r="E11" s="3">
        <f t="shared" si="1"/>
        <v>0.36857399787006923</v>
      </c>
      <c r="F11" s="3">
        <f t="shared" si="2"/>
        <v>0.11870786854792338</v>
      </c>
    </row>
    <row r="12" spans="1:6" x14ac:dyDescent="0.45">
      <c r="A12" s="2">
        <v>111</v>
      </c>
      <c r="B12" s="3">
        <v>2.8268605999999998</v>
      </c>
      <c r="C12" s="3">
        <v>8.3426083999999996</v>
      </c>
      <c r="D12" s="3">
        <f t="shared" si="0"/>
        <v>-0.11277857685053598</v>
      </c>
      <c r="E12" s="3">
        <f t="shared" si="1"/>
        <v>-0.47903667881614598</v>
      </c>
      <c r="F12" s="3">
        <f t="shared" si="2"/>
        <v>5.4025074896092241E-2</v>
      </c>
    </row>
    <row r="13" spans="1:6" x14ac:dyDescent="0.45">
      <c r="A13" s="2">
        <v>112</v>
      </c>
      <c r="B13" s="3">
        <v>0.87212160000000005</v>
      </c>
      <c r="C13" s="3">
        <v>6.4925104999999999</v>
      </c>
      <c r="D13" s="3">
        <f t="shared" si="0"/>
        <v>-1.0444127130306029</v>
      </c>
      <c r="E13" s="3">
        <f t="shared" si="1"/>
        <v>-0.8391145047198092</v>
      </c>
      <c r="F13" s="3">
        <f t="shared" si="2"/>
        <v>0.87638185641774657</v>
      </c>
    </row>
    <row r="14" spans="1:6" x14ac:dyDescent="0.45">
      <c r="A14" s="2">
        <v>113</v>
      </c>
      <c r="B14" s="3">
        <v>7.5647785000000001</v>
      </c>
      <c r="C14" s="3">
        <v>23.572131800000001</v>
      </c>
      <c r="D14" s="3">
        <f t="shared" si="0"/>
        <v>2.145326495007434</v>
      </c>
      <c r="E14" s="3">
        <f t="shared" si="1"/>
        <v>2.4850300743113323</v>
      </c>
      <c r="F14" s="3">
        <f t="shared" si="2"/>
        <v>5.3312008593103934</v>
      </c>
    </row>
    <row r="15" spans="1:6" x14ac:dyDescent="0.45">
      <c r="A15" s="2">
        <v>114</v>
      </c>
      <c r="B15" s="3">
        <v>1.6656432999999999</v>
      </c>
      <c r="C15" s="3">
        <v>5.0076144999999999</v>
      </c>
      <c r="D15" s="3">
        <f t="shared" si="0"/>
        <v>-0.66621802641533701</v>
      </c>
      <c r="E15" s="3">
        <f t="shared" si="1"/>
        <v>-1.1281144129803644</v>
      </c>
      <c r="F15" s="3">
        <f t="shared" si="2"/>
        <v>0.75157015778647485</v>
      </c>
    </row>
    <row r="16" spans="1:6" x14ac:dyDescent="0.45">
      <c r="A16" s="2">
        <v>115</v>
      </c>
      <c r="B16" s="3">
        <v>5.6117286000000002</v>
      </c>
      <c r="C16" s="3">
        <v>15.582593599999999</v>
      </c>
      <c r="D16" s="3">
        <f t="shared" si="0"/>
        <v>1.2144973886648145</v>
      </c>
      <c r="E16" s="3">
        <f t="shared" si="1"/>
        <v>0.93005531052706569</v>
      </c>
      <c r="F16" s="3">
        <f t="shared" si="2"/>
        <v>1.1295497459489645</v>
      </c>
    </row>
    <row r="17" spans="1:6" x14ac:dyDescent="0.45">
      <c r="A17" s="2">
        <v>116</v>
      </c>
      <c r="B17" s="3">
        <v>2.5588427999999999</v>
      </c>
      <c r="C17" s="3">
        <v>12.355914200000001</v>
      </c>
      <c r="D17" s="3">
        <f t="shared" si="0"/>
        <v>-0.24051661839157135</v>
      </c>
      <c r="E17" s="3">
        <f t="shared" si="1"/>
        <v>0.30205843358334505</v>
      </c>
      <c r="F17" s="3">
        <f t="shared" si="2"/>
        <v>-7.2650073002121202E-2</v>
      </c>
    </row>
    <row r="18" spans="1:6" x14ac:dyDescent="0.45">
      <c r="A18" s="2">
        <v>117</v>
      </c>
      <c r="B18" s="3">
        <v>4.8905456000000003</v>
      </c>
      <c r="C18" s="3">
        <v>9.4614989000000005</v>
      </c>
      <c r="D18" s="3">
        <f t="shared" si="0"/>
        <v>0.87077953107219008</v>
      </c>
      <c r="E18" s="3">
        <f t="shared" si="1"/>
        <v>-0.26127108994419329</v>
      </c>
      <c r="F18" s="3">
        <f t="shared" si="2"/>
        <v>-0.22750951718432463</v>
      </c>
    </row>
    <row r="19" spans="1:6" x14ac:dyDescent="0.45">
      <c r="A19" s="2">
        <v>118</v>
      </c>
      <c r="B19" s="3">
        <v>3.6442291999999998</v>
      </c>
      <c r="C19" s="3">
        <v>11.236494499999999</v>
      </c>
      <c r="D19" s="3">
        <f t="shared" si="0"/>
        <v>0.27678160975325644</v>
      </c>
      <c r="E19" s="3">
        <f t="shared" si="1"/>
        <v>8.4189848439968851E-2</v>
      </c>
      <c r="F19" s="3">
        <f t="shared" si="2"/>
        <v>2.3302201776097264E-2</v>
      </c>
    </row>
    <row r="20" spans="1:6" x14ac:dyDescent="0.45">
      <c r="A20" s="2">
        <v>119</v>
      </c>
      <c r="B20" s="3">
        <v>4.17475E-2</v>
      </c>
      <c r="C20" s="3">
        <v>-1.3050408</v>
      </c>
      <c r="D20" s="3">
        <f t="shared" si="0"/>
        <v>-1.4401713577191266</v>
      </c>
      <c r="E20" s="3">
        <f t="shared" si="1"/>
        <v>-2.3567235563685265</v>
      </c>
      <c r="F20" s="3">
        <f t="shared" si="2"/>
        <v>3.3940857639439095</v>
      </c>
    </row>
    <row r="21" spans="1:6" x14ac:dyDescent="0.45">
      <c r="A21" s="2">
        <v>120</v>
      </c>
      <c r="B21" s="3">
        <v>3.1529671000000001</v>
      </c>
      <c r="C21" s="3">
        <v>9.4578533</v>
      </c>
      <c r="D21" s="3">
        <f t="shared" si="0"/>
        <v>4.2644703408468036E-2</v>
      </c>
      <c r="E21" s="3">
        <f t="shared" si="1"/>
        <v>-0.26198061981399889</v>
      </c>
      <c r="F21" s="3">
        <f t="shared" si="2"/>
        <v>-1.1172085830734608E-2</v>
      </c>
    </row>
    <row r="22" spans="1:6" x14ac:dyDescent="0.45">
      <c r="A22" s="2">
        <v>121</v>
      </c>
      <c r="B22" s="3">
        <v>0.2664453</v>
      </c>
      <c r="C22" s="3">
        <v>1.2062974</v>
      </c>
      <c r="D22" s="3">
        <f t="shared" si="0"/>
        <v>-1.3330797507042969</v>
      </c>
      <c r="E22" s="3">
        <f t="shared" si="1"/>
        <v>-1.8679509356521742</v>
      </c>
      <c r="F22" s="3">
        <f t="shared" si="2"/>
        <v>2.4901275676270584</v>
      </c>
    </row>
    <row r="23" spans="1:6" x14ac:dyDescent="0.45">
      <c r="A23" s="2">
        <v>122</v>
      </c>
      <c r="B23" s="3">
        <v>6.3813312</v>
      </c>
      <c r="C23" s="3">
        <v>21.8911868</v>
      </c>
      <c r="D23" s="3">
        <f t="shared" si="0"/>
        <v>1.5812921645673435</v>
      </c>
      <c r="E23" s="3">
        <f t="shared" si="1"/>
        <v>2.1578738621651352</v>
      </c>
      <c r="F23" s="3">
        <f t="shared" si="2"/>
        <v>3.4122290303664</v>
      </c>
    </row>
    <row r="24" spans="1:6" x14ac:dyDescent="0.45">
      <c r="A24" s="2">
        <v>123</v>
      </c>
      <c r="B24" s="3">
        <v>2.3140980999999998</v>
      </c>
      <c r="C24" s="3">
        <v>13.656692700000001</v>
      </c>
      <c r="D24" s="3">
        <f t="shared" si="0"/>
        <v>-0.35716263464701498</v>
      </c>
      <c r="E24" s="3">
        <f t="shared" si="1"/>
        <v>0.55522422241118397</v>
      </c>
      <c r="F24" s="3">
        <f t="shared" si="2"/>
        <v>-0.19830534609621869</v>
      </c>
    </row>
    <row r="25" spans="1:6" x14ac:dyDescent="0.45">
      <c r="A25" s="2">
        <v>124</v>
      </c>
      <c r="B25" s="3">
        <v>7.2924021000000003</v>
      </c>
      <c r="C25" s="3">
        <v>14.3629003</v>
      </c>
      <c r="D25" s="3">
        <f t="shared" si="0"/>
        <v>2.0155111323785428</v>
      </c>
      <c r="E25" s="3">
        <f t="shared" si="1"/>
        <v>0.69267083928731976</v>
      </c>
      <c r="F25" s="3">
        <f t="shared" si="2"/>
        <v>1.3960857876575816</v>
      </c>
    </row>
    <row r="26" spans="1:6" x14ac:dyDescent="0.45">
      <c r="A26" s="2">
        <v>125</v>
      </c>
      <c r="B26" s="3">
        <v>5.8065926000000001</v>
      </c>
      <c r="C26" s="3">
        <v>17.0513735</v>
      </c>
      <c r="D26" s="3">
        <f t="shared" si="0"/>
        <v>1.3073701222177811</v>
      </c>
      <c r="E26" s="3">
        <f t="shared" si="1"/>
        <v>1.2159186008551075</v>
      </c>
      <c r="F26" s="3">
        <f t="shared" si="2"/>
        <v>1.5896556498068153</v>
      </c>
    </row>
    <row r="27" spans="1:6" x14ac:dyDescent="0.45">
      <c r="A27" s="2">
        <v>126</v>
      </c>
      <c r="B27" s="3">
        <v>4.2402268999999997</v>
      </c>
      <c r="C27" s="3">
        <v>9.8169400000000007</v>
      </c>
      <c r="D27" s="3">
        <f t="shared" si="0"/>
        <v>0.56083579929201666</v>
      </c>
      <c r="E27" s="3">
        <f t="shared" si="1"/>
        <v>-0.19209288130733868</v>
      </c>
      <c r="F27" s="3">
        <f t="shared" si="2"/>
        <v>-0.10773256462630777</v>
      </c>
    </row>
    <row r="28" spans="1:6" x14ac:dyDescent="0.45">
      <c r="A28" s="2">
        <v>127</v>
      </c>
      <c r="B28" s="3">
        <v>2.4486352</v>
      </c>
      <c r="C28" s="3">
        <v>11.0472418</v>
      </c>
      <c r="D28" s="3">
        <f t="shared" si="0"/>
        <v>-0.29304187226253731</v>
      </c>
      <c r="E28" s="3">
        <f t="shared" si="1"/>
        <v>4.7356283706773993E-2</v>
      </c>
      <c r="F28" s="3">
        <f t="shared" si="2"/>
        <v>-1.3877374040828941E-2</v>
      </c>
    </row>
    <row r="29" spans="1:6" x14ac:dyDescent="0.45">
      <c r="A29" s="2">
        <v>128</v>
      </c>
      <c r="B29" s="3">
        <v>5.9093445999999998</v>
      </c>
      <c r="C29" s="3">
        <v>22.884803900000001</v>
      </c>
      <c r="D29" s="3">
        <f t="shared" si="0"/>
        <v>1.3563420160413424</v>
      </c>
      <c r="E29" s="3">
        <f t="shared" si="1"/>
        <v>2.3512579447851434</v>
      </c>
      <c r="F29" s="3">
        <f t="shared" si="2"/>
        <v>3.1891099410631045</v>
      </c>
    </row>
    <row r="30" spans="1:6" x14ac:dyDescent="0.45">
      <c r="A30" s="2">
        <v>129</v>
      </c>
      <c r="B30" s="3">
        <v>5.3157408999999998</v>
      </c>
      <c r="C30" s="3">
        <v>13.884822</v>
      </c>
      <c r="D30" s="3">
        <f t="shared" si="0"/>
        <v>1.0734288136737671</v>
      </c>
      <c r="E30" s="3">
        <f t="shared" si="1"/>
        <v>0.59962419841727754</v>
      </c>
      <c r="F30" s="3">
        <f t="shared" si="2"/>
        <v>0.64365389195714173</v>
      </c>
    </row>
    <row r="31" spans="1:6" x14ac:dyDescent="0.45">
      <c r="A31" s="2">
        <v>130</v>
      </c>
      <c r="B31" s="3">
        <v>4.8013329999999996</v>
      </c>
      <c r="C31" s="3">
        <v>17.912915999999999</v>
      </c>
      <c r="D31" s="3">
        <f t="shared" si="0"/>
        <v>0.82826055358344175</v>
      </c>
      <c r="E31" s="3">
        <f t="shared" si="1"/>
        <v>1.3835974844015437</v>
      </c>
      <c r="F31" s="3">
        <f t="shared" si="2"/>
        <v>1.1459792183670801</v>
      </c>
    </row>
    <row r="32" spans="1:6" x14ac:dyDescent="0.45">
      <c r="A32" s="2">
        <v>131</v>
      </c>
      <c r="B32" s="3">
        <v>1.7426541</v>
      </c>
      <c r="C32" s="3">
        <v>6.3868665</v>
      </c>
      <c r="D32" s="3">
        <f t="shared" si="0"/>
        <v>-0.62951446131813682</v>
      </c>
      <c r="E32" s="3">
        <f t="shared" si="1"/>
        <v>-0.85967561223729061</v>
      </c>
      <c r="F32" s="3">
        <f t="shared" si="2"/>
        <v>0.54117822994589748</v>
      </c>
    </row>
    <row r="33" spans="1:6" x14ac:dyDescent="0.45">
      <c r="A33" s="2">
        <v>132</v>
      </c>
      <c r="B33" s="3">
        <v>4.3936823</v>
      </c>
      <c r="C33" s="3">
        <v>13.248547200000001</v>
      </c>
      <c r="D33" s="3">
        <f t="shared" si="0"/>
        <v>0.63397307696497807</v>
      </c>
      <c r="E33" s="3">
        <f t="shared" si="1"/>
        <v>0.47578834807590498</v>
      </c>
      <c r="F33" s="3">
        <f t="shared" si="2"/>
        <v>0.3016370030137655</v>
      </c>
    </row>
    <row r="34" spans="1:6" x14ac:dyDescent="0.45">
      <c r="A34" s="2">
        <v>133</v>
      </c>
      <c r="B34" s="3">
        <v>3.1273854999999999</v>
      </c>
      <c r="C34" s="3">
        <v>11.876777499999999</v>
      </c>
      <c r="D34" s="3">
        <f t="shared" si="0"/>
        <v>3.0452440493519192E-2</v>
      </c>
      <c r="E34" s="3">
        <f t="shared" si="1"/>
        <v>0.2088058001704558</v>
      </c>
      <c r="F34" s="3">
        <f t="shared" si="2"/>
        <v>6.3586462043924647E-3</v>
      </c>
    </row>
    <row r="35" spans="1:6" x14ac:dyDescent="0.45">
      <c r="A35" s="2">
        <v>134</v>
      </c>
      <c r="B35" s="3">
        <v>0.960426</v>
      </c>
      <c r="C35" s="3">
        <v>4.1362474999999996</v>
      </c>
      <c r="D35" s="3">
        <f t="shared" si="0"/>
        <v>-1.0023265862306059</v>
      </c>
      <c r="E35" s="3">
        <f t="shared" si="1"/>
        <v>-1.2977054032323925</v>
      </c>
      <c r="F35" s="3">
        <f t="shared" si="2"/>
        <v>1.3007246267549357</v>
      </c>
    </row>
    <row r="36" spans="1:6" x14ac:dyDescent="0.45">
      <c r="A36" s="2">
        <v>135</v>
      </c>
      <c r="B36" s="3">
        <v>2.2945603999999999</v>
      </c>
      <c r="C36" s="3">
        <v>5.4927684000000001</v>
      </c>
      <c r="D36" s="3">
        <f t="shared" si="0"/>
        <v>-0.36647435772740844</v>
      </c>
      <c r="E36" s="3">
        <f t="shared" si="1"/>
        <v>-1.0336906738146243</v>
      </c>
      <c r="F36" s="3">
        <f t="shared" si="2"/>
        <v>0.37882112577502652</v>
      </c>
    </row>
    <row r="37" spans="1:6" x14ac:dyDescent="0.45">
      <c r="A37" s="2">
        <v>136</v>
      </c>
      <c r="B37" s="3">
        <v>4.2572546999999998</v>
      </c>
      <c r="C37" s="3">
        <v>9.0317346000000001</v>
      </c>
      <c r="D37" s="3">
        <f t="shared" si="0"/>
        <v>0.56895129693341384</v>
      </c>
      <c r="E37" s="3">
        <f t="shared" si="1"/>
        <v>-0.34491455270095328</v>
      </c>
      <c r="F37" s="3">
        <f t="shared" si="2"/>
        <v>-0.1962395820904157</v>
      </c>
    </row>
    <row r="38" spans="1:6" x14ac:dyDescent="0.45">
      <c r="A38" s="2">
        <v>137</v>
      </c>
      <c r="B38" s="3">
        <v>1.0618232999999999</v>
      </c>
      <c r="C38" s="3">
        <v>10.601660300000001</v>
      </c>
      <c r="D38" s="3">
        <f t="shared" si="0"/>
        <v>-0.95400034625867558</v>
      </c>
      <c r="E38" s="3">
        <f t="shared" si="1"/>
        <v>-3.9365623162528923E-2</v>
      </c>
      <c r="F38" s="3">
        <f t="shared" si="2"/>
        <v>3.7554818127741134E-2</v>
      </c>
    </row>
    <row r="39" spans="1:6" x14ac:dyDescent="0.45">
      <c r="A39" s="2">
        <v>138</v>
      </c>
      <c r="B39" s="3">
        <v>0.83462320000000001</v>
      </c>
      <c r="C39" s="3">
        <v>5.0150135000000002</v>
      </c>
      <c r="D39" s="3">
        <f t="shared" si="0"/>
        <v>-1.062284556531006</v>
      </c>
      <c r="E39" s="3">
        <f t="shared" si="1"/>
        <v>-1.1266743725187969</v>
      </c>
      <c r="F39" s="3">
        <f t="shared" si="2"/>
        <v>1.1968487861659796</v>
      </c>
    </row>
    <row r="40" spans="1:6" x14ac:dyDescent="0.45">
      <c r="A40" s="2">
        <v>139</v>
      </c>
      <c r="B40" s="3">
        <v>4.0002854000000001</v>
      </c>
      <c r="C40" s="3">
        <v>12.5523846</v>
      </c>
      <c r="D40" s="3">
        <f t="shared" si="0"/>
        <v>0.44647900174193494</v>
      </c>
      <c r="E40" s="3">
        <f t="shared" si="1"/>
        <v>0.34029675301845319</v>
      </c>
      <c r="F40" s="3">
        <f t="shared" si="2"/>
        <v>0.15193535458370078</v>
      </c>
    </row>
    <row r="41" spans="1:6" x14ac:dyDescent="0.45">
      <c r="A41" s="2">
        <v>140</v>
      </c>
      <c r="B41" s="3">
        <v>4.9171512999999996</v>
      </c>
      <c r="C41" s="3">
        <v>13.1410167</v>
      </c>
      <c r="D41" s="3">
        <f t="shared" si="0"/>
        <v>0.88345988294370104</v>
      </c>
      <c r="E41" s="3">
        <f t="shared" si="1"/>
        <v>0.45486007792418259</v>
      </c>
      <c r="F41" s="3">
        <f t="shared" si="2"/>
        <v>0.4018506311986611</v>
      </c>
    </row>
    <row r="42" spans="1:6" x14ac:dyDescent="0.45">
      <c r="A42" s="2">
        <v>141</v>
      </c>
      <c r="B42" s="3">
        <v>-0.75858000000000003</v>
      </c>
      <c r="C42" s="3">
        <v>3.9921286999999999</v>
      </c>
      <c r="D42" s="3">
        <f t="shared" si="0"/>
        <v>-1.8216097078639044</v>
      </c>
      <c r="E42" s="3">
        <f t="shared" si="1"/>
        <v>-1.3257547211500251</v>
      </c>
      <c r="F42" s="3">
        <f t="shared" si="2"/>
        <v>2.4150076702932894</v>
      </c>
    </row>
    <row r="43" spans="1:6" x14ac:dyDescent="0.45">
      <c r="A43" s="2">
        <v>142</v>
      </c>
      <c r="B43" s="3">
        <v>2.9268955999999999</v>
      </c>
      <c r="C43" s="3">
        <v>11.736975599999999</v>
      </c>
      <c r="D43" s="3">
        <f t="shared" si="0"/>
        <v>-6.5101612911732346E-2</v>
      </c>
      <c r="E43" s="3">
        <f t="shared" si="1"/>
        <v>0.18159666480026734</v>
      </c>
      <c r="F43" s="3">
        <f t="shared" si="2"/>
        <v>-1.1822235777888615E-2</v>
      </c>
    </row>
    <row r="44" spans="1:6" x14ac:dyDescent="0.45">
      <c r="A44" s="2">
        <v>143</v>
      </c>
      <c r="B44" s="3">
        <v>6.3052286000000004</v>
      </c>
      <c r="C44" s="3">
        <v>20.631039099999999</v>
      </c>
      <c r="D44" s="3">
        <f t="shared" si="0"/>
        <v>1.5450214501588946</v>
      </c>
      <c r="E44" s="3">
        <f t="shared" si="1"/>
        <v>1.9126158981765797</v>
      </c>
      <c r="F44" s="3">
        <f t="shared" si="2"/>
        <v>2.955032588597736</v>
      </c>
    </row>
    <row r="45" spans="1:6" x14ac:dyDescent="0.45">
      <c r="A45" s="2">
        <v>144</v>
      </c>
      <c r="B45" s="3">
        <v>0.36365310000000001</v>
      </c>
      <c r="C45" s="3">
        <v>5.5658861999999996</v>
      </c>
      <c r="D45" s="3">
        <f t="shared" si="0"/>
        <v>-1.2867502382819402</v>
      </c>
      <c r="E45" s="3">
        <f t="shared" si="1"/>
        <v>-1.0194600223129613</v>
      </c>
      <c r="F45" s="3">
        <f t="shared" si="2"/>
        <v>1.311790426630115</v>
      </c>
    </row>
    <row r="46" spans="1:6" x14ac:dyDescent="0.45">
      <c r="A46" s="2">
        <v>145</v>
      </c>
      <c r="B46" s="3">
        <v>3.9066534000000002</v>
      </c>
      <c r="C46" s="3">
        <v>15.835884399999999</v>
      </c>
      <c r="D46" s="3">
        <f t="shared" si="0"/>
        <v>0.40185372571336436</v>
      </c>
      <c r="E46" s="3">
        <f t="shared" si="1"/>
        <v>0.97935237777166917</v>
      </c>
      <c r="F46" s="3">
        <f t="shared" si="2"/>
        <v>0.39355640179378754</v>
      </c>
    </row>
    <row r="47" spans="1:6" x14ac:dyDescent="0.45">
      <c r="A47" s="2">
        <v>146</v>
      </c>
      <c r="B47" s="3">
        <v>4.0523663000000001</v>
      </c>
      <c r="C47" s="3">
        <v>9.2808849000000002</v>
      </c>
      <c r="D47" s="3">
        <f t="shared" si="0"/>
        <v>0.47130090598745333</v>
      </c>
      <c r="E47" s="3">
        <f t="shared" si="1"/>
        <v>-0.29642333591331976</v>
      </c>
      <c r="F47" s="3">
        <f t="shared" si="2"/>
        <v>-0.13970458677177081</v>
      </c>
    </row>
    <row r="48" spans="1:6" x14ac:dyDescent="0.45">
      <c r="A48" s="2">
        <v>147</v>
      </c>
      <c r="B48" s="3">
        <v>3.4307167000000001</v>
      </c>
      <c r="C48" s="3">
        <v>4.900182</v>
      </c>
      <c r="D48" s="3">
        <f t="shared" si="0"/>
        <v>0.17502094835490797</v>
      </c>
      <c r="E48" s="3">
        <f t="shared" si="1"/>
        <v>-1.1490236097484896</v>
      </c>
      <c r="F48" s="3">
        <f t="shared" si="2"/>
        <v>-0.20110320186036032</v>
      </c>
    </row>
    <row r="49" spans="1:6" x14ac:dyDescent="0.45">
      <c r="A49" s="2">
        <v>148</v>
      </c>
      <c r="B49" s="3">
        <v>2.9993653999999998</v>
      </c>
      <c r="C49" s="3">
        <v>17.8427872</v>
      </c>
      <c r="D49" s="3">
        <f t="shared" si="0"/>
        <v>-3.0562301258288009E-2</v>
      </c>
      <c r="E49" s="3">
        <f t="shared" si="1"/>
        <v>1.3699485710995869</v>
      </c>
      <c r="F49" s="3">
        <f t="shared" si="2"/>
        <v>-4.1868780938306767E-2</v>
      </c>
    </row>
    <row r="50" spans="1:6" x14ac:dyDescent="0.45">
      <c r="A50" s="2">
        <v>149</v>
      </c>
      <c r="B50" s="3">
        <v>4.8084161999999999</v>
      </c>
      <c r="C50" s="3">
        <v>12.9192819</v>
      </c>
      <c r="D50" s="3">
        <f t="shared" si="0"/>
        <v>0.83163642673755134</v>
      </c>
      <c r="E50" s="3">
        <f t="shared" si="1"/>
        <v>0.41170464019778785</v>
      </c>
      <c r="F50" s="3">
        <f t="shared" si="2"/>
        <v>0.34238857584535753</v>
      </c>
    </row>
    <row r="51" spans="1:6" x14ac:dyDescent="0.45">
      <c r="A51" s="2">
        <v>150</v>
      </c>
      <c r="B51" s="3">
        <v>3.5440763999999998</v>
      </c>
      <c r="C51" s="3">
        <v>14.538971999999999</v>
      </c>
      <c r="D51" s="3">
        <f t="shared" si="0"/>
        <v>0.22904850200126753</v>
      </c>
      <c r="E51" s="3">
        <f t="shared" si="1"/>
        <v>0.72693903392672876</v>
      </c>
      <c r="F51" s="3">
        <f t="shared" si="2"/>
        <v>0.16650429676716583</v>
      </c>
    </row>
    <row r="52" spans="1:6" x14ac:dyDescent="0.45">
      <c r="A52" s="2">
        <v>151</v>
      </c>
      <c r="B52" s="3">
        <v>3.8358764999999999</v>
      </c>
      <c r="C52" s="3">
        <v>17.632057799999998</v>
      </c>
      <c r="D52" s="3">
        <f t="shared" si="0"/>
        <v>0.36812125498811499</v>
      </c>
      <c r="E52" s="3">
        <f t="shared" si="1"/>
        <v>1.3289350743511261</v>
      </c>
      <c r="F52" s="3">
        <f t="shared" si="2"/>
        <v>0.48920924736786042</v>
      </c>
    </row>
    <row r="53" spans="1:6" x14ac:dyDescent="0.45">
      <c r="A53" s="2">
        <v>152</v>
      </c>
      <c r="B53" s="3">
        <v>3.9721122000000002</v>
      </c>
      <c r="C53" s="3">
        <v>8.9090827000000008</v>
      </c>
      <c r="D53" s="3">
        <f t="shared" si="0"/>
        <v>0.43305157493690971</v>
      </c>
      <c r="E53" s="3">
        <f t="shared" si="1"/>
        <v>-0.36878584594168029</v>
      </c>
      <c r="F53" s="3">
        <f t="shared" si="2"/>
        <v>-0.15970329139948519</v>
      </c>
    </row>
    <row r="54" spans="1:6" x14ac:dyDescent="0.45">
      <c r="A54" s="2">
        <v>153</v>
      </c>
      <c r="B54" s="3">
        <v>0.18822420000000001</v>
      </c>
      <c r="C54" s="3">
        <v>9.7467573000000005</v>
      </c>
      <c r="D54" s="3">
        <f t="shared" si="0"/>
        <v>-1.3703601482047072</v>
      </c>
      <c r="E54" s="3">
        <f t="shared" si="1"/>
        <v>-0.20575228497027406</v>
      </c>
      <c r="F54" s="3">
        <f t="shared" si="2"/>
        <v>0.28195473172532193</v>
      </c>
    </row>
    <row r="55" spans="1:6" x14ac:dyDescent="0.45">
      <c r="A55" s="2">
        <v>154</v>
      </c>
      <c r="B55" s="3">
        <v>3.9859575</v>
      </c>
      <c r="C55" s="3">
        <v>9.2900723999999997</v>
      </c>
      <c r="D55" s="3">
        <f t="shared" si="0"/>
        <v>0.4396502840769298</v>
      </c>
      <c r="E55" s="3">
        <f t="shared" si="1"/>
        <v>-0.29463520620110845</v>
      </c>
      <c r="F55" s="3">
        <f t="shared" si="2"/>
        <v>-0.12953645210538212</v>
      </c>
    </row>
    <row r="56" spans="1:6" x14ac:dyDescent="0.45">
      <c r="A56" s="2">
        <v>155</v>
      </c>
      <c r="B56" s="3">
        <v>5.8935461</v>
      </c>
      <c r="C56" s="3">
        <v>15.9025734</v>
      </c>
      <c r="D56" s="3">
        <f t="shared" si="0"/>
        <v>1.3488124062568951</v>
      </c>
      <c r="E56" s="3">
        <f t="shared" si="1"/>
        <v>0.99233181530937431</v>
      </c>
      <c r="F56" s="3">
        <f t="shared" si="2"/>
        <v>1.3384694636127099</v>
      </c>
    </row>
    <row r="57" spans="1:6" x14ac:dyDescent="0.45">
      <c r="A57" s="2">
        <v>156</v>
      </c>
      <c r="B57" s="3">
        <v>0.6221139</v>
      </c>
      <c r="C57" s="3">
        <v>10.0716518</v>
      </c>
      <c r="D57" s="3">
        <f t="shared" si="0"/>
        <v>-1.1635670899719055</v>
      </c>
      <c r="E57" s="3">
        <f t="shared" si="1"/>
        <v>-0.14251925000058008</v>
      </c>
      <c r="F57" s="3">
        <f t="shared" si="2"/>
        <v>0.16583070898815344</v>
      </c>
    </row>
    <row r="58" spans="1:6" x14ac:dyDescent="0.45">
      <c r="A58" s="2">
        <v>157</v>
      </c>
      <c r="B58" s="3">
        <v>5.5784197000000004</v>
      </c>
      <c r="C58" s="3">
        <v>15.5151108</v>
      </c>
      <c r="D58" s="3">
        <f t="shared" si="0"/>
        <v>1.1986222727139852</v>
      </c>
      <c r="E58" s="3">
        <f t="shared" si="1"/>
        <v>0.91692137858222578</v>
      </c>
      <c r="F58" s="3">
        <f t="shared" si="2"/>
        <v>1.099042386696268</v>
      </c>
    </row>
    <row r="59" spans="1:6" x14ac:dyDescent="0.45">
      <c r="A59" s="2">
        <v>158</v>
      </c>
      <c r="B59" s="3">
        <v>0.89769560000000004</v>
      </c>
      <c r="C59" s="3">
        <v>12.3532633</v>
      </c>
      <c r="D59" s="3">
        <f t="shared" si="0"/>
        <v>-1.0322240722971499</v>
      </c>
      <c r="E59" s="3">
        <f t="shared" si="1"/>
        <v>0.30154249855704818</v>
      </c>
      <c r="F59" s="3">
        <f t="shared" si="2"/>
        <v>-0.31125942583121369</v>
      </c>
    </row>
    <row r="60" spans="1:6" x14ac:dyDescent="0.45">
      <c r="A60" s="2">
        <v>159</v>
      </c>
      <c r="B60" s="3">
        <v>1.0136278999999999</v>
      </c>
      <c r="C60" s="3">
        <v>2.5307379999999999</v>
      </c>
      <c r="D60" s="3">
        <f t="shared" si="0"/>
        <v>-0.9769704102144533</v>
      </c>
      <c r="E60" s="3">
        <f t="shared" si="1"/>
        <v>-1.6101798783548589</v>
      </c>
      <c r="F60" s="3">
        <f t="shared" si="2"/>
        <v>1.5730980962754051</v>
      </c>
    </row>
    <row r="61" spans="1:6" x14ac:dyDescent="0.45">
      <c r="A61" s="2">
        <v>160</v>
      </c>
      <c r="B61" s="3">
        <v>3.5171952000000002</v>
      </c>
      <c r="C61" s="3">
        <v>10.071602800000001</v>
      </c>
      <c r="D61" s="3">
        <f t="shared" si="0"/>
        <v>0.21623684605053281</v>
      </c>
      <c r="E61" s="3">
        <f t="shared" si="1"/>
        <v>-0.14252878669237831</v>
      </c>
      <c r="F61" s="3">
        <f t="shared" si="2"/>
        <v>-3.0819975305769038E-2</v>
      </c>
    </row>
    <row r="62" spans="1:6" x14ac:dyDescent="0.45">
      <c r="A62" s="2">
        <v>161</v>
      </c>
      <c r="B62" s="3">
        <v>4.2984809000000004</v>
      </c>
      <c r="C62" s="3">
        <v>10.222508100000001</v>
      </c>
      <c r="D62" s="3">
        <f t="shared" si="0"/>
        <v>0.58859982045751968</v>
      </c>
      <c r="E62" s="3">
        <f t="shared" si="1"/>
        <v>-0.1131586369606587</v>
      </c>
      <c r="F62" s="3">
        <f t="shared" si="2"/>
        <v>-6.6605153398261355E-2</v>
      </c>
    </row>
    <row r="63" spans="1:6" x14ac:dyDescent="0.45">
      <c r="A63" s="2">
        <v>162</v>
      </c>
      <c r="B63" s="3">
        <v>4.6930025999999998</v>
      </c>
      <c r="C63" s="3">
        <v>7.6217693999999998</v>
      </c>
      <c r="D63" s="3">
        <f t="shared" si="0"/>
        <v>0.77662997854194471</v>
      </c>
      <c r="E63" s="3">
        <f t="shared" si="1"/>
        <v>-0.61933095186330234</v>
      </c>
      <c r="F63" s="3">
        <f t="shared" si="2"/>
        <v>-0.48099098385595868</v>
      </c>
    </row>
    <row r="64" spans="1:6" x14ac:dyDescent="0.45">
      <c r="A64" s="2">
        <v>163</v>
      </c>
      <c r="B64" s="3">
        <v>-3.0357499999999999E-2</v>
      </c>
      <c r="C64" s="3">
        <v>9.7981484999999999</v>
      </c>
      <c r="D64" s="3">
        <f t="shared" si="0"/>
        <v>-1.4745368046607714</v>
      </c>
      <c r="E64" s="3">
        <f t="shared" si="1"/>
        <v>-0.19575020261204851</v>
      </c>
      <c r="F64" s="3">
        <f t="shared" si="2"/>
        <v>0.28864087827126861</v>
      </c>
    </row>
    <row r="65" spans="1:6" x14ac:dyDescent="0.45">
      <c r="A65" s="2">
        <v>164</v>
      </c>
      <c r="B65" s="3">
        <v>2.951797</v>
      </c>
      <c r="C65" s="3">
        <v>13.7191481</v>
      </c>
      <c r="D65" s="3">
        <f t="shared" si="0"/>
        <v>-5.3233535240659956E-2</v>
      </c>
      <c r="E65" s="3">
        <f t="shared" si="1"/>
        <v>0.56737968977750186</v>
      </c>
      <c r="F65" s="3">
        <f t="shared" si="2"/>
        <v>-3.020362671060536E-2</v>
      </c>
    </row>
    <row r="66" spans="1:6" x14ac:dyDescent="0.45">
      <c r="A66" s="2">
        <v>165</v>
      </c>
      <c r="B66" s="3">
        <v>5.3316306000000004</v>
      </c>
      <c r="C66" s="3">
        <v>16.7735582</v>
      </c>
      <c r="D66" s="3">
        <f t="shared" si="0"/>
        <v>1.0810018896361646</v>
      </c>
      <c r="E66" s="3">
        <f t="shared" si="1"/>
        <v>1.1618484193653744</v>
      </c>
      <c r="F66" s="3">
        <f t="shared" si="2"/>
        <v>1.2559603368047607</v>
      </c>
    </row>
    <row r="67" spans="1:6" x14ac:dyDescent="0.45">
      <c r="A67" s="2">
        <v>166</v>
      </c>
      <c r="B67" s="3">
        <v>-1.5595839</v>
      </c>
      <c r="C67" s="3">
        <v>7.0603420999999997</v>
      </c>
      <c r="D67" s="3">
        <f t="shared" ref="D67:D101" si="3">(B67-$B$102)/$B$103</f>
        <v>-2.2033704321618104</v>
      </c>
      <c r="E67" s="3">
        <f t="shared" ref="E67:E101" si="4">(C67-$C$102)/$C$103</f>
        <v>-0.72859950548252639</v>
      </c>
      <c r="F67" s="3">
        <f t="shared" ref="F67:F101" si="5">D67*E67</f>
        <v>1.6053746072679156</v>
      </c>
    </row>
    <row r="68" spans="1:6" x14ac:dyDescent="0.45">
      <c r="A68" s="2">
        <v>167</v>
      </c>
      <c r="B68" s="3">
        <v>4.0178794</v>
      </c>
      <c r="C68" s="3">
        <v>12.0230082</v>
      </c>
      <c r="D68" s="3">
        <f t="shared" si="3"/>
        <v>0.45486435190477098</v>
      </c>
      <c r="E68" s="3">
        <f t="shared" si="4"/>
        <v>0.23726614950460234</v>
      </c>
      <c r="F68" s="3">
        <f t="shared" si="5"/>
        <v>0.10792391332335144</v>
      </c>
    </row>
    <row r="69" spans="1:6" x14ac:dyDescent="0.45">
      <c r="A69" s="2">
        <v>168</v>
      </c>
      <c r="B69" s="3">
        <v>1.8243027999999999</v>
      </c>
      <c r="C69" s="3">
        <v>6.1025537999999999</v>
      </c>
      <c r="D69" s="3">
        <f t="shared" si="3"/>
        <v>-0.59060045996310917</v>
      </c>
      <c r="E69" s="3">
        <f t="shared" si="4"/>
        <v>-0.91501035905949957</v>
      </c>
      <c r="F69" s="3">
        <f t="shared" si="5"/>
        <v>0.54040553893155008</v>
      </c>
    </row>
    <row r="70" spans="1:6" x14ac:dyDescent="0.45">
      <c r="A70" s="2">
        <v>169</v>
      </c>
      <c r="B70" s="3">
        <v>3.7990944</v>
      </c>
      <c r="C70" s="3">
        <v>13.240520999999999</v>
      </c>
      <c r="D70" s="3">
        <f t="shared" si="3"/>
        <v>0.35059080209369342</v>
      </c>
      <c r="E70" s="3">
        <f t="shared" si="4"/>
        <v>0.47422623795931679</v>
      </c>
      <c r="F70" s="3">
        <f t="shared" si="5"/>
        <v>0.16625935714003159</v>
      </c>
    </row>
    <row r="71" spans="1:6" x14ac:dyDescent="0.45">
      <c r="A71" s="2">
        <v>170</v>
      </c>
      <c r="B71" s="3">
        <v>2.0303749</v>
      </c>
      <c r="C71" s="3">
        <v>12.636537199999999</v>
      </c>
      <c r="D71" s="3">
        <f t="shared" si="3"/>
        <v>-0.49238591424917372</v>
      </c>
      <c r="E71" s="3">
        <f t="shared" si="4"/>
        <v>0.35667506751312961</v>
      </c>
      <c r="F71" s="3">
        <f t="shared" si="5"/>
        <v>-0.17562177920733807</v>
      </c>
    </row>
    <row r="72" spans="1:6" x14ac:dyDescent="0.45">
      <c r="A72" s="2">
        <v>171</v>
      </c>
      <c r="B72" s="3">
        <v>-0.78651950000000004</v>
      </c>
      <c r="C72" s="3">
        <v>11.379535300000001</v>
      </c>
      <c r="D72" s="3">
        <f t="shared" si="3"/>
        <v>-1.8349257525879328</v>
      </c>
      <c r="E72" s="3">
        <f t="shared" si="4"/>
        <v>0.11202935913803581</v>
      </c>
      <c r="F72" s="3">
        <f t="shared" si="5"/>
        <v>-0.20556555612830418</v>
      </c>
    </row>
    <row r="73" spans="1:6" x14ac:dyDescent="0.45">
      <c r="A73" s="2">
        <v>172</v>
      </c>
      <c r="B73" s="3">
        <v>5.5325917000000002</v>
      </c>
      <c r="C73" s="3">
        <v>17.609605999999999</v>
      </c>
      <c r="D73" s="3">
        <f t="shared" si="3"/>
        <v>1.1767805182941573</v>
      </c>
      <c r="E73" s="3">
        <f t="shared" si="4"/>
        <v>1.3245653621690716</v>
      </c>
      <c r="F73" s="3">
        <f t="shared" si="5"/>
        <v>1.5587227134078083</v>
      </c>
    </row>
    <row r="74" spans="1:6" x14ac:dyDescent="0.45">
      <c r="A74" s="2">
        <v>173</v>
      </c>
      <c r="B74" s="3">
        <v>4.4850589999999997</v>
      </c>
      <c r="C74" s="3">
        <v>13.6419633</v>
      </c>
      <c r="D74" s="3">
        <f t="shared" si="3"/>
        <v>0.67752347063466223</v>
      </c>
      <c r="E74" s="3">
        <f t="shared" si="4"/>
        <v>0.55235749285656655</v>
      </c>
      <c r="F74" s="3">
        <f t="shared" si="5"/>
        <v>0.37423516559124159</v>
      </c>
    </row>
    <row r="75" spans="1:6" x14ac:dyDescent="0.45">
      <c r="A75" s="2">
        <v>174</v>
      </c>
      <c r="B75" s="3">
        <v>0.61992700000000001</v>
      </c>
      <c r="C75" s="3">
        <v>6.8671743000000003</v>
      </c>
      <c r="D75" s="3">
        <f t="shared" si="3"/>
        <v>-1.1646093726973292</v>
      </c>
      <c r="E75" s="3">
        <f t="shared" si="4"/>
        <v>-0.76619505189041837</v>
      </c>
      <c r="F75" s="3">
        <f t="shared" si="5"/>
        <v>0.89231793874589771</v>
      </c>
    </row>
    <row r="76" spans="1:6" x14ac:dyDescent="0.45">
      <c r="A76" s="2">
        <v>175</v>
      </c>
      <c r="B76" s="3">
        <v>1.7637764</v>
      </c>
      <c r="C76" s="3">
        <v>12.982006800000001</v>
      </c>
      <c r="D76" s="3">
        <f t="shared" si="3"/>
        <v>-0.61944751339586368</v>
      </c>
      <c r="E76" s="3">
        <f t="shared" si="4"/>
        <v>0.42391255936899769</v>
      </c>
      <c r="F76" s="3">
        <f t="shared" si="5"/>
        <v>-0.26259158079840206</v>
      </c>
    </row>
    <row r="77" spans="1:6" x14ac:dyDescent="0.45">
      <c r="A77" s="2">
        <v>176</v>
      </c>
      <c r="B77" s="3">
        <v>1.6486991</v>
      </c>
      <c r="C77" s="3">
        <v>1.0252767</v>
      </c>
      <c r="D77" s="3">
        <f t="shared" si="3"/>
        <v>-0.67429368006028001</v>
      </c>
      <c r="E77" s="3">
        <f t="shared" si="4"/>
        <v>-1.9031823361632279</v>
      </c>
      <c r="F77" s="3">
        <f t="shared" si="5"/>
        <v>1.2833038212772239</v>
      </c>
    </row>
    <row r="78" spans="1:6" x14ac:dyDescent="0.45">
      <c r="A78" s="2">
        <v>177</v>
      </c>
      <c r="B78" s="3">
        <v>5.1384727999999997</v>
      </c>
      <c r="C78" s="3">
        <v>17.086295799999998</v>
      </c>
      <c r="D78" s="3">
        <f t="shared" si="3"/>
        <v>0.98894233582901048</v>
      </c>
      <c r="E78" s="3">
        <f t="shared" si="4"/>
        <v>1.22271540109987</v>
      </c>
      <c r="F78" s="3">
        <f t="shared" si="5"/>
        <v>1.2091950248178109</v>
      </c>
    </row>
    <row r="79" spans="1:6" x14ac:dyDescent="0.45">
      <c r="A79" s="2">
        <v>178</v>
      </c>
      <c r="B79" s="3">
        <v>1.5472600000000001</v>
      </c>
      <c r="C79" s="3">
        <v>14.4670106</v>
      </c>
      <c r="D79" s="3">
        <f t="shared" si="3"/>
        <v>-0.7226398420304373</v>
      </c>
      <c r="E79" s="3">
        <f t="shared" si="4"/>
        <v>0.7129334483515094</v>
      </c>
      <c r="F79" s="3">
        <f t="shared" si="5"/>
        <v>-0.51519411449494967</v>
      </c>
    </row>
    <row r="80" spans="1:6" x14ac:dyDescent="0.45">
      <c r="A80" s="2">
        <v>179</v>
      </c>
      <c r="B80" s="3">
        <v>5.3336104000000004</v>
      </c>
      <c r="C80" s="3">
        <v>13.525191400000001</v>
      </c>
      <c r="D80" s="3">
        <f t="shared" si="3"/>
        <v>1.0819454679158271</v>
      </c>
      <c r="E80" s="3">
        <f t="shared" si="4"/>
        <v>0.52963060263165473</v>
      </c>
      <c r="F80" s="3">
        <f t="shared" si="5"/>
        <v>0.57303143018684721</v>
      </c>
    </row>
    <row r="81" spans="1:6" x14ac:dyDescent="0.45">
      <c r="A81" s="2">
        <v>180</v>
      </c>
      <c r="B81" s="3">
        <v>-1.0083407</v>
      </c>
      <c r="C81" s="3">
        <v>0.22120139999999999</v>
      </c>
      <c r="D81" s="3">
        <f t="shared" si="3"/>
        <v>-1.9406463639065927</v>
      </c>
      <c r="E81" s="3">
        <f t="shared" si="4"/>
        <v>-2.0596765875684295</v>
      </c>
      <c r="F81" s="3">
        <f t="shared" si="5"/>
        <v>3.9971038804882117</v>
      </c>
    </row>
    <row r="82" spans="1:6" x14ac:dyDescent="0.45">
      <c r="A82" s="2">
        <v>181</v>
      </c>
      <c r="B82" s="3">
        <v>3.0731063000000001</v>
      </c>
      <c r="C82" s="3">
        <v>6.4365034999999997</v>
      </c>
      <c r="D82" s="3">
        <f t="shared" si="3"/>
        <v>4.5828202503332936E-3</v>
      </c>
      <c r="E82" s="3">
        <f t="shared" si="4"/>
        <v>-0.85001494344544981</v>
      </c>
      <c r="F82" s="3">
        <f t="shared" si="5"/>
        <v>-3.8954656959077167E-3</v>
      </c>
    </row>
    <row r="83" spans="1:6" x14ac:dyDescent="0.45">
      <c r="A83" s="2">
        <v>182</v>
      </c>
      <c r="B83" s="3">
        <v>4.0783886999999996</v>
      </c>
      <c r="C83" s="3">
        <v>13.2990466</v>
      </c>
      <c r="D83" s="3">
        <f t="shared" si="3"/>
        <v>0.48370325542915976</v>
      </c>
      <c r="E83" s="3">
        <f t="shared" si="4"/>
        <v>0.48561686264339854</v>
      </c>
      <c r="F83" s="3">
        <f t="shared" si="5"/>
        <v>0.234894457351907</v>
      </c>
    </row>
    <row r="84" spans="1:6" x14ac:dyDescent="0.45">
      <c r="A84" s="2">
        <v>183</v>
      </c>
      <c r="B84" s="3">
        <v>2.3952319000000002</v>
      </c>
      <c r="C84" s="3">
        <v>11.418554</v>
      </c>
      <c r="D84" s="3">
        <f t="shared" si="3"/>
        <v>-0.31849403608832932</v>
      </c>
      <c r="E84" s="3">
        <f t="shared" si="4"/>
        <v>0.11962342681715007</v>
      </c>
      <c r="F84" s="3">
        <f t="shared" si="5"/>
        <v>-3.8099348017711018E-2</v>
      </c>
    </row>
    <row r="85" spans="1:6" x14ac:dyDescent="0.45">
      <c r="A85" s="2">
        <v>184</v>
      </c>
      <c r="B85" s="3">
        <v>4.5398588000000002</v>
      </c>
      <c r="C85" s="3">
        <v>16.3570925</v>
      </c>
      <c r="D85" s="3">
        <f t="shared" si="3"/>
        <v>0.70364121031031246</v>
      </c>
      <c r="E85" s="3">
        <f t="shared" si="4"/>
        <v>1.0807932147627166</v>
      </c>
      <c r="F85" s="3">
        <f t="shared" si="5"/>
        <v>0.76049064573081138</v>
      </c>
    </row>
    <row r="86" spans="1:6" x14ac:dyDescent="0.45">
      <c r="A86" s="2">
        <v>185</v>
      </c>
      <c r="B86" s="3">
        <v>2.6499991000000001</v>
      </c>
      <c r="C86" s="3">
        <v>10.4323114</v>
      </c>
      <c r="D86" s="3">
        <f t="shared" si="3"/>
        <v>-0.19707126798526584</v>
      </c>
      <c r="E86" s="3">
        <f t="shared" si="4"/>
        <v>-7.2325383687189396E-2</v>
      </c>
      <c r="F86" s="3">
        <f t="shared" si="5"/>
        <v>1.4253255070755276E-2</v>
      </c>
    </row>
    <row r="87" spans="1:6" x14ac:dyDescent="0.45">
      <c r="A87" s="2">
        <v>186</v>
      </c>
      <c r="B87" s="3">
        <v>3.9110176999999999</v>
      </c>
      <c r="C87" s="3">
        <v>7.3153430000000004</v>
      </c>
      <c r="D87" s="3">
        <f t="shared" si="3"/>
        <v>0.40393376343734205</v>
      </c>
      <c r="E87" s="3">
        <f t="shared" si="4"/>
        <v>-0.6789696076941566</v>
      </c>
      <c r="F87" s="3">
        <f t="shared" si="5"/>
        <v>-0.27425874889547641</v>
      </c>
    </row>
    <row r="88" spans="1:6" x14ac:dyDescent="0.45">
      <c r="A88" s="2">
        <v>187</v>
      </c>
      <c r="B88" s="3">
        <v>3.0351081999999998</v>
      </c>
      <c r="C88" s="3">
        <v>13.9187251</v>
      </c>
      <c r="D88" s="3">
        <f t="shared" si="3"/>
        <v>-1.3527181683420542E-2</v>
      </c>
      <c r="E88" s="3">
        <f t="shared" si="4"/>
        <v>0.60622263547263255</v>
      </c>
      <c r="F88" s="3">
        <f t="shared" si="5"/>
        <v>-8.2004837306403223E-3</v>
      </c>
    </row>
    <row r="89" spans="1:6" x14ac:dyDescent="0.45">
      <c r="A89" s="2">
        <v>188</v>
      </c>
      <c r="B89" s="3">
        <v>3.0081395999999998</v>
      </c>
      <c r="C89" s="3">
        <v>14.3581228</v>
      </c>
      <c r="D89" s="3">
        <f t="shared" si="3"/>
        <v>-2.6380492721357455E-2</v>
      </c>
      <c r="E89" s="3">
        <f t="shared" si="4"/>
        <v>0.69174101183697001</v>
      </c>
      <c r="F89" s="3">
        <f t="shared" si="5"/>
        <v>-1.8248468727829627E-2</v>
      </c>
    </row>
    <row r="90" spans="1:6" x14ac:dyDescent="0.45">
      <c r="A90" s="2">
        <v>189</v>
      </c>
      <c r="B90" s="3">
        <v>0.1689126</v>
      </c>
      <c r="C90" s="3">
        <v>5.5528864999999996</v>
      </c>
      <c r="D90" s="3">
        <f t="shared" si="3"/>
        <v>-1.3795641113855999</v>
      </c>
      <c r="E90" s="3">
        <f t="shared" si="4"/>
        <v>-1.0219901066470929</v>
      </c>
      <c r="F90" s="3">
        <f t="shared" si="5"/>
        <v>1.4099008733214711</v>
      </c>
    </row>
    <row r="91" spans="1:6" x14ac:dyDescent="0.45">
      <c r="A91" s="2">
        <v>190</v>
      </c>
      <c r="B91" s="3">
        <v>0.4183579</v>
      </c>
      <c r="C91" s="3">
        <v>4.4862006000000001</v>
      </c>
      <c r="D91" s="3">
        <f t="shared" si="3"/>
        <v>-1.2606777758749881</v>
      </c>
      <c r="E91" s="3">
        <f t="shared" si="4"/>
        <v>-1.2295953040769654</v>
      </c>
      <c r="F91" s="3">
        <f t="shared" si="5"/>
        <v>1.5501234731700784</v>
      </c>
    </row>
    <row r="92" spans="1:6" x14ac:dyDescent="0.45">
      <c r="A92" s="2">
        <v>191</v>
      </c>
      <c r="B92" s="3">
        <v>1.1541272</v>
      </c>
      <c r="C92" s="3">
        <v>0.79817150000000003</v>
      </c>
      <c r="D92" s="3">
        <f t="shared" si="3"/>
        <v>-0.91000804644650057</v>
      </c>
      <c r="E92" s="3">
        <f t="shared" si="4"/>
        <v>-1.9473829953107338</v>
      </c>
      <c r="F92" s="3">
        <f t="shared" si="5"/>
        <v>1.7721341952458556</v>
      </c>
    </row>
    <row r="93" spans="1:6" x14ac:dyDescent="0.45">
      <c r="A93" s="2">
        <v>192</v>
      </c>
      <c r="B93" s="3">
        <v>6.0284803</v>
      </c>
      <c r="C93" s="3">
        <v>14.525825299999999</v>
      </c>
      <c r="D93" s="3">
        <f t="shared" si="3"/>
        <v>1.4131224276245296</v>
      </c>
      <c r="E93" s="3">
        <f t="shared" si="4"/>
        <v>0.72438033951720171</v>
      </c>
      <c r="F93" s="3">
        <f t="shared" si="5"/>
        <v>1.023638103902029</v>
      </c>
    </row>
    <row r="94" spans="1:6" x14ac:dyDescent="0.45">
      <c r="A94" s="2">
        <v>193</v>
      </c>
      <c r="B94" s="3">
        <v>-3.1904564999999998</v>
      </c>
      <c r="C94" s="3">
        <v>-2.2662884999999999</v>
      </c>
      <c r="D94" s="3">
        <f t="shared" si="3"/>
        <v>-2.9806489260787679</v>
      </c>
      <c r="E94" s="3">
        <f t="shared" si="4"/>
        <v>-2.5438077003864707</v>
      </c>
      <c r="F94" s="3">
        <f t="shared" si="5"/>
        <v>7.5821976903078339</v>
      </c>
    </row>
    <row r="95" spans="1:6" x14ac:dyDescent="0.45">
      <c r="A95" s="2">
        <v>194</v>
      </c>
      <c r="B95" s="3">
        <v>5.3517953</v>
      </c>
      <c r="C95" s="3">
        <v>10.094877800000001</v>
      </c>
      <c r="D95" s="3">
        <f t="shared" si="3"/>
        <v>1.0906124426899635</v>
      </c>
      <c r="E95" s="3">
        <f t="shared" si="4"/>
        <v>-0.13799885808810944</v>
      </c>
      <c r="F95" s="3">
        <f t="shared" si="5"/>
        <v>-0.15050327170789865</v>
      </c>
    </row>
    <row r="96" spans="1:6" x14ac:dyDescent="0.45">
      <c r="A96" s="2">
        <v>195</v>
      </c>
      <c r="B96" s="3">
        <v>4.8496841999999996</v>
      </c>
      <c r="C96" s="3">
        <v>10.778569900000001</v>
      </c>
      <c r="D96" s="3">
        <f t="shared" si="3"/>
        <v>0.85130487225988383</v>
      </c>
      <c r="E96" s="3">
        <f t="shared" si="4"/>
        <v>-4.9343510933661317E-3</v>
      </c>
      <c r="F96" s="3">
        <f t="shared" si="5"/>
        <v>-4.2006371272234732E-3</v>
      </c>
    </row>
    <row r="97" spans="1:6" x14ac:dyDescent="0.45">
      <c r="A97" s="2">
        <v>196</v>
      </c>
      <c r="B97" s="3">
        <v>1.4913544000000001</v>
      </c>
      <c r="C97" s="3">
        <v>10.285473100000001</v>
      </c>
      <c r="D97" s="3">
        <f t="shared" si="3"/>
        <v>-0.74928460911372985</v>
      </c>
      <c r="E97" s="3">
        <f t="shared" si="4"/>
        <v>-0.10090398799963658</v>
      </c>
      <c r="F97" s="3">
        <f t="shared" si="5"/>
        <v>7.5605805206324178E-2</v>
      </c>
    </row>
    <row r="98" spans="1:6" x14ac:dyDescent="0.45">
      <c r="A98" s="2">
        <v>197</v>
      </c>
      <c r="B98" s="3">
        <v>2.4283565</v>
      </c>
      <c r="C98" s="3">
        <v>9.6680437000000001</v>
      </c>
      <c r="D98" s="3">
        <f t="shared" si="3"/>
        <v>-0.30270675803877378</v>
      </c>
      <c r="E98" s="3">
        <f t="shared" si="4"/>
        <v>-0.22107202667532153</v>
      </c>
      <c r="F98" s="3">
        <f t="shared" si="5"/>
        <v>6.69199964879479E-2</v>
      </c>
    </row>
    <row r="99" spans="1:6" x14ac:dyDescent="0.45">
      <c r="A99" s="2">
        <v>198</v>
      </c>
      <c r="B99" s="3">
        <v>2.9048118999999999</v>
      </c>
      <c r="C99" s="3">
        <v>10.8110765</v>
      </c>
      <c r="D99" s="3">
        <f t="shared" si="3"/>
        <v>-7.5626766793227412E-2</v>
      </c>
      <c r="E99" s="3">
        <f t="shared" si="4"/>
        <v>1.3922902457326688E-3</v>
      </c>
      <c r="F99" s="3">
        <f t="shared" si="5"/>
        <v>-1.0529440972250984E-4</v>
      </c>
    </row>
    <row r="100" spans="1:6" x14ac:dyDescent="0.45">
      <c r="A100" s="2">
        <v>199</v>
      </c>
      <c r="B100" s="3">
        <v>3.1827154000000002</v>
      </c>
      <c r="C100" s="3">
        <v>6.5532998999999998</v>
      </c>
      <c r="D100" s="3">
        <f t="shared" si="3"/>
        <v>5.6822827328503162E-2</v>
      </c>
      <c r="E100" s="3">
        <f t="shared" si="4"/>
        <v>-0.82728328487463876</v>
      </c>
      <c r="F100" s="3">
        <f t="shared" si="5"/>
        <v>-4.7008575248188487E-2</v>
      </c>
    </row>
    <row r="101" spans="1:6" x14ac:dyDescent="0.45">
      <c r="A101" s="6">
        <v>200</v>
      </c>
      <c r="B101" s="5">
        <v>5.0570900999999999</v>
      </c>
      <c r="C101" s="5">
        <v>19.306711199999999</v>
      </c>
      <c r="D101" s="5">
        <f t="shared" si="3"/>
        <v>0.95015511082633675</v>
      </c>
      <c r="E101" s="5">
        <f t="shared" si="4"/>
        <v>1.6548667752704007</v>
      </c>
      <c r="F101" s="5">
        <f t="shared" si="5"/>
        <v>1.5723801242598701</v>
      </c>
    </row>
    <row r="102" spans="1:6" x14ac:dyDescent="0.45">
      <c r="A102" s="4" t="s">
        <v>3</v>
      </c>
      <c r="B102" s="3">
        <f>AVERAGE(B2:B101)</f>
        <v>3.0634907040000003</v>
      </c>
      <c r="C102" s="3">
        <f>AVERAGE(C2:C101)</f>
        <v>10.803922843</v>
      </c>
    </row>
    <row r="103" spans="1:6" x14ac:dyDescent="0.45">
      <c r="A103" s="4" t="s">
        <v>23</v>
      </c>
      <c r="B103" s="3">
        <f>STDEV(B2:B101)</f>
        <v>2.0981831000900408</v>
      </c>
      <c r="C103" s="3">
        <f>STDEV(C2:C101)</f>
        <v>5.1380500739164736</v>
      </c>
    </row>
    <row r="104" spans="1:6" x14ac:dyDescent="0.45">
      <c r="A104" s="4" t="s">
        <v>4</v>
      </c>
      <c r="F104" s="3">
        <f>SUM(F2:F101)</f>
        <v>71.452841224774247</v>
      </c>
    </row>
    <row r="106" spans="1:6" x14ac:dyDescent="0.45">
      <c r="A106" s="4" t="s">
        <v>27</v>
      </c>
      <c r="B106" s="3">
        <f>F104/99</f>
        <v>0.72174587095731557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SLR</vt:lpstr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klhenry</dc:creator>
  <cp:lastModifiedBy>Kimberly Henry</cp:lastModifiedBy>
  <dcterms:created xsi:type="dcterms:W3CDTF">2012-10-27T23:56:42Z</dcterms:created>
  <dcterms:modified xsi:type="dcterms:W3CDTF">2017-10-02T13:51:06Z</dcterms:modified>
</cp:coreProperties>
</file>