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ga\Documents\GitHub\Reactor modeling\"/>
    </mc:Choice>
  </mc:AlternateContent>
  <xr:revisionPtr revIDLastSave="0" documentId="13_ncr:1_{9F46D1B7-EF59-4C4C-A806-9FA8E633108A}" xr6:coauthVersionLast="47" xr6:coauthVersionMax="47" xr10:uidLastSave="{00000000-0000-0000-0000-000000000000}"/>
  <bookViews>
    <workbookView xWindow="-110" yWindow="-110" windowWidth="38620" windowHeight="21360" activeTab="2" xr2:uid="{BA8C40B6-CAD0-4D5B-B6EE-A010FBC76698}"/>
  </bookViews>
  <sheets>
    <sheet name="Species" sheetId="3" r:id="rId1"/>
    <sheet name="Reactions" sheetId="4" r:id="rId2"/>
    <sheet name="Fitting Data" sheetId="1" r:id="rId3"/>
    <sheet name="Full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N28" i="2" l="1"/>
  <c r="N29" i="2"/>
  <c r="N30" i="2"/>
  <c r="N31" i="2"/>
  <c r="N32" i="2"/>
  <c r="N33" i="2"/>
  <c r="D28" i="2"/>
  <c r="D29" i="2"/>
  <c r="D30" i="2"/>
  <c r="D31" i="2"/>
  <c r="D32" i="2"/>
  <c r="D33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D5" i="2" l="1"/>
  <c r="D6" i="2"/>
  <c r="D7" i="2"/>
  <c r="D8" i="2"/>
  <c r="D9" i="2"/>
  <c r="N4" i="2"/>
  <c r="N5" i="2"/>
  <c r="N6" i="2"/>
  <c r="N7" i="2"/>
  <c r="N8" i="2"/>
  <c r="N9" i="2"/>
  <c r="D4" i="2"/>
  <c r="A5" i="2" l="1"/>
  <c r="F3" i="1" l="1"/>
  <c r="H3" i="1"/>
  <c r="C6" i="1"/>
  <c r="G5" i="1"/>
  <c r="E4" i="1"/>
  <c r="B6" i="1"/>
  <c r="D5" i="1"/>
  <c r="B4" i="1"/>
  <c r="H4" i="1"/>
  <c r="C4" i="1"/>
  <c r="D3" i="1"/>
  <c r="C5" i="1"/>
  <c r="G4" i="1"/>
  <c r="J5" i="1"/>
  <c r="I3" i="1"/>
  <c r="F5" i="1"/>
  <c r="H5" i="1"/>
  <c r="J3" i="1"/>
  <c r="D4" i="1"/>
  <c r="E3" i="1"/>
  <c r="I4" i="1"/>
  <c r="F4" i="1"/>
  <c r="D6" i="1"/>
  <c r="F6" i="1"/>
  <c r="I6" i="1"/>
  <c r="H6" i="1"/>
  <c r="J4" i="1"/>
  <c r="C3" i="1"/>
  <c r="E6" i="1"/>
  <c r="B5" i="1"/>
  <c r="B3" i="1"/>
  <c r="I5" i="1"/>
  <c r="G3" i="1"/>
  <c r="J6" i="1"/>
  <c r="G6" i="1"/>
  <c r="E5" i="1"/>
  <c r="A3" i="3"/>
  <c r="A4" i="3" s="1"/>
</calcChain>
</file>

<file path=xl/sharedStrings.xml><?xml version="1.0" encoding="utf-8"?>
<sst xmlns="http://schemas.openxmlformats.org/spreadsheetml/2006/main" count="146" uniqueCount="70">
  <si>
    <t>Entry</t>
  </si>
  <si>
    <t>Temperature (K)</t>
  </si>
  <si>
    <t>Volume (mL)</t>
  </si>
  <si>
    <t>Catalyst Mass (g)</t>
  </si>
  <si>
    <t>Reaction Length (h)</t>
  </si>
  <si>
    <t>Feed_1</t>
  </si>
  <si>
    <t>Temperature</t>
  </si>
  <si>
    <t>Feed Volume</t>
  </si>
  <si>
    <t>Catalyst Mass</t>
  </si>
  <si>
    <t>Reaction Length</t>
  </si>
  <si>
    <t>Condition_1</t>
  </si>
  <si>
    <t>Condition_2</t>
  </si>
  <si>
    <t>Condition_3</t>
  </si>
  <si>
    <t>Condition_4</t>
  </si>
  <si>
    <t>Type</t>
  </si>
  <si>
    <t>Condition</t>
  </si>
  <si>
    <t>Feed</t>
  </si>
  <si>
    <t>Product</t>
  </si>
  <si>
    <t>C</t>
  </si>
  <si>
    <t>Species Name</t>
  </si>
  <si>
    <t>R1stoich</t>
  </si>
  <si>
    <t>R1</t>
  </si>
  <si>
    <t>R2stoich</t>
  </si>
  <si>
    <t>R2</t>
  </si>
  <si>
    <t>R3stoich</t>
  </si>
  <si>
    <t>R3</t>
  </si>
  <si>
    <t>R4stoich</t>
  </si>
  <si>
    <t>R4</t>
  </si>
  <si>
    <t>P1stoich</t>
  </si>
  <si>
    <t>P1</t>
  </si>
  <si>
    <t>P2stoich</t>
  </si>
  <si>
    <t>P2</t>
  </si>
  <si>
    <t>P3stoich</t>
  </si>
  <si>
    <t>P3</t>
  </si>
  <si>
    <t>P4stoich</t>
  </si>
  <si>
    <t>P4</t>
  </si>
  <si>
    <t>IDN</t>
  </si>
  <si>
    <t xml:space="preserve"> ------&gt; </t>
  </si>
  <si>
    <t>none</t>
  </si>
  <si>
    <t>RxnIDN</t>
  </si>
  <si>
    <t>acetone</t>
  </si>
  <si>
    <t>diacetone alcohol</t>
  </si>
  <si>
    <t>Batch Data</t>
  </si>
  <si>
    <t>DAA</t>
  </si>
  <si>
    <t>Rxn</t>
  </si>
  <si>
    <t>Acetone</t>
  </si>
  <si>
    <t>Rate constant</t>
  </si>
  <si>
    <t>Catalyst</t>
  </si>
  <si>
    <t>mesityl oxide</t>
  </si>
  <si>
    <t>k1</t>
  </si>
  <si>
    <t>k2</t>
  </si>
  <si>
    <t xml:space="preserve"> +</t>
  </si>
  <si>
    <t>water</t>
  </si>
  <si>
    <t>Calculated from DAA + MO</t>
  </si>
  <si>
    <t>MO</t>
  </si>
  <si>
    <t>Final</t>
  </si>
  <si>
    <t>SGR036</t>
  </si>
  <si>
    <t>SGR043</t>
  </si>
  <si>
    <t>Feed_2</t>
  </si>
  <si>
    <t>Mg3Al-450C-0p0w</t>
  </si>
  <si>
    <t>SGR053</t>
  </si>
  <si>
    <t>SGR044</t>
  </si>
  <si>
    <t>Mg3Al-450C-0p5w</t>
  </si>
  <si>
    <t>Mg3Al-450C-1p0w</t>
  </si>
  <si>
    <t>Mg3Al-450C-2p0w</t>
  </si>
  <si>
    <t>Feed_3</t>
  </si>
  <si>
    <t>Feed_4</t>
  </si>
  <si>
    <t>SGR067</t>
  </si>
  <si>
    <t>Mg3Al-450C-2p0w-rpt</t>
  </si>
  <si>
    <t>inert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</si>
</sst>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/>
    <xf numFmtId="0" fontId="1" fillId="0" borderId="0" xfId="1"/>
    <xf numFmtId="164" fontId="1" fillId="0" borderId="0" xfId="1" applyNumberFormat="1"/>
    <xf numFmtId="165" fontId="1" fillId="0" borderId="0" xfId="1" applyNumberFormat="1"/>
    <xf numFmtId="165" fontId="3" fillId="0" borderId="0" xfId="1" applyNumberFormat="1" applyFont="1"/>
    <xf numFmtId="0" fontId="3" fillId="0" borderId="0" xfId="1" applyFont="1"/>
    <xf numFmtId="167" fontId="1" fillId="0" borderId="0" xfId="1" applyNumberFormat="1"/>
  </cellXfs>
  <cellStyles count="2">
    <cellStyle name="Normal" xfId="0" builtinId="0"/>
    <cellStyle name="Normal 2" xfId="1" xr:uid="{C922208A-DAFC-472A-A63A-73316CB17D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1047-55EA-4E40-B8F8-5EBD2412F008}">
  <dimension ref="A1:C7"/>
  <sheetViews>
    <sheetView zoomScale="325" zoomScaleNormal="325" workbookViewId="0">
      <selection activeCell="B6" sqref="B6"/>
    </sheetView>
  </sheetViews>
  <sheetFormatPr defaultRowHeight="14.5" x14ac:dyDescent="0.35"/>
  <cols>
    <col min="2" max="2" width="16.81640625" bestFit="1" customWidth="1"/>
  </cols>
  <sheetData>
    <row r="1" spans="1:3" x14ac:dyDescent="0.35">
      <c r="A1" t="s">
        <v>36</v>
      </c>
      <c r="B1" t="s">
        <v>19</v>
      </c>
      <c r="C1" t="s">
        <v>18</v>
      </c>
    </row>
    <row r="2" spans="1:3" x14ac:dyDescent="0.35">
      <c r="A2">
        <v>0</v>
      </c>
      <c r="B2" t="s">
        <v>38</v>
      </c>
      <c r="C2">
        <v>0</v>
      </c>
    </row>
    <row r="3" spans="1:3" x14ac:dyDescent="0.35">
      <c r="A3">
        <f>A2+1</f>
        <v>1</v>
      </c>
      <c r="B3" t="s">
        <v>40</v>
      </c>
      <c r="C3">
        <v>3</v>
      </c>
    </row>
    <row r="4" spans="1:3" x14ac:dyDescent="0.35">
      <c r="A4">
        <f t="shared" ref="A4" si="0">A3+1</f>
        <v>2</v>
      </c>
      <c r="B4" t="s">
        <v>41</v>
      </c>
      <c r="C4">
        <v>6</v>
      </c>
    </row>
    <row r="5" spans="1:3" x14ac:dyDescent="0.35">
      <c r="A5">
        <v>3</v>
      </c>
      <c r="B5" t="s">
        <v>48</v>
      </c>
      <c r="C5">
        <v>6</v>
      </c>
    </row>
    <row r="6" spans="1:3" x14ac:dyDescent="0.35">
      <c r="A6">
        <v>4</v>
      </c>
      <c r="B6" t="s">
        <v>52</v>
      </c>
      <c r="C6">
        <v>0</v>
      </c>
    </row>
    <row r="7" spans="1:3" x14ac:dyDescent="0.35">
      <c r="A7">
        <v>5</v>
      </c>
      <c r="B7" t="s">
        <v>69</v>
      </c>
      <c r="C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9381-7550-49E4-A606-500EC20BC605}">
  <dimension ref="A1:Y3"/>
  <sheetViews>
    <sheetView zoomScale="280" zoomScaleNormal="280" workbookViewId="0">
      <selection activeCell="A2" sqref="A2"/>
    </sheetView>
  </sheetViews>
  <sheetFormatPr defaultRowHeight="14.5" x14ac:dyDescent="0.35"/>
  <cols>
    <col min="1" max="1" width="12.453125" customWidth="1"/>
    <col min="2" max="2" width="12.81640625" bestFit="1" customWidth="1"/>
    <col min="3" max="3" width="12.453125" customWidth="1"/>
    <col min="4" max="4" width="14.81640625" bestFit="1" customWidth="1"/>
    <col min="5" max="5" width="2.7265625" bestFit="1" customWidth="1"/>
    <col min="6" max="6" width="14.1796875" bestFit="1" customWidth="1"/>
    <col min="7" max="7" width="9.453125" bestFit="1" customWidth="1"/>
    <col min="8" max="8" width="2.7265625" bestFit="1" customWidth="1"/>
    <col min="10" max="10" width="9.453125" bestFit="1" customWidth="1"/>
    <col min="11" max="11" width="2.7265625" bestFit="1" customWidth="1"/>
    <col min="13" max="13" width="9.453125" bestFit="1" customWidth="1"/>
    <col min="14" max="14" width="6.81640625" bestFit="1" customWidth="1"/>
    <col min="16" max="16" width="14.81640625" bestFit="1" customWidth="1"/>
    <col min="17" max="17" width="2.7265625" bestFit="1" customWidth="1"/>
    <col min="18" max="18" width="14.1796875" bestFit="1" customWidth="1"/>
    <col min="19" max="19" width="9.54296875" bestFit="1" customWidth="1"/>
    <col min="20" max="20" width="2.7265625" bestFit="1" customWidth="1"/>
    <col min="22" max="22" width="5.81640625" bestFit="1" customWidth="1"/>
    <col min="23" max="23" width="2.7265625" bestFit="1" customWidth="1"/>
    <col min="25" max="25" width="2.7265625" bestFit="1" customWidth="1"/>
  </cols>
  <sheetData>
    <row r="1" spans="1:25" x14ac:dyDescent="0.35">
      <c r="A1" t="s">
        <v>39</v>
      </c>
      <c r="B1" t="s">
        <v>46</v>
      </c>
      <c r="C1" t="s">
        <v>20</v>
      </c>
      <c r="D1" t="s">
        <v>21</v>
      </c>
      <c r="F1" t="s">
        <v>22</v>
      </c>
      <c r="G1" t="s">
        <v>23</v>
      </c>
      <c r="I1" t="s">
        <v>24</v>
      </c>
      <c r="J1" t="s">
        <v>25</v>
      </c>
      <c r="L1" t="s">
        <v>26</v>
      </c>
      <c r="M1" t="s">
        <v>27</v>
      </c>
      <c r="O1" t="s">
        <v>28</v>
      </c>
      <c r="P1" t="s">
        <v>29</v>
      </c>
      <c r="R1" t="s">
        <v>30</v>
      </c>
      <c r="S1" t="s">
        <v>31</v>
      </c>
      <c r="U1" t="s">
        <v>32</v>
      </c>
      <c r="V1" t="s">
        <v>33</v>
      </c>
      <c r="X1" t="s">
        <v>34</v>
      </c>
      <c r="Y1" t="s">
        <v>35</v>
      </c>
    </row>
    <row r="2" spans="1:25" x14ac:dyDescent="0.35">
      <c r="A2">
        <v>0</v>
      </c>
      <c r="B2" t="s">
        <v>49</v>
      </c>
      <c r="C2">
        <v>-2</v>
      </c>
      <c r="D2" t="s">
        <v>40</v>
      </c>
      <c r="N2" t="s">
        <v>37</v>
      </c>
      <c r="O2">
        <v>1</v>
      </c>
      <c r="P2" t="s">
        <v>41</v>
      </c>
    </row>
    <row r="3" spans="1:25" x14ac:dyDescent="0.35">
      <c r="A3">
        <v>1</v>
      </c>
      <c r="B3" t="s">
        <v>50</v>
      </c>
      <c r="C3">
        <v>-1</v>
      </c>
      <c r="D3" t="s">
        <v>41</v>
      </c>
      <c r="N3" t="s">
        <v>37</v>
      </c>
      <c r="O3">
        <v>1</v>
      </c>
      <c r="P3" t="s">
        <v>48</v>
      </c>
      <c r="Q3" t="s">
        <v>51</v>
      </c>
      <c r="R3">
        <v>1</v>
      </c>
      <c r="S3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7B03-6733-47A5-98AF-B08044D0719F}">
  <dimension ref="A1:J8"/>
  <sheetViews>
    <sheetView tabSelected="1" zoomScale="265" zoomScaleNormal="265" workbookViewId="0">
      <selection activeCell="D7" sqref="D7"/>
    </sheetView>
  </sheetViews>
  <sheetFormatPr defaultRowHeight="14.5" x14ac:dyDescent="0.35"/>
  <cols>
    <col min="2" max="2" width="12.54296875" bestFit="1" customWidth="1"/>
    <col min="3" max="4" width="12.81640625" bestFit="1" customWidth="1"/>
    <col min="5" max="5" width="15.26953125" bestFit="1" customWidth="1"/>
    <col min="7" max="7" width="16.81640625" bestFit="1" customWidth="1"/>
    <col min="8" max="8" width="13.1796875" bestFit="1" customWidth="1"/>
    <col min="10" max="10" width="11.81640625" bestFit="1" customWidth="1"/>
    <col min="14" max="14" width="11.81640625" bestFit="1" customWidth="1"/>
  </cols>
  <sheetData>
    <row r="1" spans="1:10" x14ac:dyDescent="0.3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5</v>
      </c>
      <c r="G1" t="s">
        <v>58</v>
      </c>
      <c r="H1" t="s">
        <v>65</v>
      </c>
      <c r="I1" t="s">
        <v>66</v>
      </c>
      <c r="J1" t="s">
        <v>55</v>
      </c>
    </row>
    <row r="2" spans="1:10" x14ac:dyDescent="0.3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40</v>
      </c>
      <c r="G2" t="s">
        <v>41</v>
      </c>
      <c r="H2" t="s">
        <v>48</v>
      </c>
      <c r="I2" t="s">
        <v>52</v>
      </c>
      <c r="J2" t="s">
        <v>41</v>
      </c>
    </row>
    <row r="3" spans="1:10" x14ac:dyDescent="0.35">
      <c r="A3">
        <v>1</v>
      </c>
      <c r="B3">
        <f>SUMIF('Full Data'!$A:$A,'Fitting Data'!$A3,'Full Data'!D:D)</f>
        <v>318</v>
      </c>
      <c r="C3">
        <f>SUMIF('Full Data'!$A:$A,'Fitting Data'!$A3,'Full Data'!E:E)</f>
        <v>60</v>
      </c>
      <c r="D3">
        <f>SUMIF('Full Data'!$A:$A,'Fitting Data'!$A3,'Full Data'!F:F)</f>
        <v>0.1</v>
      </c>
      <c r="E3">
        <f>SUMIF('Full Data'!$A:$A,'Fitting Data'!$A3,'Full Data'!G:G)</f>
        <v>0.25</v>
      </c>
      <c r="F3">
        <f>SUMIF('Full Data'!$A:$A,'Fitting Data'!$A3,'Full Data'!H:H)</f>
        <v>13.445474618633689</v>
      </c>
      <c r="G3">
        <f>SUMIF('Full Data'!$A:$A,'Fitting Data'!$A3,'Full Data'!I:I)</f>
        <v>1.6470974264613688E-2</v>
      </c>
      <c r="H3">
        <f>SUMIF('Full Data'!$A:$A,'Fitting Data'!$A3,'Full Data'!J:J)</f>
        <v>1.3129877994485457E-4</v>
      </c>
      <c r="I3">
        <f>SUMIF('Full Data'!$A:$A,'Fitting Data'!$A3,'Full Data'!K:K)</f>
        <v>0</v>
      </c>
      <c r="J3">
        <f>SUMIF('Full Data'!$A:$A,'Fitting Data'!$A3,'Full Data'!L:L)</f>
        <v>0.18794259543405731</v>
      </c>
    </row>
    <row r="4" spans="1:10" x14ac:dyDescent="0.35">
      <c r="A4">
        <v>2</v>
      </c>
      <c r="B4">
        <f>SUMIF('Full Data'!$A:$A,'Fitting Data'!$A4,'Full Data'!D:D)</f>
        <v>318</v>
      </c>
      <c r="C4">
        <f>SUMIF('Full Data'!$A:$A,'Fitting Data'!$A4,'Full Data'!E:E)</f>
        <v>60</v>
      </c>
      <c r="D4">
        <f>SUMIF('Full Data'!$A:$A,'Fitting Data'!$A4,'Full Data'!F:F)</f>
        <v>0.1</v>
      </c>
      <c r="E4">
        <f>SUMIF('Full Data'!$A:$A,'Fitting Data'!$A4,'Full Data'!G:G)</f>
        <v>0.5</v>
      </c>
      <c r="F4">
        <f>SUMIF('Full Data'!$A:$A,'Fitting Data'!$A4,'Full Data'!H:H)</f>
        <v>13.445474618633689</v>
      </c>
      <c r="G4">
        <f>SUMIF('Full Data'!$A:$A,'Fitting Data'!$A4,'Full Data'!I:I)</f>
        <v>1.6470974264613688E-2</v>
      </c>
      <c r="H4">
        <f>SUMIF('Full Data'!$A:$A,'Fitting Data'!$A4,'Full Data'!J:J)</f>
        <v>1.3129877994485457E-4</v>
      </c>
      <c r="I4">
        <f>SUMIF('Full Data'!$A:$A,'Fitting Data'!$A4,'Full Data'!K:K)</f>
        <v>0</v>
      </c>
      <c r="J4">
        <f>SUMIF('Full Data'!$A:$A,'Fitting Data'!$A4,'Full Data'!L:L)</f>
        <v>0.267106482943607</v>
      </c>
    </row>
    <row r="5" spans="1:10" x14ac:dyDescent="0.35">
      <c r="A5">
        <v>3</v>
      </c>
      <c r="B5">
        <f>SUMIF('Full Data'!$A:$A,'Fitting Data'!$A5,'Full Data'!D:D)</f>
        <v>318</v>
      </c>
      <c r="C5">
        <f>SUMIF('Full Data'!$A:$A,'Fitting Data'!$A5,'Full Data'!E:E)</f>
        <v>60</v>
      </c>
      <c r="D5">
        <f>SUMIF('Full Data'!$A:$A,'Fitting Data'!$A5,'Full Data'!F:F)</f>
        <v>0.1</v>
      </c>
      <c r="E5">
        <f>SUMIF('Full Data'!$A:$A,'Fitting Data'!$A5,'Full Data'!G:G)</f>
        <v>1</v>
      </c>
      <c r="F5">
        <f>SUMIF('Full Data'!$A:$A,'Fitting Data'!$A5,'Full Data'!H:H)</f>
        <v>13.445474618633689</v>
      </c>
      <c r="G5">
        <f>SUMIF('Full Data'!$A:$A,'Fitting Data'!$A5,'Full Data'!I:I)</f>
        <v>1.6470974264613688E-2</v>
      </c>
      <c r="H5">
        <f>SUMIF('Full Data'!$A:$A,'Fitting Data'!$A5,'Full Data'!J:J)</f>
        <v>1.3129877994485457E-4</v>
      </c>
      <c r="I5">
        <f>SUMIF('Full Data'!$A:$A,'Fitting Data'!$A5,'Full Data'!K:K)</f>
        <v>0</v>
      </c>
      <c r="J5">
        <f>SUMIF('Full Data'!$A:$A,'Fitting Data'!$A5,'Full Data'!L:L)</f>
        <v>0.34689038165541314</v>
      </c>
    </row>
    <row r="6" spans="1:10" x14ac:dyDescent="0.35">
      <c r="A6">
        <v>4</v>
      </c>
      <c r="B6">
        <f>SUMIF('Full Data'!$A:$A,'Fitting Data'!$A6,'Full Data'!D:D)</f>
        <v>318</v>
      </c>
      <c r="C6">
        <f>SUMIF('Full Data'!$A:$A,'Fitting Data'!$A6,'Full Data'!E:E)</f>
        <v>60</v>
      </c>
      <c r="D6">
        <f>SUMIF('Full Data'!$A:$A,'Fitting Data'!$A6,'Full Data'!F:F)</f>
        <v>0.1</v>
      </c>
      <c r="E6">
        <f>SUMIF('Full Data'!$A:$A,'Fitting Data'!$A6,'Full Data'!G:G)</f>
        <v>2</v>
      </c>
      <c r="F6">
        <f>SUMIF('Full Data'!$A:$A,'Fitting Data'!$A6,'Full Data'!H:H)</f>
        <v>13.445474618633689</v>
      </c>
      <c r="G6">
        <f>SUMIF('Full Data'!$A:$A,'Fitting Data'!$A6,'Full Data'!I:I)</f>
        <v>1.6470974264613688E-2</v>
      </c>
      <c r="H6">
        <f>SUMIF('Full Data'!$A:$A,'Fitting Data'!$A6,'Full Data'!J:J)</f>
        <v>1.3129877994485457E-4</v>
      </c>
      <c r="I6">
        <f>SUMIF('Full Data'!$A:$A,'Fitting Data'!$A6,'Full Data'!K:K)</f>
        <v>0</v>
      </c>
      <c r="J6">
        <f>SUMIF('Full Data'!$A:$A,'Fitting Data'!$A6,'Full Data'!L:L)</f>
        <v>0.41848172722659399</v>
      </c>
    </row>
    <row r="7" spans="1:10" x14ac:dyDescent="0.35">
      <c r="A7">
        <v>5</v>
      </c>
      <c r="B7">
        <f>SUMIF('Full Data'!$A:$A,'Fitting Data'!$A7,'Full Data'!D:D)</f>
        <v>318</v>
      </c>
      <c r="C7">
        <f>SUMIF('Full Data'!$A:$A,'Fitting Data'!$A7,'Full Data'!E:E)</f>
        <v>60</v>
      </c>
      <c r="D7">
        <f>SUMIF('Full Data'!$A:$A,'Fitting Data'!$A7,'Full Data'!F:F)</f>
        <v>0.1</v>
      </c>
      <c r="E7">
        <f>SUMIF('Full Data'!$A:$A,'Fitting Data'!$A7,'Full Data'!G:G)</f>
        <v>4</v>
      </c>
      <c r="F7">
        <f>SUMIF('Full Data'!$A:$A,'Fitting Data'!$A7,'Full Data'!H:H)</f>
        <v>13.445474618633689</v>
      </c>
      <c r="G7">
        <f>SUMIF('Full Data'!$A:$A,'Fitting Data'!$A7,'Full Data'!I:I)</f>
        <v>1.6470974264613688E-2</v>
      </c>
      <c r="H7">
        <f>SUMIF('Full Data'!$A:$A,'Fitting Data'!$A7,'Full Data'!J:J)</f>
        <v>1.3129877994485457E-4</v>
      </c>
      <c r="I7">
        <f>SUMIF('Full Data'!$A:$A,'Fitting Data'!$A7,'Full Data'!K:K)</f>
        <v>0</v>
      </c>
      <c r="J7">
        <f>SUMIF('Full Data'!$A:$A,'Fitting Data'!$A7,'Full Data'!L:L)</f>
        <v>0.45309127598259685</v>
      </c>
    </row>
    <row r="8" spans="1:10" x14ac:dyDescent="0.35">
      <c r="A8">
        <v>6</v>
      </c>
      <c r="B8">
        <f>SUMIF('Full Data'!$A:$A,'Fitting Data'!$A8,'Full Data'!D:D)</f>
        <v>318</v>
      </c>
      <c r="C8">
        <f>SUMIF('Full Data'!$A:$A,'Fitting Data'!$A8,'Full Data'!E:E)</f>
        <v>60</v>
      </c>
      <c r="D8">
        <f>SUMIF('Full Data'!$A:$A,'Fitting Data'!$A8,'Full Data'!F:F)</f>
        <v>0.1</v>
      </c>
      <c r="E8">
        <f>SUMIF('Full Data'!$A:$A,'Fitting Data'!$A8,'Full Data'!G:G)</f>
        <v>6</v>
      </c>
      <c r="F8">
        <f>SUMIF('Full Data'!$A:$A,'Fitting Data'!$A8,'Full Data'!H:H)</f>
        <v>13.445474618633689</v>
      </c>
      <c r="G8">
        <f>SUMIF('Full Data'!$A:$A,'Fitting Data'!$A8,'Full Data'!I:I)</f>
        <v>1.6470974264613688E-2</v>
      </c>
      <c r="H8">
        <f>SUMIF('Full Data'!$A:$A,'Fitting Data'!$A8,'Full Data'!J:J)</f>
        <v>1.3129877994485457E-4</v>
      </c>
      <c r="I8">
        <f>SUMIF('Full Data'!$A:$A,'Fitting Data'!$A8,'Full Data'!K:K)</f>
        <v>0</v>
      </c>
      <c r="J8">
        <f>SUMIF('Full Data'!$A:$A,'Fitting Data'!$A8,'Full Data'!L:L)</f>
        <v>0.46113950710886831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0E37-11F8-4EDD-B564-61F1B4D7A089}">
  <dimension ref="A1:N51"/>
  <sheetViews>
    <sheetView topLeftCell="A2" zoomScale="325" zoomScaleNormal="325" workbookViewId="0">
      <pane xSplit="2" ySplit="2" topLeftCell="C19" activePane="bottomRight" state="frozen"/>
      <selection activeCell="A2" sqref="A2"/>
      <selection pane="topRight" activeCell="C2" sqref="C2"/>
      <selection pane="bottomLeft" activeCell="A4" sqref="A4"/>
      <selection pane="bottomRight" activeCell="A34" sqref="A34"/>
    </sheetView>
  </sheetViews>
  <sheetFormatPr defaultColWidth="9.1796875" defaultRowHeight="14" x14ac:dyDescent="0.3"/>
  <cols>
    <col min="1" max="1" width="9.1796875" style="2"/>
    <col min="2" max="2" width="29" style="2" bestFit="1" customWidth="1"/>
    <col min="3" max="4" width="29" style="2" customWidth="1"/>
    <col min="5" max="5" width="17" style="2" bestFit="1" customWidth="1"/>
    <col min="6" max="6" width="18.81640625" style="2" bestFit="1" customWidth="1"/>
    <col min="7" max="7" width="29.90625" style="2" bestFit="1" customWidth="1"/>
    <col min="8" max="8" width="28.90625" style="2" bestFit="1" customWidth="1"/>
    <col min="9" max="9" width="28.81640625" style="2" customWidth="1"/>
    <col min="10" max="11" width="12.7265625" style="2" customWidth="1"/>
    <col min="12" max="12" width="19.08984375" style="2" bestFit="1" customWidth="1"/>
    <col min="13" max="13" width="12.90625" style="2" bestFit="1" customWidth="1"/>
    <col min="14" max="14" width="13.08984375" style="2" bestFit="1" customWidth="1"/>
    <col min="15" max="16384" width="9.1796875" style="2"/>
  </cols>
  <sheetData>
    <row r="1" spans="1:14" x14ac:dyDescent="0.3">
      <c r="A1" s="1" t="s">
        <v>42</v>
      </c>
    </row>
    <row r="2" spans="1:14" ht="14.5" x14ac:dyDescent="0.35">
      <c r="A2" s="2" t="s">
        <v>14</v>
      </c>
      <c r="B2" s="2" t="s">
        <v>44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17</v>
      </c>
      <c r="M2" s="2" t="s">
        <v>17</v>
      </c>
      <c r="N2" s="6" t="s">
        <v>53</v>
      </c>
    </row>
    <row r="3" spans="1:14" ht="14.5" x14ac:dyDescent="0.35">
      <c r="A3" s="2" t="s">
        <v>0</v>
      </c>
      <c r="B3" s="2" t="s">
        <v>44</v>
      </c>
      <c r="C3" s="2" t="s">
        <v>47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40</v>
      </c>
      <c r="I3" s="2" t="s">
        <v>43</v>
      </c>
      <c r="J3" s="2" t="s">
        <v>54</v>
      </c>
      <c r="K3" s="2" t="s">
        <v>52</v>
      </c>
      <c r="L3" s="2" t="s">
        <v>43</v>
      </c>
      <c r="M3" s="2" t="s">
        <v>54</v>
      </c>
      <c r="N3" s="6" t="s">
        <v>45</v>
      </c>
    </row>
    <row r="4" spans="1:14" ht="14.5" x14ac:dyDescent="0.35">
      <c r="A4" s="2">
        <v>1</v>
      </c>
      <c r="B4" s="2" t="s">
        <v>56</v>
      </c>
      <c r="C4" s="2" t="s">
        <v>59</v>
      </c>
      <c r="D4" s="2">
        <f t="shared" ref="D4:D18" si="0">273+45</f>
        <v>318</v>
      </c>
      <c r="E4" s="2">
        <v>60</v>
      </c>
      <c r="F4" s="2">
        <v>0.1</v>
      </c>
      <c r="G4" s="2">
        <v>0.25</v>
      </c>
      <c r="H4" s="3">
        <v>13.445474618633689</v>
      </c>
      <c r="I4" s="2">
        <v>1.6470974264613688E-2</v>
      </c>
      <c r="J4" s="2">
        <v>1.3129877994485457E-4</v>
      </c>
      <c r="K4" s="2">
        <v>0</v>
      </c>
      <c r="L4" s="2">
        <v>0.18794259543405731</v>
      </c>
      <c r="M4" s="2">
        <v>1.271438287023838E-3</v>
      </c>
      <c r="N4" s="5">
        <f t="shared" ref="N4:N33" si="1">H4-2*L4-2*M4</f>
        <v>13.067046551191527</v>
      </c>
    </row>
    <row r="5" spans="1:14" ht="14.5" x14ac:dyDescent="0.35">
      <c r="A5" s="2">
        <f t="shared" ref="A5:A33" si="2">A4+1</f>
        <v>2</v>
      </c>
      <c r="B5" s="2" t="s">
        <v>56</v>
      </c>
      <c r="C5" s="2" t="s">
        <v>59</v>
      </c>
      <c r="D5" s="2">
        <f t="shared" si="0"/>
        <v>318</v>
      </c>
      <c r="E5" s="2">
        <v>60</v>
      </c>
      <c r="F5" s="2">
        <v>0.1</v>
      </c>
      <c r="G5" s="2">
        <v>0.5</v>
      </c>
      <c r="H5" s="3">
        <v>13.445474618633689</v>
      </c>
      <c r="I5" s="2">
        <v>1.6470974264613688E-2</v>
      </c>
      <c r="J5" s="2">
        <v>1.3129877994485457E-4</v>
      </c>
      <c r="K5" s="2">
        <v>0</v>
      </c>
      <c r="L5" s="2">
        <v>0.267106482943607</v>
      </c>
      <c r="M5" s="2">
        <v>2.6816063098015555E-3</v>
      </c>
      <c r="N5" s="5">
        <f t="shared" si="1"/>
        <v>12.905898440126872</v>
      </c>
    </row>
    <row r="6" spans="1:14" ht="14.5" x14ac:dyDescent="0.35">
      <c r="A6" s="2">
        <f t="shared" si="2"/>
        <v>3</v>
      </c>
      <c r="B6" s="2" t="s">
        <v>56</v>
      </c>
      <c r="C6" s="2" t="s">
        <v>59</v>
      </c>
      <c r="D6" s="2">
        <f t="shared" si="0"/>
        <v>318</v>
      </c>
      <c r="E6" s="2">
        <v>60</v>
      </c>
      <c r="F6" s="2">
        <v>0.1</v>
      </c>
      <c r="G6" s="2">
        <v>1</v>
      </c>
      <c r="H6" s="3">
        <v>13.445474618633689</v>
      </c>
      <c r="I6" s="2">
        <v>1.6470974264613688E-2</v>
      </c>
      <c r="J6" s="2">
        <v>1.3129877994485457E-4</v>
      </c>
      <c r="K6" s="2">
        <v>0</v>
      </c>
      <c r="L6" s="2">
        <v>0.34689038165541314</v>
      </c>
      <c r="M6" s="2">
        <v>5.3504156500240006E-3</v>
      </c>
      <c r="N6" s="5">
        <f t="shared" si="1"/>
        <v>12.740993024022815</v>
      </c>
    </row>
    <row r="7" spans="1:14" ht="14.5" x14ac:dyDescent="0.35">
      <c r="A7" s="2">
        <f t="shared" si="2"/>
        <v>4</v>
      </c>
      <c r="B7" s="2" t="s">
        <v>56</v>
      </c>
      <c r="C7" s="2" t="s">
        <v>59</v>
      </c>
      <c r="D7" s="2">
        <f t="shared" si="0"/>
        <v>318</v>
      </c>
      <c r="E7" s="2">
        <v>60</v>
      </c>
      <c r="F7" s="2">
        <v>0.1</v>
      </c>
      <c r="G7" s="2">
        <v>2</v>
      </c>
      <c r="H7" s="3">
        <v>13.445474618633689</v>
      </c>
      <c r="I7" s="2">
        <v>1.6470974264613688E-2</v>
      </c>
      <c r="J7" s="2">
        <v>1.3129877994485457E-4</v>
      </c>
      <c r="K7" s="2">
        <v>0</v>
      </c>
      <c r="L7" s="2">
        <v>0.41848172722659399</v>
      </c>
      <c r="M7" s="2">
        <v>1.133580944632797E-2</v>
      </c>
      <c r="N7" s="5">
        <f t="shared" si="1"/>
        <v>12.585839545287845</v>
      </c>
    </row>
    <row r="8" spans="1:14" ht="14.5" x14ac:dyDescent="0.35">
      <c r="A8" s="2">
        <f t="shared" si="2"/>
        <v>5</v>
      </c>
      <c r="B8" s="2" t="s">
        <v>56</v>
      </c>
      <c r="C8" s="2" t="s">
        <v>59</v>
      </c>
      <c r="D8" s="2">
        <f t="shared" si="0"/>
        <v>318</v>
      </c>
      <c r="E8" s="2">
        <v>60</v>
      </c>
      <c r="F8" s="2">
        <v>0.1</v>
      </c>
      <c r="G8" s="2">
        <v>4</v>
      </c>
      <c r="H8" s="3">
        <v>13.445474618633689</v>
      </c>
      <c r="I8" s="2">
        <v>1.6470974264613688E-2</v>
      </c>
      <c r="J8" s="2">
        <v>1.3129877994485457E-4</v>
      </c>
      <c r="K8" s="2">
        <v>0</v>
      </c>
      <c r="L8" s="2">
        <v>0.45309127598259685</v>
      </c>
      <c r="M8" s="2">
        <v>2.2704352783725942E-2</v>
      </c>
      <c r="N8" s="5">
        <f t="shared" si="1"/>
        <v>12.493883361101044</v>
      </c>
    </row>
    <row r="9" spans="1:14" ht="14.5" x14ac:dyDescent="0.35">
      <c r="A9" s="2">
        <f t="shared" si="2"/>
        <v>6</v>
      </c>
      <c r="B9" s="2" t="s">
        <v>56</v>
      </c>
      <c r="C9" s="2" t="s">
        <v>59</v>
      </c>
      <c r="D9" s="2">
        <f t="shared" si="0"/>
        <v>318</v>
      </c>
      <c r="E9" s="2">
        <v>60</v>
      </c>
      <c r="F9" s="2">
        <v>0.1</v>
      </c>
      <c r="G9" s="2">
        <v>6</v>
      </c>
      <c r="H9" s="3">
        <v>13.445474618633689</v>
      </c>
      <c r="I9" s="2">
        <v>1.6470974264613688E-2</v>
      </c>
      <c r="J9" s="2">
        <v>1.3129877994485457E-4</v>
      </c>
      <c r="K9" s="2">
        <v>0</v>
      </c>
      <c r="L9" s="2">
        <v>0.46113950710886831</v>
      </c>
      <c r="M9" s="2">
        <v>3.2426510422389421E-2</v>
      </c>
      <c r="N9" s="5">
        <f t="shared" si="1"/>
        <v>12.458342583571174</v>
      </c>
    </row>
    <row r="10" spans="1:14" ht="14.5" x14ac:dyDescent="0.35">
      <c r="A10" s="2">
        <f t="shared" si="2"/>
        <v>7</v>
      </c>
      <c r="B10" s="2" t="s">
        <v>57</v>
      </c>
      <c r="C10" s="2" t="s">
        <v>62</v>
      </c>
      <c r="D10" s="2">
        <f t="shared" si="0"/>
        <v>318</v>
      </c>
      <c r="E10" s="2">
        <v>60</v>
      </c>
      <c r="F10" s="2">
        <v>0.1</v>
      </c>
      <c r="G10" s="2">
        <v>0.25</v>
      </c>
      <c r="H10" s="3">
        <v>13.391892474407607</v>
      </c>
      <c r="I10" s="3">
        <v>2.2542352596153111E-2</v>
      </c>
      <c r="J10" s="2">
        <v>4.2392662357500189E-4</v>
      </c>
      <c r="K10" s="2">
        <v>0.21932469138338331</v>
      </c>
      <c r="L10" s="4">
        <v>9.8524065225353369E-2</v>
      </c>
      <c r="M10" s="7">
        <v>7.2067532100338093E-4</v>
      </c>
      <c r="N10" s="5">
        <f t="shared" si="1"/>
        <v>13.193402993314894</v>
      </c>
    </row>
    <row r="11" spans="1:14" ht="14.5" x14ac:dyDescent="0.35">
      <c r="A11" s="2">
        <f t="shared" si="2"/>
        <v>8</v>
      </c>
      <c r="B11" s="2" t="s">
        <v>57</v>
      </c>
      <c r="C11" s="2" t="s">
        <v>62</v>
      </c>
      <c r="D11" s="2">
        <f t="shared" si="0"/>
        <v>318</v>
      </c>
      <c r="E11" s="2">
        <v>60</v>
      </c>
      <c r="F11" s="2">
        <v>0.1</v>
      </c>
      <c r="G11" s="2">
        <v>0.5</v>
      </c>
      <c r="H11" s="3">
        <v>13.391892474407607</v>
      </c>
      <c r="I11" s="3">
        <v>2.2542352596153111E-2</v>
      </c>
      <c r="J11" s="2">
        <v>4.2392662357500189E-4</v>
      </c>
      <c r="K11" s="2">
        <v>0.21932469138338331</v>
      </c>
      <c r="L11" s="4">
        <v>0.16228118983215375</v>
      </c>
      <c r="M11" s="7">
        <v>7.3609795928026146E-4</v>
      </c>
      <c r="N11" s="5">
        <f t="shared" si="1"/>
        <v>13.065857898824738</v>
      </c>
    </row>
    <row r="12" spans="1:14" ht="14.5" x14ac:dyDescent="0.35">
      <c r="A12" s="2">
        <f t="shared" si="2"/>
        <v>9</v>
      </c>
      <c r="B12" s="2" t="s">
        <v>57</v>
      </c>
      <c r="C12" s="2" t="s">
        <v>62</v>
      </c>
      <c r="D12" s="2">
        <f t="shared" si="0"/>
        <v>318</v>
      </c>
      <c r="E12" s="2">
        <v>60</v>
      </c>
      <c r="F12" s="2">
        <v>0.1</v>
      </c>
      <c r="G12" s="2">
        <v>1</v>
      </c>
      <c r="H12" s="3">
        <v>13.391892474407607</v>
      </c>
      <c r="I12" s="3">
        <v>2.2542352596153111E-2</v>
      </c>
      <c r="J12" s="2">
        <v>4.2392662357500189E-4</v>
      </c>
      <c r="K12" s="2">
        <v>0.21932469138338331</v>
      </c>
      <c r="L12" s="4">
        <v>0.24070914301430951</v>
      </c>
      <c r="M12" s="7">
        <v>9.0503445067117657E-4</v>
      </c>
      <c r="N12" s="5">
        <f t="shared" si="1"/>
        <v>12.908664119477645</v>
      </c>
    </row>
    <row r="13" spans="1:14" ht="14.5" x14ac:dyDescent="0.35">
      <c r="A13" s="2">
        <f t="shared" si="2"/>
        <v>10</v>
      </c>
      <c r="B13" s="2" t="s">
        <v>57</v>
      </c>
      <c r="C13" s="2" t="s">
        <v>62</v>
      </c>
      <c r="D13" s="2">
        <f t="shared" si="0"/>
        <v>318</v>
      </c>
      <c r="E13" s="2">
        <v>60</v>
      </c>
      <c r="F13" s="2">
        <v>0.1</v>
      </c>
      <c r="G13" s="2">
        <v>2</v>
      </c>
      <c r="H13" s="3">
        <v>13.391892474407607</v>
      </c>
      <c r="I13" s="3">
        <v>2.2542352596153111E-2</v>
      </c>
      <c r="J13" s="2">
        <v>4.2392662357500189E-4</v>
      </c>
      <c r="K13" s="2">
        <v>0.21932469138338331</v>
      </c>
      <c r="L13" s="4">
        <v>0.34003626688891664</v>
      </c>
      <c r="M13" s="7">
        <v>1.2897387803126722E-3</v>
      </c>
      <c r="N13" s="5">
        <f t="shared" si="1"/>
        <v>12.709240463069149</v>
      </c>
    </row>
    <row r="14" spans="1:14" ht="14.5" x14ac:dyDescent="0.35">
      <c r="A14" s="2">
        <f t="shared" si="2"/>
        <v>11</v>
      </c>
      <c r="B14" s="2" t="s">
        <v>57</v>
      </c>
      <c r="C14" s="2" t="s">
        <v>62</v>
      </c>
      <c r="D14" s="2">
        <f t="shared" si="0"/>
        <v>318</v>
      </c>
      <c r="E14" s="2">
        <v>60</v>
      </c>
      <c r="F14" s="2">
        <v>0.1</v>
      </c>
      <c r="G14" s="2">
        <v>4</v>
      </c>
      <c r="H14" s="3">
        <v>13.391892474407607</v>
      </c>
      <c r="I14" s="3">
        <v>2.2542352596153111E-2</v>
      </c>
      <c r="J14" s="2">
        <v>4.2392662357500189E-4</v>
      </c>
      <c r="K14" s="2">
        <v>0.21932469138338331</v>
      </c>
      <c r="L14" s="4">
        <v>0.43096126323081158</v>
      </c>
      <c r="M14" s="7">
        <v>1.9191334848840333E-3</v>
      </c>
      <c r="N14" s="5">
        <f t="shared" si="1"/>
        <v>12.526131680976217</v>
      </c>
    </row>
    <row r="15" spans="1:14" ht="14.5" x14ac:dyDescent="0.35">
      <c r="A15" s="2">
        <f t="shared" si="2"/>
        <v>12</v>
      </c>
      <c r="B15" s="2" t="s">
        <v>57</v>
      </c>
      <c r="C15" s="2" t="s">
        <v>62</v>
      </c>
      <c r="D15" s="2">
        <f t="shared" si="0"/>
        <v>318</v>
      </c>
      <c r="E15" s="2">
        <v>60</v>
      </c>
      <c r="F15" s="2">
        <v>0.1</v>
      </c>
      <c r="G15" s="2">
        <v>6</v>
      </c>
      <c r="H15" s="3">
        <v>13.391892474407607</v>
      </c>
      <c r="I15" s="3">
        <v>2.2542352596153111E-2</v>
      </c>
      <c r="J15" s="2">
        <v>4.2392662357500189E-4</v>
      </c>
      <c r="K15" s="2">
        <v>0.21932469138338331</v>
      </c>
      <c r="L15" s="4">
        <v>0.46346312010784796</v>
      </c>
      <c r="M15" s="7">
        <v>2.7122046035720814E-3</v>
      </c>
      <c r="N15" s="5">
        <f t="shared" si="1"/>
        <v>12.459541824984766</v>
      </c>
    </row>
    <row r="16" spans="1:14" ht="14.5" x14ac:dyDescent="0.35">
      <c r="A16" s="2">
        <f t="shared" si="2"/>
        <v>13</v>
      </c>
      <c r="B16" s="2" t="s">
        <v>60</v>
      </c>
      <c r="C16" s="2" t="s">
        <v>63</v>
      </c>
      <c r="D16" s="2">
        <f t="shared" si="0"/>
        <v>318</v>
      </c>
      <c r="E16" s="2">
        <v>60</v>
      </c>
      <c r="F16" s="2">
        <v>0.1</v>
      </c>
      <c r="G16" s="2">
        <v>0.25</v>
      </c>
      <c r="H16" s="3">
        <v>13.338196298654825</v>
      </c>
      <c r="I16" s="3">
        <v>2.2664411950074341E-2</v>
      </c>
      <c r="J16" s="2">
        <v>6.7098163008507045E-4</v>
      </c>
      <c r="K16" s="2">
        <v>0.43911638115909196</v>
      </c>
      <c r="L16" s="2">
        <v>4.2284812484041721E-2</v>
      </c>
      <c r="M16" s="2">
        <v>6.9588534725030374E-4</v>
      </c>
      <c r="N16" s="5">
        <f t="shared" si="1"/>
        <v>13.252234902992242</v>
      </c>
    </row>
    <row r="17" spans="1:14" ht="14.5" x14ac:dyDescent="0.35">
      <c r="A17" s="2">
        <f t="shared" si="2"/>
        <v>14</v>
      </c>
      <c r="B17" s="2" t="s">
        <v>60</v>
      </c>
      <c r="C17" s="2" t="s">
        <v>63</v>
      </c>
      <c r="D17" s="2">
        <f t="shared" si="0"/>
        <v>318</v>
      </c>
      <c r="E17" s="2">
        <v>60</v>
      </c>
      <c r="F17" s="2">
        <v>0.1</v>
      </c>
      <c r="G17" s="2">
        <v>0.5</v>
      </c>
      <c r="H17" s="3">
        <v>13.338196298654825</v>
      </c>
      <c r="I17" s="3">
        <v>2.2664411950074341E-2</v>
      </c>
      <c r="J17" s="2">
        <v>6.7098163008507045E-4</v>
      </c>
      <c r="K17" s="2">
        <v>0.43911638115909196</v>
      </c>
      <c r="L17" s="2">
        <v>6.3748528646208807E-2</v>
      </c>
      <c r="M17" s="2">
        <v>6.5640197818182333E-4</v>
      </c>
      <c r="N17" s="5">
        <f t="shared" si="1"/>
        <v>13.209386437406044</v>
      </c>
    </row>
    <row r="18" spans="1:14" ht="14.5" x14ac:dyDescent="0.35">
      <c r="A18" s="2">
        <f t="shared" si="2"/>
        <v>15</v>
      </c>
      <c r="B18" s="2" t="s">
        <v>60</v>
      </c>
      <c r="C18" s="2" t="s">
        <v>63</v>
      </c>
      <c r="D18" s="2">
        <f t="shared" si="0"/>
        <v>318</v>
      </c>
      <c r="E18" s="2">
        <v>60</v>
      </c>
      <c r="F18" s="2">
        <v>0.1</v>
      </c>
      <c r="G18" s="2">
        <v>1</v>
      </c>
      <c r="H18" s="3">
        <v>13.338196298654825</v>
      </c>
      <c r="I18" s="3">
        <v>2.2664411950074341E-2</v>
      </c>
      <c r="J18" s="2">
        <v>6.7098163008507045E-4</v>
      </c>
      <c r="K18" s="2">
        <v>0.43911638115909196</v>
      </c>
      <c r="L18" s="2">
        <v>9.8836233845957064E-2</v>
      </c>
      <c r="M18" s="2">
        <v>7.199708476141205E-4</v>
      </c>
      <c r="N18" s="5">
        <f t="shared" si="1"/>
        <v>13.139083889267683</v>
      </c>
    </row>
    <row r="19" spans="1:14" ht="14.5" x14ac:dyDescent="0.35">
      <c r="A19" s="2">
        <f t="shared" si="2"/>
        <v>16</v>
      </c>
      <c r="B19" s="2" t="s">
        <v>60</v>
      </c>
      <c r="C19" s="2" t="s">
        <v>63</v>
      </c>
      <c r="D19" s="2">
        <f t="shared" ref="D19:D33" si="3">273+45</f>
        <v>318</v>
      </c>
      <c r="E19" s="2">
        <v>60</v>
      </c>
      <c r="F19" s="2">
        <v>0.1</v>
      </c>
      <c r="G19" s="2">
        <v>2</v>
      </c>
      <c r="H19" s="3">
        <v>13.338196298654825</v>
      </c>
      <c r="I19" s="3">
        <v>2.2664411950074341E-2</v>
      </c>
      <c r="J19" s="2">
        <v>6.7098163008507045E-4</v>
      </c>
      <c r="K19" s="2">
        <v>0.43911638115909196</v>
      </c>
      <c r="L19" s="2">
        <v>0.14815444918796875</v>
      </c>
      <c r="M19" s="2">
        <v>5.6334815790838664E-4</v>
      </c>
      <c r="N19" s="5">
        <f t="shared" si="1"/>
        <v>13.040760703963072</v>
      </c>
    </row>
    <row r="20" spans="1:14" ht="14.5" x14ac:dyDescent="0.35">
      <c r="A20" s="2">
        <f t="shared" si="2"/>
        <v>17</v>
      </c>
      <c r="B20" s="2" t="s">
        <v>60</v>
      </c>
      <c r="C20" s="2" t="s">
        <v>63</v>
      </c>
      <c r="D20" s="2">
        <f t="shared" si="3"/>
        <v>318</v>
      </c>
      <c r="E20" s="2">
        <v>60</v>
      </c>
      <c r="F20" s="2">
        <v>0.1</v>
      </c>
      <c r="G20" s="2">
        <v>4</v>
      </c>
      <c r="H20" s="3">
        <v>13.338196298654825</v>
      </c>
      <c r="I20" s="3">
        <v>2.2664411950074341E-2</v>
      </c>
      <c r="J20" s="2">
        <v>6.7098163008507045E-4</v>
      </c>
      <c r="K20" s="2">
        <v>0.43911638115909196</v>
      </c>
      <c r="L20" s="2">
        <v>0.22364738796076603</v>
      </c>
      <c r="M20" s="2">
        <v>6.3056462290233379E-4</v>
      </c>
      <c r="N20" s="5">
        <f t="shared" si="1"/>
        <v>12.889640393487488</v>
      </c>
    </row>
    <row r="21" spans="1:14" ht="14.5" x14ac:dyDescent="0.35">
      <c r="A21" s="2">
        <f t="shared" si="2"/>
        <v>18</v>
      </c>
      <c r="B21" s="2" t="s">
        <v>60</v>
      </c>
      <c r="C21" s="2" t="s">
        <v>63</v>
      </c>
      <c r="D21" s="2">
        <f t="shared" si="3"/>
        <v>318</v>
      </c>
      <c r="E21" s="2">
        <v>60</v>
      </c>
      <c r="F21" s="2">
        <v>0.1</v>
      </c>
      <c r="G21" s="2">
        <v>6</v>
      </c>
      <c r="H21" s="3">
        <v>13.338196298654825</v>
      </c>
      <c r="I21" s="3">
        <v>2.2664411950074341E-2</v>
      </c>
      <c r="J21" s="2">
        <v>6.7098163008507045E-4</v>
      </c>
      <c r="K21" s="2">
        <v>0.43911638115909196</v>
      </c>
      <c r="L21" s="2">
        <v>0.27574823693822931</v>
      </c>
      <c r="M21" s="2">
        <v>8.2093986746976542E-4</v>
      </c>
      <c r="N21" s="5">
        <f t="shared" si="1"/>
        <v>12.785057945043427</v>
      </c>
    </row>
    <row r="22" spans="1:14" ht="14.5" x14ac:dyDescent="0.35">
      <c r="A22" s="2">
        <f t="shared" si="2"/>
        <v>19</v>
      </c>
      <c r="B22" s="2" t="s">
        <v>61</v>
      </c>
      <c r="C22" s="2" t="s">
        <v>64</v>
      </c>
      <c r="D22" s="2">
        <f t="shared" si="3"/>
        <v>318</v>
      </c>
      <c r="E22" s="2">
        <v>60</v>
      </c>
      <c r="F22" s="2">
        <v>0.1</v>
      </c>
      <c r="G22" s="2">
        <v>0.25</v>
      </c>
      <c r="H22" s="3">
        <v>13.230460318598405</v>
      </c>
      <c r="I22" s="3">
        <v>2.6152463803585206E-2</v>
      </c>
      <c r="J22" s="2">
        <v>5.724018176262015E-4</v>
      </c>
      <c r="K22" s="2">
        <v>0.88011795609419829</v>
      </c>
      <c r="L22" s="2">
        <v>3.1519017146460292E-2</v>
      </c>
      <c r="M22" s="2">
        <v>7.8683136548632251E-4</v>
      </c>
      <c r="N22" s="5">
        <f t="shared" si="1"/>
        <v>13.165848621574511</v>
      </c>
    </row>
    <row r="23" spans="1:14" ht="14.5" x14ac:dyDescent="0.35">
      <c r="A23" s="2">
        <f t="shared" si="2"/>
        <v>20</v>
      </c>
      <c r="B23" s="2" t="s">
        <v>61</v>
      </c>
      <c r="C23" s="2" t="s">
        <v>64</v>
      </c>
      <c r="D23" s="2">
        <f t="shared" si="3"/>
        <v>318</v>
      </c>
      <c r="E23" s="2">
        <v>60</v>
      </c>
      <c r="F23" s="2">
        <v>0.1</v>
      </c>
      <c r="G23" s="2">
        <v>0.5</v>
      </c>
      <c r="H23" s="3">
        <v>13.230460318598405</v>
      </c>
      <c r="I23" s="3">
        <v>2.6152463803585206E-2</v>
      </c>
      <c r="J23" s="2">
        <v>5.724018176262015E-4</v>
      </c>
      <c r="K23" s="2">
        <v>0.88011795609419829</v>
      </c>
      <c r="L23" s="2">
        <v>3.6129255780200327E-2</v>
      </c>
      <c r="M23" s="2">
        <v>8.2915106832821047E-4</v>
      </c>
      <c r="N23" s="5">
        <f t="shared" si="1"/>
        <v>13.156543504901348</v>
      </c>
    </row>
    <row r="24" spans="1:14" ht="14.5" x14ac:dyDescent="0.35">
      <c r="A24" s="2">
        <f t="shared" si="2"/>
        <v>21</v>
      </c>
      <c r="B24" s="2" t="s">
        <v>61</v>
      </c>
      <c r="C24" s="2" t="s">
        <v>64</v>
      </c>
      <c r="D24" s="2">
        <f t="shared" si="3"/>
        <v>318</v>
      </c>
      <c r="E24" s="2">
        <v>60</v>
      </c>
      <c r="F24" s="2">
        <v>0.1</v>
      </c>
      <c r="G24" s="2">
        <v>1</v>
      </c>
      <c r="H24" s="3">
        <v>13.230460318598405</v>
      </c>
      <c r="I24" s="3">
        <v>2.6152463803585206E-2</v>
      </c>
      <c r="J24" s="2">
        <v>5.724018176262015E-4</v>
      </c>
      <c r="K24" s="2">
        <v>0.88011795609419829</v>
      </c>
      <c r="L24" s="2">
        <v>4.5394287140652655E-2</v>
      </c>
      <c r="M24" s="2">
        <v>8.369883428792262E-4</v>
      </c>
      <c r="N24" s="5">
        <f t="shared" si="1"/>
        <v>13.137997767631342</v>
      </c>
    </row>
    <row r="25" spans="1:14" ht="14.5" x14ac:dyDescent="0.35">
      <c r="A25" s="2">
        <f t="shared" si="2"/>
        <v>22</v>
      </c>
      <c r="B25" s="2" t="s">
        <v>61</v>
      </c>
      <c r="C25" s="2" t="s">
        <v>64</v>
      </c>
      <c r="D25" s="2">
        <f t="shared" si="3"/>
        <v>318</v>
      </c>
      <c r="E25" s="2">
        <v>60</v>
      </c>
      <c r="F25" s="2">
        <v>0.1</v>
      </c>
      <c r="G25" s="2">
        <v>2</v>
      </c>
      <c r="H25" s="3">
        <v>13.230460318598405</v>
      </c>
      <c r="I25" s="3">
        <v>2.6152463803585206E-2</v>
      </c>
      <c r="J25" s="2">
        <v>5.724018176262015E-4</v>
      </c>
      <c r="K25" s="2">
        <v>0.88011795609419829</v>
      </c>
      <c r="L25" s="2">
        <v>6.3184188426662721E-2</v>
      </c>
      <c r="M25" s="2">
        <v>6.9633046339925798E-4</v>
      </c>
      <c r="N25" s="5">
        <f t="shared" si="1"/>
        <v>13.102699280818282</v>
      </c>
    </row>
    <row r="26" spans="1:14" ht="14.5" x14ac:dyDescent="0.35">
      <c r="A26" s="2">
        <f t="shared" si="2"/>
        <v>23</v>
      </c>
      <c r="B26" s="2" t="s">
        <v>61</v>
      </c>
      <c r="C26" s="2" t="s">
        <v>64</v>
      </c>
      <c r="D26" s="2">
        <f t="shared" si="3"/>
        <v>318</v>
      </c>
      <c r="E26" s="2">
        <v>60</v>
      </c>
      <c r="F26" s="2">
        <v>0.1</v>
      </c>
      <c r="G26" s="2">
        <v>4</v>
      </c>
      <c r="H26" s="3">
        <v>13.230460318598405</v>
      </c>
      <c r="I26" s="3">
        <v>2.6152463803585206E-2</v>
      </c>
      <c r="J26" s="2">
        <v>5.724018176262015E-4</v>
      </c>
      <c r="K26" s="2">
        <v>0.88011795609419829</v>
      </c>
      <c r="L26" s="2">
        <v>9.6473883893600926E-2</v>
      </c>
      <c r="M26" s="2">
        <v>7.0703017065276079E-4</v>
      </c>
      <c r="N26" s="5">
        <f t="shared" si="1"/>
        <v>13.036098490469898</v>
      </c>
    </row>
    <row r="27" spans="1:14" ht="14.5" x14ac:dyDescent="0.35">
      <c r="A27" s="2">
        <f t="shared" si="2"/>
        <v>24</v>
      </c>
      <c r="B27" s="2" t="s">
        <v>61</v>
      </c>
      <c r="C27" s="2" t="s">
        <v>64</v>
      </c>
      <c r="D27" s="2">
        <f t="shared" si="3"/>
        <v>318</v>
      </c>
      <c r="E27" s="2">
        <v>60</v>
      </c>
      <c r="F27" s="2">
        <v>0.1</v>
      </c>
      <c r="G27" s="2">
        <v>6</v>
      </c>
      <c r="H27" s="3">
        <v>13.230460318598405</v>
      </c>
      <c r="I27" s="3">
        <v>2.6152463803585206E-2</v>
      </c>
      <c r="J27" s="2">
        <v>5.724018176262015E-4</v>
      </c>
      <c r="K27" s="2">
        <v>0.88011795609419829</v>
      </c>
      <c r="L27" s="2">
        <v>0.13204820952149698</v>
      </c>
      <c r="M27" s="2">
        <v>7.3161243468273358E-4</v>
      </c>
      <c r="N27" s="5">
        <f t="shared" si="1"/>
        <v>12.964900674686046</v>
      </c>
    </row>
    <row r="28" spans="1:14" ht="14.5" x14ac:dyDescent="0.35">
      <c r="A28" s="2">
        <f t="shared" si="2"/>
        <v>25</v>
      </c>
      <c r="B28" s="2" t="s">
        <v>67</v>
      </c>
      <c r="C28" s="2" t="s">
        <v>68</v>
      </c>
      <c r="D28" s="2">
        <f t="shared" si="3"/>
        <v>318</v>
      </c>
      <c r="E28" s="2">
        <v>60</v>
      </c>
      <c r="F28" s="2">
        <v>0.1</v>
      </c>
      <c r="G28" s="2">
        <v>0.25</v>
      </c>
      <c r="H28" s="3">
        <v>13.230460318598405</v>
      </c>
      <c r="I28" s="3">
        <v>2.6892620687969857E-2</v>
      </c>
      <c r="J28" s="3">
        <v>0.75762275938104329</v>
      </c>
      <c r="K28" s="2">
        <v>0.88011795609419829</v>
      </c>
      <c r="L28" s="2">
        <v>2.8962368972806626E-2</v>
      </c>
      <c r="M28" s="2">
        <v>8.7258198132298466E-4</v>
      </c>
      <c r="N28" s="5">
        <f t="shared" si="1"/>
        <v>13.170790416690146</v>
      </c>
    </row>
    <row r="29" spans="1:14" ht="14.5" x14ac:dyDescent="0.35">
      <c r="A29" s="2">
        <f t="shared" si="2"/>
        <v>26</v>
      </c>
      <c r="B29" s="2" t="s">
        <v>67</v>
      </c>
      <c r="C29" s="2" t="s">
        <v>68</v>
      </c>
      <c r="D29" s="2">
        <f t="shared" si="3"/>
        <v>318</v>
      </c>
      <c r="E29" s="2">
        <v>60</v>
      </c>
      <c r="F29" s="2">
        <v>0.1</v>
      </c>
      <c r="G29" s="2">
        <v>0.5</v>
      </c>
      <c r="H29" s="3">
        <v>13.230460318598405</v>
      </c>
      <c r="I29" s="3">
        <v>2.6892620687969857E-2</v>
      </c>
      <c r="J29" s="3">
        <v>0.75762275938104329</v>
      </c>
      <c r="K29" s="2">
        <v>0.88011795609419829</v>
      </c>
      <c r="L29" s="3">
        <v>3.0472624620919469E-2</v>
      </c>
      <c r="M29" s="3">
        <v>8.7588259585177279E-4</v>
      </c>
      <c r="N29" s="5">
        <f t="shared" si="1"/>
        <v>13.167763304164863</v>
      </c>
    </row>
    <row r="30" spans="1:14" ht="14.5" x14ac:dyDescent="0.35">
      <c r="A30" s="2">
        <f t="shared" si="2"/>
        <v>27</v>
      </c>
      <c r="B30" s="2" t="s">
        <v>67</v>
      </c>
      <c r="C30" s="2" t="s">
        <v>68</v>
      </c>
      <c r="D30" s="2">
        <f t="shared" si="3"/>
        <v>318</v>
      </c>
      <c r="E30" s="2">
        <v>60</v>
      </c>
      <c r="F30" s="2">
        <v>0.1</v>
      </c>
      <c r="G30" s="2">
        <v>1</v>
      </c>
      <c r="H30" s="3">
        <v>13.230460318598405</v>
      </c>
      <c r="I30" s="3">
        <v>2.6892620687969857E-2</v>
      </c>
      <c r="J30" s="3">
        <v>0.75762275938104329</v>
      </c>
      <c r="K30" s="2">
        <v>0.88011795609419829</v>
      </c>
      <c r="L30" s="3">
        <v>3.2709511559851752E-2</v>
      </c>
      <c r="M30" s="3">
        <v>8.8913007825452972E-4</v>
      </c>
      <c r="N30" s="5">
        <f t="shared" si="1"/>
        <v>13.163263035322192</v>
      </c>
    </row>
    <row r="31" spans="1:14" ht="14.5" x14ac:dyDescent="0.35">
      <c r="A31" s="2">
        <f t="shared" si="2"/>
        <v>28</v>
      </c>
      <c r="B31" s="2" t="s">
        <v>67</v>
      </c>
      <c r="C31" s="2" t="s">
        <v>68</v>
      </c>
      <c r="D31" s="2">
        <f t="shared" si="3"/>
        <v>318</v>
      </c>
      <c r="E31" s="2">
        <v>60</v>
      </c>
      <c r="F31" s="2">
        <v>0.1</v>
      </c>
      <c r="G31" s="2">
        <v>2</v>
      </c>
      <c r="H31" s="3">
        <v>13.230460318598405</v>
      </c>
      <c r="I31" s="3">
        <v>2.6892620687969857E-2</v>
      </c>
      <c r="J31" s="3">
        <v>0.75762275938104329</v>
      </c>
      <c r="K31" s="2">
        <v>0.88011795609419829</v>
      </c>
      <c r="L31" s="3">
        <v>3.7008956150243563E-2</v>
      </c>
      <c r="M31" s="3">
        <v>7.8476211783514262E-4</v>
      </c>
      <c r="N31" s="5">
        <f t="shared" si="1"/>
        <v>13.154872882062248</v>
      </c>
    </row>
    <row r="32" spans="1:14" ht="14.5" x14ac:dyDescent="0.35">
      <c r="A32" s="2">
        <f t="shared" si="2"/>
        <v>29</v>
      </c>
      <c r="B32" s="2" t="s">
        <v>67</v>
      </c>
      <c r="C32" s="2" t="s">
        <v>68</v>
      </c>
      <c r="D32" s="2">
        <f t="shared" si="3"/>
        <v>318</v>
      </c>
      <c r="E32" s="2">
        <v>60</v>
      </c>
      <c r="F32" s="2">
        <v>0.1</v>
      </c>
      <c r="G32" s="2">
        <v>4</v>
      </c>
      <c r="H32" s="3">
        <v>13.230460318598405</v>
      </c>
      <c r="I32" s="3">
        <v>2.6892620687969857E-2</v>
      </c>
      <c r="J32" s="3">
        <v>0.75762275938104329</v>
      </c>
      <c r="K32" s="2">
        <v>0.88011795609419829</v>
      </c>
      <c r="L32" s="3">
        <v>4.2946731646384774E-2</v>
      </c>
      <c r="M32" s="3">
        <v>7.759675354496948E-4</v>
      </c>
      <c r="N32" s="5">
        <f t="shared" si="1"/>
        <v>13.143014920234735</v>
      </c>
    </row>
    <row r="33" spans="1:14" ht="14.5" x14ac:dyDescent="0.35">
      <c r="A33" s="2">
        <f t="shared" si="2"/>
        <v>30</v>
      </c>
      <c r="B33" s="2" t="s">
        <v>67</v>
      </c>
      <c r="C33" s="2" t="s">
        <v>68</v>
      </c>
      <c r="D33" s="2">
        <f t="shared" si="3"/>
        <v>318</v>
      </c>
      <c r="E33" s="2">
        <v>60</v>
      </c>
      <c r="F33" s="2">
        <v>0.1</v>
      </c>
      <c r="G33" s="2">
        <v>6</v>
      </c>
      <c r="H33" s="3">
        <v>13.230460318598405</v>
      </c>
      <c r="I33" s="3">
        <v>2.6892620687969857E-2</v>
      </c>
      <c r="J33" s="3">
        <v>0.75762275938104329</v>
      </c>
      <c r="K33" s="2">
        <v>0.88011795609419829</v>
      </c>
      <c r="L33" s="3">
        <v>4.67830728847793E-2</v>
      </c>
      <c r="M33" s="3">
        <v>7.8647147012453594E-4</v>
      </c>
      <c r="N33" s="5">
        <f t="shared" si="1"/>
        <v>13.135321229888596</v>
      </c>
    </row>
    <row r="34" spans="1:14" x14ac:dyDescent="0.3">
      <c r="I34" s="3"/>
      <c r="J34" s="3"/>
      <c r="L34" s="3"/>
      <c r="M34" s="3"/>
    </row>
    <row r="35" spans="1:14" x14ac:dyDescent="0.3">
      <c r="H35" s="3"/>
      <c r="I35" s="3"/>
      <c r="J35" s="3"/>
      <c r="K35" s="3"/>
      <c r="L35" s="3"/>
      <c r="M35" s="3"/>
    </row>
    <row r="36" spans="1:14" x14ac:dyDescent="0.3">
      <c r="H36" s="3"/>
      <c r="I36" s="3"/>
      <c r="J36" s="3"/>
      <c r="K36" s="3"/>
      <c r="L36" s="3"/>
      <c r="M36" s="3"/>
    </row>
    <row r="37" spans="1:14" x14ac:dyDescent="0.3">
      <c r="H37" s="3"/>
      <c r="I37" s="3"/>
      <c r="J37" s="3"/>
      <c r="K37" s="3"/>
      <c r="L37" s="3"/>
      <c r="M37" s="3"/>
    </row>
    <row r="38" spans="1:14" x14ac:dyDescent="0.3">
      <c r="H38" s="3"/>
      <c r="I38" s="3"/>
      <c r="J38" s="3"/>
      <c r="K38" s="3"/>
      <c r="L38" s="3"/>
      <c r="M38" s="3"/>
    </row>
    <row r="39" spans="1:14" x14ac:dyDescent="0.3">
      <c r="H39" s="3"/>
      <c r="I39" s="3"/>
      <c r="J39" s="3"/>
      <c r="K39" s="3"/>
      <c r="L39" s="3"/>
      <c r="M39" s="3"/>
    </row>
    <row r="40" spans="1:14" x14ac:dyDescent="0.3">
      <c r="H40" s="3"/>
      <c r="I40" s="3"/>
      <c r="J40" s="3"/>
      <c r="K40" s="3"/>
      <c r="L40" s="3"/>
      <c r="M40" s="3"/>
    </row>
    <row r="41" spans="1:14" x14ac:dyDescent="0.3">
      <c r="H41" s="3"/>
      <c r="I41" s="3"/>
      <c r="J41" s="3"/>
      <c r="K41" s="3"/>
      <c r="L41" s="3"/>
      <c r="M41" s="3"/>
    </row>
    <row r="42" spans="1:14" x14ac:dyDescent="0.3">
      <c r="H42" s="3"/>
      <c r="I42" s="3"/>
      <c r="J42" s="3"/>
      <c r="K42" s="3"/>
      <c r="L42" s="3"/>
      <c r="M42" s="3"/>
    </row>
    <row r="43" spans="1:14" x14ac:dyDescent="0.3">
      <c r="H43" s="3"/>
      <c r="I43" s="3"/>
      <c r="J43" s="3"/>
      <c r="K43" s="3"/>
      <c r="L43" s="3"/>
      <c r="M43" s="3"/>
    </row>
    <row r="44" spans="1:14" x14ac:dyDescent="0.3">
      <c r="H44" s="3"/>
      <c r="I44" s="3"/>
      <c r="J44" s="3"/>
      <c r="K44" s="3"/>
      <c r="L44" s="3"/>
      <c r="M44" s="3"/>
    </row>
    <row r="45" spans="1:14" x14ac:dyDescent="0.3">
      <c r="H45" s="3"/>
      <c r="I45" s="3"/>
      <c r="J45" s="3"/>
      <c r="K45" s="3"/>
      <c r="L45" s="3"/>
      <c r="M45" s="3"/>
    </row>
    <row r="46" spans="1:14" x14ac:dyDescent="0.3">
      <c r="H46" s="3"/>
      <c r="I46" s="3"/>
      <c r="J46" s="3"/>
      <c r="K46" s="3"/>
      <c r="L46" s="3"/>
      <c r="M46" s="3"/>
    </row>
    <row r="47" spans="1:14" x14ac:dyDescent="0.3">
      <c r="H47" s="3"/>
      <c r="I47" s="3"/>
      <c r="J47" s="3"/>
      <c r="K47" s="3"/>
      <c r="L47" s="3"/>
      <c r="M47" s="3"/>
    </row>
    <row r="48" spans="1:14" x14ac:dyDescent="0.3">
      <c r="H48" s="3"/>
      <c r="I48" s="3"/>
      <c r="J48" s="3"/>
      <c r="K48" s="3"/>
      <c r="L48" s="3"/>
      <c r="M48" s="3"/>
    </row>
    <row r="49" spans="8:13" x14ac:dyDescent="0.3">
      <c r="H49" s="3"/>
      <c r="I49" s="3"/>
      <c r="J49" s="3"/>
      <c r="K49" s="3"/>
      <c r="L49" s="3"/>
      <c r="M49" s="3"/>
    </row>
    <row r="50" spans="8:13" x14ac:dyDescent="0.3">
      <c r="H50" s="3"/>
      <c r="I50" s="3"/>
      <c r="J50" s="3"/>
      <c r="K50" s="3"/>
      <c r="L50" s="3"/>
      <c r="M50" s="3"/>
    </row>
    <row r="51" spans="8:13" x14ac:dyDescent="0.3">
      <c r="H51" s="3"/>
      <c r="I51" s="3"/>
      <c r="J51" s="3"/>
      <c r="K51" s="3"/>
      <c r="L51" s="3"/>
      <c r="M51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19B9B6F59CC1489A688F6A79BD902A" ma:contentTypeVersion="4" ma:contentTypeDescription="Create a new document." ma:contentTypeScope="" ma:versionID="e30d526c7bf6c5a1974de89534c3a447">
  <xsd:schema xmlns:xsd="http://www.w3.org/2001/XMLSchema" xmlns:xs="http://www.w3.org/2001/XMLSchema" xmlns:p="http://schemas.microsoft.com/office/2006/metadata/properties" xmlns:ns3="dfc0ebf9-8f33-46e6-bcbb-3df9b14e7c60" targetNamespace="http://schemas.microsoft.com/office/2006/metadata/properties" ma:root="true" ma:fieldsID="9ffee30c1081140991a49b1dfcc1083d" ns3:_="">
    <xsd:import namespace="dfc0ebf9-8f33-46e6-bcbb-3df9b14e7c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0ebf9-8f33-46e6-bcbb-3df9b14e7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214D7D-7E57-4C44-8427-DA3489A03D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FAB518-A390-4091-8FCF-52E14AE3EF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c0ebf9-8f33-46e6-bcbb-3df9b14e7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5DBB1D-E92C-4FDA-84FE-C541CE60748B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dfc0ebf9-8f33-46e6-bcbb-3df9b14e7c6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Reactions</vt:lpstr>
      <vt:lpstr>Fitting Data</vt:lpstr>
      <vt:lpstr>Full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Eagan</dc:creator>
  <cp:lastModifiedBy>Nathaniel Eagan</cp:lastModifiedBy>
  <dcterms:created xsi:type="dcterms:W3CDTF">2021-11-02T17:23:26Z</dcterms:created>
  <dcterms:modified xsi:type="dcterms:W3CDTF">2022-11-29T20:42:35Z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0x0101000D19B9B6F59CC1489A688F6A79BD902A</vt:lpwstr>
  </property>
</Properties>
</file>