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perty" sheetId="1" state="visible" r:id="rId2"/>
    <sheet name="stands" sheetId="2" state="visible" r:id="rId3"/>
    <sheet name="trees" sheetId="3" state="visible" r:id="rId4"/>
    <sheet name="cod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<sst xmlns="http://schemas.openxmlformats.org/spreadsheetml/2006/main" count="757" uniqueCount="279">
  <si>
    <t xml:space="preserve">prop_file_id</t>
  </si>
  <si>
    <t xml:space="preserve">perdue</t>
  </si>
  <si>
    <t xml:space="preserve">name in file path (eg. “smith” or “buck-brook”)</t>
  </si>
  <si>
    <t xml:space="preserve">month_inv</t>
  </si>
  <si>
    <t xml:space="preserve">month of inventory numeric</t>
  </si>
  <si>
    <t xml:space="preserve">year_inv</t>
  </si>
  <si>
    <t xml:space="preserve">year  of inventory numeric</t>
  </si>
  <si>
    <t xml:space="preserve">forester</t>
  </si>
  <si>
    <t xml:space="preserve">NFM</t>
  </si>
  <si>
    <t xml:space="preserve">initials of cruiser</t>
  </si>
  <si>
    <t xml:space="preserve">forest_name</t>
  </si>
  <si>
    <t xml:space="preserve">Perdue</t>
  </si>
  <si>
    <t xml:space="preserve">proper name for use in plan</t>
  </si>
  <si>
    <t xml:space="preserve">town</t>
  </si>
  <si>
    <t xml:space="preserve">Worcester</t>
  </si>
  <si>
    <t xml:space="preserve">no &amp; symbol</t>
  </si>
  <si>
    <t xml:space="preserve">glacres</t>
  </si>
  <si>
    <t xml:space="preserve">grand list acreage numeric</t>
  </si>
  <si>
    <t xml:space="preserve">gl_descrip_addon</t>
  </si>
  <si>
    <t xml:space="preserve">and two dwellings</t>
  </si>
  <si>
    <t xml:space="preserve">goes after acres</t>
  </si>
  <si>
    <t xml:space="preserve">span</t>
  </si>
  <si>
    <t xml:space="preserve">788-251-10339</t>
  </si>
  <si>
    <t xml:space="preserve">formatted with dashes</t>
  </si>
  <si>
    <t xml:space="preserve">photo_nums</t>
  </si>
  <si>
    <t xml:space="preserve">148212, 148208</t>
  </si>
  <si>
    <t xml:space="preserve">elev_min</t>
  </si>
  <si>
    <t xml:space="preserve">min elevation numeric</t>
  </si>
  <si>
    <t xml:space="preserve">elev_max</t>
  </si>
  <si>
    <t xml:space="preserve">max elevation numeric</t>
  </si>
  <si>
    <t xml:space="preserve">owners</t>
  </si>
  <si>
    <t xml:space="preserve">Holly Perdue and Frances Rousseau</t>
  </si>
  <si>
    <t xml:space="preserve">text proper -no &amp; symbol</t>
  </si>
  <si>
    <t xml:space="preserve">address_line1</t>
  </si>
  <si>
    <t xml:space="preserve">101 Harris Hill Road</t>
  </si>
  <si>
    <t xml:space="preserve">text proper</t>
  </si>
  <si>
    <t xml:space="preserve">address_line2</t>
  </si>
  <si>
    <t xml:space="preserve">optional</t>
  </si>
  <si>
    <t xml:space="preserve">city_state_zip</t>
  </si>
  <si>
    <t xml:space="preserve">Worcester, VT 05682</t>
  </si>
  <si>
    <t xml:space="preserve">water_text</t>
  </si>
  <si>
    <t xml:space="preserve">full sentences</t>
  </si>
  <si>
    <t xml:space="preserve">boundaries_text</t>
  </si>
  <si>
    <t xml:space="preserve">objectives_codes</t>
  </si>
  <si>
    <t xml:space="preserve">3, 4</t>
  </si>
  <si>
    <t xml:space="preserve">comma separated with spaces</t>
  </si>
  <si>
    <t xml:space="preserve">effective_plan_year</t>
  </si>
  <si>
    <t xml:space="preserve">numeric</t>
  </si>
  <si>
    <t xml:space="preserve">latitude</t>
  </si>
  <si>
    <t xml:space="preserve">dec. degree</t>
  </si>
  <si>
    <t xml:space="preserve">longitude</t>
  </si>
  <si>
    <t xml:space="preserve">baf</t>
  </si>
  <si>
    <t xml:space="preserve">positive integer</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</si>
  <si>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</si>
  <si>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</si>
  <si>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</si>
  <si>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</si>
  <si>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</si>
  <si>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</si>
  <si>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</si>
  <si>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</si>
  <si>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</si>
  <si>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treatment_yr</t>
  </si>
  <si>
    <t xml:space="preserve">treatment_name</t>
  </si>
  <si>
    <t xml:space="preserve">long_term</t>
  </si>
  <si>
    <t xml:space="preserve">long_term_name</t>
  </si>
  <si>
    <t xml:space="preserve">notes</t>
  </si>
  <si>
    <t xml:space="preserve">soils_comma_separated</t>
  </si>
  <si>
    <t xml:space="preserve">acres_calc</t>
  </si>
  <si>
    <t xml:space="preserve">acres_legal</t>
  </si>
  <si>
    <t xml:space="preserve">type</t>
  </si>
  <si>
    <t xml:space="preserve">fia_type</t>
  </si>
  <si>
    <t xml:space="preserve">II</t>
  </si>
  <si>
    <t xml:space="preserve">Established c. 1940, possibly from abandoned pasture. Highgraded, most recently c. 1990.</t>
  </si>
  <si>
    <t xml:space="preserve">Well established beech understory.</t>
  </si>
  <si>
    <t xml:space="preserve">Beech bark disease (probably coupled with high deer browse pressure) is a severe impediment to regeneration. Overstory health and quality are low because of past highgrading. No exotic invasives noted.</t>
  </si>
  <si>
    <t xml:space="preserve">Good. Less than 1 mile</t>
  </si>
  <si>
    <t xml:space="preserve">clear-cut &amp; treat beech, groups and treat beech, avoid dealing with.</t>
  </si>
  <si>
    <t xml:space="preserve">Group selection</t>
  </si>
  <si>
    <t xml:space="preserve">this should be really super nice.</t>
  </si>
  <si>
    <t xml:space="preserve">Group selection system</t>
  </si>
  <si>
    <t xml:space="preserve">Previous plan reports the area as pasture land that was abandoned c. 1950. We suspect abandonment was more like 1930. Well tended through several thinnings, around 1995 and in 2001.</t>
  </si>
  <si>
    <t xml:space="preserve">Abundant fir, soft maple, striped maple, and black cherry in most areas. Other valuable hardwoods (including red oak) are present as seedlings.</t>
  </si>
  <si>
    <t xml:space="preserve">Very few diseases in pines. Soft maple is of mixed quality. No exotic invasives noted.</t>
  </si>
  <si>
    <t xml:space="preserve">Excellent. Less than one mile.</t>
  </si>
  <si>
    <t xml:space="preserve">Probably continuously forested. Periodic logging. Highgraded c. 1990.</t>
  </si>
  <si>
    <t xml:space="preserve">Well established fir and spruce, except where stocking rains high.</t>
  </si>
  <si>
    <t xml:space="preserve">Generally poor quality because of highgrading. No exotic invasives noted.</t>
  </si>
  <si>
    <t xml:space="preserve">Fair. Less than one mile.</t>
  </si>
  <si>
    <t xml:space="preserve">Group and individual tree selection with focus on quality.</t>
  </si>
  <si>
    <t xml:space="preserve">Progressive pasture abandonment. Western edge abandoned c. 1930s. Occasional grazing elsewhere until  early 1980s. </t>
  </si>
  <si>
    <t xml:space="preserve">Most of stand is still in stem exclusion stage.</t>
  </si>
  <si>
    <t xml:space="preserve">Many pines are poorly formed, especially where grazing continued. Blister rust present on some pines. No exotic invasives noted.</t>
  </si>
  <si>
    <t xml:space="preserve">Good access from adjacent fields. Less than one mile.</t>
  </si>
  <si>
    <t xml:space="preserve">Precommercial release or wait.</t>
  </si>
  <si>
    <t xml:space="preserve">Precommercial release</t>
  </si>
  <si>
    <t xml:space="preserve">Even-aged management</t>
  </si>
  <si>
    <t xml:space="preserve">East of wetland has wet soils and seeps feeding wetland.</t>
  </si>
  <si>
    <t xml:space="preserve">III</t>
  </si>
  <si>
    <t xml:space="preserve">Continuously forested with occasional logging, most recently in . Older cohort appears to date to c. 1920.</t>
  </si>
  <si>
    <t xml:space="preserve">Spruce, fir, and/or beech fairly well established in most places.</t>
  </si>
  <si>
    <t xml:space="preserve">Beech are impeding regeneration in places. No exotic invasives noted.</t>
  </si>
  <si>
    <t xml:space="preserve">Steep ledgy terrain limits maneuverability, but skid roads are established in many areas. Small landing located on Eagle Ledge Road.</t>
  </si>
  <si>
    <t xml:space="preserve">Hybrid selection or wait.</t>
  </si>
  <si>
    <t xml:space="preserve">Hybrid selection</t>
  </si>
  <si>
    <t xml:space="preserve">Selection system</t>
  </si>
  <si>
    <t xml:space="preserve">Probably pastured some, but never plowed. Oldest trees date to c. 1920s. Probably logged several times, most recently in 2005/06, when mature, declining, and low quality trees were removed.</t>
  </si>
  <si>
    <t xml:space="preserve">Beech saplings are problematic over most of the stand. Limited spruce and fir also present.</t>
  </si>
  <si>
    <t xml:space="preserve">Beech bark disease is impeding regeneration. Many overstory trees are of marginal quality. No exotic invasives noted.</t>
  </si>
  <si>
    <t xml:space="preserve">Probably best accessed from small landing on Eagle Ledge road, via steep skid trail. Access from south may be possible too.</t>
  </si>
  <si>
    <t xml:space="preserve">Group selection with beech control or wait.</t>
  </si>
  <si>
    <t xml:space="preserve">Parts were probably pastured to a limited degree, but never plowed. The oldes trees are probably over 100, while the majority of the overstory dates to between 1930 and 1950. Logged several times, most recently in 2005/06, when soft maple, spruce, and fir were targeted.</t>
  </si>
  <si>
    <t xml:space="preserve">spruce, fir, hemlock, and yellow birch well established in places.</t>
  </si>
  <si>
    <t xml:space="preserve">Shallow and/or wet soils limit rooting and increase risk of windthrow somewhat. No exotic invasives noted.</t>
  </si>
  <si>
    <t xml:space="preserve">One main skid trail provides the only access from a small landing on Eagle Ledge road. Wet soils restrict movement at certain times of year. Best to enter in dry conditions.</t>
  </si>
  <si>
    <t xml:space="preserve">spp</t>
  </si>
  <si>
    <t xml:space="preserve">plot</t>
  </si>
  <si>
    <t xml:space="preserve">code</t>
  </si>
  <si>
    <t xml:space="preserve">dbh</t>
  </si>
  <si>
    <t xml:space="preserve">cr</t>
  </si>
  <si>
    <t xml:space="preserve">logs</t>
  </si>
  <si>
    <t xml:space="preserve">vigor</t>
  </si>
  <si>
    <t xml:space="preserve">cut</t>
  </si>
  <si>
    <t xml:space="preserve">2,</t>
  </si>
  <si>
    <t xml:space="preserve">222333,</t>
  </si>
  <si>
    <t xml:space="preserve">633,</t>
  </si>
  <si>
    <t xml:space="preserve">5333,</t>
  </si>
  <si>
    <t xml:space="preserve">533,</t>
  </si>
  <si>
    <t xml:space="preserve">,</t>
  </si>
  <si>
    <t xml:space="preserve">33,</t>
  </si>
  <si>
    <t xml:space="preserve">3233,</t>
  </si>
  <si>
    <t xml:space="preserve">333,</t>
  </si>
  <si>
    <t xml:space="preserve">233,</t>
  </si>
  <si>
    <t xml:space="preserve">apple</t>
  </si>
  <si>
    <t xml:space="preserve">222222,</t>
  </si>
  <si>
    <t xml:space="preserve">22,</t>
  </si>
  <si>
    <t xml:space="preserve">111233,</t>
  </si>
  <si>
    <t xml:space="preserve">3,</t>
  </si>
  <si>
    <t xml:space="preserve">32,</t>
  </si>
  <si>
    <t xml:space="preserve">522,</t>
  </si>
  <si>
    <t xml:space="preserve">5322,</t>
  </si>
  <si>
    <t xml:space="preserve">53,</t>
  </si>
  <si>
    <t xml:space="preserve">23533,</t>
  </si>
  <si>
    <t xml:space="preserve">2222,</t>
  </si>
  <si>
    <t xml:space="preserve">232,</t>
  </si>
  <si>
    <t xml:space="preserve">2223,</t>
  </si>
  <si>
    <t xml:space="preserve">22222,</t>
  </si>
  <si>
    <t xml:space="preserve">222,</t>
  </si>
  <si>
    <t xml:space="preserve">322,</t>
  </si>
  <si>
    <t xml:space="preserve">332,</t>
  </si>
  <si>
    <t xml:space="preserve">223,</t>
  </si>
  <si>
    <t xml:space="preserve">523,</t>
  </si>
  <si>
    <t xml:space="preserve">123,</t>
  </si>
  <si>
    <t xml:space="preserve">1233,</t>
  </si>
  <si>
    <t xml:space="preserve">52,</t>
  </si>
  <si>
    <t xml:space="preserve">23,</t>
  </si>
  <si>
    <t xml:space="preserve">22233,</t>
  </si>
  <si>
    <t xml:space="preserve">22223,</t>
  </si>
  <si>
    <t xml:space="preserve">2233,</t>
  </si>
  <si>
    <t xml:space="preserve">3223,</t>
  </si>
  <si>
    <t xml:space="preserve">2123,</t>
  </si>
  <si>
    <t xml:space="preserve">62,</t>
  </si>
  <si>
    <t xml:space="preserve">112,</t>
  </si>
  <si>
    <t xml:space="preserve">212,</t>
  </si>
  <si>
    <t xml:space="preserve">323,</t>
  </si>
  <si>
    <t xml:space="preserve">122,</t>
  </si>
  <si>
    <t xml:space="preserve">1223,</t>
  </si>
  <si>
    <t xml:space="preserve">1123,</t>
  </si>
  <si>
    <t xml:space="preserve">12,</t>
  </si>
  <si>
    <t xml:space="preserve">11233,</t>
  </si>
  <si>
    <t xml:space="preserve">532,</t>
  </si>
  <si>
    <t xml:space="preserve">52233,</t>
  </si>
  <si>
    <t xml:space="preserve">3533,</t>
  </si>
  <si>
    <t xml:space="preserve">1122,</t>
  </si>
  <si>
    <t xml:space="preserve">22333,</t>
  </si>
  <si>
    <t xml:space="preserve">11223,</t>
  </si>
  <si>
    <t xml:space="preserve">2252,</t>
  </si>
  <si>
    <t xml:space="preserve">253,</t>
  </si>
  <si>
    <t xml:space="preserve">2122,</t>
  </si>
  <si>
    <t xml:space="preserve">5522,</t>
  </si>
  <si>
    <t xml:space="preserve">53333,</t>
  </si>
  <si>
    <t xml:space="preserve">3322,</t>
  </si>
  <si>
    <t xml:space="preserve">3222,</t>
  </si>
  <si>
    <t xml:space="preserve">1133,</t>
  </si>
  <si>
    <t xml:space="preserve">5223,</t>
  </si>
  <si>
    <t xml:space="preserve">52323,</t>
  </si>
  <si>
    <t xml:space="preserve">1,</t>
  </si>
  <si>
    <t xml:space="preserve">11,</t>
  </si>
  <si>
    <t xml:space="preserve">3522,</t>
  </si>
  <si>
    <t xml:space="preserve">5532,</t>
  </si>
  <si>
    <t xml:space="preserve">653,</t>
  </si>
  <si>
    <t xml:space="preserve">NUM CODE</t>
  </si>
  <si>
    <t xml:space="preserve">SPP</t>
  </si>
  <si>
    <t xml:space="preserve">VIGOR CODES</t>
  </si>
  <si>
    <t xml:space="preserve">**logs are entered as potential grades for 8’sections, with commas (,) indicating hard stops at end</t>
  </si>
  <si>
    <t xml:space="preserve">ash</t>
  </si>
  <si>
    <t xml:space="preserve">high vigor</t>
  </si>
  <si>
    <t xml:space="preserve">*</t>
  </si>
  <si>
    <t xml:space="preserve">nice veneer</t>
  </si>
  <si>
    <t xml:space="preserve">aspen</t>
  </si>
  <si>
    <t xml:space="preserve">average (default)</t>
  </si>
  <si>
    <t xml:space="preserve">veneer</t>
  </si>
  <si>
    <t xml:space="preserve">fir</t>
  </si>
  <si>
    <t xml:space="preserve">low vigor</t>
  </si>
  <si>
    <t xml:space="preserve">sawtimber</t>
  </si>
  <si>
    <t xml:space="preserve">basswood</t>
  </si>
  <si>
    <t xml:space="preserve">expect to die within 15 yrs</t>
  </si>
  <si>
    <t xml:space="preserve">tie</t>
  </si>
  <si>
    <t xml:space="preserve">beech</t>
  </si>
  <si>
    <t xml:space="preserve">dead</t>
  </si>
  <si>
    <t xml:space="preserve">industrial</t>
  </si>
  <si>
    <t xml:space="preserve">black cherry</t>
  </si>
  <si>
    <t xml:space="preserve">cull</t>
  </si>
  <si>
    <t xml:space="preserve">cedar</t>
  </si>
  <si>
    <t xml:space="preserve">SPP. GROUPS</t>
  </si>
  <si>
    <t xml:space="preserve">elm</t>
  </si>
  <si>
    <t xml:space="preserve">spruce/fir</t>
  </si>
  <si>
    <t xml:space="preserve">hard maple</t>
  </si>
  <si>
    <t xml:space="preserve">pines</t>
  </si>
  <si>
    <t xml:space="preserve">hemlock</t>
  </si>
  <si>
    <t xml:space="preserve">other softwoods</t>
  </si>
  <si>
    <t xml:space="preserve">hickory</t>
  </si>
  <si>
    <t xml:space="preserve">valuable hardwoods</t>
  </si>
  <si>
    <t xml:space="preserve">hophornbeam</t>
  </si>
  <si>
    <t xml:space="preserve">other commercial</t>
  </si>
  <si>
    <t xml:space="preserve">paper birch</t>
  </si>
  <si>
    <t xml:space="preserve">red oak</t>
  </si>
  <si>
    <t xml:space="preserve">non-commercial hardwoods</t>
  </si>
  <si>
    <t xml:space="preserve">red pine</t>
  </si>
  <si>
    <t xml:space="preserve">scots pine</t>
  </si>
  <si>
    <t xml:space="preserve">TYPE CODES</t>
  </si>
  <si>
    <t xml:space="preserve">TYPE</t>
  </si>
  <si>
    <t xml:space="preserve">FIA TYPE</t>
  </si>
  <si>
    <t xml:space="preserve">soft maple</t>
  </si>
  <si>
    <t xml:space="preserve">Northern hardwood</t>
  </si>
  <si>
    <t xml:space="preserve">maple-beech-birch</t>
  </si>
  <si>
    <t xml:space="preserve">spruce</t>
  </si>
  <si>
    <t xml:space="preserve">Mixedwood</t>
  </si>
  <si>
    <t xml:space="preserve">striped maple</t>
  </si>
  <si>
    <t xml:space="preserve">Pine-hardwood</t>
  </si>
  <si>
    <t xml:space="preserve">pine-hardwood</t>
  </si>
  <si>
    <t xml:space="preserve">tamarack</t>
  </si>
  <si>
    <t xml:space="preserve">Spruce-fir</t>
  </si>
  <si>
    <t xml:space="preserve">spruce-fir</t>
  </si>
  <si>
    <t xml:space="preserve">white oak</t>
  </si>
  <si>
    <t xml:space="preserve">Mixed softwood</t>
  </si>
  <si>
    <t xml:space="preserve">white pine</t>
  </si>
  <si>
    <t xml:space="preserve">White pine</t>
  </si>
  <si>
    <t xml:space="preserve">yellow birch</t>
  </si>
  <si>
    <t xml:space="preserve">Hemlock</t>
  </si>
  <si>
    <t xml:space="preserve">other hardwood</t>
  </si>
  <si>
    <t xml:space="preserve">Cedar</t>
  </si>
  <si>
    <t xml:space="preserve">white cedar</t>
  </si>
  <si>
    <t xml:space="preserve">other softwood</t>
  </si>
  <si>
    <t xml:space="preserve">Red pine</t>
  </si>
  <si>
    <t xml:space="preserve">Sugarbush</t>
  </si>
  <si>
    <t xml:space="preserve">STRUCTURE CODES</t>
  </si>
  <si>
    <t xml:space="preserve">Norway spruce</t>
  </si>
  <si>
    <t xml:space="preserve">norway spruce</t>
  </si>
  <si>
    <t xml:space="preserve">Even-aged</t>
  </si>
  <si>
    <t xml:space="preserve">Scots pine</t>
  </si>
  <si>
    <t xml:space="preserve">scotch pine</t>
  </si>
  <si>
    <t xml:space="preserve">Two-aged</t>
  </si>
  <si>
    <t xml:space="preserve">White spruce</t>
  </si>
  <si>
    <t xml:space="preserve">white spruce</t>
  </si>
  <si>
    <t xml:space="preserve">Uneven-aged</t>
  </si>
  <si>
    <t xml:space="preserve">OBJECTIVES</t>
  </si>
  <si>
    <t xml:space="preserve">conservation</t>
  </si>
  <si>
    <t xml:space="preserve">resilience</t>
  </si>
  <si>
    <t xml:space="preserve">eco integrity, wildlife, biodiversity</t>
  </si>
  <si>
    <t xml:space="preserve">timber management</t>
  </si>
  <si>
    <t xml:space="preserve">wood production, timber management (farm)</t>
  </si>
  <si>
    <t xml:space="preserve">maple sap production</t>
  </si>
  <si>
    <t xml:space="preserve">maple and birch sap production</t>
  </si>
  <si>
    <t xml:space="preserve">scenery, recreation, exploration</t>
  </si>
  <si>
    <t xml:space="preserve">amenity values</t>
  </si>
  <si>
    <t xml:space="preserve">visual and noise buffering</t>
  </si>
  <si>
    <t xml:space="preserve">grouse habitat</t>
  </si>
  <si>
    <t xml:space="preserve">food production, agricultural integration</t>
  </si>
</sst>
</file>

<file path=xl/styles.xml><?xml version="1.0" encoding="utf-8"?>
<styleSheet xmlns="http://schemas.openxmlformats.org/spreadsheetml/2006/main">
  <numFmts count="2">
    <numFmt numFmtId="164" formatCode="General"/>
    <numFmt numFmtId="165" formatCode="0.0000"/>
  </numFmts>
  <fonts count="12">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000000"/>
      <name val="Arial"/>
      <family val="0"/>
      <charset val="1"/>
    </font>
    <font>
      <sz val="10"/>
      <color rgb="FFCE181E"/>
      <name val="Arial"/>
      <family val="0"/>
      <charset val="1"/>
    </font>
    <font>
      <sz val="12"/>
      <color rgb="FF000000"/>
      <name val="Arial"/>
      <family val="0"/>
      <charset val="1"/>
    </font>
    <font>
      <sz val="12"/>
      <name val="Arial"/>
      <family val="0"/>
      <charset val="1"/>
    </font>
    <font>
      <sz val="12"/>
      <color rgb="FFCE181E"/>
      <name val="Arial"/>
      <family val="0"/>
      <charset val="1"/>
    </font>
    <font>
      <sz val="12"/>
      <color rgb="FFB22222"/>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24" activeCellId="0" sqref="B24"/>
    </sheetView>
  </sheetViews>
  <sheetFormatPr defaultRowHeight="12.8" zeroHeight="false" outlineLevelRow="0" outlineLevelCol="0"/>
  <cols>
    <col collapsed="false" customWidth="true" hidden="false" outlineLevel="0" max="1" min="1" style="1" width="19.17"/>
    <col collapsed="false" customWidth="true" hidden="false" outlineLevel="0" max="2" min="2" style="1" width="46.12"/>
    <col collapsed="false" customWidth="false" hidden="false" outlineLevel="0" max="3" min="3" style="2" width="11.52"/>
    <col collapsed="false" customWidth="false" hidden="false" outlineLevel="0" max="1025" min="4" style="3" width="11.52"/>
  </cols>
  <sheetData>
    <row r="1" customFormat="false" ht="12.8" hidden="false" customHeight="false" outlineLevel="0" collapsed="false">
      <c r="A1" s="1" t="s">
        <v>0</v>
      </c>
      <c r="B1" s="1" t="s">
        <v>1</v>
      </c>
      <c r="C1" s="2" t="s">
        <v>2</v>
      </c>
    </row>
    <row r="2" customFormat="false" ht="12.8" hidden="false" customHeight="false" outlineLevel="0" collapsed="false">
      <c r="A2" s="1" t="s">
        <v>3</v>
      </c>
      <c r="B2" s="1" t="n">
        <v>9</v>
      </c>
      <c r="C2" s="2" t="s">
        <v>4</v>
      </c>
    </row>
    <row r="3" customFormat="false" ht="12.8" hidden="false" customHeight="false" outlineLevel="0" collapsed="false">
      <c r="A3" s="1" t="s">
        <v>5</v>
      </c>
      <c r="B3" s="1" t="n">
        <v>2019</v>
      </c>
      <c r="C3" s="2" t="s">
        <v>6</v>
      </c>
    </row>
    <row r="4" customFormat="false" ht="12.8" hidden="false" customHeight="false" outlineLevel="0" collapsed="false">
      <c r="A4" s="1" t="s">
        <v>7</v>
      </c>
      <c r="B4" s="1" t="s">
        <v>8</v>
      </c>
      <c r="C4" s="2" t="s">
        <v>9</v>
      </c>
    </row>
    <row r="5" customFormat="false" ht="12.8" hidden="false" customHeight="false" outlineLevel="0" collapsed="false">
      <c r="A5" s="1" t="s">
        <v>10</v>
      </c>
      <c r="B5" s="1" t="s">
        <v>11</v>
      </c>
      <c r="C5" s="2" t="s">
        <v>12</v>
      </c>
    </row>
    <row r="6" customFormat="false" ht="12.8" hidden="false" customHeight="false" outlineLevel="0" collapsed="false">
      <c r="A6" s="1" t="s">
        <v>13</v>
      </c>
      <c r="B6" s="1" t="s">
        <v>14</v>
      </c>
      <c r="C6" s="2" t="s">
        <v>15</v>
      </c>
    </row>
    <row r="7" customFormat="false" ht="12.8" hidden="false" customHeight="false" outlineLevel="0" collapsed="false">
      <c r="A7" s="1" t="s">
        <v>16</v>
      </c>
      <c r="B7" s="1" t="n">
        <v>295</v>
      </c>
      <c r="C7" s="2" t="s">
        <v>17</v>
      </c>
    </row>
    <row r="8" customFormat="false" ht="12.8" hidden="false" customHeight="false" outlineLevel="0" collapsed="false">
      <c r="A8" s="1" t="s">
        <v>18</v>
      </c>
      <c r="B8" s="1" t="s">
        <v>19</v>
      </c>
      <c r="C8" s="2" t="s">
        <v>20</v>
      </c>
    </row>
    <row r="9" customFormat="false" ht="12.8" hidden="false" customHeight="false" outlineLevel="0" collapsed="false">
      <c r="A9" s="1" t="s">
        <v>21</v>
      </c>
      <c r="B9" s="1" t="s">
        <v>22</v>
      </c>
      <c r="C9" s="2" t="s">
        <v>23</v>
      </c>
    </row>
    <row r="10" customFormat="false" ht="12.8" hidden="false" customHeight="false" outlineLevel="0" collapsed="false">
      <c r="A10" s="1" t="s">
        <v>24</v>
      </c>
      <c r="B10" s="1" t="s">
        <v>25</v>
      </c>
      <c r="C10" s="2" t="s">
        <v>15</v>
      </c>
    </row>
    <row r="11" customFormat="false" ht="12.8" hidden="false" customHeight="false" outlineLevel="0" collapsed="false">
      <c r="A11" s="1" t="s">
        <v>26</v>
      </c>
      <c r="B11" s="1" t="n">
        <v>1110</v>
      </c>
      <c r="C11" s="2" t="s">
        <v>27</v>
      </c>
    </row>
    <row r="12" customFormat="false" ht="12.8" hidden="false" customHeight="false" outlineLevel="0" collapsed="false">
      <c r="A12" s="1" t="s">
        <v>28</v>
      </c>
      <c r="B12" s="1" t="n">
        <v>1480</v>
      </c>
      <c r="C12" s="2" t="s">
        <v>29</v>
      </c>
    </row>
    <row r="13" customFormat="false" ht="12.8" hidden="false" customHeight="false" outlineLevel="0" collapsed="false">
      <c r="A13" s="1" t="s">
        <v>30</v>
      </c>
      <c r="B13" s="1" t="s">
        <v>31</v>
      </c>
      <c r="C13" s="2" t="s">
        <v>32</v>
      </c>
    </row>
    <row r="14" customFormat="false" ht="12.8" hidden="false" customHeight="false" outlineLevel="0" collapsed="false">
      <c r="A14" s="1" t="s">
        <v>33</v>
      </c>
      <c r="B14" s="1" t="s">
        <v>34</v>
      </c>
      <c r="C14" s="2" t="s">
        <v>35</v>
      </c>
    </row>
    <row r="15" customFormat="false" ht="12.8" hidden="false" customHeight="false" outlineLevel="0" collapsed="false">
      <c r="A15" s="1" t="s">
        <v>36</v>
      </c>
      <c r="C15" s="2" t="s">
        <v>37</v>
      </c>
    </row>
    <row r="16" customFormat="false" ht="12.8" hidden="false" customHeight="false" outlineLevel="0" collapsed="false">
      <c r="A16" s="1" t="s">
        <v>38</v>
      </c>
      <c r="B16" s="1" t="s">
        <v>39</v>
      </c>
      <c r="C16" s="2" t="s">
        <v>35</v>
      </c>
    </row>
    <row r="17" customFormat="false" ht="12.8" hidden="false" customHeight="false" outlineLevel="0" collapsed="false">
      <c r="A17" s="1" t="s">
        <v>40</v>
      </c>
      <c r="C17" s="2" t="s">
        <v>41</v>
      </c>
    </row>
    <row r="18" customFormat="false" ht="12.8" hidden="false" customHeight="false" outlineLevel="0" collapsed="false">
      <c r="A18" s="1" t="s">
        <v>42</v>
      </c>
      <c r="C18" s="2" t="s">
        <v>41</v>
      </c>
    </row>
    <row r="19" customFormat="false" ht="12.8" hidden="false" customHeight="false" outlineLevel="0" collapsed="false">
      <c r="A19" s="1" t="s">
        <v>43</v>
      </c>
      <c r="B19" s="1" t="s">
        <v>44</v>
      </c>
      <c r="C19" s="2" t="s">
        <v>45</v>
      </c>
    </row>
    <row r="20" customFormat="false" ht="12.8" hidden="false" customHeight="false" outlineLevel="0" collapsed="false">
      <c r="A20" s="1" t="s">
        <v>46</v>
      </c>
      <c r="B20" s="1" t="n">
        <v>2020</v>
      </c>
      <c r="C20" s="2" t="s">
        <v>47</v>
      </c>
    </row>
    <row r="21" customFormat="false" ht="12.8" hidden="false" customHeight="false" outlineLevel="0" collapsed="false">
      <c r="A21" s="1" t="s">
        <v>48</v>
      </c>
      <c r="B21" s="1" t="n">
        <v>44.404</v>
      </c>
      <c r="C21" s="2" t="s">
        <v>49</v>
      </c>
    </row>
    <row r="22" customFormat="false" ht="12.8" hidden="false" customHeight="false" outlineLevel="0" collapsed="false">
      <c r="A22" s="1" t="s">
        <v>50</v>
      </c>
      <c r="B22" s="1" t="n">
        <v>-72.52</v>
      </c>
      <c r="C22" s="2" t="s">
        <v>49</v>
      </c>
    </row>
    <row r="23" customFormat="false" ht="12.8" hidden="false" customHeight="false" outlineLevel="0" collapsed="false">
      <c r="A23" s="1" t="s">
        <v>51</v>
      </c>
      <c r="B23" s="1" t="n">
        <v>10</v>
      </c>
      <c r="C23" s="2" t="s">
        <v>52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RowHeight="12.8" zeroHeight="false" outlineLevelRow="0" outlineLevelCol="0"/>
  <cols>
    <col collapsed="false" customWidth="true" hidden="false" outlineLevel="0" max="4" min="1" style="4" width="15.55"/>
    <col collapsed="false" customWidth="true" hidden="false" outlineLevel="0" max="11" min="5" style="4" width="39.79"/>
    <col collapsed="false" customWidth="true" hidden="false" outlineLevel="0" max="14" min="12" style="4" width="37.48"/>
    <col collapsed="false" customWidth="true" hidden="false" outlineLevel="0" max="15" min="15" style="4" width="25.92"/>
    <col collapsed="false" customWidth="true" hidden="false" outlineLevel="0" max="17" min="16" style="5" width="25.92"/>
    <col collapsed="false" customWidth="true" hidden="false" outlineLevel="0" max="20" min="18" style="6" width="39.79"/>
    <col collapsed="false" customWidth="true" hidden="false" outlineLevel="0" max="26" min="21" style="4" width="39.79"/>
    <col collapsed="false" customWidth="true" hidden="false" outlineLevel="0" max="261" min="27" style="4" width="9.85"/>
    <col collapsed="false" customWidth="true" hidden="false" outlineLevel="0" max="1023" min="262" style="4" width="9"/>
    <col collapsed="false" customWidth="true" hidden="false" outlineLevel="0" max="1025" min="1024" style="0" width="9"/>
  </cols>
  <sheetData>
    <row r="1" s="8" customFormat="true" ht="12.8" hidden="false" customHeight="true" outlineLevel="0" collapsed="false">
      <c r="A1" s="7" t="s">
        <v>53</v>
      </c>
      <c r="B1" s="8" t="s">
        <v>54</v>
      </c>
      <c r="C1" s="9" t="s">
        <v>55</v>
      </c>
      <c r="D1" s="9" t="s">
        <v>56</v>
      </c>
      <c r="E1" s="9" t="s">
        <v>57</v>
      </c>
      <c r="F1" s="9" t="s">
        <v>58</v>
      </c>
      <c r="G1" s="9" t="s">
        <v>59</v>
      </c>
      <c r="H1" s="9" t="s">
        <v>60</v>
      </c>
      <c r="I1" s="8" t="s">
        <v>61</v>
      </c>
      <c r="J1" s="8" t="s">
        <v>62</v>
      </c>
      <c r="K1" s="8" t="s">
        <v>63</v>
      </c>
      <c r="L1" s="8" t="s">
        <v>64</v>
      </c>
      <c r="M1" s="8" t="s">
        <v>65</v>
      </c>
      <c r="N1" s="8" t="s">
        <v>66</v>
      </c>
      <c r="O1" s="9" t="s">
        <v>67</v>
      </c>
      <c r="P1" s="7" t="s">
        <v>68</v>
      </c>
      <c r="Q1" s="7" t="s">
        <v>69</v>
      </c>
      <c r="R1" s="10" t="s">
        <v>70</v>
      </c>
      <c r="S1" s="10" t="s">
        <v>71</v>
      </c>
      <c r="T1" s="10" t="s">
        <v>56</v>
      </c>
      <c r="AMJ1" s="0"/>
    </row>
    <row r="2" customFormat="false" ht="15.1" hidden="false" customHeight="true" outlineLevel="0" collapsed="false">
      <c r="A2" s="4" t="n">
        <v>1</v>
      </c>
      <c r="B2" s="4" t="s">
        <v>72</v>
      </c>
      <c r="C2" s="4" t="n">
        <v>1</v>
      </c>
      <c r="D2" s="4" t="n">
        <v>1</v>
      </c>
      <c r="E2" s="4" t="s">
        <v>73</v>
      </c>
      <c r="F2" s="4" t="s">
        <v>74</v>
      </c>
      <c r="G2" s="4" t="s">
        <v>75</v>
      </c>
      <c r="H2" s="4" t="s">
        <v>76</v>
      </c>
      <c r="I2" s="4" t="s">
        <v>77</v>
      </c>
      <c r="J2" s="4" t="n">
        <v>2023</v>
      </c>
      <c r="K2" s="4" t="s">
        <v>78</v>
      </c>
      <c r="L2" s="0" t="s">
        <v>79</v>
      </c>
      <c r="M2" s="4" t="s">
        <v>80</v>
      </c>
      <c r="P2" s="5" t="n">
        <v>1</v>
      </c>
      <c r="Q2" s="5" t="n">
        <v>1</v>
      </c>
      <c r="R2" s="6" t="str">
        <f aca="false">IF($C2&gt;0,VLOOKUP($C2,codes!$D$18:$E$40,2),"")</f>
        <v>Northern hardwood</v>
      </c>
      <c r="S2" s="6" t="str">
        <f aca="false">IF($C2&gt;0,VLOOKUP($C2,codes!$D$18:$F$40,3),"")</f>
        <v>maple-beech-birch</v>
      </c>
      <c r="T2" s="6" t="str">
        <f aca="false">IF($D2&gt;0,VLOOKUP($D2,codes!$A$29:$B$31,2),"")</f>
        <v>Even-aged</v>
      </c>
    </row>
    <row r="3" customFormat="false" ht="15.1" hidden="false" customHeight="true" outlineLevel="0" collapsed="false">
      <c r="A3" s="4" t="n">
        <v>2</v>
      </c>
      <c r="B3" s="4" t="s">
        <v>72</v>
      </c>
      <c r="C3" s="4" t="n">
        <v>6</v>
      </c>
      <c r="D3" s="4" t="n">
        <v>2</v>
      </c>
      <c r="E3" s="4" t="s">
        <v>81</v>
      </c>
      <c r="F3" s="4" t="s">
        <v>82</v>
      </c>
      <c r="G3" s="4" t="s">
        <v>83</v>
      </c>
      <c r="H3" s="4" t="s">
        <v>84</v>
      </c>
      <c r="L3" s="0"/>
      <c r="P3" s="5" t="n">
        <v>1</v>
      </c>
      <c r="Q3" s="5" t="n">
        <v>1</v>
      </c>
      <c r="R3" s="6" t="str">
        <f aca="false">IF($C3&gt;0,VLOOKUP($C3,codes!$D$18:$E$40,2),"")</f>
        <v>White pine</v>
      </c>
      <c r="S3" s="6" t="str">
        <f aca="false">IF($C3&gt;0,VLOOKUP($C3,codes!$D$18:$F$40,3),"")</f>
        <v>white pine</v>
      </c>
      <c r="T3" s="6" t="str">
        <f aca="false">IF($D3&gt;0,VLOOKUP($D3,codes!$A$29:$B$31,2),"")</f>
        <v>Two-aged</v>
      </c>
    </row>
    <row r="4" customFormat="false" ht="15.1" hidden="false" customHeight="true" outlineLevel="0" collapsed="false">
      <c r="A4" s="4" t="n">
        <v>3</v>
      </c>
      <c r="B4" s="4" t="s">
        <v>72</v>
      </c>
      <c r="C4" s="4" t="n">
        <v>2</v>
      </c>
      <c r="D4" s="4" t="n">
        <v>3</v>
      </c>
      <c r="E4" s="4" t="s">
        <v>85</v>
      </c>
      <c r="F4" s="4" t="s">
        <v>86</v>
      </c>
      <c r="G4" s="4" t="s">
        <v>87</v>
      </c>
      <c r="H4" s="4" t="s">
        <v>88</v>
      </c>
      <c r="I4" s="4" t="s">
        <v>89</v>
      </c>
      <c r="J4" s="4" t="n">
        <v>2023</v>
      </c>
      <c r="K4" s="4" t="s">
        <v>78</v>
      </c>
      <c r="L4" s="0"/>
      <c r="M4" s="4" t="s">
        <v>80</v>
      </c>
      <c r="P4" s="5" t="n">
        <v>1</v>
      </c>
      <c r="Q4" s="5" t="n">
        <v>1</v>
      </c>
      <c r="R4" s="6" t="str">
        <f aca="false">IF($C4&gt;0,VLOOKUP($C4,codes!$D$18:$E$40,2),"")</f>
        <v>Mixedwood</v>
      </c>
      <c r="S4" s="6" t="str">
        <f aca="false">IF($C4&gt;0,VLOOKUP($C4,codes!$D$18:$F$40,3),"")</f>
        <v>maple-beech-birch</v>
      </c>
      <c r="T4" s="6" t="str">
        <f aca="false">IF($D4&gt;0,VLOOKUP($D4,codes!$A$29:$B$31,2),"")</f>
        <v>Uneven-aged</v>
      </c>
    </row>
    <row r="5" customFormat="false" ht="15.1" hidden="false" customHeight="true" outlineLevel="0" collapsed="false">
      <c r="A5" s="4" t="n">
        <v>4</v>
      </c>
      <c r="B5" s="4" t="s">
        <v>72</v>
      </c>
      <c r="C5" s="4" t="n">
        <v>2</v>
      </c>
      <c r="D5" s="4" t="n">
        <v>1</v>
      </c>
      <c r="E5" s="4" t="s">
        <v>90</v>
      </c>
      <c r="F5" s="4" t="s">
        <v>91</v>
      </c>
      <c r="G5" s="4" t="s">
        <v>92</v>
      </c>
      <c r="H5" s="4" t="s">
        <v>93</v>
      </c>
      <c r="I5" s="4" t="s">
        <v>94</v>
      </c>
      <c r="J5" s="4" t="n">
        <v>2022</v>
      </c>
      <c r="K5" s="4" t="s">
        <v>95</v>
      </c>
      <c r="L5" s="0"/>
      <c r="M5" s="4" t="s">
        <v>96</v>
      </c>
      <c r="N5" s="4" t="s">
        <v>97</v>
      </c>
      <c r="P5" s="5" t="n">
        <v>1</v>
      </c>
      <c r="Q5" s="5" t="n">
        <v>1</v>
      </c>
      <c r="R5" s="6" t="str">
        <f aca="false">IF($C5&gt;0,VLOOKUP($C5,codes!$D$18:$E$40,2),"")</f>
        <v>Mixedwood</v>
      </c>
      <c r="S5" s="6" t="str">
        <f aca="false">IF($C5&gt;0,VLOOKUP($C5,codes!$D$18:$F$40,3),"")</f>
        <v>maple-beech-birch</v>
      </c>
      <c r="T5" s="6" t="str">
        <f aca="false">IF($D5&gt;0,VLOOKUP($D5,codes!$A$29:$B$31,2),"")</f>
        <v>Even-aged</v>
      </c>
    </row>
    <row r="6" customFormat="false" ht="15.1" hidden="false" customHeight="true" outlineLevel="0" collapsed="false">
      <c r="A6" s="4" t="n">
        <v>5</v>
      </c>
      <c r="B6" s="4" t="s">
        <v>98</v>
      </c>
      <c r="C6" s="4" t="n">
        <v>3</v>
      </c>
      <c r="D6" s="4" t="n">
        <v>2</v>
      </c>
      <c r="E6" s="4" t="s">
        <v>99</v>
      </c>
      <c r="F6" s="4" t="s">
        <v>100</v>
      </c>
      <c r="G6" s="4" t="s">
        <v>101</v>
      </c>
      <c r="H6" s="4" t="s">
        <v>102</v>
      </c>
      <c r="I6" s="4" t="s">
        <v>103</v>
      </c>
      <c r="J6" s="4" t="n">
        <v>2023</v>
      </c>
      <c r="K6" s="4" t="s">
        <v>104</v>
      </c>
      <c r="L6" s="0"/>
      <c r="M6" s="4" t="s">
        <v>105</v>
      </c>
      <c r="P6" s="5" t="n">
        <v>1</v>
      </c>
      <c r="Q6" s="5" t="n">
        <v>1</v>
      </c>
      <c r="R6" s="6" t="str">
        <f aca="false">IF($C6&gt;0,VLOOKUP($C6,codes!$D$18:$E$40,2),"")</f>
        <v>Pine-hardwood</v>
      </c>
      <c r="S6" s="6" t="str">
        <f aca="false">IF($C6&gt;0,VLOOKUP($C6,codes!$D$18:$F$40,3),"")</f>
        <v>pine-hardwood</v>
      </c>
      <c r="T6" s="6" t="str">
        <f aca="false">IF($D6&gt;0,VLOOKUP($D6,codes!$A$29:$B$31,2),"")</f>
        <v>Two-aged</v>
      </c>
    </row>
    <row r="7" customFormat="false" ht="15.1" hidden="false" customHeight="true" outlineLevel="0" collapsed="false">
      <c r="A7" s="4" t="n">
        <v>6</v>
      </c>
      <c r="B7" s="4" t="s">
        <v>72</v>
      </c>
      <c r="C7" s="4" t="n">
        <v>1</v>
      </c>
      <c r="D7" s="4" t="n">
        <v>1</v>
      </c>
      <c r="E7" s="4" t="s">
        <v>106</v>
      </c>
      <c r="F7" s="4" t="s">
        <v>107</v>
      </c>
      <c r="G7" s="4" t="s">
        <v>108</v>
      </c>
      <c r="H7" s="4" t="s">
        <v>109</v>
      </c>
      <c r="I7" s="4" t="s">
        <v>110</v>
      </c>
      <c r="J7" s="4" t="n">
        <v>2023</v>
      </c>
      <c r="K7" s="4" t="s">
        <v>78</v>
      </c>
      <c r="L7" s="0"/>
      <c r="M7" s="4" t="s">
        <v>80</v>
      </c>
      <c r="P7" s="5" t="n">
        <v>1</v>
      </c>
      <c r="Q7" s="5" t="n">
        <v>1</v>
      </c>
      <c r="R7" s="6" t="str">
        <f aca="false">IF($C7&gt;0,VLOOKUP($C7,codes!$D$18:$E$40,2),"")</f>
        <v>Northern hardwood</v>
      </c>
      <c r="S7" s="6" t="str">
        <f aca="false">IF($C7&gt;0,VLOOKUP($C7,codes!$D$18:$F$40,3),"")</f>
        <v>maple-beech-birch</v>
      </c>
      <c r="T7" s="6" t="str">
        <f aca="false">IF($D7&gt;0,VLOOKUP($D7,codes!$A$29:$B$31,2),"")</f>
        <v>Even-aged</v>
      </c>
    </row>
    <row r="8" customFormat="false" ht="15.1" hidden="false" customHeight="true" outlineLevel="0" collapsed="false">
      <c r="A8" s="4" t="n">
        <v>7</v>
      </c>
      <c r="B8" s="4" t="s">
        <v>72</v>
      </c>
      <c r="C8" s="4" t="n">
        <v>2</v>
      </c>
      <c r="D8" s="4" t="n">
        <v>2</v>
      </c>
      <c r="E8" s="4" t="s">
        <v>111</v>
      </c>
      <c r="F8" s="4" t="s">
        <v>112</v>
      </c>
      <c r="G8" s="4" t="s">
        <v>113</v>
      </c>
      <c r="H8" s="4" t="s">
        <v>114</v>
      </c>
      <c r="I8" s="4" t="s">
        <v>103</v>
      </c>
      <c r="J8" s="4" t="n">
        <v>2023</v>
      </c>
      <c r="K8" s="4" t="s">
        <v>104</v>
      </c>
      <c r="L8" s="0"/>
      <c r="M8" s="4" t="s">
        <v>105</v>
      </c>
      <c r="P8" s="5" t="n">
        <v>1</v>
      </c>
      <c r="Q8" s="5" t="n">
        <v>1</v>
      </c>
      <c r="R8" s="6" t="str">
        <f aca="false">IF($C8&gt;0,VLOOKUP($C8,codes!$D$18:$E$40,2),"")</f>
        <v>Mixedwood</v>
      </c>
      <c r="S8" s="6" t="str">
        <f aca="false">IF($C8&gt;0,VLOOKUP($C8,codes!$D$18:$F$40,3),"")</f>
        <v>maple-beech-birch</v>
      </c>
      <c r="T8" s="6" t="str">
        <f aca="false">IF($D8&gt;0,VLOOKUP($D8,codes!$A$29:$B$31,2),"")</f>
        <v>Two-aged</v>
      </c>
    </row>
    <row r="9" customFormat="false" ht="15.1" hidden="false" customHeight="true" outlineLevel="0" collapsed="false">
      <c r="R9" s="6" t="str">
        <f aca="false">IF($C9&gt;0,VLOOKUP($C9,codes!$D$18:$E$40,2),"")</f>
        <v/>
      </c>
      <c r="S9" s="6" t="str">
        <f aca="false">IF($C9&gt;0,VLOOKUP($C9,codes!$D$18:$F$40,3),"")</f>
        <v/>
      </c>
      <c r="T9" s="6" t="str">
        <f aca="false">IF($D9&gt;0,VLOOKUP($D9,codes!$A$29:$B$31,2),"")</f>
        <v/>
      </c>
    </row>
    <row r="10" customFormat="false" ht="15.1" hidden="false" customHeight="true" outlineLevel="0" collapsed="false">
      <c r="R10" s="6" t="str">
        <f aca="false">IF($C10&gt;0,VLOOKUP($C10,codes!$D$18:$E$40,2),"")</f>
        <v/>
      </c>
      <c r="S10" s="6" t="str">
        <f aca="false">IF($C10&gt;0,VLOOKUP($C10,codes!$D$18:$F$40,3),"")</f>
        <v/>
      </c>
      <c r="T10" s="6" t="str">
        <f aca="false">IF($D10&gt;0,VLOOKUP($D10,codes!$A$29:$B$31,2),"")</f>
        <v/>
      </c>
    </row>
    <row r="11" customFormat="false" ht="15.1" hidden="false" customHeight="true" outlineLevel="0" collapsed="false">
      <c r="R11" s="6" t="str">
        <f aca="false">IF($C11&gt;0,VLOOKUP($C11,codes!$D$18:$E$40,2),"")</f>
        <v/>
      </c>
      <c r="S11" s="6" t="str">
        <f aca="false">IF($C11&gt;0,VLOOKUP($C11,codes!$D$18:$F$40,3),"")</f>
        <v/>
      </c>
      <c r="T11" s="6" t="str">
        <f aca="false">IF($D11&gt;0,VLOOKUP($D11,codes!$A$29:$B$31,2),"")</f>
        <v/>
      </c>
    </row>
    <row r="12" customFormat="false" ht="15.1" hidden="false" customHeight="true" outlineLevel="0" collapsed="false">
      <c r="R12" s="6" t="str">
        <f aca="false">IF($C12&gt;0,VLOOKUP($C12,codes!$D$18:$E$40,2),"")</f>
        <v/>
      </c>
      <c r="S12" s="6" t="str">
        <f aca="false">IF($C12&gt;0,VLOOKUP($C12,codes!$D$18:$F$40,3),"")</f>
        <v/>
      </c>
      <c r="T12" s="6" t="str">
        <f aca="false">IF($D12&gt;0,VLOOKUP($D12,codes!$A$29:$B$31,2),"")</f>
        <v/>
      </c>
    </row>
    <row r="13" customFormat="false" ht="15.1" hidden="false" customHeight="true" outlineLevel="0" collapsed="false">
      <c r="R13" s="6" t="str">
        <f aca="false">IF($C13&gt;0,VLOOKUP($C13,codes!$D$18:$E$40,2),"")</f>
        <v/>
      </c>
      <c r="S13" s="6" t="str">
        <f aca="false">IF($C13&gt;0,VLOOKUP($C13,codes!$D$18:$F$40,3),"")</f>
        <v/>
      </c>
      <c r="T13" s="6" t="str">
        <f aca="false">IF($D13&gt;0,VLOOKUP($D13,codes!$A$29:$B$31,2),"")</f>
        <v/>
      </c>
    </row>
    <row r="14" customFormat="false" ht="15.1" hidden="false" customHeight="true" outlineLevel="0" collapsed="false">
      <c r="R14" s="6" t="str">
        <f aca="false">IF($C14&gt;0,VLOOKUP($C14,codes!$D$18:$E$40,2),"")</f>
        <v/>
      </c>
      <c r="S14" s="6" t="str">
        <f aca="false">IF($C14&gt;0,VLOOKUP($C14,codes!$D$18:$F$40,3),"")</f>
        <v/>
      </c>
      <c r="T14" s="6" t="str">
        <f aca="false">IF($D14&gt;0,VLOOKUP($D14,codes!$A$29:$B$31,2),"")</f>
        <v/>
      </c>
    </row>
    <row r="15" customFormat="false" ht="15.1" hidden="false" customHeight="true" outlineLevel="0" collapsed="false">
      <c r="R15" s="6" t="str">
        <f aca="false">IF($C15&gt;0,VLOOKUP($C15,codes!$D$18:$E$40,2),"")</f>
        <v/>
      </c>
      <c r="S15" s="6" t="str">
        <f aca="false">IF($C15&gt;0,VLOOKUP($C15,codes!$D$18:$F$40,3),"")</f>
        <v/>
      </c>
      <c r="T15" s="6" t="str">
        <f aca="false">IF($D15&gt;0,VLOOKUP($D15,codes!$A$29:$B$31,2),"")</f>
        <v/>
      </c>
    </row>
    <row r="16" customFormat="false" ht="15.1" hidden="false" customHeight="true" outlineLevel="0" collapsed="false">
      <c r="R16" s="6" t="str">
        <f aca="false">IF($C16&gt;0,VLOOKUP($C16,codes!$D$18:$E$40,2),"")</f>
        <v/>
      </c>
      <c r="S16" s="6" t="str">
        <f aca="false">IF($C16&gt;0,VLOOKUP($C16,codes!$D$18:$F$40,3),"")</f>
        <v/>
      </c>
      <c r="T16" s="6" t="str">
        <f aca="false">IF($D16&gt;0,VLOOKUP($D16,codes!$A$29:$B$31,2),"")</f>
        <v/>
      </c>
    </row>
    <row r="17" customFormat="false" ht="15.1" hidden="false" customHeight="true" outlineLevel="0" collapsed="false">
      <c r="R17" s="6" t="str">
        <f aca="false">IF($C17&gt;0,VLOOKUP($C17,codes!$D$18:$E$40,2),"")</f>
        <v/>
      </c>
      <c r="S17" s="6" t="str">
        <f aca="false">IF($C17&gt;0,VLOOKUP($C17,codes!$D$18:$F$40,3),"")</f>
        <v/>
      </c>
      <c r="T17" s="6" t="str">
        <f aca="false">IF($D17&gt;0,VLOOKUP($D17,codes!$A$29:$B$31,2),"")</f>
        <v/>
      </c>
    </row>
    <row r="18" customFormat="false" ht="15.1" hidden="false" customHeight="true" outlineLevel="0" collapsed="false">
      <c r="R18" s="6" t="str">
        <f aca="false">IF($C18&gt;0,VLOOKUP($C18,codes!$D$18:$E$40,2),"")</f>
        <v/>
      </c>
      <c r="S18" s="6" t="str">
        <f aca="false">IF($C18&gt;0,VLOOKUP($C18,codes!$D$18:$F$40,3),"")</f>
        <v/>
      </c>
      <c r="T18" s="6" t="str">
        <f aca="false">IF($D18&gt;0,VLOOKUP($D18,codes!$A$29:$B$31,2),"")</f>
        <v/>
      </c>
    </row>
    <row r="19" customFormat="false" ht="15.1" hidden="false" customHeight="true" outlineLevel="0" collapsed="false">
      <c r="R19" s="6" t="str">
        <f aca="false">IF($C19&gt;0,VLOOKUP($C19,codes!$D$18:$E$40,2),"")</f>
        <v/>
      </c>
      <c r="S19" s="6" t="str">
        <f aca="false">IF($C19&gt;0,VLOOKUP($C19,codes!$D$18:$F$40,3),"")</f>
        <v/>
      </c>
      <c r="T19" s="6" t="str">
        <f aca="false">IF($D19&gt;0,VLOOKUP($D19,codes!$A$29:$B$31,2),"")</f>
        <v/>
      </c>
    </row>
    <row r="20" customFormat="false" ht="15.1" hidden="false" customHeight="true" outlineLevel="0" collapsed="false">
      <c r="R20" s="6" t="str">
        <f aca="false">IF($C20&gt;0,VLOOKUP($C20,codes!$D$18:$E$40,2),"")</f>
        <v/>
      </c>
      <c r="S20" s="6" t="str">
        <f aca="false">IF($C20&gt;0,VLOOKUP($C20,codes!$D$18:$F$40,3),"")</f>
        <v/>
      </c>
      <c r="T20" s="6" t="str">
        <f aca="false">IF($D20&gt;0,VLOOKUP($D20,codes!$A$29:$B$31,2),"")</f>
        <v/>
      </c>
    </row>
    <row r="21" customFormat="false" ht="15.1" hidden="false" customHeight="true" outlineLevel="0" collapsed="false">
      <c r="R21" s="6" t="str">
        <f aca="false">IF($C21&gt;0,VLOOKUP($C21,codes!$D$18:$E$40,2),"")</f>
        <v/>
      </c>
      <c r="S21" s="6" t="str">
        <f aca="false">IF($C21&gt;0,VLOOKUP($C21,codes!$D$18:$F$40,3),"")</f>
        <v/>
      </c>
      <c r="T21" s="6" t="str">
        <f aca="false">IF($D21&gt;0,VLOOKUP($D21,codes!$A$29:$B$31,2),"")</f>
        <v/>
      </c>
    </row>
    <row r="22" customFormat="false" ht="15.1" hidden="false" customHeight="true" outlineLevel="0" collapsed="false">
      <c r="R22" s="6" t="str">
        <f aca="false">IF($C22&gt;0,VLOOKUP($C22,codes!$D$18:$E$40,2),"")</f>
        <v/>
      </c>
      <c r="S22" s="6" t="str">
        <f aca="false">IF($C22&gt;0,VLOOKUP($C22,codes!$D$18:$F$40,3),"")</f>
        <v/>
      </c>
      <c r="T22" s="6" t="str">
        <f aca="false">IF($D22&gt;0,VLOOKUP($D22,codes!$A$29:$B$31,2),"")</f>
        <v/>
      </c>
    </row>
    <row r="23" customFormat="false" ht="15.1" hidden="false" customHeight="true" outlineLevel="0" collapsed="false">
      <c r="R23" s="6" t="str">
        <f aca="false">IF($C23&gt;0,VLOOKUP($C23,codes!$D$18:$E$40,2),"")</f>
        <v/>
      </c>
      <c r="S23" s="6" t="str">
        <f aca="false">IF($C23&gt;0,VLOOKUP($C23,codes!$D$18:$F$40,3),"")</f>
        <v/>
      </c>
      <c r="T23" s="6" t="str">
        <f aca="false">IF($D23&gt;0,VLOOKUP($D23,codes!$A$29:$B$31,2),"")</f>
        <v/>
      </c>
    </row>
    <row r="24" customFormat="false" ht="15.1" hidden="false" customHeight="true" outlineLevel="0" collapsed="false">
      <c r="R24" s="6" t="str">
        <f aca="false">IF($C24&gt;0,VLOOKUP($C24,codes!$D$18:$E$40,2),"")</f>
        <v/>
      </c>
      <c r="S24" s="6" t="str">
        <f aca="false">IF($C24&gt;0,VLOOKUP($C24,codes!$D$18:$F$40,3),"")</f>
        <v/>
      </c>
      <c r="T24" s="6" t="str">
        <f aca="false">IF($D24&gt;0,VLOOKUP($D24,codes!$A$29:$B$31,2),"")</f>
        <v/>
      </c>
    </row>
    <row r="25" customFormat="false" ht="15.1" hidden="false" customHeight="true" outlineLevel="0" collapsed="false">
      <c r="R25" s="6" t="str">
        <f aca="false">IF($C25&gt;0,VLOOKUP($C25,codes!$D$18:$E$40,2),"")</f>
        <v/>
      </c>
      <c r="S25" s="6" t="str">
        <f aca="false">IF($C25&gt;0,VLOOKUP($C25,codes!$D$18:$F$40,3),"")</f>
        <v/>
      </c>
      <c r="T25" s="6" t="str">
        <f aca="false">IF($D25&gt;0,VLOOKUP($D25,codes!$A$29:$B$31,2),"")</f>
        <v/>
      </c>
    </row>
    <row r="26" customFormat="false" ht="15.1" hidden="false" customHeight="true" outlineLevel="0" collapsed="false">
      <c r="R26" s="6" t="str">
        <f aca="false">IF($C26&gt;0,VLOOKUP($C26,codes!$D$18:$E$40,2),"")</f>
        <v/>
      </c>
      <c r="S26" s="6" t="str">
        <f aca="false">IF($C26&gt;0,VLOOKUP($C26,codes!$D$18:$F$40,3),"")</f>
        <v/>
      </c>
      <c r="T26" s="6" t="str">
        <f aca="false">IF($D26&gt;0,VLOOKUP($D26,codes!$A$29:$B$31,2),"")</f>
        <v/>
      </c>
    </row>
    <row r="27" customFormat="false" ht="15.1" hidden="false" customHeight="true" outlineLevel="0" collapsed="false">
      <c r="R27" s="6" t="str">
        <f aca="false">IF($C27&gt;0,VLOOKUP($C27,codes!$D$18:$E$40,2),"")</f>
        <v/>
      </c>
      <c r="S27" s="6" t="str">
        <f aca="false">IF($C27&gt;0,VLOOKUP($C27,codes!$D$18:$F$40,3),"")</f>
        <v/>
      </c>
      <c r="T27" s="6" t="str">
        <f aca="false">IF($D27&gt;0,VLOOKUP($D27,codes!$A$29:$B$31,2),"")</f>
        <v/>
      </c>
    </row>
    <row r="28" customFormat="false" ht="15.1" hidden="false" customHeight="true" outlineLevel="0" collapsed="false">
      <c r="R28" s="6" t="str">
        <f aca="false">IF($C28&gt;0,VLOOKUP($C28,codes!$D$18:$E$40,2),"")</f>
        <v/>
      </c>
      <c r="S28" s="6" t="str">
        <f aca="false">IF($C28&gt;0,VLOOKUP($C28,codes!$D$18:$F$40,3),"")</f>
        <v/>
      </c>
      <c r="T28" s="6" t="str">
        <f aca="false">IF($D28&gt;0,VLOOKUP($D28,codes!$A$29:$B$31,2),"")</f>
        <v/>
      </c>
    </row>
    <row r="29" customFormat="false" ht="15.1" hidden="false" customHeight="true" outlineLevel="0" collapsed="false">
      <c r="R29" s="6" t="str">
        <f aca="false">IF($C29&gt;0,VLOOKUP($C29,codes!$D$18:$E$40,2),"")</f>
        <v/>
      </c>
      <c r="S29" s="6" t="str">
        <f aca="false">IF($C29&gt;0,VLOOKUP($C29,codes!$D$18:$F$40,3),"")</f>
        <v/>
      </c>
      <c r="T29" s="6" t="str">
        <f aca="false">IF($D29&gt;0,VLOOKUP($D29,codes!$A$29:$B$31,2),"")</f>
        <v/>
      </c>
    </row>
    <row r="30" customFormat="false" ht="15.1" hidden="false" customHeight="true" outlineLevel="0" collapsed="false">
      <c r="R30" s="6" t="str">
        <f aca="false">IF($C30&gt;0,VLOOKUP($C30,codes!$D$18:$E$40,2),"")</f>
        <v/>
      </c>
      <c r="S30" s="6" t="str">
        <f aca="false">IF($C30&gt;0,VLOOKUP($C30,codes!$D$18:$F$40,3),"")</f>
        <v/>
      </c>
      <c r="T30" s="6" t="str">
        <f aca="false">IF($D30&gt;0,VLOOKUP($D30,codes!$A$29:$B$31,2),"")</f>
        <v/>
      </c>
    </row>
    <row r="31" customFormat="false" ht="15.1" hidden="false" customHeight="true" outlineLevel="0" collapsed="false">
      <c r="R31" s="6" t="str">
        <f aca="false">IF($C31&gt;0,VLOOKUP($C31,codes!$D$18:$E$40,2),"")</f>
        <v/>
      </c>
      <c r="S31" s="6" t="str">
        <f aca="false">IF($C31&gt;0,VLOOKUP($C31,codes!$D$18:$F$40,3),"")</f>
        <v/>
      </c>
      <c r="T31" s="6" t="str">
        <f aca="false">IF($D31&gt;0,VLOOKUP($D31,codes!$A$29:$B$31,2),"")</f>
        <v/>
      </c>
    </row>
    <row r="32" customFormat="false" ht="15.1" hidden="false" customHeight="true" outlineLevel="0" collapsed="false">
      <c r="R32" s="6" t="str">
        <f aca="false">IF($C32&gt;0,VLOOKUP($C32,codes!$D$18:$E$40,2),"")</f>
        <v/>
      </c>
      <c r="S32" s="6" t="str">
        <f aca="false">IF($C32&gt;0,VLOOKUP($C32,codes!$D$18:$F$40,3),"")</f>
        <v/>
      </c>
      <c r="T32" s="6" t="str">
        <f aca="false">IF($D32&gt;0,VLOOKUP($D32,codes!$A$29:$B$31,2),"")</f>
        <v/>
      </c>
    </row>
    <row r="33" customFormat="false" ht="15.1" hidden="false" customHeight="true" outlineLevel="0" collapsed="false">
      <c r="R33" s="6" t="str">
        <f aca="false">IF($C33&gt;0,VLOOKUP($C33,codes!$D$18:$E$40,2),"")</f>
        <v/>
      </c>
      <c r="S33" s="6" t="str">
        <f aca="false">IF($C33&gt;0,VLOOKUP($C33,codes!$D$18:$F$40,3),"")</f>
        <v/>
      </c>
      <c r="T33" s="6" t="str">
        <f aca="false">IF($D33&gt;0,VLOOKUP($D33,codes!$A$29:$B$31,2),"")</f>
        <v/>
      </c>
    </row>
    <row r="34" customFormat="false" ht="15.1" hidden="false" customHeight="true" outlineLevel="0" collapsed="false">
      <c r="R34" s="6" t="str">
        <f aca="false">IF($C34&gt;0,VLOOKUP($C34,codes!$D$18:$E$40,2),"")</f>
        <v/>
      </c>
      <c r="S34" s="6" t="str">
        <f aca="false">IF($C34&gt;0,VLOOKUP($C34,codes!$D$18:$F$40,3),"")</f>
        <v/>
      </c>
      <c r="T34" s="6" t="str">
        <f aca="false">IF($D34&gt;0,VLOOKUP($D34,codes!$A$29:$B$31,2),"")</f>
        <v/>
      </c>
    </row>
    <row r="35" customFormat="false" ht="15.1" hidden="false" customHeight="true" outlineLevel="0" collapsed="false">
      <c r="R35" s="6" t="str">
        <f aca="false">IF($C35&gt;0,VLOOKUP($C35,codes!$D$18:$E$40,2),"")</f>
        <v/>
      </c>
      <c r="S35" s="6" t="str">
        <f aca="false">IF($C35&gt;0,VLOOKUP($C35,codes!$D$18:$F$40,3),"")</f>
        <v/>
      </c>
      <c r="T35" s="6" t="str">
        <f aca="false">IF($D35&gt;0,VLOOKUP($D35,codes!$A$29:$B$31,2),"")</f>
        <v/>
      </c>
    </row>
    <row r="36" customFormat="false" ht="15.1" hidden="false" customHeight="true" outlineLevel="0" collapsed="false">
      <c r="R36" s="6" t="str">
        <f aca="false">IF($C36&gt;0,VLOOKUP($C36,codes!$D$18:$E$40,2),"")</f>
        <v/>
      </c>
      <c r="S36" s="6" t="str">
        <f aca="false">IF($C36&gt;0,VLOOKUP($C36,codes!$D$18:$F$40,3),"")</f>
        <v/>
      </c>
      <c r="T36" s="6" t="str">
        <f aca="false">IF($D36&gt;0,VLOOKUP($D36,codes!$A$29:$B$31,2),"")</f>
        <v/>
      </c>
    </row>
    <row r="37" customFormat="false" ht="15.1" hidden="false" customHeight="true" outlineLevel="0" collapsed="false">
      <c r="R37" s="6" t="str">
        <f aca="false">IF($C37&gt;0,VLOOKUP($C37,codes!$D$18:$E$40,2),"")</f>
        <v/>
      </c>
      <c r="S37" s="6" t="str">
        <f aca="false">IF($C37&gt;0,VLOOKUP($C37,codes!$D$18:$F$40,3),"")</f>
        <v/>
      </c>
      <c r="T37" s="6" t="str">
        <f aca="false">IF($D37&gt;0,VLOOKUP($D37,codes!$A$29:$B$31,2),"")</f>
        <v/>
      </c>
    </row>
    <row r="38" customFormat="false" ht="15.1" hidden="false" customHeight="true" outlineLevel="0" collapsed="false">
      <c r="R38" s="6" t="str">
        <f aca="false">IF($C38&gt;0,VLOOKUP($C38,codes!$D$18:$E$40,2),"")</f>
        <v/>
      </c>
      <c r="S38" s="6" t="str">
        <f aca="false">IF($C38&gt;0,VLOOKUP($C38,codes!$D$18:$F$40,3),"")</f>
        <v/>
      </c>
      <c r="T38" s="6" t="str">
        <f aca="false">IF($D38&gt;0,VLOOKUP($D38,codes!$A$29:$B$31,2),"")</f>
        <v/>
      </c>
    </row>
    <row r="39" customFormat="false" ht="15.1" hidden="false" customHeight="true" outlineLevel="0" collapsed="false">
      <c r="R39" s="6" t="str">
        <f aca="false">IF($C39&gt;0,VLOOKUP($C39,codes!$D$18:$E$40,2),"")</f>
        <v/>
      </c>
      <c r="S39" s="6" t="str">
        <f aca="false">IF($C39&gt;0,VLOOKUP($C39,codes!$D$18:$F$40,3),"")</f>
        <v/>
      </c>
      <c r="T39" s="6" t="str">
        <f aca="false">IF($D39&gt;0,VLOOKUP($D39,codes!$A$29:$B$31,2),"")</f>
        <v/>
      </c>
    </row>
    <row r="40" customFormat="false" ht="15.1" hidden="false" customHeight="true" outlineLevel="0" collapsed="false">
      <c r="R40" s="6" t="str">
        <f aca="false">IF($C40&gt;0,VLOOKUP($C40,codes!$D$18:$E$40,2),"")</f>
        <v/>
      </c>
      <c r="S40" s="6" t="str">
        <f aca="false">IF($C40&gt;0,VLOOKUP($C40,codes!$D$18:$F$40,3),"")</f>
        <v/>
      </c>
      <c r="T40" s="6" t="str">
        <f aca="false">IF($D40&gt;0,VLOOKUP($D40,codes!$A$29:$B$31,2),"")</f>
        <v/>
      </c>
    </row>
    <row r="41" customFormat="false" ht="15.1" hidden="false" customHeight="true" outlineLevel="0" collapsed="false">
      <c r="R41" s="6" t="str">
        <f aca="false">IF($C41&gt;0,VLOOKUP($C41,codes!$D$18:$E$40,2),"")</f>
        <v/>
      </c>
      <c r="S41" s="6" t="str">
        <f aca="false">IF($C41&gt;0,VLOOKUP($C41,codes!$D$18:$F$40,3),"")</f>
        <v/>
      </c>
      <c r="T41" s="6" t="str">
        <f aca="false">IF($D41&gt;0,VLOOKUP($D41,codes!$A$29:$B$31,2),"")</f>
        <v/>
      </c>
    </row>
    <row r="42" customFormat="false" ht="15.1" hidden="false" customHeight="true" outlineLevel="0" collapsed="false">
      <c r="R42" s="6" t="str">
        <f aca="false">IF($C42&gt;0,VLOOKUP($C42,codes!$D$18:$E$40,2),"")</f>
        <v/>
      </c>
      <c r="S42" s="6" t="str">
        <f aca="false">IF($C42&gt;0,VLOOKUP($C42,codes!$D$18:$F$40,3),"")</f>
        <v/>
      </c>
      <c r="T42" s="6" t="str">
        <f aca="false">IF($D42&gt;0,VLOOKUP($D42,codes!$A$29:$B$31,2),"")</f>
        <v/>
      </c>
    </row>
    <row r="43" customFormat="false" ht="15.1" hidden="false" customHeight="true" outlineLevel="0" collapsed="false">
      <c r="R43" s="6" t="str">
        <f aca="false">IF($C43&gt;0,VLOOKUP($C43,codes!$D$18:$E$40,2),"")</f>
        <v/>
      </c>
      <c r="S43" s="6" t="str">
        <f aca="false">IF($C43&gt;0,VLOOKUP($C43,codes!$D$18:$F$40,3),"")</f>
        <v/>
      </c>
      <c r="T43" s="6" t="str">
        <f aca="false">IF($D43&gt;0,VLOOKUP($D43,codes!$A$29:$B$31,2),"")</f>
        <v/>
      </c>
    </row>
    <row r="44" customFormat="false" ht="15.1" hidden="false" customHeight="true" outlineLevel="0" collapsed="false">
      <c r="R44" s="6" t="str">
        <f aca="false">IF($C44&gt;0,VLOOKUP($C44,codes!$D$18:$E$40,2),"")</f>
        <v/>
      </c>
      <c r="S44" s="6" t="str">
        <f aca="false">IF($C44&gt;0,VLOOKUP($C44,codes!$D$18:$F$40,3),"")</f>
        <v/>
      </c>
      <c r="T44" s="6" t="str">
        <f aca="false">IF($D44&gt;0,VLOOKUP($D44,codes!$A$29:$B$31,2),"")</f>
        <v/>
      </c>
    </row>
    <row r="45" customFormat="false" ht="15.1" hidden="false" customHeight="true" outlineLevel="0" collapsed="false">
      <c r="R45" s="6" t="str">
        <f aca="false">IF($C45&gt;0,VLOOKUP($C45,codes!$D$18:$E$40,2),"")</f>
        <v/>
      </c>
      <c r="S45" s="6" t="str">
        <f aca="false">IF($C45&gt;0,VLOOKUP($C45,codes!$D$18:$F$40,3),"")</f>
        <v/>
      </c>
      <c r="T45" s="6" t="str">
        <f aca="false">IF($D45&gt;0,VLOOKUP($D45,codes!$A$29:$B$31,2),"")</f>
        <v/>
      </c>
    </row>
    <row r="46" customFormat="false" ht="15.1" hidden="false" customHeight="true" outlineLevel="0" collapsed="false">
      <c r="R46" s="6" t="str">
        <f aca="false">IF($C46&gt;0,VLOOKUP($C46,codes!$D$18:$E$40,2),"")</f>
        <v/>
      </c>
      <c r="S46" s="6" t="str">
        <f aca="false">IF($C46&gt;0,VLOOKUP($C46,codes!$D$18:$F$40,3),"")</f>
        <v/>
      </c>
      <c r="T46" s="6" t="str">
        <f aca="false">IF($D46&gt;0,VLOOKUP($D46,codes!$A$29:$B$31,2),"")</f>
        <v/>
      </c>
    </row>
    <row r="47" customFormat="false" ht="15.1" hidden="false" customHeight="true" outlineLevel="0" collapsed="false">
      <c r="R47" s="6" t="str">
        <f aca="false">IF($C47&gt;0,VLOOKUP($C47,codes!$D$18:$E$40,2),"")</f>
        <v/>
      </c>
      <c r="S47" s="6" t="str">
        <f aca="false">IF($C47&gt;0,VLOOKUP($C47,codes!$D$18:$F$40,3),"")</f>
        <v/>
      </c>
      <c r="T47" s="6" t="str">
        <f aca="false">IF($D47&gt;0,VLOOKUP($D47,codes!$A$29:$B$31,2),"")</f>
        <v/>
      </c>
    </row>
    <row r="48" customFormat="false" ht="15.1" hidden="false" customHeight="true" outlineLevel="0" collapsed="false">
      <c r="R48" s="6" t="str">
        <f aca="false">IF($C48&gt;0,VLOOKUP($C48,codes!$D$18:$E$40,2),"")</f>
        <v/>
      </c>
      <c r="S48" s="6" t="str">
        <f aca="false">IF($C48&gt;0,VLOOKUP($C48,codes!$D$18:$F$40,3),"")</f>
        <v/>
      </c>
      <c r="T48" s="6" t="str">
        <f aca="false">IF($D48&gt;0,VLOOKUP($D48,codes!$A$29:$B$31,2),"")</f>
        <v/>
      </c>
    </row>
    <row r="49" customFormat="false" ht="15.1" hidden="false" customHeight="true" outlineLevel="0" collapsed="false">
      <c r="R49" s="6" t="str">
        <f aca="false">IF($C49&gt;0,VLOOKUP($C49,codes!$D$18:$E$40,2),"")</f>
        <v/>
      </c>
      <c r="S49" s="6" t="str">
        <f aca="false">IF($C49&gt;0,VLOOKUP($C49,codes!$D$18:$F$40,3),"")</f>
        <v/>
      </c>
      <c r="T49" s="6" t="str">
        <f aca="false">IF($D49&gt;0,VLOOKUP($D49,codes!$A$29:$B$31,2),"")</f>
        <v/>
      </c>
    </row>
    <row r="50" customFormat="false" ht="15.1" hidden="false" customHeight="true" outlineLevel="0" collapsed="false">
      <c r="R50" s="6" t="str">
        <f aca="false">IF($C50&gt;0,VLOOKUP($C50,codes!$D$18:$E$40,2),"")</f>
        <v/>
      </c>
      <c r="S50" s="6" t="str">
        <f aca="false">IF($C50&gt;0,VLOOKUP($C50,codes!$D$18:$F$40,3),"")</f>
        <v/>
      </c>
      <c r="T50" s="6" t="str">
        <f aca="false">IF($D50&gt;0,VLOOKUP($D50,codes!$A$29:$B$31,2),"")</f>
        <v/>
      </c>
    </row>
    <row r="51" customFormat="false" ht="15.1" hidden="false" customHeight="true" outlineLevel="0" collapsed="false">
      <c r="R51" s="6" t="str">
        <f aca="false">IF($C51&gt;0,VLOOKUP($C51,codes!$D$18:$E$40,2),"")</f>
        <v/>
      </c>
      <c r="S51" s="6" t="str">
        <f aca="false">IF($C51&gt;0,VLOOKUP($C51,codes!$D$18:$F$40,3),"")</f>
        <v/>
      </c>
      <c r="T51" s="6" t="str">
        <f aca="false">IF($D51&gt;0,VLOOKUP($D51,codes!$A$29:$B$31,2),"")</f>
        <v/>
      </c>
    </row>
    <row r="52" customFormat="false" ht="15.1" hidden="false" customHeight="true" outlineLevel="0" collapsed="false">
      <c r="R52" s="6" t="str">
        <f aca="false">IF($C52&gt;0,VLOOKUP($C52,codes!$D$18:$E$40,2),"")</f>
        <v/>
      </c>
      <c r="S52" s="6" t="str">
        <f aca="false">IF($C52&gt;0,VLOOKUP($C52,codes!$D$18:$F$40,3),"")</f>
        <v/>
      </c>
      <c r="T52" s="6" t="str">
        <f aca="false">IF($D52&gt;0,VLOOKUP($D52,codes!$A$29:$B$31,2),"")</f>
        <v/>
      </c>
    </row>
    <row r="53" customFormat="false" ht="15.1" hidden="false" customHeight="true" outlineLevel="0" collapsed="false">
      <c r="R53" s="6" t="str">
        <f aca="false">IF($C53&gt;0,VLOOKUP($C53,codes!$D$18:$E$40,2),"")</f>
        <v/>
      </c>
      <c r="S53" s="6" t="str">
        <f aca="false">IF($C53&gt;0,VLOOKUP($C53,codes!$D$18:$F$40,3),"")</f>
        <v/>
      </c>
      <c r="T53" s="6" t="str">
        <f aca="false">IF($D53&gt;0,VLOOKUP($D53,codes!$A$29:$B$31,2),"")</f>
        <v/>
      </c>
    </row>
    <row r="54" customFormat="false" ht="15.1" hidden="false" customHeight="true" outlineLevel="0" collapsed="false">
      <c r="R54" s="6" t="str">
        <f aca="false">IF($C54&gt;0,VLOOKUP($C54,codes!$D$18:$E$40,2),"")</f>
        <v/>
      </c>
      <c r="S54" s="6" t="str">
        <f aca="false">IF($C54&gt;0,VLOOKUP($C54,codes!$D$18:$F$40,3),"")</f>
        <v/>
      </c>
      <c r="T54" s="6" t="str">
        <f aca="false">IF($D54&gt;0,VLOOKUP($D54,codes!$A$29:$B$31,2),"")</f>
        <v/>
      </c>
    </row>
    <row r="55" customFormat="false" ht="15.1" hidden="false" customHeight="true" outlineLevel="0" collapsed="false">
      <c r="R55" s="6" t="str">
        <f aca="false">IF($C55&gt;0,VLOOKUP($C55,codes!$D$18:$E$40,2),"")</f>
        <v/>
      </c>
      <c r="S55" s="6" t="str">
        <f aca="false">IF($C55&gt;0,VLOOKUP($C55,codes!$D$18:$F$40,3),"")</f>
        <v/>
      </c>
      <c r="T55" s="6" t="str">
        <f aca="false">IF($D55&gt;0,VLOOKUP($D55,codes!$A$29:$B$31,2),"")</f>
        <v/>
      </c>
    </row>
    <row r="56" customFormat="false" ht="15.1" hidden="false" customHeight="true" outlineLevel="0" collapsed="false">
      <c r="R56" s="6" t="str">
        <f aca="false">IF($C56&gt;0,VLOOKUP($C56,codes!$D$18:$E$40,2),"")</f>
        <v/>
      </c>
      <c r="S56" s="6" t="str">
        <f aca="false">IF($C56&gt;0,VLOOKUP($C56,codes!$D$18:$F$40,3),"")</f>
        <v/>
      </c>
      <c r="T56" s="6" t="str">
        <f aca="false">IF($D56&gt;0,VLOOKUP($D56,codes!$A$29:$B$31,2),"")</f>
        <v/>
      </c>
    </row>
    <row r="57" customFormat="false" ht="15.1" hidden="false" customHeight="true" outlineLevel="0" collapsed="false">
      <c r="R57" s="6" t="str">
        <f aca="false">IF($C57&gt;0,VLOOKUP($C57,codes!$D$18:$E$40,2),"")</f>
        <v/>
      </c>
      <c r="S57" s="6" t="str">
        <f aca="false">IF($C57&gt;0,VLOOKUP($C57,codes!$D$18:$F$40,3),"")</f>
        <v/>
      </c>
      <c r="T57" s="6" t="str">
        <f aca="false">IF($D57&gt;0,VLOOKUP($D57,codes!$A$29:$B$31,2),"")</f>
        <v/>
      </c>
    </row>
    <row r="58" customFormat="false" ht="15.1" hidden="false" customHeight="true" outlineLevel="0" collapsed="false">
      <c r="R58" s="6" t="str">
        <f aca="false">IF($C58&gt;0,VLOOKUP($C58,codes!$D$18:$E$40,2),"")</f>
        <v/>
      </c>
      <c r="S58" s="6" t="str">
        <f aca="false">IF($C58&gt;0,VLOOKUP($C58,codes!$D$18:$F$40,3),"")</f>
        <v/>
      </c>
      <c r="T58" s="6" t="str">
        <f aca="false">IF($D58&gt;0,VLOOKUP($D58,codes!$A$29:$B$31,2),"")</f>
        <v/>
      </c>
    </row>
    <row r="59" customFormat="false" ht="15.1" hidden="false" customHeight="true" outlineLevel="0" collapsed="false">
      <c r="R59" s="6" t="str">
        <f aca="false">IF($C59&gt;0,VLOOKUP($C59,codes!$D$18:$E$40,2),"")</f>
        <v/>
      </c>
      <c r="S59" s="6" t="str">
        <f aca="false">IF($C59&gt;0,VLOOKUP($C59,codes!$D$18:$F$40,3),"")</f>
        <v/>
      </c>
      <c r="T59" s="6" t="str">
        <f aca="false">IF($D59&gt;0,VLOOKUP($D59,codes!$A$29:$B$31,2),"")</f>
        <v/>
      </c>
    </row>
    <row r="60" customFormat="false" ht="15.1" hidden="false" customHeight="true" outlineLevel="0" collapsed="false">
      <c r="R60" s="6" t="str">
        <f aca="false">IF($C60&gt;0,VLOOKUP($C60,codes!$D$18:$E$40,2),"")</f>
        <v/>
      </c>
      <c r="S60" s="6" t="str">
        <f aca="false">IF($C60&gt;0,VLOOKUP($C60,codes!$D$18:$F$40,3),"")</f>
        <v/>
      </c>
      <c r="T60" s="6" t="str">
        <f aca="false">IF($D60&gt;0,VLOOKUP($D60,codes!$A$29:$B$31,2),"")</f>
        <v/>
      </c>
    </row>
    <row r="61" customFormat="false" ht="15.1" hidden="false" customHeight="true" outlineLevel="0" collapsed="false">
      <c r="R61" s="6" t="str">
        <f aca="false">IF($C61&gt;0,VLOOKUP($C61,codes!$D$18:$E$40,2),"")</f>
        <v/>
      </c>
      <c r="S61" s="6" t="str">
        <f aca="false">IF($C61&gt;0,VLOOKUP($C61,codes!$D$18:$F$40,3),"")</f>
        <v/>
      </c>
      <c r="T61" s="6" t="str">
        <f aca="false">IF($D61&gt;0,VLOOKUP($D61,codes!$A$29:$B$31,2),"")</f>
        <v/>
      </c>
    </row>
    <row r="62" customFormat="false" ht="15.1" hidden="false" customHeight="true" outlineLevel="0" collapsed="false">
      <c r="R62" s="6" t="str">
        <f aca="false">IF($C62&gt;0,VLOOKUP($C62,codes!$D$18:$E$40,2),"")</f>
        <v/>
      </c>
      <c r="S62" s="6" t="str">
        <f aca="false">IF($C62&gt;0,VLOOKUP($C62,codes!$D$18:$F$40,3),"")</f>
        <v/>
      </c>
      <c r="T62" s="6" t="str">
        <f aca="false">IF($D62&gt;0,VLOOKUP($D62,codes!$A$29:$B$31,2),"")</f>
        <v/>
      </c>
    </row>
    <row r="63" customFormat="false" ht="15.1" hidden="false" customHeight="true" outlineLevel="0" collapsed="false">
      <c r="R63" s="6" t="str">
        <f aca="false">IF($C63&gt;0,VLOOKUP($C63,codes!$D$18:$E$40,2),"")</f>
        <v/>
      </c>
      <c r="S63" s="6" t="str">
        <f aca="false">IF($C63&gt;0,VLOOKUP($C63,codes!$D$18:$F$40,3),"")</f>
        <v/>
      </c>
      <c r="T63" s="6" t="str">
        <f aca="false">IF($D63&gt;0,VLOOKUP($D63,codes!$A$29:$B$31,2),"")</f>
        <v/>
      </c>
    </row>
    <row r="64" customFormat="false" ht="15.1" hidden="false" customHeight="true" outlineLevel="0" collapsed="false">
      <c r="R64" s="6" t="str">
        <f aca="false">IF($C64&gt;0,VLOOKUP($C64,codes!$D$18:$E$40,2),"")</f>
        <v/>
      </c>
      <c r="S64" s="6" t="str">
        <f aca="false">IF($C64&gt;0,VLOOKUP($C64,codes!$D$18:$F$40,3),"")</f>
        <v/>
      </c>
      <c r="T64" s="6" t="str">
        <f aca="false">IF($D64&gt;0,VLOOKUP($D64,codes!$A$29:$B$31,2),"")</f>
        <v/>
      </c>
    </row>
    <row r="65" customFormat="false" ht="15.1" hidden="false" customHeight="true" outlineLevel="0" collapsed="false">
      <c r="R65" s="6" t="str">
        <f aca="false">IF($C65&gt;0,VLOOKUP($C65,codes!$D$18:$E$40,2),"")</f>
        <v/>
      </c>
      <c r="S65" s="6" t="str">
        <f aca="false">IF($C65&gt;0,VLOOKUP($C65,codes!$D$18:$F$40,3),"")</f>
        <v/>
      </c>
      <c r="T65" s="6" t="str">
        <f aca="false">IF($D65&gt;0,VLOOKUP($D65,codes!$A$29:$B$31,2),"")</f>
        <v/>
      </c>
    </row>
    <row r="66" customFormat="false" ht="15.1" hidden="false" customHeight="true" outlineLevel="0" collapsed="false">
      <c r="R66" s="6" t="str">
        <f aca="false">IF($C66&gt;0,VLOOKUP($C66,codes!$D$18:$E$40,2),"")</f>
        <v/>
      </c>
      <c r="S66" s="6" t="str">
        <f aca="false">IF($C66&gt;0,VLOOKUP($C66,codes!$D$18:$F$40,3),"")</f>
        <v/>
      </c>
      <c r="T66" s="6" t="str">
        <f aca="false">IF($D66&gt;0,VLOOKUP($D66,codes!$A$29:$B$31,2),"")</f>
        <v/>
      </c>
    </row>
    <row r="67" customFormat="false" ht="15.1" hidden="false" customHeight="true" outlineLevel="0" collapsed="false">
      <c r="R67" s="6" t="str">
        <f aca="false">IF($C67&gt;0,VLOOKUP($C67,codes!$D$18:$E$40,2),"")</f>
        <v/>
      </c>
      <c r="S67" s="6" t="str">
        <f aca="false">IF($C67&gt;0,VLOOKUP($C67,codes!$D$18:$F$40,3),"")</f>
        <v/>
      </c>
      <c r="T67" s="6" t="str">
        <f aca="false">IF($D67&gt;0,VLOOKUP($D67,codes!$A$29:$B$31,2),"")</f>
        <v/>
      </c>
    </row>
    <row r="68" customFormat="false" ht="15.1" hidden="false" customHeight="true" outlineLevel="0" collapsed="false">
      <c r="R68" s="6" t="str">
        <f aca="false">IF($C68&gt;0,VLOOKUP($C68,codes!$D$18:$E$40,2),"")</f>
        <v/>
      </c>
      <c r="S68" s="6" t="str">
        <f aca="false">IF($C68&gt;0,VLOOKUP($C68,codes!$D$18:$F$40,3),"")</f>
        <v/>
      </c>
      <c r="T68" s="6" t="str">
        <f aca="false">IF($D68&gt;0,VLOOKUP($D68,codes!$A$29:$B$31,2),"")</f>
        <v/>
      </c>
    </row>
    <row r="69" customFormat="false" ht="15.1" hidden="false" customHeight="true" outlineLevel="0" collapsed="false">
      <c r="R69" s="6" t="str">
        <f aca="false">IF($C69&gt;0,VLOOKUP($C69,codes!$D$18:$E$40,2),"")</f>
        <v/>
      </c>
      <c r="S69" s="6" t="str">
        <f aca="false">IF($C69&gt;0,VLOOKUP($C69,codes!$D$18:$F$40,3),"")</f>
        <v/>
      </c>
      <c r="T69" s="6" t="str">
        <f aca="false">IF($D69&gt;0,VLOOKUP($D69,codes!$A$29:$B$31,2),"")</f>
        <v/>
      </c>
    </row>
    <row r="70" customFormat="false" ht="15.1" hidden="false" customHeight="true" outlineLevel="0" collapsed="false">
      <c r="R70" s="6" t="str">
        <f aca="false">IF($C70&gt;0,VLOOKUP($C70,codes!$D$18:$E$40,2),"")</f>
        <v/>
      </c>
      <c r="S70" s="6" t="str">
        <f aca="false">IF($C70&gt;0,VLOOKUP($C70,codes!$D$18:$F$40,3),"")</f>
        <v/>
      </c>
      <c r="T70" s="6" t="str">
        <f aca="false">IF($D70&gt;0,VLOOKUP($D70,codes!$A$29:$B$31,2),"")</f>
        <v/>
      </c>
    </row>
    <row r="71" customFormat="false" ht="15.1" hidden="false" customHeight="true" outlineLevel="0" collapsed="false">
      <c r="R71" s="6" t="str">
        <f aca="false">IF($C71&gt;0,VLOOKUP($C71,codes!$D$18:$E$40,2),"")</f>
        <v/>
      </c>
      <c r="S71" s="6" t="str">
        <f aca="false">IF($C71&gt;0,VLOOKUP($C71,codes!$D$18:$F$40,3),"")</f>
        <v/>
      </c>
      <c r="T71" s="6" t="str">
        <f aca="false">IF($D71&gt;0,VLOOKUP($D71,codes!$A$29:$B$31,2),"")</f>
        <v/>
      </c>
    </row>
    <row r="72" customFormat="false" ht="15.1" hidden="false" customHeight="true" outlineLevel="0" collapsed="false">
      <c r="R72" s="6" t="str">
        <f aca="false">IF($C72&gt;0,VLOOKUP($C72,codes!$D$18:$E$40,2),"")</f>
        <v/>
      </c>
      <c r="S72" s="6" t="str">
        <f aca="false">IF($C72&gt;0,VLOOKUP($C72,codes!$D$18:$F$40,3),"")</f>
        <v/>
      </c>
      <c r="T72" s="6" t="str">
        <f aca="false">IF($D72&gt;0,VLOOKUP($D72,codes!$A$29:$B$31,2),"")</f>
        <v/>
      </c>
    </row>
    <row r="73" customFormat="false" ht="15.1" hidden="false" customHeight="true" outlineLevel="0" collapsed="false">
      <c r="R73" s="6" t="str">
        <f aca="false">IF($C73&gt;0,VLOOKUP($C73,codes!$D$18:$E$40,2),"")</f>
        <v/>
      </c>
      <c r="S73" s="6" t="str">
        <f aca="false">IF($C73&gt;0,VLOOKUP($C73,codes!$D$18:$F$40,3),"")</f>
        <v/>
      </c>
      <c r="T73" s="6" t="str">
        <f aca="false">IF($D73&gt;0,VLOOKUP($D73,codes!$A$29:$B$31,2),"")</f>
        <v/>
      </c>
    </row>
    <row r="74" customFormat="false" ht="15.1" hidden="false" customHeight="true" outlineLevel="0" collapsed="false">
      <c r="R74" s="6" t="str">
        <f aca="false">IF($C74&gt;0,VLOOKUP($C74,codes!$D$18:$E$40,2),"")</f>
        <v/>
      </c>
      <c r="S74" s="6" t="str">
        <f aca="false">IF($C74&gt;0,VLOOKUP($C74,codes!$D$18:$F$40,3),"")</f>
        <v/>
      </c>
      <c r="T74" s="6" t="str">
        <f aca="false">IF($D74&gt;0,VLOOKUP($D74,codes!$A$29:$B$31,2),"")</f>
        <v/>
      </c>
    </row>
    <row r="75" customFormat="false" ht="15.1" hidden="false" customHeight="true" outlineLevel="0" collapsed="false">
      <c r="R75" s="6" t="str">
        <f aca="false">IF($C75&gt;0,VLOOKUP($C75,codes!$D$18:$E$40,2),"")</f>
        <v/>
      </c>
      <c r="S75" s="6" t="str">
        <f aca="false">IF($C75&gt;0,VLOOKUP($C75,codes!$D$18:$F$40,3),"")</f>
        <v/>
      </c>
      <c r="T75" s="6" t="str">
        <f aca="false">IF($D75&gt;0,VLOOKUP($D75,codes!$A$29:$B$31,2),"")</f>
        <v/>
      </c>
    </row>
    <row r="76" customFormat="false" ht="15.1" hidden="false" customHeight="true" outlineLevel="0" collapsed="false">
      <c r="R76" s="6" t="str">
        <f aca="false">IF($C76&gt;0,VLOOKUP($C76,codes!$D$18:$E$40,2),"")</f>
        <v/>
      </c>
      <c r="S76" s="6" t="str">
        <f aca="false">IF($C76&gt;0,VLOOKUP($C76,codes!$D$18:$F$40,3),"")</f>
        <v/>
      </c>
      <c r="T76" s="6" t="str">
        <f aca="false">IF($D76&gt;0,VLOOKUP($D76,codes!$A$29:$B$31,2),"")</f>
        <v/>
      </c>
    </row>
    <row r="77" customFormat="false" ht="15.1" hidden="false" customHeight="true" outlineLevel="0" collapsed="false">
      <c r="R77" s="6" t="str">
        <f aca="false">IF($C77&gt;0,VLOOKUP($C77,codes!$D$18:$E$40,2),"")</f>
        <v/>
      </c>
      <c r="S77" s="6" t="str">
        <f aca="false">IF($C77&gt;0,VLOOKUP($C77,codes!$D$18:$F$40,3),"")</f>
        <v/>
      </c>
      <c r="T77" s="6" t="str">
        <f aca="false">IF($D77&gt;0,VLOOKUP($D77,codes!$A$29:$B$31,2),"")</f>
        <v/>
      </c>
    </row>
    <row r="78" customFormat="false" ht="15.1" hidden="false" customHeight="true" outlineLevel="0" collapsed="false">
      <c r="R78" s="6" t="str">
        <f aca="false">IF($C78&gt;0,VLOOKUP($C78,codes!$D$18:$E$40,2),"")</f>
        <v/>
      </c>
      <c r="S78" s="6" t="str">
        <f aca="false">IF($C78&gt;0,VLOOKUP($C78,codes!$D$18:$F$40,3),"")</f>
        <v/>
      </c>
      <c r="T78" s="6" t="str">
        <f aca="false">IF($D78&gt;0,VLOOKUP($D78,codes!$A$29:$B$31,2),"")</f>
        <v/>
      </c>
    </row>
    <row r="79" customFormat="false" ht="15.1" hidden="false" customHeight="true" outlineLevel="0" collapsed="false">
      <c r="R79" s="6" t="str">
        <f aca="false">IF($C79&gt;0,VLOOKUP($C79,codes!$D$18:$E$40,2),"")</f>
        <v/>
      </c>
      <c r="S79" s="6" t="str">
        <f aca="false">IF($C79&gt;0,VLOOKUP($C79,codes!$D$18:$F$40,3),"")</f>
        <v/>
      </c>
      <c r="T79" s="6" t="str">
        <f aca="false">IF($D79&gt;0,VLOOKUP($D79,codes!$A$29:$B$31,2),"")</f>
        <v/>
      </c>
    </row>
    <row r="80" customFormat="false" ht="15.1" hidden="false" customHeight="true" outlineLevel="0" collapsed="false">
      <c r="R80" s="6" t="str">
        <f aca="false">IF($C80&gt;0,VLOOKUP($C80,codes!$D$18:$E$40,2),"")</f>
        <v/>
      </c>
      <c r="S80" s="6" t="str">
        <f aca="false">IF($C80&gt;0,VLOOKUP($C80,codes!$D$18:$F$40,3),"")</f>
        <v/>
      </c>
      <c r="T80" s="6" t="str">
        <f aca="false">IF($D80&gt;0,VLOOKUP($D80,codes!$A$29:$B$31,2),"")</f>
        <v/>
      </c>
    </row>
    <row r="81" customFormat="false" ht="15.1" hidden="false" customHeight="true" outlineLevel="0" collapsed="false">
      <c r="R81" s="6" t="str">
        <f aca="false">IF($C81&gt;0,VLOOKUP($C81,codes!$D$18:$E$40,2),"")</f>
        <v/>
      </c>
      <c r="S81" s="6" t="str">
        <f aca="false">IF($C81&gt;0,VLOOKUP($C81,codes!$D$18:$F$40,3),"")</f>
        <v/>
      </c>
      <c r="T81" s="6" t="str">
        <f aca="false">IF($D81&gt;0,VLOOKUP($D81,codes!$A$29:$B$31,2),"")</f>
        <v/>
      </c>
    </row>
    <row r="82" customFormat="false" ht="15.1" hidden="false" customHeight="true" outlineLevel="0" collapsed="false">
      <c r="R82" s="6" t="str">
        <f aca="false">IF($C82&gt;0,VLOOKUP($C82,codes!$D$18:$E$40,2),"")</f>
        <v/>
      </c>
      <c r="S82" s="6" t="str">
        <f aca="false">IF($C82&gt;0,VLOOKUP($C82,codes!$D$18:$F$40,3),"")</f>
        <v/>
      </c>
      <c r="T82" s="6" t="str">
        <f aca="false">IF($D82&gt;0,VLOOKUP($D82,codes!$A$29:$B$31,2),"")</f>
        <v/>
      </c>
    </row>
    <row r="83" customFormat="false" ht="15.1" hidden="false" customHeight="true" outlineLevel="0" collapsed="false">
      <c r="R83" s="6" t="str">
        <f aca="false">IF($C83&gt;0,VLOOKUP($C83,codes!$D$18:$E$40,2),"")</f>
        <v/>
      </c>
      <c r="S83" s="6" t="str">
        <f aca="false">IF($C83&gt;0,VLOOKUP($C83,codes!$D$18:$F$40,3),"")</f>
        <v/>
      </c>
      <c r="T83" s="6" t="str">
        <f aca="false">IF($D83&gt;0,VLOOKUP($D83,codes!$A$29:$B$31,2),"")</f>
        <v/>
      </c>
    </row>
    <row r="84" customFormat="false" ht="15.1" hidden="false" customHeight="true" outlineLevel="0" collapsed="false">
      <c r="R84" s="6" t="str">
        <f aca="false">IF($C84&gt;0,VLOOKUP($C84,codes!$D$18:$E$40,2),"")</f>
        <v/>
      </c>
      <c r="S84" s="6" t="str">
        <f aca="false">IF($C84&gt;0,VLOOKUP($C84,codes!$D$18:$F$40,3),"")</f>
        <v/>
      </c>
      <c r="T84" s="6" t="str">
        <f aca="false">IF($D84&gt;0,VLOOKUP($D84,codes!$A$29:$B$31,2),"")</f>
        <v/>
      </c>
    </row>
    <row r="85" customFormat="false" ht="15.1" hidden="false" customHeight="true" outlineLevel="0" collapsed="false">
      <c r="R85" s="6" t="str">
        <f aca="false">IF($C85&gt;0,VLOOKUP($C85,codes!$D$18:$E$40,2),"")</f>
        <v/>
      </c>
      <c r="S85" s="6" t="str">
        <f aca="false">IF($C85&gt;0,VLOOKUP($C85,codes!$D$18:$F$40,3),"")</f>
        <v/>
      </c>
      <c r="T85" s="6" t="str">
        <f aca="false">IF($D85&gt;0,VLOOKUP($D85,codes!$A$29:$B$31,2),"")</f>
        <v/>
      </c>
    </row>
    <row r="86" customFormat="false" ht="15.1" hidden="false" customHeight="true" outlineLevel="0" collapsed="false">
      <c r="R86" s="6" t="str">
        <f aca="false">IF($C86&gt;0,VLOOKUP($C86,codes!$D$18:$E$40,2),"")</f>
        <v/>
      </c>
      <c r="S86" s="6" t="str">
        <f aca="false">IF($C86&gt;0,VLOOKUP($C86,codes!$D$18:$F$40,3),"")</f>
        <v/>
      </c>
      <c r="T86" s="6" t="str">
        <f aca="false">IF($D86&gt;0,VLOOKUP($D86,codes!$A$29:$B$31,2),"")</f>
        <v/>
      </c>
    </row>
    <row r="87" customFormat="false" ht="15.1" hidden="false" customHeight="true" outlineLevel="0" collapsed="false">
      <c r="R87" s="6" t="str">
        <f aca="false">IF($C87&gt;0,VLOOKUP($C87,codes!$D$18:$E$40,2),"")</f>
        <v/>
      </c>
      <c r="S87" s="6" t="str">
        <f aca="false">IF($C87&gt;0,VLOOKUP($C87,codes!$D$18:$F$40,3),"")</f>
        <v/>
      </c>
      <c r="T87" s="6" t="str">
        <f aca="false">IF($D87&gt;0,VLOOKUP($D87,codes!$A$29:$B$31,2),"")</f>
        <v/>
      </c>
    </row>
    <row r="88" customFormat="false" ht="15.1" hidden="false" customHeight="true" outlineLevel="0" collapsed="false">
      <c r="R88" s="6" t="str">
        <f aca="false">IF($C88&gt;0,VLOOKUP($C88,codes!$D$18:$E$40,2),"")</f>
        <v/>
      </c>
      <c r="S88" s="6" t="str">
        <f aca="false">IF($C88&gt;0,VLOOKUP($C88,codes!$D$18:$F$40,3),"")</f>
        <v/>
      </c>
      <c r="T88" s="6" t="str">
        <f aca="false">IF($D88&gt;0,VLOOKUP($D88,codes!$A$29:$B$31,2),"")</f>
        <v/>
      </c>
    </row>
    <row r="89" customFormat="false" ht="15.1" hidden="false" customHeight="true" outlineLevel="0" collapsed="false">
      <c r="R89" s="6" t="str">
        <f aca="false">IF($C89&gt;0,VLOOKUP($C89,codes!$D$18:$E$40,2),"")</f>
        <v/>
      </c>
      <c r="S89" s="6" t="str">
        <f aca="false">IF($C89&gt;0,VLOOKUP($C89,codes!$D$18:$F$40,3),"")</f>
        <v/>
      </c>
      <c r="T89" s="6" t="str">
        <f aca="false">IF($D89&gt;0,VLOOKUP($D89,codes!$A$29:$B$31,2),"")</f>
        <v/>
      </c>
    </row>
    <row r="90" customFormat="false" ht="15.1" hidden="false" customHeight="true" outlineLevel="0" collapsed="false">
      <c r="R90" s="6" t="str">
        <f aca="false">IF($C90&gt;0,VLOOKUP($C90,codes!$D$18:$E$40,2),"")</f>
        <v/>
      </c>
      <c r="S90" s="6" t="str">
        <f aca="false">IF($C90&gt;0,VLOOKUP($C90,codes!$D$18:$F$40,3),"")</f>
        <v/>
      </c>
      <c r="T90" s="6" t="str">
        <f aca="false">IF($D90&gt;0,VLOOKUP($D90,codes!$A$29:$B$31,2),"")</f>
        <v/>
      </c>
    </row>
    <row r="91" customFormat="false" ht="15.1" hidden="false" customHeight="true" outlineLevel="0" collapsed="false">
      <c r="R91" s="6" t="str">
        <f aca="false">IF($C91&gt;0,VLOOKUP($C91,codes!$D$18:$E$40,2),"")</f>
        <v/>
      </c>
      <c r="S91" s="6" t="str">
        <f aca="false">IF($C91&gt;0,VLOOKUP($C91,codes!$D$18:$F$40,3),"")</f>
        <v/>
      </c>
      <c r="T91" s="6" t="str">
        <f aca="false">IF($D91&gt;0,VLOOKUP($D91,codes!$A$29:$B$31,2),"")</f>
        <v/>
      </c>
    </row>
    <row r="92" customFormat="false" ht="15.1" hidden="false" customHeight="true" outlineLevel="0" collapsed="false">
      <c r="R92" s="6" t="str">
        <f aca="false">IF($C92&gt;0,VLOOKUP($C92,codes!$D$18:$E$40,2),"")</f>
        <v/>
      </c>
      <c r="S92" s="6" t="str">
        <f aca="false">IF($C92&gt;0,VLOOKUP($C92,codes!$D$18:$F$40,3),"")</f>
        <v/>
      </c>
      <c r="T92" s="6" t="str">
        <f aca="false">IF($D92&gt;0,VLOOKUP($D92,codes!$A$29:$B$31,2),"")</f>
        <v/>
      </c>
    </row>
    <row r="93" customFormat="false" ht="15.1" hidden="false" customHeight="true" outlineLevel="0" collapsed="false">
      <c r="R93" s="6" t="str">
        <f aca="false">IF($C93&gt;0,VLOOKUP($C93,codes!$D$18:$E$40,2),"")</f>
        <v/>
      </c>
      <c r="S93" s="6" t="str">
        <f aca="false">IF($C93&gt;0,VLOOKUP($C93,codes!$D$18:$F$40,3),"")</f>
        <v/>
      </c>
      <c r="T93" s="6" t="str">
        <f aca="false">IF($D93&gt;0,VLOOKUP($D93,codes!$A$29:$B$31,2),"")</f>
        <v/>
      </c>
    </row>
    <row r="94" customFormat="false" ht="15.1" hidden="false" customHeight="true" outlineLevel="0" collapsed="false">
      <c r="R94" s="6" t="str">
        <f aca="false">IF($C94&gt;0,VLOOKUP($C94,codes!$D$18:$E$40,2),"")</f>
        <v/>
      </c>
      <c r="S94" s="6" t="str">
        <f aca="false">IF($C94&gt;0,VLOOKUP($C94,codes!$D$18:$F$40,3),"")</f>
        <v/>
      </c>
      <c r="T94" s="6" t="str">
        <f aca="false">IF($D94&gt;0,VLOOKUP($D94,codes!$A$29:$B$31,2),"")</f>
        <v/>
      </c>
    </row>
    <row r="95" customFormat="false" ht="15.1" hidden="false" customHeight="true" outlineLevel="0" collapsed="false">
      <c r="R95" s="6" t="str">
        <f aca="false">IF($C95&gt;0,VLOOKUP($C95,codes!$D$18:$E$40,2),"")</f>
        <v/>
      </c>
      <c r="S95" s="6" t="str">
        <f aca="false">IF($C95&gt;0,VLOOKUP($C95,codes!$D$18:$F$40,3),"")</f>
        <v/>
      </c>
      <c r="T95" s="6" t="str">
        <f aca="false">IF($D95&gt;0,VLOOKUP($D95,codes!$A$29:$B$31,2),"")</f>
        <v/>
      </c>
    </row>
    <row r="96" customFormat="false" ht="15.1" hidden="false" customHeight="true" outlineLevel="0" collapsed="false">
      <c r="R96" s="6" t="str">
        <f aca="false">IF($C96&gt;0,VLOOKUP($C96,codes!$D$18:$E$40,2),"")</f>
        <v/>
      </c>
      <c r="S96" s="6" t="str">
        <f aca="false">IF($C96&gt;0,VLOOKUP($C96,codes!$D$18:$F$40,3),"")</f>
        <v/>
      </c>
      <c r="T96" s="6" t="str">
        <f aca="false">IF($D96&gt;0,VLOOKUP($D96,codes!$A$29:$B$31,2),"")</f>
        <v/>
      </c>
    </row>
    <row r="97" customFormat="false" ht="15.1" hidden="false" customHeight="true" outlineLevel="0" collapsed="false">
      <c r="R97" s="6" t="str">
        <f aca="false">IF($C97&gt;0,VLOOKUP($C97,codes!$D$18:$E$40,2),"")</f>
        <v/>
      </c>
      <c r="S97" s="6" t="str">
        <f aca="false">IF($C97&gt;0,VLOOKUP($C97,codes!$D$18:$F$40,3),"")</f>
        <v/>
      </c>
      <c r="T97" s="6" t="str">
        <f aca="false">IF($D97&gt;0,VLOOKUP($D97,codes!$A$29:$B$31,2),"")</f>
        <v/>
      </c>
    </row>
    <row r="98" customFormat="false" ht="15.1" hidden="false" customHeight="true" outlineLevel="0" collapsed="false">
      <c r="R98" s="6" t="str">
        <f aca="false">IF($C98&gt;0,VLOOKUP($C98,codes!$D$18:$E$40,2),"")</f>
        <v/>
      </c>
      <c r="S98" s="6" t="str">
        <f aca="false">IF($C98&gt;0,VLOOKUP($C98,codes!$D$18:$F$40,3),"")</f>
        <v/>
      </c>
      <c r="T98" s="6" t="str">
        <f aca="false">IF($D98&gt;0,VLOOKUP($D98,codes!$A$29:$B$31,2),"")</f>
        <v/>
      </c>
    </row>
    <row r="99" customFormat="false" ht="15.1" hidden="false" customHeight="true" outlineLevel="0" collapsed="false">
      <c r="R99" s="6" t="str">
        <f aca="false">IF($C99&gt;0,VLOOKUP($C99,codes!$D$18:$E$40,2),"")</f>
        <v/>
      </c>
      <c r="S99" s="6" t="str">
        <f aca="false">IF($C99&gt;0,VLOOKUP($C99,codes!$D$18:$F$40,3),"")</f>
        <v/>
      </c>
      <c r="T99" s="6" t="str">
        <f aca="false">IF($D99&gt;0,VLOOKUP($D99,codes!$A$29:$B$31,2),"")</f>
        <v/>
      </c>
    </row>
    <row r="100" customFormat="false" ht="15.1" hidden="false" customHeight="true" outlineLevel="0" collapsed="false">
      <c r="R100" s="6" t="str">
        <f aca="false">IF($C100&gt;0,VLOOKUP($C100,codes!$D$18:$E$40,2),"")</f>
        <v/>
      </c>
      <c r="S100" s="6" t="str">
        <f aca="false">IF($C100&gt;0,VLOOKUP($C100,codes!$D$18:$F$40,3),"")</f>
        <v/>
      </c>
      <c r="T100" s="6" t="str">
        <f aca="false">IF($D100&gt;0,VLOOKUP($D100,codes!$A$29:$B$31,2),"")</f>
        <v/>
      </c>
    </row>
    <row r="101" customFormat="false" ht="15.1" hidden="false" customHeight="true" outlineLevel="0" collapsed="false">
      <c r="R101" s="6" t="str">
        <f aca="false">IF($C101&gt;0,VLOOKUP($C101,codes!$D$18:$E$40,2),"")</f>
        <v/>
      </c>
      <c r="S101" s="6" t="str">
        <f aca="false">IF($C101&gt;0,VLOOKUP($C101,codes!$D$18:$F$40,3),"")</f>
        <v/>
      </c>
      <c r="T101" s="6" t="str">
        <f aca="false">IF($D101&gt;0,VLOOKUP($D101,codes!$A$29:$B$31,2),"")</f>
        <v/>
      </c>
    </row>
    <row r="102" customFormat="false" ht="15.1" hidden="false" customHeight="true" outlineLevel="0" collapsed="false">
      <c r="R102" s="6" t="str">
        <f aca="false">IF($C102&gt;0,VLOOKUP($C102,codes!$D$18:$E$40,2),"")</f>
        <v/>
      </c>
      <c r="S102" s="6" t="str">
        <f aca="false">IF($C102&gt;0,VLOOKUP($C102,codes!$D$18:$F$40,3),"")</f>
        <v/>
      </c>
      <c r="T102" s="6" t="str">
        <f aca="false">IF($D102&gt;0,VLOOKUP($D102,codes!$A$29:$B$31,2),"")</f>
        <v/>
      </c>
    </row>
    <row r="103" customFormat="false" ht="15.1" hidden="false" customHeight="true" outlineLevel="0" collapsed="false">
      <c r="R103" s="6" t="str">
        <f aca="false">IF($C103&gt;0,VLOOKUP($C103,codes!$D$18:$E$40,2),"")</f>
        <v/>
      </c>
      <c r="S103" s="6" t="str">
        <f aca="false">IF($C103&gt;0,VLOOKUP($C103,codes!$D$18:$F$40,3),"")</f>
        <v/>
      </c>
      <c r="T103" s="6" t="str">
        <f aca="false">IF($D103&gt;0,VLOOKUP($D103,codes!$A$29:$B$31,2),"")</f>
        <v/>
      </c>
    </row>
    <row r="104" customFormat="false" ht="15.1" hidden="false" customHeight="true" outlineLevel="0" collapsed="false">
      <c r="R104" s="6" t="str">
        <f aca="false">IF($C104&gt;0,VLOOKUP($C104,codes!$D$18:$E$40,2),"")</f>
        <v/>
      </c>
      <c r="S104" s="6" t="str">
        <f aca="false">IF($C104&gt;0,VLOOKUP($C104,codes!$D$18:$F$40,3),"")</f>
        <v/>
      </c>
      <c r="T104" s="6" t="str">
        <f aca="false">IF($D104&gt;0,VLOOKUP($D104,codes!$A$29:$B$31,2),"")</f>
        <v/>
      </c>
    </row>
    <row r="105" customFormat="false" ht="15.1" hidden="false" customHeight="true" outlineLevel="0" collapsed="false">
      <c r="R105" s="6" t="str">
        <f aca="false">IF($C105&gt;0,VLOOKUP($C105,codes!$D$18:$E$40,2),"")</f>
        <v/>
      </c>
      <c r="S105" s="6" t="str">
        <f aca="false">IF($C105&gt;0,VLOOKUP($C105,codes!$D$18:$F$40,3),"")</f>
        <v/>
      </c>
      <c r="T105" s="6" t="str">
        <f aca="false">IF($D105&gt;0,VLOOKUP($D105,codes!$A$29:$B$31,2),"")</f>
        <v/>
      </c>
    </row>
    <row r="106" customFormat="false" ht="15.1" hidden="false" customHeight="true" outlineLevel="0" collapsed="false">
      <c r="R106" s="6" t="str">
        <f aca="false">IF($C106&gt;0,VLOOKUP($C106,codes!$D$18:$E$40,2),"")</f>
        <v/>
      </c>
      <c r="S106" s="6" t="str">
        <f aca="false">IF($C106&gt;0,VLOOKUP($C106,codes!$D$18:$F$40,3),"")</f>
        <v/>
      </c>
      <c r="T106" s="6" t="str">
        <f aca="false">IF($D106&gt;0,VLOOKUP($D106,codes!$A$29:$B$31,2),"")</f>
        <v/>
      </c>
    </row>
    <row r="107" customFormat="false" ht="15.1" hidden="false" customHeight="true" outlineLevel="0" collapsed="false">
      <c r="R107" s="6" t="str">
        <f aca="false">IF($C107&gt;0,VLOOKUP($C107,codes!$D$18:$E$40,2),"")</f>
        <v/>
      </c>
      <c r="S107" s="6" t="str">
        <f aca="false">IF($C107&gt;0,VLOOKUP($C107,codes!$D$18:$F$40,3),"")</f>
        <v/>
      </c>
      <c r="T107" s="6" t="str">
        <f aca="false">IF($D107&gt;0,VLOOKUP($D107,codes!$A$29:$B$31,2),"")</f>
        <v/>
      </c>
    </row>
    <row r="108" customFormat="false" ht="15.1" hidden="false" customHeight="true" outlineLevel="0" collapsed="false">
      <c r="R108" s="6" t="str">
        <f aca="false">IF($C108&gt;0,VLOOKUP($C108,codes!$D$18:$E$40,2),"")</f>
        <v/>
      </c>
      <c r="S108" s="6" t="str">
        <f aca="false">IF($C108&gt;0,VLOOKUP($C108,codes!$D$18:$F$40,3),"")</f>
        <v/>
      </c>
      <c r="T108" s="6" t="str">
        <f aca="false">IF($D108&gt;0,VLOOKUP($D108,codes!$A$29:$B$31,2),"")</f>
        <v/>
      </c>
    </row>
    <row r="109" customFormat="false" ht="15.1" hidden="false" customHeight="true" outlineLevel="0" collapsed="false">
      <c r="R109" s="6" t="str">
        <f aca="false">IF($C109&gt;0,VLOOKUP($C109,codes!$D$18:$E$40,2),"")</f>
        <v/>
      </c>
      <c r="S109" s="6" t="str">
        <f aca="false">IF($C109&gt;0,VLOOKUP($C109,codes!$D$18:$F$40,3),"")</f>
        <v/>
      </c>
      <c r="T109" s="6" t="str">
        <f aca="false">IF($D109&gt;0,VLOOKUP($D109,codes!$A$29:$B$31,2),"")</f>
        <v/>
      </c>
    </row>
    <row r="110" customFormat="false" ht="15.1" hidden="false" customHeight="true" outlineLevel="0" collapsed="false">
      <c r="R110" s="6" t="str">
        <f aca="false">IF($C110&gt;0,VLOOKUP($C110,codes!$D$18:$E$40,2),"")</f>
        <v/>
      </c>
      <c r="S110" s="6" t="str">
        <f aca="false">IF($C110&gt;0,VLOOKUP($C110,codes!$D$18:$F$40,3),"")</f>
        <v/>
      </c>
      <c r="T110" s="6" t="str">
        <f aca="false">IF($D110&gt;0,VLOOKUP($D110,codes!$A$29:$B$31,2),"")</f>
        <v/>
      </c>
    </row>
    <row r="111" customFormat="false" ht="15.1" hidden="false" customHeight="true" outlineLevel="0" collapsed="false">
      <c r="R111" s="6" t="str">
        <f aca="false">IF($C111&gt;0,VLOOKUP($C111,codes!$D$18:$E$40,2),"")</f>
        <v/>
      </c>
      <c r="S111" s="6" t="str">
        <f aca="false">IF($C111&gt;0,VLOOKUP($C111,codes!$D$18:$F$40,3),"")</f>
        <v/>
      </c>
      <c r="T111" s="6" t="str">
        <f aca="false">IF($D111&gt;0,VLOOKUP($D111,codes!$A$29:$B$31,2),"")</f>
        <v/>
      </c>
    </row>
    <row r="112" customFormat="false" ht="15.1" hidden="false" customHeight="true" outlineLevel="0" collapsed="false">
      <c r="R112" s="6" t="str">
        <f aca="false">IF($C112&gt;0,VLOOKUP($C112,codes!$D$18:$E$40,2),"")</f>
        <v/>
      </c>
      <c r="S112" s="6" t="str">
        <f aca="false">IF($C112&gt;0,VLOOKUP($C112,codes!$D$18:$F$40,3),"")</f>
        <v/>
      </c>
      <c r="T112" s="6" t="str">
        <f aca="false">IF($D112&gt;0,VLOOKUP($D112,codes!$A$29:$B$31,2),"")</f>
        <v/>
      </c>
    </row>
    <row r="113" customFormat="false" ht="15.1" hidden="false" customHeight="true" outlineLevel="0" collapsed="false">
      <c r="R113" s="6" t="str">
        <f aca="false">IF($C113&gt;0,VLOOKUP($C113,codes!$D$18:$E$40,2),"")</f>
        <v/>
      </c>
      <c r="S113" s="6" t="str">
        <f aca="false">IF($C113&gt;0,VLOOKUP($C113,codes!$D$18:$F$40,3),"")</f>
        <v/>
      </c>
      <c r="T113" s="6" t="str">
        <f aca="false">IF($D113&gt;0,VLOOKUP($D113,codes!$A$29:$B$31,2),"")</f>
        <v/>
      </c>
    </row>
    <row r="114" customFormat="false" ht="15.1" hidden="false" customHeight="true" outlineLevel="0" collapsed="false">
      <c r="R114" s="6" t="str">
        <f aca="false">IF($C114&gt;0,VLOOKUP($C114,codes!$D$18:$E$40,2),"")</f>
        <v/>
      </c>
      <c r="S114" s="6" t="str">
        <f aca="false">IF($C114&gt;0,VLOOKUP($C114,codes!$D$18:$F$40,3),"")</f>
        <v/>
      </c>
      <c r="T114" s="6" t="str">
        <f aca="false">IF($D114&gt;0,VLOOKUP($D114,codes!$A$29:$B$31,2),"")</f>
        <v/>
      </c>
    </row>
    <row r="115" customFormat="false" ht="15.1" hidden="false" customHeight="true" outlineLevel="0" collapsed="false">
      <c r="R115" s="6" t="str">
        <f aca="false">IF($C115&gt;0,VLOOKUP($C115,codes!$D$18:$E$40,2),"")</f>
        <v/>
      </c>
      <c r="S115" s="6" t="str">
        <f aca="false">IF($C115&gt;0,VLOOKUP($C115,codes!$D$18:$F$40,3),"")</f>
        <v/>
      </c>
      <c r="T115" s="6" t="str">
        <f aca="false">IF($D115&gt;0,VLOOKUP($D115,codes!$A$29:$B$31,2),"")</f>
        <v/>
      </c>
    </row>
    <row r="116" customFormat="false" ht="15.1" hidden="false" customHeight="true" outlineLevel="0" collapsed="false">
      <c r="R116" s="6" t="str">
        <f aca="false">IF($C116&gt;0,VLOOKUP($C116,codes!$D$18:$E$40,2),"")</f>
        <v/>
      </c>
      <c r="S116" s="6" t="str">
        <f aca="false">IF($C116&gt;0,VLOOKUP($C116,codes!$D$18:$F$40,3),"")</f>
        <v/>
      </c>
      <c r="T116" s="6" t="str">
        <f aca="false">IF($D116&gt;0,VLOOKUP($D116,codes!$A$29:$B$31,2),"")</f>
        <v/>
      </c>
    </row>
    <row r="117" customFormat="false" ht="15.1" hidden="false" customHeight="true" outlineLevel="0" collapsed="false">
      <c r="R117" s="6" t="str">
        <f aca="false">IF($C117&gt;0,VLOOKUP($C117,codes!$D$18:$E$40,2),"")</f>
        <v/>
      </c>
      <c r="S117" s="6" t="str">
        <f aca="false">IF($C117&gt;0,VLOOKUP($C117,codes!$D$18:$F$40,3),"")</f>
        <v/>
      </c>
      <c r="T117" s="6" t="str">
        <f aca="false">IF($D117&gt;0,VLOOKUP($D117,codes!$A$29:$B$31,2),"")</f>
        <v/>
      </c>
    </row>
    <row r="118" customFormat="false" ht="15.1" hidden="false" customHeight="true" outlineLevel="0" collapsed="false">
      <c r="R118" s="6" t="str">
        <f aca="false">IF($C118&gt;0,VLOOKUP($C118,codes!$D$18:$E$40,2),"")</f>
        <v/>
      </c>
      <c r="S118" s="6" t="str">
        <f aca="false">IF($C118&gt;0,VLOOKUP($C118,codes!$D$18:$F$40,3),"")</f>
        <v/>
      </c>
      <c r="T118" s="6" t="str">
        <f aca="false">IF($D118&gt;0,VLOOKUP($D118,codes!$A$29:$B$31,2),"")</f>
        <v/>
      </c>
    </row>
    <row r="119" customFormat="false" ht="15.1" hidden="false" customHeight="true" outlineLevel="0" collapsed="false">
      <c r="R119" s="6" t="str">
        <f aca="false">IF($C119&gt;0,VLOOKUP($C119,codes!$D$18:$E$40,2),"")</f>
        <v/>
      </c>
      <c r="S119" s="6" t="str">
        <f aca="false">IF($C119&gt;0,VLOOKUP($C119,codes!$D$18:$F$40,3),"")</f>
        <v/>
      </c>
      <c r="T119" s="6" t="str">
        <f aca="false">IF($D119&gt;0,VLOOKUP($D119,codes!$A$29:$B$31,2),"")</f>
        <v/>
      </c>
    </row>
    <row r="120" customFormat="false" ht="15.1" hidden="false" customHeight="true" outlineLevel="0" collapsed="false">
      <c r="R120" s="6" t="str">
        <f aca="false">IF($C120&gt;0,VLOOKUP($C120,codes!$D$18:$E$40,2),"")</f>
        <v/>
      </c>
      <c r="S120" s="6" t="str">
        <f aca="false">IF($C120&gt;0,VLOOKUP($C120,codes!$D$18:$F$40,3),"")</f>
        <v/>
      </c>
      <c r="T120" s="6" t="str">
        <f aca="false">IF($D120&gt;0,VLOOKUP($D120,codes!$A$29:$B$31,2),"")</f>
        <v/>
      </c>
    </row>
    <row r="121" customFormat="false" ht="15.1" hidden="false" customHeight="true" outlineLevel="0" collapsed="false">
      <c r="R121" s="6" t="str">
        <f aca="false">IF($C121&gt;0,VLOOKUP($C121,codes!$D$18:$E$40,2),"")</f>
        <v/>
      </c>
      <c r="S121" s="6" t="str">
        <f aca="false">IF($C121&gt;0,VLOOKUP($C121,codes!$D$18:$F$40,3),"")</f>
        <v/>
      </c>
      <c r="T121" s="6" t="str">
        <f aca="false">IF($D121&gt;0,VLOOKUP($D121,codes!$A$29:$B$31,2),"")</f>
        <v/>
      </c>
    </row>
    <row r="122" customFormat="false" ht="15.1" hidden="false" customHeight="true" outlineLevel="0" collapsed="false">
      <c r="R122" s="6" t="str">
        <f aca="false">IF($C122&gt;0,VLOOKUP($C122,codes!$D$18:$E$40,2),"")</f>
        <v/>
      </c>
      <c r="S122" s="6" t="str">
        <f aca="false">IF($C122&gt;0,VLOOKUP($C122,codes!$D$18:$F$40,3),"")</f>
        <v/>
      </c>
      <c r="T122" s="6" t="str">
        <f aca="false">IF($D122&gt;0,VLOOKUP($D122,codes!$A$29:$B$31,2),"")</f>
        <v/>
      </c>
    </row>
    <row r="123" customFormat="false" ht="15.1" hidden="false" customHeight="true" outlineLevel="0" collapsed="false">
      <c r="R123" s="6" t="str">
        <f aca="false">IF($C123&gt;0,VLOOKUP($C123,codes!$D$18:$E$40,2),"")</f>
        <v/>
      </c>
      <c r="S123" s="6" t="str">
        <f aca="false">IF($C123&gt;0,VLOOKUP($C123,codes!$D$18:$F$40,3),"")</f>
        <v/>
      </c>
      <c r="T123" s="6" t="str">
        <f aca="false">IF($D123&gt;0,VLOOKUP($D123,codes!$A$29:$B$31,2),"")</f>
        <v/>
      </c>
    </row>
    <row r="124" customFormat="false" ht="15.1" hidden="false" customHeight="true" outlineLevel="0" collapsed="false">
      <c r="R124" s="6" t="str">
        <f aca="false">IF($C124&gt;0,VLOOKUP($C124,codes!$D$18:$E$40,2),"")</f>
        <v/>
      </c>
      <c r="S124" s="6" t="str">
        <f aca="false">IF($C124&gt;0,VLOOKUP($C124,codes!$D$18:$F$40,3),"")</f>
        <v/>
      </c>
      <c r="T124" s="6" t="str">
        <f aca="false">IF($D124&gt;0,VLOOKUP($D124,codes!$A$29:$B$31,2),"")</f>
        <v/>
      </c>
    </row>
    <row r="125" customFormat="false" ht="15.1" hidden="false" customHeight="true" outlineLevel="0" collapsed="false">
      <c r="R125" s="6" t="str">
        <f aca="false">IF($C125&gt;0,VLOOKUP($C125,codes!$D$18:$E$40,2),"")</f>
        <v/>
      </c>
      <c r="S125" s="6" t="str">
        <f aca="false">IF($C125&gt;0,VLOOKUP($C125,codes!$D$18:$F$40,3),"")</f>
        <v/>
      </c>
      <c r="T125" s="6" t="str">
        <f aca="false">IF($D125&gt;0,VLOOKUP($D125,codes!$A$29:$B$31,2),"")</f>
        <v/>
      </c>
    </row>
    <row r="126" customFormat="false" ht="15.1" hidden="false" customHeight="true" outlineLevel="0" collapsed="false">
      <c r="R126" s="6" t="str">
        <f aca="false">IF($C126&gt;0,VLOOKUP($C126,codes!$D$18:$E$40,2),"")</f>
        <v/>
      </c>
      <c r="S126" s="6" t="str">
        <f aca="false">IF($C126&gt;0,VLOOKUP($C126,codes!$D$18:$F$40,3),"")</f>
        <v/>
      </c>
      <c r="T126" s="6" t="str">
        <f aca="false">IF($D126&gt;0,VLOOKUP($D126,codes!$A$29:$B$31,2),"")</f>
        <v/>
      </c>
    </row>
    <row r="127" customFormat="false" ht="15.1" hidden="false" customHeight="true" outlineLevel="0" collapsed="false">
      <c r="R127" s="6" t="str">
        <f aca="false">IF($C127&gt;0,VLOOKUP($C127,codes!$D$18:$E$40,2),"")</f>
        <v/>
      </c>
      <c r="S127" s="6" t="str">
        <f aca="false">IF($C127&gt;0,VLOOKUP($C127,codes!$D$18:$F$40,3),"")</f>
        <v/>
      </c>
      <c r="T127" s="6" t="str">
        <f aca="false">IF($D127&gt;0,VLOOKUP($D127,codes!$A$29:$B$31,2),"")</f>
        <v/>
      </c>
    </row>
    <row r="128" customFormat="false" ht="15.1" hidden="false" customHeight="true" outlineLevel="0" collapsed="false">
      <c r="R128" s="6" t="str">
        <f aca="false">IF($C128&gt;0,VLOOKUP($C128,codes!$D$18:$E$40,2),"")</f>
        <v/>
      </c>
      <c r="S128" s="6" t="str">
        <f aca="false">IF($C128&gt;0,VLOOKUP($C128,codes!$D$18:$F$40,3),"")</f>
        <v/>
      </c>
      <c r="T128" s="6" t="str">
        <f aca="false">IF($D128&gt;0,VLOOKUP($D128,codes!$A$29:$B$31,2),"")</f>
        <v/>
      </c>
    </row>
    <row r="129" customFormat="false" ht="15.1" hidden="false" customHeight="true" outlineLevel="0" collapsed="false">
      <c r="R129" s="6" t="str">
        <f aca="false">IF($C129&gt;0,VLOOKUP($C129,codes!$D$18:$E$40,2),"")</f>
        <v/>
      </c>
      <c r="S129" s="6" t="str">
        <f aca="false">IF($C129&gt;0,VLOOKUP($C129,codes!$D$18:$F$40,3),"")</f>
        <v/>
      </c>
      <c r="T129" s="6" t="str">
        <f aca="false">IF($D129&gt;0,VLOOKUP($D129,codes!$A$29:$B$31,2),"")</f>
        <v/>
      </c>
    </row>
    <row r="130" customFormat="false" ht="15.1" hidden="false" customHeight="true" outlineLevel="0" collapsed="false">
      <c r="R130" s="6" t="str">
        <f aca="false">IF($C130&gt;0,VLOOKUP($C130,codes!$D$18:$E$40,2),"")</f>
        <v/>
      </c>
      <c r="S130" s="6" t="str">
        <f aca="false">IF($C130&gt;0,VLOOKUP($C130,codes!$D$18:$F$40,3),"")</f>
        <v/>
      </c>
      <c r="T130" s="6" t="str">
        <f aca="false">IF($D130&gt;0,VLOOKUP($D130,codes!$A$29:$B$31,2),"")</f>
        <v/>
      </c>
    </row>
    <row r="131" customFormat="false" ht="15.1" hidden="false" customHeight="true" outlineLevel="0" collapsed="false">
      <c r="R131" s="6" t="str">
        <f aca="false">IF($C131&gt;0,VLOOKUP($C131,codes!$D$18:$E$40,2),"")</f>
        <v/>
      </c>
      <c r="S131" s="6" t="str">
        <f aca="false">IF($C131&gt;0,VLOOKUP($C131,codes!$D$18:$F$40,3),"")</f>
        <v/>
      </c>
      <c r="T131" s="6" t="str">
        <f aca="false">IF($D131&gt;0,VLOOKUP($D131,codes!$A$29:$B$31,2),"")</f>
        <v/>
      </c>
    </row>
    <row r="132" customFormat="false" ht="15.1" hidden="false" customHeight="true" outlineLevel="0" collapsed="false">
      <c r="R132" s="6" t="str">
        <f aca="false">IF($C132&gt;0,VLOOKUP($C132,codes!$D$18:$E$40,2),"")</f>
        <v/>
      </c>
      <c r="S132" s="6" t="str">
        <f aca="false">IF($C132&gt;0,VLOOKUP($C132,codes!$D$18:$F$40,3),"")</f>
        <v/>
      </c>
      <c r="T132" s="6" t="str">
        <f aca="false">IF($D132&gt;0,VLOOKUP($D132,codes!$A$29:$B$31,2),"")</f>
        <v/>
      </c>
    </row>
    <row r="133" customFormat="false" ht="15.1" hidden="false" customHeight="true" outlineLevel="0" collapsed="false">
      <c r="R133" s="6" t="str">
        <f aca="false">IF($C133&gt;0,VLOOKUP($C133,codes!$D$18:$E$40,2),"")</f>
        <v/>
      </c>
      <c r="S133" s="6" t="str">
        <f aca="false">IF($C133&gt;0,VLOOKUP($C133,codes!$D$18:$F$40,3),"")</f>
        <v/>
      </c>
      <c r="T133" s="6" t="str">
        <f aca="false">IF($D133&gt;0,VLOOKUP($D133,codes!$A$29:$B$31,2),"")</f>
        <v/>
      </c>
    </row>
    <row r="134" customFormat="false" ht="15.1" hidden="false" customHeight="true" outlineLevel="0" collapsed="false">
      <c r="R134" s="6" t="str">
        <f aca="false">IF($C134&gt;0,VLOOKUP($C134,codes!$D$18:$E$40,2),"")</f>
        <v/>
      </c>
      <c r="S134" s="6" t="str">
        <f aca="false">IF($C134&gt;0,VLOOKUP($C134,codes!$D$18:$F$40,3),"")</f>
        <v/>
      </c>
      <c r="T134" s="6" t="str">
        <f aca="false">IF($D134&gt;0,VLOOKUP($D134,codes!$A$29:$B$31,2),"")</f>
        <v/>
      </c>
    </row>
    <row r="135" customFormat="false" ht="15.1" hidden="false" customHeight="true" outlineLevel="0" collapsed="false">
      <c r="R135" s="6" t="str">
        <f aca="false">IF($C135&gt;0,VLOOKUP($C135,codes!$D$18:$E$40,2),"")</f>
        <v/>
      </c>
      <c r="S135" s="6" t="str">
        <f aca="false">IF($C135&gt;0,VLOOKUP($C135,codes!$D$18:$F$40,3),"")</f>
        <v/>
      </c>
      <c r="T135" s="6" t="str">
        <f aca="false">IF($D135&gt;0,VLOOKUP($D135,codes!$A$29:$B$31,2),"")</f>
        <v/>
      </c>
    </row>
    <row r="136" customFormat="false" ht="15.1" hidden="false" customHeight="true" outlineLevel="0" collapsed="false">
      <c r="R136" s="6" t="str">
        <f aca="false">IF($C136&gt;0,VLOOKUP($C136,codes!$D$18:$E$40,2),"")</f>
        <v/>
      </c>
      <c r="S136" s="6" t="str">
        <f aca="false">IF($C136&gt;0,VLOOKUP($C136,codes!$D$18:$F$40,3),"")</f>
        <v/>
      </c>
      <c r="T136" s="6" t="str">
        <f aca="false">IF($D136&gt;0,VLOOKUP($D136,codes!$A$29:$B$31,2),"")</f>
        <v/>
      </c>
    </row>
    <row r="137" customFormat="false" ht="15.1" hidden="false" customHeight="true" outlineLevel="0" collapsed="false">
      <c r="R137" s="6" t="str">
        <f aca="false">IF($C137&gt;0,VLOOKUP($C137,codes!$D$18:$E$40,2),"")</f>
        <v/>
      </c>
      <c r="S137" s="6" t="str">
        <f aca="false">IF($C137&gt;0,VLOOKUP($C137,codes!$D$18:$F$40,3),"")</f>
        <v/>
      </c>
      <c r="T137" s="6" t="str">
        <f aca="false">IF($D137&gt;0,VLOOKUP($D137,codes!$A$29:$B$31,2),"")</f>
        <v/>
      </c>
    </row>
    <row r="138" customFormat="false" ht="15.1" hidden="false" customHeight="true" outlineLevel="0" collapsed="false">
      <c r="R138" s="6" t="str">
        <f aca="false">IF($C138&gt;0,VLOOKUP($C138,codes!$D$18:$E$40,2),"")</f>
        <v/>
      </c>
      <c r="S138" s="6" t="str">
        <f aca="false">IF($C138&gt;0,VLOOKUP($C138,codes!$D$18:$F$40,3),"")</f>
        <v/>
      </c>
      <c r="T138" s="6" t="str">
        <f aca="false">IF($D138&gt;0,VLOOKUP($D138,codes!$A$29:$B$31,2),"")</f>
        <v/>
      </c>
    </row>
    <row r="139" customFormat="false" ht="15.1" hidden="false" customHeight="true" outlineLevel="0" collapsed="false">
      <c r="R139" s="6" t="str">
        <f aca="false">IF($C139&gt;0,VLOOKUP($C139,codes!$D$18:$E$40,2),"")</f>
        <v/>
      </c>
      <c r="S139" s="6" t="str">
        <f aca="false">IF($C139&gt;0,VLOOKUP($C139,codes!$D$18:$F$40,3),"")</f>
        <v/>
      </c>
      <c r="T139" s="6" t="str">
        <f aca="false">IF($D139&gt;0,VLOOKUP($D139,codes!$A$29:$B$31,2),"")</f>
        <v/>
      </c>
    </row>
    <row r="140" customFormat="false" ht="15.1" hidden="false" customHeight="true" outlineLevel="0" collapsed="false">
      <c r="R140" s="6" t="str">
        <f aca="false">IF($C140&gt;0,VLOOKUP($C140,codes!$D$18:$E$40,2),"")</f>
        <v/>
      </c>
      <c r="S140" s="6" t="str">
        <f aca="false">IF($C140&gt;0,VLOOKUP($C140,codes!$D$18:$F$40,3),"")</f>
        <v/>
      </c>
      <c r="T140" s="6" t="str">
        <f aca="false">IF($D140&gt;0,VLOOKUP($D140,codes!$A$29:$B$31,2),"")</f>
        <v/>
      </c>
    </row>
    <row r="141" customFormat="false" ht="15.1" hidden="false" customHeight="true" outlineLevel="0" collapsed="false">
      <c r="R141" s="6" t="str">
        <f aca="false">IF($C141&gt;0,VLOOKUP($C141,codes!$D$18:$E$40,2),"")</f>
        <v/>
      </c>
      <c r="S141" s="6" t="str">
        <f aca="false">IF($C141&gt;0,VLOOKUP($C141,codes!$D$18:$F$40,3),"")</f>
        <v/>
      </c>
      <c r="T141" s="6" t="str">
        <f aca="false">IF($D141&gt;0,VLOOKUP($D141,codes!$A$29:$B$31,2),"")</f>
        <v/>
      </c>
    </row>
    <row r="142" customFormat="false" ht="15.1" hidden="false" customHeight="true" outlineLevel="0" collapsed="false">
      <c r="R142" s="6" t="str">
        <f aca="false">IF($C142&gt;0,VLOOKUP($C142,codes!$D$18:$E$40,2),"")</f>
        <v/>
      </c>
      <c r="S142" s="6" t="str">
        <f aca="false">IF($C142&gt;0,VLOOKUP($C142,codes!$D$18:$F$40,3),"")</f>
        <v/>
      </c>
      <c r="T142" s="6" t="str">
        <f aca="false">IF($D142&gt;0,VLOOKUP($D142,codes!$A$29:$B$31,2),"")</f>
        <v/>
      </c>
    </row>
    <row r="143" customFormat="false" ht="15.1" hidden="false" customHeight="true" outlineLevel="0" collapsed="false">
      <c r="R143" s="6" t="str">
        <f aca="false">IF($C143&gt;0,VLOOKUP($C143,codes!$D$18:$E$40,2),"")</f>
        <v/>
      </c>
      <c r="S143" s="6" t="str">
        <f aca="false">IF($C143&gt;0,VLOOKUP($C143,codes!$D$18:$F$40,3),"")</f>
        <v/>
      </c>
      <c r="T143" s="6" t="str">
        <f aca="false">IF($D143&gt;0,VLOOKUP($D143,codes!$A$29:$B$31,2),"")</f>
        <v/>
      </c>
    </row>
    <row r="144" customFormat="false" ht="15.1" hidden="false" customHeight="true" outlineLevel="0" collapsed="false">
      <c r="R144" s="6" t="str">
        <f aca="false">IF($C144&gt;0,VLOOKUP($C144,codes!$D$18:$E$40,2),"")</f>
        <v/>
      </c>
      <c r="S144" s="6" t="str">
        <f aca="false">IF($C144&gt;0,VLOOKUP($C144,codes!$D$18:$F$40,3),"")</f>
        <v/>
      </c>
      <c r="T144" s="6" t="str">
        <f aca="false">IF($D144&gt;0,VLOOKUP($D144,codes!$A$29:$B$31,2),"")</f>
        <v/>
      </c>
    </row>
    <row r="145" customFormat="false" ht="15.1" hidden="false" customHeight="true" outlineLevel="0" collapsed="false">
      <c r="R145" s="6" t="str">
        <f aca="false">IF($C145&gt;0,VLOOKUP($C145,codes!$D$18:$E$40,2),"")</f>
        <v/>
      </c>
      <c r="S145" s="6" t="str">
        <f aca="false">IF($C145&gt;0,VLOOKUP($C145,codes!$D$18:$F$40,3),"")</f>
        <v/>
      </c>
      <c r="T145" s="6" t="str">
        <f aca="false">IF($D145&gt;0,VLOOKUP($D145,codes!$A$29:$B$31,2),"")</f>
        <v/>
      </c>
    </row>
    <row r="146" customFormat="false" ht="15.1" hidden="false" customHeight="true" outlineLevel="0" collapsed="false">
      <c r="R146" s="6" t="str">
        <f aca="false">IF($C146&gt;0,VLOOKUP($C146,codes!$D$18:$E$40,2),"")</f>
        <v/>
      </c>
      <c r="S146" s="6" t="str">
        <f aca="false">IF($C146&gt;0,VLOOKUP($C146,codes!$D$18:$F$40,3),"")</f>
        <v/>
      </c>
      <c r="T146" s="6" t="str">
        <f aca="false">IF($D146&gt;0,VLOOKUP($D146,codes!$A$29:$B$31,2),"")</f>
        <v/>
      </c>
    </row>
    <row r="147" customFormat="false" ht="15.1" hidden="false" customHeight="true" outlineLevel="0" collapsed="false">
      <c r="R147" s="6" t="str">
        <f aca="false">IF($C147&gt;0,VLOOKUP($C147,codes!$D$18:$E$40,2),"")</f>
        <v/>
      </c>
      <c r="S147" s="6" t="str">
        <f aca="false">IF($C147&gt;0,VLOOKUP($C147,codes!$D$18:$F$40,3),"")</f>
        <v/>
      </c>
      <c r="T147" s="6" t="str">
        <f aca="false">IF($D147&gt;0,VLOOKUP($D147,codes!$A$29:$B$31,2),"")</f>
        <v/>
      </c>
    </row>
    <row r="148" customFormat="false" ht="15.1" hidden="false" customHeight="true" outlineLevel="0" collapsed="false">
      <c r="R148" s="6" t="str">
        <f aca="false">IF($C148&gt;0,VLOOKUP($C148,codes!$D$18:$E$40,2),"")</f>
        <v/>
      </c>
      <c r="S148" s="6" t="str">
        <f aca="false">IF($C148&gt;0,VLOOKUP($C148,codes!$D$18:$F$40,3),"")</f>
        <v/>
      </c>
      <c r="T148" s="6" t="str">
        <f aca="false">IF($D148&gt;0,VLOOKUP($D148,codes!$A$29:$B$31,2),"")</f>
        <v/>
      </c>
    </row>
    <row r="149" customFormat="false" ht="15.1" hidden="false" customHeight="true" outlineLevel="0" collapsed="false">
      <c r="R149" s="6" t="str">
        <f aca="false">IF($C149&gt;0,VLOOKUP($C149,codes!$D$18:$E$40,2),"")</f>
        <v/>
      </c>
      <c r="S149" s="6" t="str">
        <f aca="false">IF($C149&gt;0,VLOOKUP($C149,codes!$D$18:$F$40,3),"")</f>
        <v/>
      </c>
      <c r="T149" s="6" t="str">
        <f aca="false">IF($D149&gt;0,VLOOKUP($D149,codes!$A$29:$B$31,2),"")</f>
        <v/>
      </c>
    </row>
    <row r="150" customFormat="false" ht="15.1" hidden="false" customHeight="true" outlineLevel="0" collapsed="false">
      <c r="R150" s="6" t="str">
        <f aca="false">IF($C150&gt;0,VLOOKUP($C150,codes!$D$18:$E$40,2),"")</f>
        <v/>
      </c>
      <c r="S150" s="6" t="str">
        <f aca="false">IF($C150&gt;0,VLOOKUP($C150,codes!$D$18:$F$40,3),"")</f>
        <v/>
      </c>
      <c r="T150" s="6" t="str">
        <f aca="false">IF($D150&gt;0,VLOOKUP($D150,codes!$A$29:$B$31,2),"")</f>
        <v/>
      </c>
    </row>
    <row r="151" customFormat="false" ht="15.1" hidden="false" customHeight="true" outlineLevel="0" collapsed="false">
      <c r="R151" s="6" t="str">
        <f aca="false">IF($C151&gt;0,VLOOKUP($C151,codes!$D$18:$E$40,2),"")</f>
        <v/>
      </c>
      <c r="S151" s="6" t="str">
        <f aca="false">IF($C151&gt;0,VLOOKUP($C151,codes!$D$18:$F$40,3),"")</f>
        <v/>
      </c>
      <c r="T151" s="6" t="str">
        <f aca="false">IF($D151&gt;0,VLOOKUP($D151,codes!$A$29:$B$31,2),"")</f>
        <v/>
      </c>
    </row>
    <row r="152" customFormat="false" ht="15.1" hidden="false" customHeight="true" outlineLevel="0" collapsed="false">
      <c r="R152" s="6" t="str">
        <f aca="false">IF($C152&gt;0,VLOOKUP($C152,codes!$D$18:$E$40,2),"")</f>
        <v/>
      </c>
      <c r="S152" s="6" t="str">
        <f aca="false">IF($C152&gt;0,VLOOKUP($C152,codes!$D$18:$F$40,3),"")</f>
        <v/>
      </c>
      <c r="T152" s="6" t="str">
        <f aca="false">IF($D152&gt;0,VLOOKUP($D152,codes!$A$29:$B$31,2),"")</f>
        <v/>
      </c>
    </row>
    <row r="153" customFormat="false" ht="15.1" hidden="false" customHeight="true" outlineLevel="0" collapsed="false">
      <c r="R153" s="6" t="str">
        <f aca="false">IF($C153&gt;0,VLOOKUP($C153,codes!$D$18:$E$40,2),"")</f>
        <v/>
      </c>
      <c r="S153" s="6" t="str">
        <f aca="false">IF($C153&gt;0,VLOOKUP($C153,codes!$D$18:$F$40,3),"")</f>
        <v/>
      </c>
      <c r="T153" s="6" t="str">
        <f aca="false">IF($D153&gt;0,VLOOKUP($D153,codes!$A$29:$B$31,2),"")</f>
        <v/>
      </c>
    </row>
    <row r="154" customFormat="false" ht="15.1" hidden="false" customHeight="true" outlineLevel="0" collapsed="false">
      <c r="R154" s="6" t="str">
        <f aca="false">IF($C154&gt;0,VLOOKUP($C154,codes!$D$18:$E$40,2),"")</f>
        <v/>
      </c>
      <c r="S154" s="6" t="str">
        <f aca="false">IF($C154&gt;0,VLOOKUP($C154,codes!$D$18:$F$40,3),"")</f>
        <v/>
      </c>
      <c r="T154" s="6" t="str">
        <f aca="false">IF($D154&gt;0,VLOOKUP($D154,codes!$A$29:$B$31,2),"")</f>
        <v/>
      </c>
    </row>
    <row r="155" customFormat="false" ht="15.1" hidden="false" customHeight="true" outlineLevel="0" collapsed="false">
      <c r="R155" s="6" t="str">
        <f aca="false">IF($C155&gt;0,VLOOKUP($C155,codes!$D$18:$E$40,2),"")</f>
        <v/>
      </c>
      <c r="S155" s="6" t="str">
        <f aca="false">IF($C155&gt;0,VLOOKUP($C155,codes!$D$18:$F$40,3),"")</f>
        <v/>
      </c>
      <c r="T155" s="6" t="str">
        <f aca="false">IF($D155&gt;0,VLOOKUP($D155,codes!$A$29:$B$31,2),"")</f>
        <v/>
      </c>
    </row>
    <row r="156" customFormat="false" ht="15.1" hidden="false" customHeight="true" outlineLevel="0" collapsed="false">
      <c r="R156" s="6" t="str">
        <f aca="false">IF($C156&gt;0,VLOOKUP($C156,codes!$D$18:$E$40,2),"")</f>
        <v/>
      </c>
      <c r="S156" s="6" t="str">
        <f aca="false">IF($C156&gt;0,VLOOKUP($C156,codes!$D$18:$F$40,3),"")</f>
        <v/>
      </c>
      <c r="T156" s="6" t="str">
        <f aca="false">IF($D156&gt;0,VLOOKUP($D156,codes!$A$29:$B$31,2),"")</f>
        <v/>
      </c>
    </row>
    <row r="157" customFormat="false" ht="15.1" hidden="false" customHeight="true" outlineLevel="0" collapsed="false">
      <c r="R157" s="6" t="str">
        <f aca="false">IF($C157&gt;0,VLOOKUP($C157,codes!$D$18:$E$40,2),"")</f>
        <v/>
      </c>
      <c r="S157" s="6" t="str">
        <f aca="false">IF($C157&gt;0,VLOOKUP($C157,codes!$D$18:$F$40,3),"")</f>
        <v/>
      </c>
      <c r="T157" s="6" t="str">
        <f aca="false">IF($D157&gt;0,VLOOKUP($D157,codes!$A$29:$B$31,2),"")</f>
        <v/>
      </c>
    </row>
    <row r="158" customFormat="false" ht="15.1" hidden="false" customHeight="true" outlineLevel="0" collapsed="false">
      <c r="R158" s="6" t="str">
        <f aca="false">IF($C158&gt;0,VLOOKUP($C158,codes!$D$18:$E$40,2),"")</f>
        <v/>
      </c>
      <c r="S158" s="6" t="str">
        <f aca="false">IF($C158&gt;0,VLOOKUP($C158,codes!$D$18:$F$40,3),"")</f>
        <v/>
      </c>
      <c r="T158" s="6" t="str">
        <f aca="false">IF($D158&gt;0,VLOOKUP($D158,codes!$A$29:$B$31,2),"")</f>
        <v/>
      </c>
    </row>
    <row r="159" customFormat="false" ht="15.1" hidden="false" customHeight="true" outlineLevel="0" collapsed="false">
      <c r="R159" s="6" t="str">
        <f aca="false">IF($C159&gt;0,VLOOKUP($C159,codes!$D$18:$E$40,2),"")</f>
        <v/>
      </c>
      <c r="S159" s="6" t="str">
        <f aca="false">IF($C159&gt;0,VLOOKUP($C159,codes!$D$18:$F$40,3),"")</f>
        <v/>
      </c>
      <c r="T159" s="6" t="str">
        <f aca="false">IF($D159&gt;0,VLOOKUP($D159,codes!$A$29:$B$31,2),"")</f>
        <v/>
      </c>
    </row>
    <row r="160" customFormat="false" ht="15.1" hidden="false" customHeight="true" outlineLevel="0" collapsed="false">
      <c r="R160" s="6" t="str">
        <f aca="false">IF($C160&gt;0,VLOOKUP($C160,codes!$D$18:$E$40,2),"")</f>
        <v/>
      </c>
      <c r="S160" s="6" t="str">
        <f aca="false">IF($C160&gt;0,VLOOKUP($C160,codes!$D$18:$F$40,3),"")</f>
        <v/>
      </c>
      <c r="T160" s="6" t="str">
        <f aca="false">IF($D160&gt;0,VLOOKUP($D160,codes!$A$29:$B$31,2),"")</f>
        <v/>
      </c>
    </row>
    <row r="161" customFormat="false" ht="15.1" hidden="false" customHeight="true" outlineLevel="0" collapsed="false">
      <c r="R161" s="6" t="str">
        <f aca="false">IF($C161&gt;0,VLOOKUP($C161,codes!$D$18:$E$40,2),"")</f>
        <v/>
      </c>
      <c r="S161" s="6" t="str">
        <f aca="false">IF($C161&gt;0,VLOOKUP($C161,codes!$D$18:$F$40,3),"")</f>
        <v/>
      </c>
      <c r="T161" s="6" t="str">
        <f aca="false">IF($D161&gt;0,VLOOKUP($D161,codes!$A$29:$B$31,2),"")</f>
        <v/>
      </c>
    </row>
    <row r="162" customFormat="false" ht="15.1" hidden="false" customHeight="true" outlineLevel="0" collapsed="false">
      <c r="R162" s="6" t="str">
        <f aca="false">IF($C162&gt;0,VLOOKUP($C162,codes!$D$18:$E$40,2),"")</f>
        <v/>
      </c>
      <c r="S162" s="6" t="str">
        <f aca="false">IF($C162&gt;0,VLOOKUP($C162,codes!$D$18:$F$40,3),"")</f>
        <v/>
      </c>
      <c r="T162" s="6" t="str">
        <f aca="false">IF($D162&gt;0,VLOOKUP($D162,codes!$A$29:$B$31,2),"")</f>
        <v/>
      </c>
    </row>
    <row r="163" customFormat="false" ht="15.1" hidden="false" customHeight="true" outlineLevel="0" collapsed="false">
      <c r="R163" s="6" t="str">
        <f aca="false">IF($C163&gt;0,VLOOKUP($C163,codes!$D$18:$E$40,2),"")</f>
        <v/>
      </c>
      <c r="S163" s="6" t="str">
        <f aca="false">IF($C163&gt;0,VLOOKUP($C163,codes!$D$18:$F$40,3),"")</f>
        <v/>
      </c>
      <c r="T163" s="6" t="str">
        <f aca="false">IF($D163&gt;0,VLOOKUP($D163,codes!$A$29:$B$31,2),"")</f>
        <v/>
      </c>
    </row>
    <row r="164" customFormat="false" ht="15.1" hidden="false" customHeight="true" outlineLevel="0" collapsed="false">
      <c r="R164" s="6" t="str">
        <f aca="false">IF($C164&gt;0,VLOOKUP($C164,codes!$D$18:$E$40,2),"")</f>
        <v/>
      </c>
      <c r="S164" s="6" t="str">
        <f aca="false">IF($C164&gt;0,VLOOKUP($C164,codes!$D$18:$F$40,3),"")</f>
        <v/>
      </c>
      <c r="T164" s="6" t="str">
        <f aca="false">IF($D164&gt;0,VLOOKUP($D164,codes!$A$29:$B$31,2),"")</f>
        <v/>
      </c>
    </row>
    <row r="165" customFormat="false" ht="15.1" hidden="false" customHeight="true" outlineLevel="0" collapsed="false">
      <c r="R165" s="6" t="str">
        <f aca="false">IF($C165&gt;0,VLOOKUP($C165,codes!$D$18:$E$40,2),"")</f>
        <v/>
      </c>
      <c r="S165" s="6" t="str">
        <f aca="false">IF($C165&gt;0,VLOOKUP($C165,codes!$D$18:$F$40,3),"")</f>
        <v/>
      </c>
      <c r="T165" s="6" t="str">
        <f aca="false">IF($D165&gt;0,VLOOKUP($D165,codes!$A$29:$B$31,2),"")</f>
        <v/>
      </c>
    </row>
    <row r="166" customFormat="false" ht="15.1" hidden="false" customHeight="true" outlineLevel="0" collapsed="false">
      <c r="R166" s="6" t="str">
        <f aca="false">IF($C166&gt;0,VLOOKUP($C166,codes!$D$18:$E$40,2),"")</f>
        <v/>
      </c>
      <c r="S166" s="6" t="str">
        <f aca="false">IF($C166&gt;0,VLOOKUP($C166,codes!$D$18:$F$40,3),"")</f>
        <v/>
      </c>
      <c r="T166" s="6" t="str">
        <f aca="false">IF($D166&gt;0,VLOOKUP($D166,codes!$A$29:$B$31,2),"")</f>
        <v/>
      </c>
    </row>
    <row r="167" customFormat="false" ht="15.1" hidden="false" customHeight="true" outlineLevel="0" collapsed="false">
      <c r="R167" s="6" t="str">
        <f aca="false">IF($C167&gt;0,VLOOKUP($C167,codes!$D$18:$E$40,2),"")</f>
        <v/>
      </c>
      <c r="S167" s="6" t="str">
        <f aca="false">IF($C167&gt;0,VLOOKUP($C167,codes!$D$18:$F$40,3),"")</f>
        <v/>
      </c>
      <c r="T167" s="6" t="str">
        <f aca="false">IF($D167&gt;0,VLOOKUP($D167,codes!$A$29:$B$31,2),"")</f>
        <v/>
      </c>
    </row>
    <row r="168" customFormat="false" ht="15.1" hidden="false" customHeight="true" outlineLevel="0" collapsed="false">
      <c r="R168" s="6" t="str">
        <f aca="false">IF($C168&gt;0,VLOOKUP($C168,codes!$D$18:$E$40,2),"")</f>
        <v/>
      </c>
      <c r="S168" s="6" t="str">
        <f aca="false">IF($C168&gt;0,VLOOKUP($C168,codes!$D$18:$F$40,3),"")</f>
        <v/>
      </c>
      <c r="T168" s="6" t="str">
        <f aca="false">IF($D168&gt;0,VLOOKUP($D168,codes!$A$29:$B$31,2),"")</f>
        <v/>
      </c>
    </row>
    <row r="169" customFormat="false" ht="15.1" hidden="false" customHeight="true" outlineLevel="0" collapsed="false">
      <c r="R169" s="6" t="str">
        <f aca="false">IF($C169&gt;0,VLOOKUP($C169,codes!$D$18:$E$40,2),"")</f>
        <v/>
      </c>
      <c r="S169" s="6" t="str">
        <f aca="false">IF($C169&gt;0,VLOOKUP($C169,codes!$D$18:$F$40,3),"")</f>
        <v/>
      </c>
      <c r="T169" s="6" t="str">
        <f aca="false">IF($D169&gt;0,VLOOKUP($D169,codes!$A$29:$B$31,2),"")</f>
        <v/>
      </c>
    </row>
    <row r="170" customFormat="false" ht="15.1" hidden="false" customHeight="true" outlineLevel="0" collapsed="false">
      <c r="R170" s="6" t="str">
        <f aca="false">IF($C170&gt;0,VLOOKUP($C170,codes!$D$18:$E$40,2),"")</f>
        <v/>
      </c>
      <c r="S170" s="6" t="str">
        <f aca="false">IF($C170&gt;0,VLOOKUP($C170,codes!$D$18:$F$40,3),"")</f>
        <v/>
      </c>
      <c r="T170" s="6" t="str">
        <f aca="false">IF($D170&gt;0,VLOOKUP($D170,codes!$A$29:$B$31,2),"")</f>
        <v/>
      </c>
    </row>
    <row r="171" customFormat="false" ht="15.1" hidden="false" customHeight="true" outlineLevel="0" collapsed="false">
      <c r="R171" s="6" t="str">
        <f aca="false">IF($C171&gt;0,VLOOKUP($C171,codes!$D$18:$E$40,2),"")</f>
        <v/>
      </c>
      <c r="S171" s="6" t="str">
        <f aca="false">IF($C171&gt;0,VLOOKUP($C171,codes!$D$18:$F$40,3),"")</f>
        <v/>
      </c>
      <c r="T171" s="6" t="str">
        <f aca="false">IF($D171&gt;0,VLOOKUP($D171,codes!$A$29:$B$31,2),"")</f>
        <v/>
      </c>
    </row>
    <row r="172" customFormat="false" ht="15.1" hidden="false" customHeight="true" outlineLevel="0" collapsed="false">
      <c r="R172" s="6" t="str">
        <f aca="false">IF($C172&gt;0,VLOOKUP($C172,codes!$D$18:$E$40,2),"")</f>
        <v/>
      </c>
      <c r="S172" s="6" t="str">
        <f aca="false">IF($C172&gt;0,VLOOKUP($C172,codes!$D$18:$F$40,3),"")</f>
        <v/>
      </c>
      <c r="T172" s="6" t="str">
        <f aca="false">IF($D172&gt;0,VLOOKUP($D172,codes!$A$29:$B$31,2),"")</f>
        <v/>
      </c>
    </row>
    <row r="173" customFormat="false" ht="15.1" hidden="false" customHeight="true" outlineLevel="0" collapsed="false">
      <c r="R173" s="6" t="str">
        <f aca="false">IF($C173&gt;0,VLOOKUP($C173,codes!$D$18:$E$40,2),"")</f>
        <v/>
      </c>
      <c r="S173" s="6" t="str">
        <f aca="false">IF($C173&gt;0,VLOOKUP($C173,codes!$D$18:$F$40,3),"")</f>
        <v/>
      </c>
      <c r="T173" s="6" t="str">
        <f aca="false">IF($D173&gt;0,VLOOKUP($D173,codes!$A$29:$B$31,2),"")</f>
        <v/>
      </c>
    </row>
    <row r="174" customFormat="false" ht="15.1" hidden="false" customHeight="true" outlineLevel="0" collapsed="false">
      <c r="R174" s="6" t="str">
        <f aca="false">IF($C174&gt;0,VLOOKUP($C174,codes!$D$18:$E$40,2),"")</f>
        <v/>
      </c>
      <c r="S174" s="6" t="str">
        <f aca="false">IF($C174&gt;0,VLOOKUP($C174,codes!$D$18:$F$40,3),"")</f>
        <v/>
      </c>
      <c r="T174" s="6" t="str">
        <f aca="false">IF($D174&gt;0,VLOOKUP($D174,codes!$A$29:$B$31,2),"")</f>
        <v/>
      </c>
    </row>
    <row r="175" customFormat="false" ht="15.1" hidden="false" customHeight="true" outlineLevel="0" collapsed="false">
      <c r="R175" s="6" t="str">
        <f aca="false">IF($C175&gt;0,VLOOKUP($C175,codes!$D$18:$E$40,2),"")</f>
        <v/>
      </c>
      <c r="S175" s="6" t="str">
        <f aca="false">IF($C175&gt;0,VLOOKUP($C175,codes!$D$18:$F$40,3),"")</f>
        <v/>
      </c>
      <c r="T175" s="6" t="str">
        <f aca="false">IF($D175&gt;0,VLOOKUP($D175,codes!$A$29:$B$31,2),"")</f>
        <v/>
      </c>
    </row>
    <row r="176" customFormat="false" ht="15.1" hidden="false" customHeight="true" outlineLevel="0" collapsed="false">
      <c r="R176" s="6" t="str">
        <f aca="false">IF($C176&gt;0,VLOOKUP($C176,codes!$D$18:$E$40,2),"")</f>
        <v/>
      </c>
      <c r="S176" s="6" t="str">
        <f aca="false">IF($C176&gt;0,VLOOKUP($C176,codes!$D$18:$F$40,3),"")</f>
        <v/>
      </c>
      <c r="T176" s="6" t="str">
        <f aca="false">IF($D176&gt;0,VLOOKUP($D176,codes!$A$29:$B$31,2),"")</f>
        <v/>
      </c>
    </row>
    <row r="177" customFormat="false" ht="15.1" hidden="false" customHeight="true" outlineLevel="0" collapsed="false">
      <c r="R177" s="6" t="str">
        <f aca="false">IF($C177&gt;0,VLOOKUP($C177,codes!$D$18:$E$40,2),"")</f>
        <v/>
      </c>
      <c r="S177" s="6" t="str">
        <f aca="false">IF($C177&gt;0,VLOOKUP($C177,codes!$D$18:$F$40,3),"")</f>
        <v/>
      </c>
      <c r="T177" s="6" t="str">
        <f aca="false">IF($D177&gt;0,VLOOKUP($D177,codes!$A$29:$B$31,2),"")</f>
        <v/>
      </c>
    </row>
    <row r="178" customFormat="false" ht="15.1" hidden="false" customHeight="true" outlineLevel="0" collapsed="false">
      <c r="R178" s="6" t="str">
        <f aca="false">IF($C178&gt;0,VLOOKUP($C178,codes!$D$18:$E$40,2),"")</f>
        <v/>
      </c>
      <c r="S178" s="6" t="str">
        <f aca="false">IF($C178&gt;0,VLOOKUP($C178,codes!$D$18:$F$40,3),"")</f>
        <v/>
      </c>
      <c r="T178" s="6" t="str">
        <f aca="false">IF($D178&gt;0,VLOOKUP($D178,codes!$A$29:$B$31,2),"")</f>
        <v/>
      </c>
    </row>
    <row r="179" customFormat="false" ht="15.1" hidden="false" customHeight="true" outlineLevel="0" collapsed="false">
      <c r="R179" s="6" t="str">
        <f aca="false">IF($C179&gt;0,VLOOKUP($C179,codes!$D$18:$E$40,2),"")</f>
        <v/>
      </c>
      <c r="S179" s="6" t="str">
        <f aca="false">IF($C179&gt;0,VLOOKUP($C179,codes!$D$18:$F$40,3),"")</f>
        <v/>
      </c>
      <c r="T179" s="6" t="str">
        <f aca="false">IF($D179&gt;0,VLOOKUP($D179,codes!$A$29:$B$31,2),"")</f>
        <v/>
      </c>
    </row>
    <row r="180" customFormat="false" ht="15.1" hidden="false" customHeight="true" outlineLevel="0" collapsed="false">
      <c r="R180" s="6" t="str">
        <f aca="false">IF($C180&gt;0,VLOOKUP($C180,codes!$D$18:$E$40,2),"")</f>
        <v/>
      </c>
      <c r="S180" s="6" t="str">
        <f aca="false">IF($C180&gt;0,VLOOKUP($C180,codes!$D$18:$F$40,3),"")</f>
        <v/>
      </c>
      <c r="T180" s="6" t="str">
        <f aca="false">IF($D180&gt;0,VLOOKUP($D180,codes!$A$29:$B$31,2),"")</f>
        <v/>
      </c>
    </row>
    <row r="181" customFormat="false" ht="15.1" hidden="false" customHeight="true" outlineLevel="0" collapsed="false">
      <c r="R181" s="6" t="str">
        <f aca="false">IF($C181&gt;0,VLOOKUP($C181,codes!$D$18:$E$40,2),"")</f>
        <v/>
      </c>
      <c r="S181" s="6" t="str">
        <f aca="false">IF($C181&gt;0,VLOOKUP($C181,codes!$D$18:$F$40,3),"")</f>
        <v/>
      </c>
      <c r="T181" s="6" t="str">
        <f aca="false">IF($D181&gt;0,VLOOKUP($D181,codes!$A$29:$B$31,2),"")</f>
        <v/>
      </c>
    </row>
    <row r="182" customFormat="false" ht="15.1" hidden="false" customHeight="true" outlineLevel="0" collapsed="false">
      <c r="R182" s="6" t="str">
        <f aca="false">IF($C182&gt;0,VLOOKUP($C182,codes!$D$18:$E$40,2),"")</f>
        <v/>
      </c>
      <c r="S182" s="6" t="str">
        <f aca="false">IF($C182&gt;0,VLOOKUP($C182,codes!$D$18:$F$40,3),"")</f>
        <v/>
      </c>
      <c r="T182" s="6" t="str">
        <f aca="false">IF($D182&gt;0,VLOOKUP($D182,codes!$A$29:$B$31,2),"")</f>
        <v/>
      </c>
    </row>
    <row r="183" customFormat="false" ht="15.1" hidden="false" customHeight="true" outlineLevel="0" collapsed="false">
      <c r="R183" s="6" t="str">
        <f aca="false">IF($C183&gt;0,VLOOKUP($C183,codes!$D$18:$E$40,2),"")</f>
        <v/>
      </c>
      <c r="S183" s="6" t="str">
        <f aca="false">IF($C183&gt;0,VLOOKUP($C183,codes!$D$18:$F$40,3),"")</f>
        <v/>
      </c>
      <c r="T183" s="6" t="str">
        <f aca="false">IF($D183&gt;0,VLOOKUP($D183,codes!$A$29:$B$31,2),"")</f>
        <v/>
      </c>
    </row>
    <row r="184" customFormat="false" ht="15.1" hidden="false" customHeight="true" outlineLevel="0" collapsed="false">
      <c r="R184" s="6" t="str">
        <f aca="false">IF($C184&gt;0,VLOOKUP($C184,codes!$D$18:$E$40,2),"")</f>
        <v/>
      </c>
      <c r="S184" s="6" t="str">
        <f aca="false">IF($C184&gt;0,VLOOKUP($C184,codes!$D$18:$F$40,3),"")</f>
        <v/>
      </c>
      <c r="T184" s="6" t="str">
        <f aca="false">IF($D184&gt;0,VLOOKUP($D184,codes!$A$29:$B$31,2),"")</f>
        <v/>
      </c>
    </row>
    <row r="185" customFormat="false" ht="15.1" hidden="false" customHeight="true" outlineLevel="0" collapsed="false">
      <c r="R185" s="6" t="str">
        <f aca="false">IF($C185&gt;0,VLOOKUP($C185,codes!$D$18:$E$40,2),"")</f>
        <v/>
      </c>
      <c r="S185" s="6" t="str">
        <f aca="false">IF($C185&gt;0,VLOOKUP($C185,codes!$D$18:$F$40,3),"")</f>
        <v/>
      </c>
      <c r="T185" s="6" t="str">
        <f aca="false">IF($D185&gt;0,VLOOKUP($D185,codes!$A$29:$B$31,2),"")</f>
        <v/>
      </c>
    </row>
    <row r="186" customFormat="false" ht="15.1" hidden="false" customHeight="true" outlineLevel="0" collapsed="false">
      <c r="R186" s="6" t="str">
        <f aca="false">IF($C186&gt;0,VLOOKUP($C186,codes!$D$18:$E$40,2),"")</f>
        <v/>
      </c>
      <c r="S186" s="6" t="str">
        <f aca="false">IF($C186&gt;0,VLOOKUP($C186,codes!$D$18:$F$40,3),"")</f>
        <v/>
      </c>
      <c r="T186" s="6" t="str">
        <f aca="false">IF($D186&gt;0,VLOOKUP($D186,codes!$A$29:$B$31,2),"")</f>
        <v/>
      </c>
    </row>
    <row r="187" customFormat="false" ht="15.1" hidden="false" customHeight="true" outlineLevel="0" collapsed="false">
      <c r="R187" s="6" t="str">
        <f aca="false">IF($C187&gt;0,VLOOKUP($C187,codes!$D$18:$E$40,2),"")</f>
        <v/>
      </c>
      <c r="S187" s="6" t="str">
        <f aca="false">IF($C187&gt;0,VLOOKUP($C187,codes!$D$18:$F$40,3),"")</f>
        <v/>
      </c>
      <c r="T187" s="6" t="str">
        <f aca="false">IF($D187&gt;0,VLOOKUP($D187,codes!$A$29:$B$31,2),"")</f>
        <v/>
      </c>
    </row>
    <row r="188" customFormat="false" ht="15.1" hidden="false" customHeight="true" outlineLevel="0" collapsed="false">
      <c r="R188" s="6" t="str">
        <f aca="false">IF($C188&gt;0,VLOOKUP($C188,codes!$D$18:$E$40,2),"")</f>
        <v/>
      </c>
      <c r="S188" s="6" t="str">
        <f aca="false">IF($C188&gt;0,VLOOKUP($C188,codes!$D$18:$F$40,3),"")</f>
        <v/>
      </c>
      <c r="T188" s="6" t="str">
        <f aca="false">IF($D188&gt;0,VLOOKUP($D188,codes!$A$29:$B$31,2),"")</f>
        <v/>
      </c>
    </row>
    <row r="189" customFormat="false" ht="15.1" hidden="false" customHeight="true" outlineLevel="0" collapsed="false">
      <c r="R189" s="6" t="str">
        <f aca="false">IF($C189&gt;0,VLOOKUP($C189,codes!$D$18:$E$40,2),"")</f>
        <v/>
      </c>
      <c r="S189" s="6" t="str">
        <f aca="false">IF($C189&gt;0,VLOOKUP($C189,codes!$D$18:$F$40,3),"")</f>
        <v/>
      </c>
      <c r="T189" s="6" t="str">
        <f aca="false">IF($D189&gt;0,VLOOKUP($D189,codes!$A$29:$B$31,2),"")</f>
        <v/>
      </c>
    </row>
    <row r="190" customFormat="false" ht="15.1" hidden="false" customHeight="true" outlineLevel="0" collapsed="false">
      <c r="R190" s="6" t="str">
        <f aca="false">IF($C190&gt;0,VLOOKUP($C190,codes!$D$18:$E$40,2),"")</f>
        <v/>
      </c>
      <c r="S190" s="6" t="str">
        <f aca="false">IF($C190&gt;0,VLOOKUP($C190,codes!$D$18:$F$40,3),"")</f>
        <v/>
      </c>
      <c r="T190" s="6" t="str">
        <f aca="false">IF($D190&gt;0,VLOOKUP($D190,codes!$A$29:$B$31,2),"")</f>
        <v/>
      </c>
    </row>
    <row r="191" customFormat="false" ht="15.1" hidden="false" customHeight="true" outlineLevel="0" collapsed="false">
      <c r="R191" s="6" t="str">
        <f aca="false">IF($C191&gt;0,VLOOKUP($C191,codes!$D$18:$E$40,2),"")</f>
        <v/>
      </c>
      <c r="S191" s="6" t="str">
        <f aca="false">IF($C191&gt;0,VLOOKUP($C191,codes!$D$18:$F$40,3),"")</f>
        <v/>
      </c>
      <c r="T191" s="6" t="str">
        <f aca="false">IF($D191&gt;0,VLOOKUP($D191,codes!$A$29:$B$31,2),"")</f>
        <v/>
      </c>
    </row>
    <row r="192" customFormat="false" ht="15.1" hidden="false" customHeight="true" outlineLevel="0" collapsed="false">
      <c r="R192" s="6" t="str">
        <f aca="false">IF($C192&gt;0,VLOOKUP($C192,codes!$D$18:$E$40,2),"")</f>
        <v/>
      </c>
      <c r="S192" s="6" t="str">
        <f aca="false">IF($C192&gt;0,VLOOKUP($C192,codes!$D$18:$F$40,3),"")</f>
        <v/>
      </c>
      <c r="T192" s="6" t="str">
        <f aca="false">IF($D192&gt;0,VLOOKUP($D192,codes!$A$29:$B$31,2),"")</f>
        <v/>
      </c>
    </row>
    <row r="193" customFormat="false" ht="15.1" hidden="false" customHeight="true" outlineLevel="0" collapsed="false">
      <c r="R193" s="6" t="str">
        <f aca="false">IF($C193&gt;0,VLOOKUP($C193,codes!$D$18:$E$40,2),"")</f>
        <v/>
      </c>
      <c r="S193" s="6" t="str">
        <f aca="false">IF($C193&gt;0,VLOOKUP($C193,codes!$D$18:$F$40,3),"")</f>
        <v/>
      </c>
      <c r="T193" s="6" t="str">
        <f aca="false">IF($D193&gt;0,VLOOKUP($D193,codes!$A$29:$B$31,2),"")</f>
        <v/>
      </c>
    </row>
    <row r="194" customFormat="false" ht="15.1" hidden="false" customHeight="true" outlineLevel="0" collapsed="false">
      <c r="R194" s="6" t="str">
        <f aca="false">IF($C194&gt;0,VLOOKUP($C194,codes!$D$18:$E$40,2),"")</f>
        <v/>
      </c>
      <c r="S194" s="6" t="str">
        <f aca="false">IF($C194&gt;0,VLOOKUP($C194,codes!$D$18:$F$40,3),"")</f>
        <v/>
      </c>
      <c r="T194" s="6" t="str">
        <f aca="false">IF($D194&gt;0,VLOOKUP($D194,codes!$A$29:$B$31,2),"")</f>
        <v/>
      </c>
    </row>
    <row r="195" customFormat="false" ht="15.1" hidden="false" customHeight="true" outlineLevel="0" collapsed="false">
      <c r="R195" s="6" t="str">
        <f aca="false">IF($C195&gt;0,VLOOKUP($C195,codes!$D$18:$E$40,2),"")</f>
        <v/>
      </c>
      <c r="S195" s="6" t="str">
        <f aca="false">IF($C195&gt;0,VLOOKUP($C195,codes!$D$18:$F$40,3),"")</f>
        <v/>
      </c>
      <c r="T195" s="6" t="str">
        <f aca="false">IF($D195&gt;0,VLOOKUP($D195,codes!$A$29:$B$31,2),"")</f>
        <v/>
      </c>
    </row>
    <row r="196" customFormat="false" ht="15.1" hidden="false" customHeight="true" outlineLevel="0" collapsed="false">
      <c r="R196" s="6" t="str">
        <f aca="false">IF($C196&gt;0,VLOOKUP($C196,codes!$D$18:$E$40,2),"")</f>
        <v/>
      </c>
      <c r="S196" s="6" t="str">
        <f aca="false">IF($C196&gt;0,VLOOKUP($C196,codes!$D$18:$F$40,3),"")</f>
        <v/>
      </c>
      <c r="T196" s="6" t="str">
        <f aca="false">IF($D196&gt;0,VLOOKUP($D196,codes!$A$29:$B$31,2),"")</f>
        <v/>
      </c>
    </row>
    <row r="197" customFormat="false" ht="15.1" hidden="false" customHeight="true" outlineLevel="0" collapsed="false">
      <c r="R197" s="6" t="str">
        <f aca="false">IF($C197&gt;0,VLOOKUP($C197,codes!$D$18:$E$40,2),"")</f>
        <v/>
      </c>
      <c r="S197" s="6" t="str">
        <f aca="false">IF($C197&gt;0,VLOOKUP($C197,codes!$D$18:$F$40,3),"")</f>
        <v/>
      </c>
      <c r="T197" s="6" t="str">
        <f aca="false">IF($D197&gt;0,VLOOKUP($D197,codes!$A$29:$B$31,2),"")</f>
        <v/>
      </c>
    </row>
    <row r="198" customFormat="false" ht="15.1" hidden="false" customHeight="true" outlineLevel="0" collapsed="false">
      <c r="R198" s="6" t="str">
        <f aca="false">IF($C198&gt;0,VLOOKUP($C198,codes!$D$18:$E$40,2),"")</f>
        <v/>
      </c>
      <c r="S198" s="6" t="str">
        <f aca="false">IF($C198&gt;0,VLOOKUP($C198,codes!$D$18:$F$40,3),"")</f>
        <v/>
      </c>
      <c r="T198" s="6" t="str">
        <f aca="false">IF($D198&gt;0,VLOOKUP($D198,codes!$A$29:$B$31,2),"")</f>
        <v/>
      </c>
    </row>
    <row r="199" customFormat="false" ht="15.1" hidden="false" customHeight="true" outlineLevel="0" collapsed="false">
      <c r="R199" s="6" t="str">
        <f aca="false">IF($C199&gt;0,VLOOKUP($C199,codes!$D$18:$E$40,2),"")</f>
        <v/>
      </c>
      <c r="S199" s="6" t="str">
        <f aca="false">IF($C199&gt;0,VLOOKUP($C199,codes!$D$18:$F$40,3),"")</f>
        <v/>
      </c>
      <c r="T199" s="6" t="str">
        <f aca="false">IF($D199&gt;0,VLOOKUP($D199,codes!$A$29:$B$31,2),"")</f>
        <v/>
      </c>
    </row>
    <row r="200" customFormat="false" ht="15.1" hidden="false" customHeight="true" outlineLevel="0" collapsed="false">
      <c r="R200" s="6" t="str">
        <f aca="false">IF($C200&gt;0,VLOOKUP($C200,codes!$D$18:$E$40,2),"")</f>
        <v/>
      </c>
      <c r="S200" s="6" t="str">
        <f aca="false">IF($C200&gt;0,VLOOKUP($C200,codes!$D$18:$F$40,3),"")</f>
        <v/>
      </c>
      <c r="T200" s="6" t="str">
        <f aca="false">IF($D200&gt;0,VLOOKUP($D200,codes!$A$29:$B$31,2),"")</f>
        <v/>
      </c>
    </row>
    <row r="201" customFormat="false" ht="15.1" hidden="false" customHeight="true" outlineLevel="0" collapsed="false">
      <c r="R201" s="6" t="str">
        <f aca="false">IF($C201&gt;0,VLOOKUP($C201,codes!$D$18:$E$40,2),"")</f>
        <v/>
      </c>
      <c r="S201" s="6" t="str">
        <f aca="false">IF($C201&gt;0,VLOOKUP($C201,codes!$D$18:$F$40,3),"")</f>
        <v/>
      </c>
      <c r="T201" s="6" t="str">
        <f aca="false">IF($D201&gt;0,VLOOKUP($D201,codes!$A$29:$B$31,2),"")</f>
        <v/>
      </c>
    </row>
    <row r="202" customFormat="false" ht="15.1" hidden="false" customHeight="true" outlineLevel="0" collapsed="false">
      <c r="R202" s="6" t="str">
        <f aca="false">IF($C202&gt;0,VLOOKUP($C202,codes!$D$18:$E$40,2),"")</f>
        <v/>
      </c>
      <c r="S202" s="6" t="str">
        <f aca="false">IF($C202&gt;0,VLOOKUP($C202,codes!$D$18:$F$40,3),"")</f>
        <v/>
      </c>
      <c r="T202" s="6" t="str">
        <f aca="false">IF($D202&gt;0,VLOOKUP($D202,codes!$A$29:$B$31,2),"")</f>
        <v/>
      </c>
    </row>
    <row r="203" customFormat="false" ht="15.1" hidden="false" customHeight="true" outlineLevel="0" collapsed="false">
      <c r="R203" s="6" t="str">
        <f aca="false">IF($C203&gt;0,VLOOKUP($C203,codes!$D$18:$E$40,2),"")</f>
        <v/>
      </c>
      <c r="S203" s="6" t="str">
        <f aca="false">IF($C203&gt;0,VLOOKUP($C203,codes!$D$18:$F$40,3),"")</f>
        <v/>
      </c>
      <c r="T203" s="6" t="str">
        <f aca="false">IF($D203&gt;0,VLOOKUP($D203,codes!$A$29:$B$31,2),"")</f>
        <v/>
      </c>
    </row>
    <row r="204" customFormat="false" ht="15.1" hidden="false" customHeight="true" outlineLevel="0" collapsed="false">
      <c r="R204" s="6" t="str">
        <f aca="false">IF($C204&gt;0,VLOOKUP($C204,codes!$D$18:$E$40,2),"")</f>
        <v/>
      </c>
      <c r="S204" s="6" t="str">
        <f aca="false">IF($C204&gt;0,VLOOKUP($C204,codes!$D$18:$F$40,3),"")</f>
        <v/>
      </c>
      <c r="T204" s="6" t="str">
        <f aca="false">IF($D204&gt;0,VLOOKUP($D204,codes!$A$29:$B$31,2),"")</f>
        <v/>
      </c>
    </row>
    <row r="205" customFormat="false" ht="15.1" hidden="false" customHeight="true" outlineLevel="0" collapsed="false">
      <c r="R205" s="6" t="str">
        <f aca="false">IF($C205&gt;0,VLOOKUP($C205,codes!$D$18:$E$40,2),"")</f>
        <v/>
      </c>
      <c r="S205" s="6" t="str">
        <f aca="false">IF($C205&gt;0,VLOOKUP($C205,codes!$D$18:$F$40,3),"")</f>
        <v/>
      </c>
      <c r="T205" s="6" t="str">
        <f aca="false">IF($D205&gt;0,VLOOKUP($D205,codes!$A$29:$B$31,2),"")</f>
        <v/>
      </c>
    </row>
    <row r="206" customFormat="false" ht="15.1" hidden="false" customHeight="true" outlineLevel="0" collapsed="false">
      <c r="R206" s="6" t="str">
        <f aca="false">IF($C206&gt;0,VLOOKUP($C206,codes!$D$18:$E$40,2),"")</f>
        <v/>
      </c>
      <c r="S206" s="6" t="str">
        <f aca="false">IF($C206&gt;0,VLOOKUP($C206,codes!$D$18:$F$40,3),"")</f>
        <v/>
      </c>
      <c r="T206" s="6" t="str">
        <f aca="false">IF($D206&gt;0,VLOOKUP($D206,codes!$A$29:$B$31,2),"")</f>
        <v/>
      </c>
    </row>
    <row r="207" customFormat="false" ht="15.1" hidden="false" customHeight="true" outlineLevel="0" collapsed="false">
      <c r="R207" s="6" t="str">
        <f aca="false">IF($C207&gt;0,VLOOKUP($C207,codes!$D$18:$E$40,2),"")</f>
        <v/>
      </c>
      <c r="S207" s="6" t="str">
        <f aca="false">IF($C207&gt;0,VLOOKUP($C207,codes!$D$18:$F$40,3),"")</f>
        <v/>
      </c>
      <c r="T207" s="6" t="str">
        <f aca="false">IF($D207&gt;0,VLOOKUP($D207,codes!$A$29:$B$31,2),"")</f>
        <v/>
      </c>
    </row>
    <row r="208" customFormat="false" ht="15.1" hidden="false" customHeight="true" outlineLevel="0" collapsed="false">
      <c r="R208" s="6" t="str">
        <f aca="false">IF($C208&gt;0,VLOOKUP($C208,codes!$D$18:$E$40,2),"")</f>
        <v/>
      </c>
      <c r="S208" s="6" t="str">
        <f aca="false">IF($C208&gt;0,VLOOKUP($C208,codes!$D$18:$F$40,3),"")</f>
        <v/>
      </c>
      <c r="T208" s="6" t="str">
        <f aca="false">IF($D208&gt;0,VLOOKUP($D208,codes!$A$29:$B$31,2),"")</f>
        <v/>
      </c>
    </row>
    <row r="209" customFormat="false" ht="15.1" hidden="false" customHeight="true" outlineLevel="0" collapsed="false">
      <c r="R209" s="6" t="str">
        <f aca="false">IF($C209&gt;0,VLOOKUP($C209,codes!$D$18:$E$40,2),"")</f>
        <v/>
      </c>
      <c r="S209" s="6" t="str">
        <f aca="false">IF($C209&gt;0,VLOOKUP($C209,codes!$D$18:$F$40,3),"")</f>
        <v/>
      </c>
      <c r="T209" s="6" t="str">
        <f aca="false">IF($D209&gt;0,VLOOKUP($D209,codes!$A$29:$B$31,2),"")</f>
        <v/>
      </c>
    </row>
    <row r="210" customFormat="false" ht="15.1" hidden="false" customHeight="true" outlineLevel="0" collapsed="false">
      <c r="R210" s="6" t="str">
        <f aca="false">IF($C210&gt;0,VLOOKUP($C210,codes!$D$18:$E$40,2),"")</f>
        <v/>
      </c>
      <c r="S210" s="6" t="str">
        <f aca="false">IF($C210&gt;0,VLOOKUP($C210,codes!$D$18:$F$40,3),"")</f>
        <v/>
      </c>
      <c r="T210" s="6" t="str">
        <f aca="false">IF($D210&gt;0,VLOOKUP($D210,codes!$A$29:$B$31,2),"")</f>
        <v/>
      </c>
    </row>
    <row r="211" customFormat="false" ht="15.1" hidden="false" customHeight="true" outlineLevel="0" collapsed="false">
      <c r="R211" s="6" t="str">
        <f aca="false">IF($C211&gt;0,VLOOKUP($C211,codes!$D$18:$E$40,2),"")</f>
        <v/>
      </c>
      <c r="S211" s="6" t="str">
        <f aca="false">IF($C211&gt;0,VLOOKUP($C211,codes!$D$18:$F$40,3),"")</f>
        <v/>
      </c>
      <c r="T211" s="6" t="str">
        <f aca="false">IF($D211&gt;0,VLOOKUP($D211,codes!$A$29:$B$31,2),"")</f>
        <v/>
      </c>
    </row>
    <row r="212" customFormat="false" ht="15.1" hidden="false" customHeight="true" outlineLevel="0" collapsed="false">
      <c r="R212" s="6" t="str">
        <f aca="false">IF($C212&gt;0,VLOOKUP($C212,codes!$D$18:$E$40,2),"")</f>
        <v/>
      </c>
      <c r="S212" s="6" t="str">
        <f aca="false">IF($C212&gt;0,VLOOKUP($C212,codes!$D$18:$F$40,3),"")</f>
        <v/>
      </c>
      <c r="T212" s="6" t="str">
        <f aca="false">IF($D212&gt;0,VLOOKUP($D212,codes!$A$29:$B$31,2),"")</f>
        <v/>
      </c>
    </row>
    <row r="213" customFormat="false" ht="15.1" hidden="false" customHeight="true" outlineLevel="0" collapsed="false">
      <c r="R213" s="6" t="str">
        <f aca="false">IF($C213&gt;0,VLOOKUP($C213,codes!$D$18:$E$40,2),"")</f>
        <v/>
      </c>
      <c r="S213" s="6" t="str">
        <f aca="false">IF($C213&gt;0,VLOOKUP($C213,codes!$D$18:$F$40,3),"")</f>
        <v/>
      </c>
      <c r="T213" s="6" t="str">
        <f aca="false">IF($D213&gt;0,VLOOKUP($D213,codes!$A$29:$B$31,2),"")</f>
        <v/>
      </c>
    </row>
    <row r="214" customFormat="false" ht="15.1" hidden="false" customHeight="true" outlineLevel="0" collapsed="false">
      <c r="R214" s="6" t="str">
        <f aca="false">IF($C214&gt;0,VLOOKUP($C214,codes!$D$18:$E$40,2),"")</f>
        <v/>
      </c>
      <c r="S214" s="6" t="str">
        <f aca="false">IF($C214&gt;0,VLOOKUP($C214,codes!$D$18:$F$40,3),"")</f>
        <v/>
      </c>
      <c r="T214" s="6" t="str">
        <f aca="false">IF($D214&gt;0,VLOOKUP($D214,codes!$A$29:$B$31,2),"")</f>
        <v/>
      </c>
    </row>
    <row r="215" customFormat="false" ht="15.1" hidden="false" customHeight="true" outlineLevel="0" collapsed="false">
      <c r="R215" s="6" t="str">
        <f aca="false">IF($C215&gt;0,VLOOKUP($C215,codes!$D$18:$E$40,2),"")</f>
        <v/>
      </c>
      <c r="S215" s="6" t="str">
        <f aca="false">IF($C215&gt;0,VLOOKUP($C215,codes!$D$18:$F$40,3),"")</f>
        <v/>
      </c>
      <c r="T215" s="6" t="str">
        <f aca="false">IF($D215&gt;0,VLOOKUP($D215,codes!$A$29:$B$31,2),"")</f>
        <v/>
      </c>
    </row>
    <row r="216" customFormat="false" ht="15.1" hidden="false" customHeight="true" outlineLevel="0" collapsed="false">
      <c r="R216" s="6" t="str">
        <f aca="false">IF($C216&gt;0,VLOOKUP($C216,codes!$D$18:$E$40,2),"")</f>
        <v/>
      </c>
      <c r="S216" s="6" t="str">
        <f aca="false">IF($C216&gt;0,VLOOKUP($C216,codes!$D$18:$F$40,3),"")</f>
        <v/>
      </c>
      <c r="T216" s="6" t="str">
        <f aca="false">IF($D216&gt;0,VLOOKUP($D216,codes!$A$29:$B$31,2),"")</f>
        <v/>
      </c>
    </row>
    <row r="217" customFormat="false" ht="15.1" hidden="false" customHeight="true" outlineLevel="0" collapsed="false">
      <c r="R217" s="6" t="str">
        <f aca="false">IF($C217&gt;0,VLOOKUP($C217,codes!$D$18:$E$40,2),"")</f>
        <v/>
      </c>
      <c r="S217" s="6" t="str">
        <f aca="false">IF($C217&gt;0,VLOOKUP($C217,codes!$D$18:$F$40,3),"")</f>
        <v/>
      </c>
      <c r="T217" s="6" t="str">
        <f aca="false">IF($D217&gt;0,VLOOKUP($D217,codes!$A$29:$B$31,2),"")</f>
        <v/>
      </c>
    </row>
    <row r="218" customFormat="false" ht="15.1" hidden="false" customHeight="true" outlineLevel="0" collapsed="false">
      <c r="R218" s="6" t="str">
        <f aca="false">IF($C218&gt;0,VLOOKUP($C218,codes!$D$18:$E$40,2),"")</f>
        <v/>
      </c>
      <c r="S218" s="6" t="str">
        <f aca="false">IF($C218&gt;0,VLOOKUP($C218,codes!$D$18:$F$40,3),"")</f>
        <v/>
      </c>
      <c r="T218" s="6" t="str">
        <f aca="false">IF($D218&gt;0,VLOOKUP($D218,codes!$A$29:$B$31,2),"")</f>
        <v/>
      </c>
    </row>
    <row r="219" customFormat="false" ht="15.1" hidden="false" customHeight="true" outlineLevel="0" collapsed="false">
      <c r="R219" s="6" t="str">
        <f aca="false">IF($C219&gt;0,VLOOKUP($C219,codes!$D$18:$E$40,2),"")</f>
        <v/>
      </c>
      <c r="S219" s="6" t="str">
        <f aca="false">IF($C219&gt;0,VLOOKUP($C219,codes!$D$18:$F$40,3),"")</f>
        <v/>
      </c>
      <c r="T219" s="6" t="str">
        <f aca="false">IF($D219&gt;0,VLOOKUP($D219,codes!$A$29:$B$31,2),"")</f>
        <v/>
      </c>
    </row>
    <row r="220" customFormat="false" ht="15.1" hidden="false" customHeight="true" outlineLevel="0" collapsed="false">
      <c r="R220" s="6" t="str">
        <f aca="false">IF($C220&gt;0,VLOOKUP($C220,codes!$D$18:$E$40,2),"")</f>
        <v/>
      </c>
      <c r="S220" s="6" t="str">
        <f aca="false">IF($C220&gt;0,VLOOKUP($C220,codes!$D$18:$F$40,3),"")</f>
        <v/>
      </c>
      <c r="T220" s="6" t="str">
        <f aca="false">IF($D220&gt;0,VLOOKUP($D220,codes!$A$29:$B$31,2),"")</f>
        <v/>
      </c>
    </row>
    <row r="221" customFormat="false" ht="15.1" hidden="false" customHeight="true" outlineLevel="0" collapsed="false">
      <c r="R221" s="6" t="str">
        <f aca="false">IF($C221&gt;0,VLOOKUP($C221,codes!$D$18:$E$40,2),"")</f>
        <v/>
      </c>
      <c r="S221" s="6" t="str">
        <f aca="false">IF($C221&gt;0,VLOOKUP($C221,codes!$D$18:$F$40,3),"")</f>
        <v/>
      </c>
      <c r="T221" s="6" t="str">
        <f aca="false">IF($D221&gt;0,VLOOKUP($D221,codes!$A$29:$B$31,2),"")</f>
        <v/>
      </c>
    </row>
    <row r="222" customFormat="false" ht="15.1" hidden="false" customHeight="true" outlineLevel="0" collapsed="false">
      <c r="R222" s="6" t="str">
        <f aca="false">IF($C222&gt;0,VLOOKUP($C222,codes!$D$18:$E$40,2),"")</f>
        <v/>
      </c>
      <c r="S222" s="6" t="str">
        <f aca="false">IF($C222&gt;0,VLOOKUP($C222,codes!$D$18:$F$40,3),"")</f>
        <v/>
      </c>
      <c r="T222" s="6" t="str">
        <f aca="false">IF($D222&gt;0,VLOOKUP($D222,codes!$A$29:$B$31,2),"")</f>
        <v/>
      </c>
    </row>
    <row r="223" customFormat="false" ht="15.1" hidden="false" customHeight="true" outlineLevel="0" collapsed="false">
      <c r="R223" s="6" t="str">
        <f aca="false">IF($C223&gt;0,VLOOKUP($C223,codes!$D$18:$E$40,2),"")</f>
        <v/>
      </c>
      <c r="S223" s="6" t="str">
        <f aca="false">IF($C223&gt;0,VLOOKUP($C223,codes!$D$18:$F$40,3),"")</f>
        <v/>
      </c>
      <c r="T223" s="6" t="str">
        <f aca="false">IF($D223&gt;0,VLOOKUP($D223,codes!$A$29:$B$31,2),"")</f>
        <v/>
      </c>
    </row>
    <row r="224" customFormat="false" ht="15.1" hidden="false" customHeight="true" outlineLevel="0" collapsed="false">
      <c r="R224" s="6" t="str">
        <f aca="false">IF($C224&gt;0,VLOOKUP($C224,codes!$D$18:$E$40,2),"")</f>
        <v/>
      </c>
      <c r="S224" s="6" t="str">
        <f aca="false">IF($C224&gt;0,VLOOKUP($C224,codes!$D$18:$F$40,3),"")</f>
        <v/>
      </c>
      <c r="T224" s="6" t="str">
        <f aca="false">IF($D224&gt;0,VLOOKUP($D224,codes!$A$29:$B$31,2),"")</f>
        <v/>
      </c>
    </row>
    <row r="225" customFormat="false" ht="15.1" hidden="false" customHeight="true" outlineLevel="0" collapsed="false">
      <c r="R225" s="6" t="str">
        <f aca="false">IF($C225&gt;0,VLOOKUP($C225,codes!$D$18:$E$40,2),"")</f>
        <v/>
      </c>
      <c r="S225" s="6" t="str">
        <f aca="false">IF($C225&gt;0,VLOOKUP($C225,codes!$D$18:$F$40,3),"")</f>
        <v/>
      </c>
      <c r="T225" s="6" t="str">
        <f aca="false">IF($D225&gt;0,VLOOKUP($D225,codes!$A$29:$B$31,2),"")</f>
        <v/>
      </c>
    </row>
    <row r="226" customFormat="false" ht="15.1" hidden="false" customHeight="true" outlineLevel="0" collapsed="false">
      <c r="R226" s="6" t="str">
        <f aca="false">IF($C226&gt;0,VLOOKUP($C226,codes!$D$18:$E$40,2),"")</f>
        <v/>
      </c>
      <c r="S226" s="6" t="str">
        <f aca="false">IF($C226&gt;0,VLOOKUP($C226,codes!$D$18:$F$40,3),"")</f>
        <v/>
      </c>
      <c r="T226" s="6" t="str">
        <f aca="false">IF($D226&gt;0,VLOOKUP($D226,codes!$A$29:$B$31,2),"")</f>
        <v/>
      </c>
    </row>
    <row r="227" customFormat="false" ht="15.1" hidden="false" customHeight="true" outlineLevel="0" collapsed="false">
      <c r="R227" s="6" t="str">
        <f aca="false">IF($C227&gt;0,VLOOKUP($C227,codes!$D$18:$E$40,2),"")</f>
        <v/>
      </c>
      <c r="S227" s="6" t="str">
        <f aca="false">IF($C227&gt;0,VLOOKUP($C227,codes!$D$18:$F$40,3),"")</f>
        <v/>
      </c>
      <c r="T227" s="6" t="str">
        <f aca="false">IF($D227&gt;0,VLOOKUP($D227,codes!$A$29:$B$31,2),"")</f>
        <v/>
      </c>
    </row>
    <row r="228" customFormat="false" ht="15.1" hidden="false" customHeight="true" outlineLevel="0" collapsed="false">
      <c r="R228" s="6" t="str">
        <f aca="false">IF($C228&gt;0,VLOOKUP($C228,codes!$D$18:$E$40,2),"")</f>
        <v/>
      </c>
      <c r="S228" s="6" t="str">
        <f aca="false">IF($C228&gt;0,VLOOKUP($C228,codes!$D$18:$F$40,3),"")</f>
        <v/>
      </c>
      <c r="T228" s="6" t="str">
        <f aca="false">IF($D228&gt;0,VLOOKUP($D228,codes!$A$29:$B$31,2),"")</f>
        <v/>
      </c>
    </row>
    <row r="229" customFormat="false" ht="15.1" hidden="false" customHeight="true" outlineLevel="0" collapsed="false">
      <c r="R229" s="6" t="str">
        <f aca="false">IF($C229&gt;0,VLOOKUP($C229,codes!$D$18:$E$40,2),"")</f>
        <v/>
      </c>
      <c r="S229" s="6" t="str">
        <f aca="false">IF($C229&gt;0,VLOOKUP($C229,codes!$D$18:$F$40,3),"")</f>
        <v/>
      </c>
      <c r="T229" s="6" t="str">
        <f aca="false">IF($D229&gt;0,VLOOKUP($D229,codes!$A$29:$B$31,2),"")</f>
        <v/>
      </c>
    </row>
    <row r="230" customFormat="false" ht="15.1" hidden="false" customHeight="true" outlineLevel="0" collapsed="false">
      <c r="R230" s="6" t="str">
        <f aca="false">IF($C230&gt;0,VLOOKUP($C230,codes!$D$18:$E$40,2),"")</f>
        <v/>
      </c>
      <c r="S230" s="6" t="str">
        <f aca="false">IF($C230&gt;0,VLOOKUP($C230,codes!$D$18:$F$40,3),"")</f>
        <v/>
      </c>
      <c r="T230" s="6" t="str">
        <f aca="false">IF($D230&gt;0,VLOOKUP($D230,codes!$A$29:$B$31,2),"")</f>
        <v/>
      </c>
    </row>
    <row r="231" customFormat="false" ht="15.1" hidden="false" customHeight="true" outlineLevel="0" collapsed="false">
      <c r="R231" s="6" t="str">
        <f aca="false">IF($C231&gt;0,VLOOKUP($C231,codes!$D$18:$E$40,2),"")</f>
        <v/>
      </c>
      <c r="S231" s="6" t="str">
        <f aca="false">IF($C231&gt;0,VLOOKUP($C231,codes!$D$18:$F$40,3),"")</f>
        <v/>
      </c>
      <c r="T231" s="6" t="str">
        <f aca="false">IF($D231&gt;0,VLOOKUP($D231,codes!$A$29:$B$31,2),"")</f>
        <v/>
      </c>
    </row>
    <row r="232" customFormat="false" ht="15.1" hidden="false" customHeight="true" outlineLevel="0" collapsed="false">
      <c r="R232" s="6" t="str">
        <f aca="false">IF($C232&gt;0,VLOOKUP($C232,codes!$D$18:$E$40,2),"")</f>
        <v/>
      </c>
      <c r="S232" s="6" t="str">
        <f aca="false">IF($C232&gt;0,VLOOKUP($C232,codes!$D$18:$F$40,3),"")</f>
        <v/>
      </c>
      <c r="T232" s="6" t="str">
        <f aca="false">IF($D232&gt;0,VLOOKUP($D232,codes!$A$29:$B$31,2),"")</f>
        <v/>
      </c>
    </row>
    <row r="233" customFormat="false" ht="15.1" hidden="false" customHeight="true" outlineLevel="0" collapsed="false">
      <c r="R233" s="6" t="str">
        <f aca="false">IF($C233&gt;0,VLOOKUP($C233,codes!$D$18:$E$40,2),"")</f>
        <v/>
      </c>
      <c r="S233" s="6" t="str">
        <f aca="false">IF($C233&gt;0,VLOOKUP($C233,codes!$D$18:$F$40,3),"")</f>
        <v/>
      </c>
      <c r="T233" s="6" t="str">
        <f aca="false">IF($D233&gt;0,VLOOKUP($D233,codes!$A$29:$B$31,2),"")</f>
        <v/>
      </c>
    </row>
    <row r="234" customFormat="false" ht="15.1" hidden="false" customHeight="true" outlineLevel="0" collapsed="false">
      <c r="R234" s="6" t="str">
        <f aca="false">IF($C234&gt;0,VLOOKUP($C234,codes!$D$18:$E$40,2),"")</f>
        <v/>
      </c>
      <c r="S234" s="6" t="str">
        <f aca="false">IF($C234&gt;0,VLOOKUP($C234,codes!$D$18:$F$40,3),"")</f>
        <v/>
      </c>
      <c r="T234" s="6" t="str">
        <f aca="false">IF($D234&gt;0,VLOOKUP($D234,codes!$A$29:$B$31,2),"")</f>
        <v/>
      </c>
    </row>
    <row r="235" customFormat="false" ht="15.1" hidden="false" customHeight="true" outlineLevel="0" collapsed="false">
      <c r="R235" s="6" t="str">
        <f aca="false">IF($C235&gt;0,VLOOKUP($C235,codes!$D$18:$E$40,2),"")</f>
        <v/>
      </c>
      <c r="S235" s="6" t="str">
        <f aca="false">IF($C235&gt;0,VLOOKUP($C235,codes!$D$18:$F$40,3),"")</f>
        <v/>
      </c>
      <c r="T235" s="6" t="str">
        <f aca="false">IF($D235&gt;0,VLOOKUP($D235,codes!$A$29:$B$31,2),"")</f>
        <v/>
      </c>
    </row>
    <row r="236" customFormat="false" ht="15.1" hidden="false" customHeight="true" outlineLevel="0" collapsed="false">
      <c r="R236" s="6" t="str">
        <f aca="false">IF($C236&gt;0,VLOOKUP($C236,codes!$D$18:$E$40,2),"")</f>
        <v/>
      </c>
      <c r="S236" s="6" t="str">
        <f aca="false">IF($C236&gt;0,VLOOKUP($C236,codes!$D$18:$F$40,3),"")</f>
        <v/>
      </c>
      <c r="T236" s="6" t="str">
        <f aca="false">IF($D236&gt;0,VLOOKUP($D236,codes!$A$29:$B$31,2),"")</f>
        <v/>
      </c>
    </row>
    <row r="237" customFormat="false" ht="15.1" hidden="false" customHeight="true" outlineLevel="0" collapsed="false">
      <c r="R237" s="6" t="str">
        <f aca="false">IF($C237&gt;0,VLOOKUP($C237,codes!$D$18:$E$40,2),"")</f>
        <v/>
      </c>
      <c r="S237" s="6" t="str">
        <f aca="false">IF($C237&gt;0,VLOOKUP($C237,codes!$D$18:$F$40,3),"")</f>
        <v/>
      </c>
      <c r="T237" s="6" t="str">
        <f aca="false">IF($D237&gt;0,VLOOKUP($D237,codes!$A$29:$B$31,2),"")</f>
        <v/>
      </c>
    </row>
    <row r="238" customFormat="false" ht="15.1" hidden="false" customHeight="true" outlineLevel="0" collapsed="false">
      <c r="R238" s="6" t="str">
        <f aca="false">IF($C238&gt;0,VLOOKUP($C238,codes!$D$18:$E$40,2),"")</f>
        <v/>
      </c>
      <c r="S238" s="6" t="str">
        <f aca="false">IF($C238&gt;0,VLOOKUP($C238,codes!$D$18:$F$40,3),"")</f>
        <v/>
      </c>
      <c r="T238" s="6" t="str">
        <f aca="false">IF($D238&gt;0,VLOOKUP($D238,codes!$A$29:$B$31,2),"")</f>
        <v/>
      </c>
    </row>
    <row r="239" customFormat="false" ht="15.1" hidden="false" customHeight="true" outlineLevel="0" collapsed="false">
      <c r="R239" s="6" t="str">
        <f aca="false">IF($C239&gt;0,VLOOKUP($C239,codes!$D$18:$E$40,2),"")</f>
        <v/>
      </c>
      <c r="S239" s="6" t="str">
        <f aca="false">IF($C239&gt;0,VLOOKUP($C239,codes!$D$18:$F$40,3),"")</f>
        <v/>
      </c>
      <c r="T239" s="6" t="str">
        <f aca="false">IF($D239&gt;0,VLOOKUP($D239,codes!$A$29:$B$31,2),"")</f>
        <v/>
      </c>
    </row>
    <row r="240" customFormat="false" ht="15.1" hidden="false" customHeight="true" outlineLevel="0" collapsed="false">
      <c r="R240" s="6" t="str">
        <f aca="false">IF($C240&gt;0,VLOOKUP($C240,codes!$D$18:$E$40,2),"")</f>
        <v/>
      </c>
      <c r="S240" s="6" t="str">
        <f aca="false">IF($C240&gt;0,VLOOKUP($C240,codes!$D$18:$F$40,3),"")</f>
        <v/>
      </c>
      <c r="T240" s="6" t="str">
        <f aca="false">IF($D240&gt;0,VLOOKUP($D240,codes!$A$29:$B$31,2),"")</f>
        <v/>
      </c>
    </row>
    <row r="241" customFormat="false" ht="15.1" hidden="false" customHeight="true" outlineLevel="0" collapsed="false">
      <c r="R241" s="6" t="str">
        <f aca="false">IF($C241&gt;0,VLOOKUP($C241,codes!$D$18:$E$40,2),"")</f>
        <v/>
      </c>
      <c r="S241" s="6" t="str">
        <f aca="false">IF($C241&gt;0,VLOOKUP($C241,codes!$D$18:$F$40,3),"")</f>
        <v/>
      </c>
      <c r="T241" s="6" t="str">
        <f aca="false">IF($D241&gt;0,VLOOKUP($D241,codes!$A$29:$B$31,2),"")</f>
        <v/>
      </c>
    </row>
    <row r="242" customFormat="false" ht="15.1" hidden="false" customHeight="true" outlineLevel="0" collapsed="false">
      <c r="R242" s="6" t="str">
        <f aca="false">IF($C242&gt;0,VLOOKUP($C242,codes!$D$18:$E$40,2),"")</f>
        <v/>
      </c>
      <c r="S242" s="6" t="str">
        <f aca="false">IF($C242&gt;0,VLOOKUP($C242,codes!$D$18:$F$40,3),"")</f>
        <v/>
      </c>
      <c r="T242" s="6" t="str">
        <f aca="false">IF($D242&gt;0,VLOOKUP($D242,codes!$A$29:$B$31,2),"")</f>
        <v/>
      </c>
    </row>
    <row r="243" customFormat="false" ht="15.1" hidden="false" customHeight="true" outlineLevel="0" collapsed="false">
      <c r="R243" s="6" t="str">
        <f aca="false">IF($C243&gt;0,VLOOKUP($C243,codes!$D$18:$E$40,2),"")</f>
        <v/>
      </c>
      <c r="S243" s="6" t="str">
        <f aca="false">IF($C243&gt;0,VLOOKUP($C243,codes!$D$18:$F$40,3),"")</f>
        <v/>
      </c>
      <c r="T243" s="6" t="str">
        <f aca="false">IF($D243&gt;0,VLOOKUP($D243,codes!$A$29:$B$31,2),"")</f>
        <v/>
      </c>
    </row>
    <row r="244" customFormat="false" ht="15.1" hidden="false" customHeight="true" outlineLevel="0" collapsed="false">
      <c r="R244" s="6" t="str">
        <f aca="false">IF($C244&gt;0,VLOOKUP($C244,codes!$D$18:$E$40,2),"")</f>
        <v/>
      </c>
      <c r="S244" s="6" t="str">
        <f aca="false">IF($C244&gt;0,VLOOKUP($C244,codes!$D$18:$F$40,3),"")</f>
        <v/>
      </c>
      <c r="T244" s="6" t="str">
        <f aca="false">IF($D244&gt;0,VLOOKUP($D244,codes!$A$29:$B$31,2),"")</f>
        <v/>
      </c>
    </row>
    <row r="245" customFormat="false" ht="15.1" hidden="false" customHeight="true" outlineLevel="0" collapsed="false">
      <c r="R245" s="6" t="str">
        <f aca="false">IF($C245&gt;0,VLOOKUP($C245,codes!$D$18:$E$40,2),"")</f>
        <v/>
      </c>
      <c r="S245" s="6" t="str">
        <f aca="false">IF($C245&gt;0,VLOOKUP($C245,codes!$D$18:$F$40,3),"")</f>
        <v/>
      </c>
      <c r="T245" s="6" t="str">
        <f aca="false">IF($D245&gt;0,VLOOKUP($D245,codes!$A$29:$B$31,2),"")</f>
        <v/>
      </c>
    </row>
    <row r="246" customFormat="false" ht="15.1" hidden="false" customHeight="true" outlineLevel="0" collapsed="false">
      <c r="R246" s="6" t="str">
        <f aca="false">IF($C246&gt;0,VLOOKUP($C246,codes!$D$18:$E$40,2),"")</f>
        <v/>
      </c>
      <c r="S246" s="6" t="str">
        <f aca="false">IF($C246&gt;0,VLOOKUP($C246,codes!$D$18:$F$40,3),"")</f>
        <v/>
      </c>
      <c r="T246" s="6" t="str">
        <f aca="false">IF($D246&gt;0,VLOOKUP($D246,codes!$A$29:$B$31,2),"")</f>
        <v/>
      </c>
    </row>
    <row r="247" customFormat="false" ht="15.1" hidden="false" customHeight="true" outlineLevel="0" collapsed="false">
      <c r="R247" s="6" t="str">
        <f aca="false">IF($C247&gt;0,VLOOKUP($C247,codes!$D$18:$E$40,2),"")</f>
        <v/>
      </c>
      <c r="S247" s="6" t="str">
        <f aca="false">IF($C247&gt;0,VLOOKUP($C247,codes!$D$18:$F$40,3),"")</f>
        <v/>
      </c>
      <c r="T247" s="6" t="str">
        <f aca="false">IF($D247&gt;0,VLOOKUP($D247,codes!$A$29:$B$31,2),"")</f>
        <v/>
      </c>
    </row>
    <row r="248" customFormat="false" ht="15.1" hidden="false" customHeight="true" outlineLevel="0" collapsed="false">
      <c r="R248" s="6" t="str">
        <f aca="false">IF($C248&gt;0,VLOOKUP($C248,codes!$D$18:$E$40,2),"")</f>
        <v/>
      </c>
      <c r="S248" s="6" t="str">
        <f aca="false">IF($C248&gt;0,VLOOKUP($C248,codes!$D$18:$F$40,3),"")</f>
        <v/>
      </c>
      <c r="T248" s="6" t="str">
        <f aca="false">IF($D248&gt;0,VLOOKUP($D248,codes!$A$29:$B$31,2),"")</f>
        <v/>
      </c>
    </row>
    <row r="249" customFormat="false" ht="15.1" hidden="false" customHeight="true" outlineLevel="0" collapsed="false">
      <c r="R249" s="6" t="str">
        <f aca="false">IF($C249&gt;0,VLOOKUP($C249,codes!$D$18:$E$40,2),"")</f>
        <v/>
      </c>
      <c r="S249" s="6" t="str">
        <f aca="false">IF($C249&gt;0,VLOOKUP($C249,codes!$D$18:$F$40,3),"")</f>
        <v/>
      </c>
      <c r="T249" s="6" t="str">
        <f aca="false">IF($D249&gt;0,VLOOKUP($D249,codes!$A$29:$B$31,2),"")</f>
        <v/>
      </c>
    </row>
    <row r="250" customFormat="false" ht="15.1" hidden="false" customHeight="true" outlineLevel="0" collapsed="false">
      <c r="R250" s="6" t="str">
        <f aca="false">IF($C250&gt;0,VLOOKUP($C250,codes!$D$18:$E$40,2),"")</f>
        <v/>
      </c>
      <c r="S250" s="6" t="str">
        <f aca="false">IF($C250&gt;0,VLOOKUP($C250,codes!$D$18:$F$40,3),"")</f>
        <v/>
      </c>
      <c r="T250" s="6" t="str">
        <f aca="false">IF($D250&gt;0,VLOOKUP($D250,codes!$A$29:$B$31,2),"")</f>
        <v/>
      </c>
    </row>
    <row r="251" customFormat="false" ht="15.1" hidden="false" customHeight="true" outlineLevel="0" collapsed="false">
      <c r="R251" s="6" t="str">
        <f aca="false">IF($C251&gt;0,VLOOKUP($C251,codes!$D$18:$E$40,2),"")</f>
        <v/>
      </c>
      <c r="S251" s="6" t="str">
        <f aca="false">IF($C251&gt;0,VLOOKUP($C251,codes!$D$18:$F$40,3),"")</f>
        <v/>
      </c>
      <c r="T251" s="6" t="str">
        <f aca="false">IF($D251&gt;0,VLOOKUP($D251,codes!$A$29:$B$31,2),"")</f>
        <v/>
      </c>
    </row>
    <row r="252" customFormat="false" ht="15.1" hidden="false" customHeight="true" outlineLevel="0" collapsed="false">
      <c r="R252" s="6" t="str">
        <f aca="false">IF($C252&gt;0,VLOOKUP($C252,codes!$D$18:$E$40,2),"")</f>
        <v/>
      </c>
      <c r="S252" s="6" t="str">
        <f aca="false">IF($C252&gt;0,VLOOKUP($C252,codes!$D$18:$F$40,3),"")</f>
        <v/>
      </c>
      <c r="T252" s="6" t="str">
        <f aca="false">IF($D252&gt;0,VLOOKUP($D252,codes!$A$29:$B$31,2),"")</f>
        <v/>
      </c>
    </row>
    <row r="253" customFormat="false" ht="15.1" hidden="false" customHeight="true" outlineLevel="0" collapsed="false">
      <c r="R253" s="6" t="str">
        <f aca="false">IF($C253&gt;0,VLOOKUP($C253,codes!$D$18:$E$40,2),"")</f>
        <v/>
      </c>
      <c r="S253" s="6" t="str">
        <f aca="false">IF($C253&gt;0,VLOOKUP($C253,codes!$D$18:$F$40,3),"")</f>
        <v/>
      </c>
      <c r="T253" s="6" t="str">
        <f aca="false">IF($D253&gt;0,VLOOKUP($D253,codes!$A$29:$B$31,2),"")</f>
        <v/>
      </c>
    </row>
    <row r="254" customFormat="false" ht="15.1" hidden="false" customHeight="true" outlineLevel="0" collapsed="false">
      <c r="R254" s="6" t="str">
        <f aca="false">IF($C254&gt;0,VLOOKUP($C254,codes!$D$18:$E$40,2),"")</f>
        <v/>
      </c>
      <c r="S254" s="6" t="str">
        <f aca="false">IF($C254&gt;0,VLOOKUP($C254,codes!$D$18:$F$40,3),"")</f>
        <v/>
      </c>
      <c r="T254" s="6" t="str">
        <f aca="false">IF($D254&gt;0,VLOOKUP($D254,codes!$A$29:$B$31,2),"")</f>
        <v/>
      </c>
    </row>
    <row r="255" customFormat="false" ht="15.1" hidden="false" customHeight="true" outlineLevel="0" collapsed="false">
      <c r="R255" s="6" t="str">
        <f aca="false">IF($C255&gt;0,VLOOKUP($C255,codes!$D$18:$E$40,2),"")</f>
        <v/>
      </c>
      <c r="S255" s="6" t="str">
        <f aca="false">IF($C255&gt;0,VLOOKUP($C255,codes!$D$18:$F$40,3),"")</f>
        <v/>
      </c>
      <c r="T255" s="6" t="str">
        <f aca="false">IF($D255&gt;0,VLOOKUP($D255,codes!$A$29:$B$31,2),"")</f>
        <v/>
      </c>
    </row>
    <row r="256" customFormat="false" ht="15.1" hidden="false" customHeight="true" outlineLevel="0" collapsed="false">
      <c r="R256" s="6" t="str">
        <f aca="false">IF($C256&gt;0,VLOOKUP($C256,codes!$D$18:$E$40,2),"")</f>
        <v/>
      </c>
      <c r="S256" s="6" t="str">
        <f aca="false">IF($C256&gt;0,VLOOKUP($C256,codes!$D$18:$F$40,3),"")</f>
        <v/>
      </c>
      <c r="T256" s="6" t="str">
        <f aca="false">IF($D256&gt;0,VLOOKUP($D256,codes!$A$29:$B$31,2),"")</f>
        <v/>
      </c>
    </row>
    <row r="257" customFormat="false" ht="15.1" hidden="false" customHeight="true" outlineLevel="0" collapsed="false">
      <c r="R257" s="6" t="str">
        <f aca="false">IF($C257&gt;0,VLOOKUP($C257,codes!$D$18:$E$40,2),"")</f>
        <v/>
      </c>
      <c r="S257" s="6" t="str">
        <f aca="false">IF($C257&gt;0,VLOOKUP($C257,codes!$D$18:$F$40,3),"")</f>
        <v/>
      </c>
      <c r="T257" s="6" t="str">
        <f aca="false">IF($D257&gt;0,VLOOKUP($D257,codes!$A$29:$B$31,2),"")</f>
        <v/>
      </c>
    </row>
    <row r="258" customFormat="false" ht="15.1" hidden="false" customHeight="true" outlineLevel="0" collapsed="false">
      <c r="R258" s="6" t="str">
        <f aca="false">IF($C258&gt;0,VLOOKUP($C258,codes!$D$18:$E$40,2),"")</f>
        <v/>
      </c>
      <c r="S258" s="6" t="str">
        <f aca="false">IF($C258&gt;0,VLOOKUP($C258,codes!$D$18:$F$40,3),"")</f>
        <v/>
      </c>
      <c r="T258" s="6" t="str">
        <f aca="false">IF($D258&gt;0,VLOOKUP($D258,codes!$A$29:$B$31,2),"")</f>
        <v/>
      </c>
    </row>
    <row r="259" customFormat="false" ht="15.1" hidden="false" customHeight="true" outlineLevel="0" collapsed="false">
      <c r="R259" s="6" t="str">
        <f aca="false">IF($C259&gt;0,VLOOKUP($C259,codes!$D$18:$E$40,2),"")</f>
        <v/>
      </c>
      <c r="S259" s="6" t="str">
        <f aca="false">IF($C259&gt;0,VLOOKUP($C259,codes!$D$18:$F$40,3),"")</f>
        <v/>
      </c>
      <c r="T259" s="6" t="str">
        <f aca="false">IF($D259&gt;0,VLOOKUP($D259,codes!$A$29:$B$31,2),"")</f>
        <v/>
      </c>
    </row>
    <row r="260" customFormat="false" ht="15.1" hidden="false" customHeight="true" outlineLevel="0" collapsed="false">
      <c r="R260" s="6" t="str">
        <f aca="false">IF($C260&gt;0,VLOOKUP($C260,codes!$D$18:$E$40,2),"")</f>
        <v/>
      </c>
      <c r="S260" s="6" t="str">
        <f aca="false">IF($C260&gt;0,VLOOKUP($C260,codes!$D$18:$F$40,3),"")</f>
        <v/>
      </c>
      <c r="T260" s="6" t="str">
        <f aca="false">IF($D260&gt;0,VLOOKUP($D260,codes!$A$29:$B$31,2),"")</f>
        <v/>
      </c>
    </row>
    <row r="261" customFormat="false" ht="15.1" hidden="false" customHeight="true" outlineLevel="0" collapsed="false">
      <c r="R261" s="6" t="str">
        <f aca="false">IF($C261&gt;0,VLOOKUP($C261,codes!$D$18:$E$40,2),"")</f>
        <v/>
      </c>
      <c r="S261" s="6" t="str">
        <f aca="false">IF($C261&gt;0,VLOOKUP($C261,codes!$D$18:$F$40,3),"")</f>
        <v/>
      </c>
      <c r="T261" s="6" t="str">
        <f aca="false">IF($D261&gt;0,VLOOKUP($D261,codes!$A$29:$B$31,2),"")</f>
        <v/>
      </c>
    </row>
    <row r="262" customFormat="false" ht="15.1" hidden="false" customHeight="true" outlineLevel="0" collapsed="false">
      <c r="R262" s="6" t="str">
        <f aca="false">IF($C262&gt;0,VLOOKUP($C262,codes!$D$18:$E$40,2),"")</f>
        <v/>
      </c>
      <c r="S262" s="6" t="str">
        <f aca="false">IF($C262&gt;0,VLOOKUP($C262,codes!$D$18:$F$40,3),"")</f>
        <v/>
      </c>
      <c r="T262" s="6" t="str">
        <f aca="false">IF($D262&gt;0,VLOOKUP($D262,codes!$A$29:$B$31,2),"")</f>
        <v/>
      </c>
    </row>
    <row r="263" customFormat="false" ht="15.1" hidden="false" customHeight="true" outlineLevel="0" collapsed="false">
      <c r="R263" s="6" t="str">
        <f aca="false">IF($C263&gt;0,VLOOKUP($C263,codes!$D$18:$E$40,2),"")</f>
        <v/>
      </c>
      <c r="S263" s="6" t="str">
        <f aca="false">IF($C263&gt;0,VLOOKUP($C263,codes!$D$18:$F$40,3),"")</f>
        <v/>
      </c>
      <c r="T263" s="6" t="str">
        <f aca="false">IF($D263&gt;0,VLOOKUP($D263,codes!$A$29:$B$31,2),"")</f>
        <v/>
      </c>
    </row>
    <row r="264" customFormat="false" ht="15.1" hidden="false" customHeight="true" outlineLevel="0" collapsed="false">
      <c r="R264" s="6" t="str">
        <f aca="false">IF($C264&gt;0,VLOOKUP($C264,codes!$D$18:$E$40,2),"")</f>
        <v/>
      </c>
      <c r="S264" s="6" t="str">
        <f aca="false">IF($C264&gt;0,VLOOKUP($C264,codes!$D$18:$F$40,3),"")</f>
        <v/>
      </c>
      <c r="T264" s="6" t="str">
        <f aca="false">IF($D264&gt;0,VLOOKUP($D264,codes!$A$29:$B$31,2),"")</f>
        <v/>
      </c>
    </row>
    <row r="265" customFormat="false" ht="15.1" hidden="false" customHeight="true" outlineLevel="0" collapsed="false">
      <c r="R265" s="6" t="str">
        <f aca="false">IF($C265&gt;0,VLOOKUP($C265,codes!$D$18:$E$40,2),"")</f>
        <v/>
      </c>
      <c r="S265" s="6" t="str">
        <f aca="false">IF($C265&gt;0,VLOOKUP($C265,codes!$D$18:$F$40,3),"")</f>
        <v/>
      </c>
      <c r="T265" s="6" t="str">
        <f aca="false">IF($D265&gt;0,VLOOKUP($D265,codes!$A$29:$B$31,2),"")</f>
        <v/>
      </c>
    </row>
    <row r="266" customFormat="false" ht="15.1" hidden="false" customHeight="true" outlineLevel="0" collapsed="false">
      <c r="R266" s="6" t="str">
        <f aca="false">IF($C266&gt;0,VLOOKUP($C266,codes!$D$18:$E$40,2),"")</f>
        <v/>
      </c>
      <c r="S266" s="6" t="str">
        <f aca="false">IF($C266&gt;0,VLOOKUP($C266,codes!$D$18:$F$40,3),"")</f>
        <v/>
      </c>
      <c r="T266" s="6" t="str">
        <f aca="false">IF($D266&gt;0,VLOOKUP($D266,codes!$A$29:$B$31,2),"")</f>
        <v/>
      </c>
    </row>
    <row r="267" customFormat="false" ht="15.1" hidden="false" customHeight="true" outlineLevel="0" collapsed="false">
      <c r="R267" s="6" t="str">
        <f aca="false">IF($C267&gt;0,VLOOKUP($C267,codes!$D$18:$E$40,2),"")</f>
        <v/>
      </c>
      <c r="S267" s="6" t="str">
        <f aca="false">IF($C267&gt;0,VLOOKUP($C267,codes!$D$18:$F$40,3),"")</f>
        <v/>
      </c>
      <c r="T267" s="6" t="str">
        <f aca="false">IF($D267&gt;0,VLOOKUP($D267,codes!$A$29:$B$31,2),"")</f>
        <v/>
      </c>
    </row>
    <row r="268" customFormat="false" ht="15.1" hidden="false" customHeight="true" outlineLevel="0" collapsed="false">
      <c r="R268" s="6" t="str">
        <f aca="false">IF($C268&gt;0,VLOOKUP($C268,codes!$D$18:$E$40,2),"")</f>
        <v/>
      </c>
      <c r="S268" s="6" t="str">
        <f aca="false">IF($C268&gt;0,VLOOKUP($C268,codes!$D$18:$F$40,3),"")</f>
        <v/>
      </c>
      <c r="T268" s="6" t="str">
        <f aca="false">IF($D268&gt;0,VLOOKUP($D268,codes!$A$29:$B$31,2),"")</f>
        <v/>
      </c>
    </row>
    <row r="269" customFormat="false" ht="15.1" hidden="false" customHeight="true" outlineLevel="0" collapsed="false">
      <c r="R269" s="6" t="str">
        <f aca="false">IF($C269&gt;0,VLOOKUP($C269,codes!$D$18:$E$40,2),"")</f>
        <v/>
      </c>
      <c r="S269" s="6" t="str">
        <f aca="false">IF($C269&gt;0,VLOOKUP($C269,codes!$D$18:$F$40,3),"")</f>
        <v/>
      </c>
      <c r="T269" s="6" t="str">
        <f aca="false">IF($D269&gt;0,VLOOKUP($D269,codes!$A$29:$B$31,2),"")</f>
        <v/>
      </c>
    </row>
    <row r="270" customFormat="false" ht="15.1" hidden="false" customHeight="true" outlineLevel="0" collapsed="false">
      <c r="R270" s="6" t="str">
        <f aca="false">IF($C270&gt;0,VLOOKUP($C270,codes!$D$18:$E$40,2),"")</f>
        <v/>
      </c>
      <c r="S270" s="6" t="str">
        <f aca="false">IF($C270&gt;0,VLOOKUP($C270,codes!$D$18:$F$40,3),"")</f>
        <v/>
      </c>
      <c r="T270" s="6" t="str">
        <f aca="false">IF($D270&gt;0,VLOOKUP($D270,codes!$A$29:$B$31,2),"")</f>
        <v/>
      </c>
    </row>
    <row r="271" customFormat="false" ht="15.1" hidden="false" customHeight="true" outlineLevel="0" collapsed="false">
      <c r="R271" s="6" t="str">
        <f aca="false">IF($C271&gt;0,VLOOKUP($C271,codes!$D$18:$E$40,2),"")</f>
        <v/>
      </c>
      <c r="S271" s="6" t="str">
        <f aca="false">IF($C271&gt;0,VLOOKUP($C271,codes!$D$18:$F$40,3),"")</f>
        <v/>
      </c>
      <c r="T271" s="6" t="str">
        <f aca="false">IF($D271&gt;0,VLOOKUP($D271,codes!$A$29:$B$31,2),"")</f>
        <v/>
      </c>
    </row>
    <row r="272" customFormat="false" ht="15.1" hidden="false" customHeight="true" outlineLevel="0" collapsed="false">
      <c r="R272" s="6" t="str">
        <f aca="false">IF($C272&gt;0,VLOOKUP($C272,codes!$D$18:$E$40,2),"")</f>
        <v/>
      </c>
      <c r="S272" s="6" t="str">
        <f aca="false">IF($C272&gt;0,VLOOKUP($C272,codes!$D$18:$F$40,3),"")</f>
        <v/>
      </c>
      <c r="T272" s="6" t="str">
        <f aca="false">IF($D272&gt;0,VLOOKUP($D272,codes!$A$29:$B$31,2),"")</f>
        <v/>
      </c>
    </row>
    <row r="273" customFormat="false" ht="15.1" hidden="false" customHeight="true" outlineLevel="0" collapsed="false">
      <c r="R273" s="6" t="str">
        <f aca="false">IF($C273&gt;0,VLOOKUP($C273,codes!$D$18:$E$40,2),"")</f>
        <v/>
      </c>
      <c r="S273" s="6" t="str">
        <f aca="false">IF($C273&gt;0,VLOOKUP($C273,codes!$D$18:$F$40,3),"")</f>
        <v/>
      </c>
      <c r="T273" s="6" t="str">
        <f aca="false">IF($D273&gt;0,VLOOKUP($D273,codes!$A$29:$B$31,2),"")</f>
        <v/>
      </c>
    </row>
    <row r="274" customFormat="false" ht="15.1" hidden="false" customHeight="true" outlineLevel="0" collapsed="false">
      <c r="R274" s="6" t="str">
        <f aca="false">IF($C274&gt;0,VLOOKUP($C274,codes!$D$18:$E$40,2),"")</f>
        <v/>
      </c>
      <c r="S274" s="6" t="str">
        <f aca="false">IF($C274&gt;0,VLOOKUP($C274,codes!$D$18:$F$40,3),"")</f>
        <v/>
      </c>
      <c r="T274" s="6" t="str">
        <f aca="false">IF($D274&gt;0,VLOOKUP($D274,codes!$A$29:$B$31,2),"")</f>
        <v/>
      </c>
    </row>
    <row r="275" customFormat="false" ht="15.1" hidden="false" customHeight="true" outlineLevel="0" collapsed="false">
      <c r="R275" s="6" t="str">
        <f aca="false">IF($C275&gt;0,VLOOKUP($C275,codes!$D$18:$E$40,2),"")</f>
        <v/>
      </c>
      <c r="S275" s="6" t="str">
        <f aca="false">IF($C275&gt;0,VLOOKUP($C275,codes!$D$18:$F$40,3),"")</f>
        <v/>
      </c>
      <c r="T275" s="6" t="str">
        <f aca="false">IF($D275&gt;0,VLOOKUP($D275,codes!$A$29:$B$31,2),"")</f>
        <v/>
      </c>
    </row>
    <row r="276" customFormat="false" ht="15.1" hidden="false" customHeight="true" outlineLevel="0" collapsed="false">
      <c r="R276" s="6" t="str">
        <f aca="false">IF($C276&gt;0,VLOOKUP($C276,codes!$D$18:$E$40,2),"")</f>
        <v/>
      </c>
      <c r="S276" s="6" t="str">
        <f aca="false">IF($C276&gt;0,VLOOKUP($C276,codes!$D$18:$F$40,3),"")</f>
        <v/>
      </c>
      <c r="T276" s="6" t="str">
        <f aca="false">IF($D276&gt;0,VLOOKUP($D276,codes!$A$29:$B$31,2),"")</f>
        <v/>
      </c>
    </row>
    <row r="277" customFormat="false" ht="15.1" hidden="false" customHeight="true" outlineLevel="0" collapsed="false">
      <c r="R277" s="6" t="str">
        <f aca="false">IF($C277&gt;0,VLOOKUP($C277,codes!$D$18:$E$40,2),"")</f>
        <v/>
      </c>
      <c r="S277" s="6" t="str">
        <f aca="false">IF($C277&gt;0,VLOOKUP($C277,codes!$D$18:$F$40,3),"")</f>
        <v/>
      </c>
      <c r="T277" s="6" t="str">
        <f aca="false">IF($D277&gt;0,VLOOKUP($D277,codes!$A$29:$B$31,2),"")</f>
        <v/>
      </c>
    </row>
    <row r="278" customFormat="false" ht="15.1" hidden="false" customHeight="true" outlineLevel="0" collapsed="false">
      <c r="R278" s="6" t="str">
        <f aca="false">IF($C278&gt;0,VLOOKUP($C278,codes!$D$18:$E$40,2),"")</f>
        <v/>
      </c>
      <c r="S278" s="6" t="str">
        <f aca="false">IF($C278&gt;0,VLOOKUP($C278,codes!$D$18:$F$40,3),"")</f>
        <v/>
      </c>
      <c r="T278" s="6" t="str">
        <f aca="false">IF($D278&gt;0,VLOOKUP($D278,codes!$A$29:$B$31,2),"")</f>
        <v/>
      </c>
    </row>
    <row r="279" customFormat="false" ht="15.1" hidden="false" customHeight="true" outlineLevel="0" collapsed="false">
      <c r="R279" s="6" t="str">
        <f aca="false">IF($C279&gt;0,VLOOKUP($C279,codes!$D$18:$E$40,2),"")</f>
        <v/>
      </c>
      <c r="S279" s="6" t="str">
        <f aca="false">IF($C279&gt;0,VLOOKUP($C279,codes!$D$18:$F$40,3),"")</f>
        <v/>
      </c>
      <c r="T279" s="6" t="str">
        <f aca="false">IF($D279&gt;0,VLOOKUP($D279,codes!$A$29:$B$31,2),"")</f>
        <v/>
      </c>
    </row>
    <row r="280" customFormat="false" ht="15.1" hidden="false" customHeight="true" outlineLevel="0" collapsed="false">
      <c r="R280" s="6" t="str">
        <f aca="false">IF($C280&gt;0,VLOOKUP($C280,codes!$D$18:$E$40,2),"")</f>
        <v/>
      </c>
      <c r="S280" s="6" t="str">
        <f aca="false">IF($C280&gt;0,VLOOKUP($C280,codes!$D$18:$F$40,3),"")</f>
        <v/>
      </c>
      <c r="T280" s="6" t="str">
        <f aca="false">IF($D280&gt;0,VLOOKUP($D280,codes!$A$29:$B$31,2),"")</f>
        <v/>
      </c>
    </row>
    <row r="281" customFormat="false" ht="15.1" hidden="false" customHeight="true" outlineLevel="0" collapsed="false">
      <c r="R281" s="6" t="str">
        <f aca="false">IF($C281&gt;0,VLOOKUP($C281,codes!$D$18:$E$40,2),"")</f>
        <v/>
      </c>
      <c r="S281" s="6" t="str">
        <f aca="false">IF($C281&gt;0,VLOOKUP($C281,codes!$D$18:$F$40,3),"")</f>
        <v/>
      </c>
      <c r="T281" s="6" t="str">
        <f aca="false">IF($D281&gt;0,VLOOKUP($D281,codes!$A$29:$B$31,2),"")</f>
        <v/>
      </c>
    </row>
    <row r="282" customFormat="false" ht="15.1" hidden="false" customHeight="true" outlineLevel="0" collapsed="false">
      <c r="R282" s="6" t="str">
        <f aca="false">IF($C282&gt;0,VLOOKUP($C282,codes!$D$18:$E$40,2),"")</f>
        <v/>
      </c>
      <c r="S282" s="6" t="str">
        <f aca="false">IF($C282&gt;0,VLOOKUP($C282,codes!$D$18:$F$40,3),"")</f>
        <v/>
      </c>
      <c r="T282" s="6" t="str">
        <f aca="false">IF($D282&gt;0,VLOOKUP($D282,codes!$A$29:$B$31,2),"")</f>
        <v/>
      </c>
    </row>
    <row r="283" customFormat="false" ht="15.1" hidden="false" customHeight="true" outlineLevel="0" collapsed="false">
      <c r="R283" s="6" t="str">
        <f aca="false">IF($C283&gt;0,VLOOKUP($C283,codes!$D$18:$E$40,2),"")</f>
        <v/>
      </c>
      <c r="S283" s="6" t="str">
        <f aca="false">IF($C283&gt;0,VLOOKUP($C283,codes!$D$18:$F$40,3),"")</f>
        <v/>
      </c>
      <c r="T283" s="6" t="str">
        <f aca="false">IF($D283&gt;0,VLOOKUP($D283,codes!$A$29:$B$31,2),"")</f>
        <v/>
      </c>
    </row>
    <row r="284" customFormat="false" ht="15.1" hidden="false" customHeight="true" outlineLevel="0" collapsed="false">
      <c r="R284" s="6" t="str">
        <f aca="false">IF($C284&gt;0,VLOOKUP($C284,codes!$D$18:$E$40,2),"")</f>
        <v/>
      </c>
      <c r="S284" s="6" t="str">
        <f aca="false">IF($C284&gt;0,VLOOKUP($C284,codes!$D$18:$F$40,3),"")</f>
        <v/>
      </c>
      <c r="T284" s="6" t="str">
        <f aca="false">IF($D284&gt;0,VLOOKUP($D284,codes!$A$29:$B$31,2),"")</f>
        <v/>
      </c>
    </row>
    <row r="285" customFormat="false" ht="15.1" hidden="false" customHeight="true" outlineLevel="0" collapsed="false">
      <c r="R285" s="6" t="str">
        <f aca="false">IF($C285&gt;0,VLOOKUP($C285,codes!$D$18:$E$40,2),"")</f>
        <v/>
      </c>
      <c r="S285" s="6" t="str">
        <f aca="false">IF($C285&gt;0,VLOOKUP($C285,codes!$D$18:$F$40,3),"")</f>
        <v/>
      </c>
      <c r="T285" s="6" t="str">
        <f aca="false">IF($D285&gt;0,VLOOKUP($D285,codes!$A$29:$B$31,2),"")</f>
        <v/>
      </c>
    </row>
    <row r="286" customFormat="false" ht="15.1" hidden="false" customHeight="true" outlineLevel="0" collapsed="false">
      <c r="R286" s="6" t="str">
        <f aca="false">IF($C286&gt;0,VLOOKUP($C286,codes!$D$18:$E$40,2),"")</f>
        <v/>
      </c>
      <c r="S286" s="6" t="str">
        <f aca="false">IF($C286&gt;0,VLOOKUP($C286,codes!$D$18:$F$40,3),"")</f>
        <v/>
      </c>
      <c r="T286" s="6" t="str">
        <f aca="false">IF($D286&gt;0,VLOOKUP($D286,codes!$A$29:$B$31,2),"")</f>
        <v/>
      </c>
    </row>
    <row r="287" customFormat="false" ht="15.1" hidden="false" customHeight="true" outlineLevel="0" collapsed="false">
      <c r="R287" s="6" t="str">
        <f aca="false">IF($C287&gt;0,VLOOKUP($C287,codes!$D$18:$E$40,2),"")</f>
        <v/>
      </c>
      <c r="S287" s="6" t="str">
        <f aca="false">IF($C287&gt;0,VLOOKUP($C287,codes!$D$18:$F$40,3),"")</f>
        <v/>
      </c>
      <c r="T287" s="6" t="str">
        <f aca="false">IF($D287&gt;0,VLOOKUP($D287,codes!$A$29:$B$31,2),"")</f>
        <v/>
      </c>
    </row>
    <row r="288" customFormat="false" ht="15.1" hidden="false" customHeight="true" outlineLevel="0" collapsed="false">
      <c r="R288" s="6" t="str">
        <f aca="false">IF($C288&gt;0,VLOOKUP($C288,codes!$D$18:$E$40,2),"")</f>
        <v/>
      </c>
      <c r="S288" s="6" t="str">
        <f aca="false">IF($C288&gt;0,VLOOKUP($C288,codes!$D$18:$F$40,3),"")</f>
        <v/>
      </c>
      <c r="T288" s="6" t="str">
        <f aca="false">IF($D288&gt;0,VLOOKUP($D288,codes!$A$29:$B$31,2),"")</f>
        <v/>
      </c>
    </row>
    <row r="289" customFormat="false" ht="15.1" hidden="false" customHeight="true" outlineLevel="0" collapsed="false">
      <c r="R289" s="6" t="str">
        <f aca="false">IF($C289&gt;0,VLOOKUP($C289,codes!$D$18:$E$40,2),"")</f>
        <v/>
      </c>
      <c r="S289" s="6" t="str">
        <f aca="false">IF($C289&gt;0,VLOOKUP($C289,codes!$D$18:$F$40,3),"")</f>
        <v/>
      </c>
      <c r="T289" s="6" t="str">
        <f aca="false">IF($D289&gt;0,VLOOKUP($D289,codes!$A$29:$B$31,2),"")</f>
        <v/>
      </c>
    </row>
    <row r="290" customFormat="false" ht="15.1" hidden="false" customHeight="true" outlineLevel="0" collapsed="false">
      <c r="R290" s="6" t="str">
        <f aca="false">IF($C290&gt;0,VLOOKUP($C290,codes!$D$18:$E$40,2),"")</f>
        <v/>
      </c>
      <c r="S290" s="6" t="str">
        <f aca="false">IF($C290&gt;0,VLOOKUP($C290,codes!$D$18:$F$40,3),"")</f>
        <v/>
      </c>
      <c r="T290" s="6" t="str">
        <f aca="false">IF($D290&gt;0,VLOOKUP($D290,codes!$A$29:$B$31,2),"")</f>
        <v/>
      </c>
    </row>
    <row r="291" customFormat="false" ht="15.1" hidden="false" customHeight="true" outlineLevel="0" collapsed="false">
      <c r="R291" s="6" t="str">
        <f aca="false">IF($C291&gt;0,VLOOKUP($C291,codes!$D$18:$E$40,2),"")</f>
        <v/>
      </c>
      <c r="S291" s="6" t="str">
        <f aca="false">IF($C291&gt;0,VLOOKUP($C291,codes!$D$18:$F$40,3),"")</f>
        <v/>
      </c>
      <c r="T291" s="6" t="str">
        <f aca="false">IF($D291&gt;0,VLOOKUP($D291,codes!$A$29:$B$31,2),"")</f>
        <v/>
      </c>
    </row>
    <row r="292" customFormat="false" ht="15.1" hidden="false" customHeight="true" outlineLevel="0" collapsed="false">
      <c r="R292" s="6" t="str">
        <f aca="false">IF($C292&gt;0,VLOOKUP($C292,codes!$D$18:$E$40,2),"")</f>
        <v/>
      </c>
      <c r="S292" s="6" t="str">
        <f aca="false">IF($C292&gt;0,VLOOKUP($C292,codes!$D$18:$F$40,3),"")</f>
        <v/>
      </c>
      <c r="T292" s="6" t="str">
        <f aca="false">IF($D292&gt;0,VLOOKUP($D292,codes!$A$29:$B$31,2),"")</f>
        <v/>
      </c>
    </row>
    <row r="293" customFormat="false" ht="15.1" hidden="false" customHeight="true" outlineLevel="0" collapsed="false">
      <c r="R293" s="6" t="str">
        <f aca="false">IF($C293&gt;0,VLOOKUP($C293,codes!$D$18:$E$40,2),"")</f>
        <v/>
      </c>
      <c r="S293" s="6" t="str">
        <f aca="false">IF($C293&gt;0,VLOOKUP($C293,codes!$D$18:$F$40,3),"")</f>
        <v/>
      </c>
      <c r="T293" s="6" t="str">
        <f aca="false">IF($D293&gt;0,VLOOKUP($D293,codes!$A$29:$B$31,2),"")</f>
        <v/>
      </c>
    </row>
    <row r="294" customFormat="false" ht="15.1" hidden="false" customHeight="true" outlineLevel="0" collapsed="false">
      <c r="R294" s="6" t="str">
        <f aca="false">IF($C294&gt;0,VLOOKUP($C294,codes!$D$18:$E$40,2),"")</f>
        <v/>
      </c>
      <c r="S294" s="6" t="str">
        <f aca="false">IF($C294&gt;0,VLOOKUP($C294,codes!$D$18:$F$40,3),"")</f>
        <v/>
      </c>
      <c r="T294" s="6" t="str">
        <f aca="false">IF($D294&gt;0,VLOOKUP($D294,codes!$A$29:$B$31,2),"")</f>
        <v/>
      </c>
    </row>
    <row r="295" customFormat="false" ht="15.1" hidden="false" customHeight="true" outlineLevel="0" collapsed="false">
      <c r="R295" s="6" t="str">
        <f aca="false">IF($C295&gt;0,VLOOKUP($C295,codes!$D$18:$E$40,2),"")</f>
        <v/>
      </c>
      <c r="S295" s="6" t="str">
        <f aca="false">IF($C295&gt;0,VLOOKUP($C295,codes!$D$18:$F$40,3),"")</f>
        <v/>
      </c>
      <c r="T295" s="6" t="str">
        <f aca="false">IF($D295&gt;0,VLOOKUP($D295,codes!$A$29:$B$31,2),"")</f>
        <v/>
      </c>
    </row>
    <row r="296" customFormat="false" ht="15.1" hidden="false" customHeight="true" outlineLevel="0" collapsed="false">
      <c r="R296" s="6" t="str">
        <f aca="false">IF($C296&gt;0,VLOOKUP($C296,codes!$D$18:$E$40,2),"")</f>
        <v/>
      </c>
      <c r="S296" s="6" t="str">
        <f aca="false">IF($C296&gt;0,VLOOKUP($C296,codes!$D$18:$F$40,3),"")</f>
        <v/>
      </c>
      <c r="T296" s="6" t="str">
        <f aca="false">IF($D296&gt;0,VLOOKUP($D296,codes!$A$29:$B$31,2),"")</f>
        <v/>
      </c>
    </row>
    <row r="297" customFormat="false" ht="15.1" hidden="false" customHeight="true" outlineLevel="0" collapsed="false">
      <c r="R297" s="6" t="str">
        <f aca="false">IF($C297&gt;0,VLOOKUP($C297,codes!$D$18:$E$40,2),"")</f>
        <v/>
      </c>
      <c r="S297" s="6" t="str">
        <f aca="false">IF($C297&gt;0,VLOOKUP($C297,codes!$D$18:$F$40,3),"")</f>
        <v/>
      </c>
      <c r="T297" s="6" t="str">
        <f aca="false">IF($D297&gt;0,VLOOKUP($D297,codes!$A$29:$B$31,2),"")</f>
        <v/>
      </c>
    </row>
    <row r="298" customFormat="false" ht="15.1" hidden="false" customHeight="true" outlineLevel="0" collapsed="false">
      <c r="R298" s="6" t="str">
        <f aca="false">IF($C298&gt;0,VLOOKUP($C298,codes!$D$18:$E$40,2),"")</f>
        <v/>
      </c>
      <c r="S298" s="6" t="str">
        <f aca="false">IF($C298&gt;0,VLOOKUP($C298,codes!$D$18:$F$40,3),"")</f>
        <v/>
      </c>
      <c r="T298" s="6" t="str">
        <f aca="false">IF($D298&gt;0,VLOOKUP($D298,codes!$A$29:$B$31,2),"")</f>
        <v/>
      </c>
    </row>
    <row r="299" customFormat="false" ht="15.1" hidden="false" customHeight="true" outlineLevel="0" collapsed="false">
      <c r="R299" s="6" t="str">
        <f aca="false">IF($C299&gt;0,VLOOKUP($C299,codes!$D$18:$E$40,2),"")</f>
        <v/>
      </c>
      <c r="S299" s="6" t="str">
        <f aca="false">IF($C299&gt;0,VLOOKUP($C299,codes!$D$18:$F$40,3),"")</f>
        <v/>
      </c>
      <c r="T299" s="6" t="str">
        <f aca="false">IF($D299&gt;0,VLOOKUP($D299,codes!$A$29:$B$31,2),"")</f>
        <v/>
      </c>
    </row>
    <row r="300" customFormat="false" ht="15.1" hidden="false" customHeight="true" outlineLevel="0" collapsed="false">
      <c r="R300" s="6" t="str">
        <f aca="false">IF($C300&gt;0,VLOOKUP($C300,codes!$D$18:$E$40,2),"")</f>
        <v/>
      </c>
      <c r="S300" s="6" t="str">
        <f aca="false">IF($C300&gt;0,VLOOKUP($C300,codes!$D$18:$F$40,3),"")</f>
        <v/>
      </c>
      <c r="T300" s="6" t="str">
        <f aca="false">IF($D300&gt;0,VLOOKUP($D300,codes!$A$29:$B$31,2),"")</f>
        <v/>
      </c>
    </row>
    <row r="301" customFormat="false" ht="15.1" hidden="false" customHeight="true" outlineLevel="0" collapsed="false">
      <c r="R301" s="6" t="str">
        <f aca="false">IF($C301&gt;0,VLOOKUP($C301,codes!$D$18:$E$40,2),"")</f>
        <v/>
      </c>
      <c r="S301" s="6" t="str">
        <f aca="false">IF($C301&gt;0,VLOOKUP($C301,codes!$D$18:$F$40,3),"")</f>
        <v/>
      </c>
      <c r="T301" s="6" t="str">
        <f aca="false">IF($D301&gt;0,VLOOKUP($D301,codes!$A$29:$B$31,2),"")</f>
        <v/>
      </c>
    </row>
    <row r="302" customFormat="false" ht="15.1" hidden="false" customHeight="true" outlineLevel="0" collapsed="false">
      <c r="R302" s="6" t="str">
        <f aca="false">IF($C302&gt;0,VLOOKUP($C302,codes!$D$18:$E$40,2),"")</f>
        <v/>
      </c>
      <c r="S302" s="6" t="str">
        <f aca="false">IF($C302&gt;0,VLOOKUP($C302,codes!$D$18:$F$40,3),"")</f>
        <v/>
      </c>
      <c r="T302" s="6" t="str">
        <f aca="false">IF($D302&gt;0,VLOOKUP($D302,codes!$A$29:$B$31,2),"")</f>
        <v/>
      </c>
    </row>
    <row r="303" customFormat="false" ht="15.1" hidden="false" customHeight="true" outlineLevel="0" collapsed="false">
      <c r="R303" s="6" t="str">
        <f aca="false">IF($C303&gt;0,VLOOKUP($C303,codes!$D$18:$E$40,2),"")</f>
        <v/>
      </c>
      <c r="S303" s="6" t="str">
        <f aca="false">IF($C303&gt;0,VLOOKUP($C303,codes!$D$18:$F$40,3),"")</f>
        <v/>
      </c>
      <c r="T303" s="6" t="str">
        <f aca="false">IF($D303&gt;0,VLOOKUP($D303,codes!$A$29:$B$31,2),"")</f>
        <v/>
      </c>
    </row>
    <row r="304" customFormat="false" ht="15.1" hidden="false" customHeight="true" outlineLevel="0" collapsed="false">
      <c r="R304" s="6" t="str">
        <f aca="false">IF($C304&gt;0,VLOOKUP($C304,codes!$D$18:$E$40,2),"")</f>
        <v/>
      </c>
      <c r="S304" s="6" t="str">
        <f aca="false">IF($C304&gt;0,VLOOKUP($C304,codes!$D$18:$F$40,3),"")</f>
        <v/>
      </c>
      <c r="T304" s="6" t="str">
        <f aca="false">IF($D304&gt;0,VLOOKUP($D304,codes!$A$29:$B$31,2),"")</f>
        <v/>
      </c>
    </row>
    <row r="305" customFormat="false" ht="15.1" hidden="false" customHeight="true" outlineLevel="0" collapsed="false">
      <c r="R305" s="6" t="str">
        <f aca="false">IF($C305&gt;0,VLOOKUP($C305,codes!$D$18:$E$40,2),"")</f>
        <v/>
      </c>
      <c r="S305" s="6" t="str">
        <f aca="false">IF($C305&gt;0,VLOOKUP($C305,codes!$D$18:$F$40,3),"")</f>
        <v/>
      </c>
      <c r="T305" s="6" t="str">
        <f aca="false">IF($D305&gt;0,VLOOKUP($D305,codes!$A$29:$B$31,2),"")</f>
        <v/>
      </c>
    </row>
    <row r="306" customFormat="false" ht="15.1" hidden="false" customHeight="true" outlineLevel="0" collapsed="false">
      <c r="R306" s="6" t="str">
        <f aca="false">IF($C306&gt;0,VLOOKUP($C306,codes!$D$18:$E$40,2),"")</f>
        <v/>
      </c>
      <c r="S306" s="6" t="str">
        <f aca="false">IF($C306&gt;0,VLOOKUP($C306,codes!$D$18:$F$40,3),"")</f>
        <v/>
      </c>
      <c r="T306" s="6" t="str">
        <f aca="false">IF($D306&gt;0,VLOOKUP($D306,codes!$A$29:$B$31,2),"")</f>
        <v/>
      </c>
    </row>
    <row r="307" customFormat="false" ht="15.1" hidden="false" customHeight="true" outlineLevel="0" collapsed="false">
      <c r="R307" s="6" t="str">
        <f aca="false">IF($C307&gt;0,VLOOKUP($C307,codes!$D$18:$E$40,2),"")</f>
        <v/>
      </c>
      <c r="S307" s="6" t="str">
        <f aca="false">IF($C307&gt;0,VLOOKUP($C307,codes!$D$18:$F$40,3),"")</f>
        <v/>
      </c>
      <c r="T307" s="6" t="str">
        <f aca="false">IF($D307&gt;0,VLOOKUP($D307,codes!$A$29:$B$31,2),"")</f>
        <v/>
      </c>
    </row>
    <row r="308" customFormat="false" ht="15.1" hidden="false" customHeight="true" outlineLevel="0" collapsed="false">
      <c r="R308" s="6" t="str">
        <f aca="false">IF($C308&gt;0,VLOOKUP($C308,codes!$D$18:$E$40,2),"")</f>
        <v/>
      </c>
      <c r="S308" s="6" t="str">
        <f aca="false">IF($C308&gt;0,VLOOKUP($C308,codes!$D$18:$F$40,3),"")</f>
        <v/>
      </c>
      <c r="T308" s="6" t="str">
        <f aca="false">IF($D308&gt;0,VLOOKUP($D308,codes!$A$29:$B$31,2),"")</f>
        <v/>
      </c>
    </row>
    <row r="309" customFormat="false" ht="15.1" hidden="false" customHeight="true" outlineLevel="0" collapsed="false">
      <c r="R309" s="6" t="str">
        <f aca="false">IF($C309&gt;0,VLOOKUP($C309,codes!$D$18:$E$40,2),"")</f>
        <v/>
      </c>
      <c r="S309" s="6" t="str">
        <f aca="false">IF($C309&gt;0,VLOOKUP($C309,codes!$D$18:$F$40,3),"")</f>
        <v/>
      </c>
      <c r="T309" s="6" t="str">
        <f aca="false">IF($D309&gt;0,VLOOKUP($D309,codes!$A$29:$B$31,2),"")</f>
        <v/>
      </c>
    </row>
    <row r="310" customFormat="false" ht="15.1" hidden="false" customHeight="true" outlineLevel="0" collapsed="false">
      <c r="R310" s="6" t="str">
        <f aca="false">IF($C310&gt;0,VLOOKUP($C310,codes!$D$18:$E$40,2),"")</f>
        <v/>
      </c>
      <c r="S310" s="6" t="str">
        <f aca="false">IF($C310&gt;0,VLOOKUP($C310,codes!$D$18:$F$40,3),"")</f>
        <v/>
      </c>
      <c r="T310" s="6" t="str">
        <f aca="false">IF($D310&gt;0,VLOOKUP($D310,codes!$A$29:$B$31,2),"")</f>
        <v/>
      </c>
    </row>
    <row r="311" customFormat="false" ht="15.1" hidden="false" customHeight="true" outlineLevel="0" collapsed="false">
      <c r="R311" s="6" t="str">
        <f aca="false">IF($C311&gt;0,VLOOKUP($C311,codes!$D$18:$E$40,2),"")</f>
        <v/>
      </c>
      <c r="S311" s="6" t="str">
        <f aca="false">IF($C311&gt;0,VLOOKUP($C311,codes!$D$18:$F$40,3),"")</f>
        <v/>
      </c>
      <c r="T311" s="6" t="str">
        <f aca="false">IF($D311&gt;0,VLOOKUP($D311,codes!$A$29:$B$31,2),"")</f>
        <v/>
      </c>
    </row>
    <row r="312" customFormat="false" ht="15.1" hidden="false" customHeight="true" outlineLevel="0" collapsed="false">
      <c r="R312" s="6" t="str">
        <f aca="false">IF($C312&gt;0,VLOOKUP($C312,codes!$D$18:$E$40,2),"")</f>
        <v/>
      </c>
      <c r="S312" s="6" t="str">
        <f aca="false">IF($C312&gt;0,VLOOKUP($C312,codes!$D$18:$F$40,3),"")</f>
        <v/>
      </c>
      <c r="T312" s="6" t="str">
        <f aca="false">IF($D312&gt;0,VLOOKUP($D312,codes!$A$29:$B$31,2),"")</f>
        <v/>
      </c>
    </row>
    <row r="313" customFormat="false" ht="15.1" hidden="false" customHeight="true" outlineLevel="0" collapsed="false">
      <c r="R313" s="6" t="str">
        <f aca="false">IF($C313&gt;0,VLOOKUP($C313,codes!$D$18:$E$40,2),"")</f>
        <v/>
      </c>
      <c r="S313" s="6" t="str">
        <f aca="false">IF($C313&gt;0,VLOOKUP($C313,codes!$D$18:$F$40,3),"")</f>
        <v/>
      </c>
      <c r="T313" s="6" t="str">
        <f aca="false">IF($D313&gt;0,VLOOKUP($D313,codes!$A$29:$B$31,2),"")</f>
        <v/>
      </c>
    </row>
    <row r="314" customFormat="false" ht="15.1" hidden="false" customHeight="true" outlineLevel="0" collapsed="false">
      <c r="R314" s="6" t="str">
        <f aca="false">IF($C314&gt;0,VLOOKUP($C314,codes!$D$18:$E$40,2),"")</f>
        <v/>
      </c>
      <c r="S314" s="6" t="str">
        <f aca="false">IF($C314&gt;0,VLOOKUP($C314,codes!$D$18:$F$40,3),"")</f>
        <v/>
      </c>
      <c r="T314" s="6" t="str">
        <f aca="false">IF($D314&gt;0,VLOOKUP($D314,codes!$A$29:$B$31,2),"")</f>
        <v/>
      </c>
    </row>
    <row r="315" customFormat="false" ht="15.1" hidden="false" customHeight="true" outlineLevel="0" collapsed="false">
      <c r="R315" s="6" t="str">
        <f aca="false">IF($C315&gt;0,VLOOKUP($C315,codes!$D$18:$E$40,2),"")</f>
        <v/>
      </c>
      <c r="S315" s="6" t="str">
        <f aca="false">IF($C315&gt;0,VLOOKUP($C315,codes!$D$18:$F$40,3),"")</f>
        <v/>
      </c>
      <c r="T315" s="6" t="str">
        <f aca="false">IF($D315&gt;0,VLOOKUP($D315,codes!$A$29:$B$31,2),"")</f>
        <v/>
      </c>
    </row>
    <row r="316" customFormat="false" ht="15.1" hidden="false" customHeight="true" outlineLevel="0" collapsed="false">
      <c r="R316" s="6" t="str">
        <f aca="false">IF($C316&gt;0,VLOOKUP($C316,codes!$D$18:$E$40,2),"")</f>
        <v/>
      </c>
      <c r="S316" s="6" t="str">
        <f aca="false">IF($C316&gt;0,VLOOKUP($C316,codes!$D$18:$F$40,3),"")</f>
        <v/>
      </c>
      <c r="T316" s="6" t="str">
        <f aca="false">IF($D316&gt;0,VLOOKUP($D316,codes!$A$29:$B$31,2),"")</f>
        <v/>
      </c>
    </row>
    <row r="317" customFormat="false" ht="15.1" hidden="false" customHeight="true" outlineLevel="0" collapsed="false">
      <c r="R317" s="6" t="str">
        <f aca="false">IF($C317&gt;0,VLOOKUP($C317,codes!$D$18:$E$40,2),"")</f>
        <v/>
      </c>
      <c r="S317" s="6" t="str">
        <f aca="false">IF($C317&gt;0,VLOOKUP($C317,codes!$D$18:$F$40,3),"")</f>
        <v/>
      </c>
      <c r="T317" s="6" t="str">
        <f aca="false">IF($D317&gt;0,VLOOKUP($D317,codes!$A$29:$B$31,2),"")</f>
        <v/>
      </c>
    </row>
    <row r="318" customFormat="false" ht="15.1" hidden="false" customHeight="true" outlineLevel="0" collapsed="false">
      <c r="R318" s="6" t="str">
        <f aca="false">IF($C318&gt;0,VLOOKUP($C318,codes!$D$18:$E$40,2),"")</f>
        <v/>
      </c>
      <c r="S318" s="6" t="str">
        <f aca="false">IF($C318&gt;0,VLOOKUP($C318,codes!$D$18:$F$40,3),"")</f>
        <v/>
      </c>
      <c r="T318" s="6" t="str">
        <f aca="false">IF($D318&gt;0,VLOOKUP($D318,codes!$A$29:$B$31,2),"")</f>
        <v/>
      </c>
    </row>
    <row r="319" customFormat="false" ht="15.1" hidden="false" customHeight="true" outlineLevel="0" collapsed="false">
      <c r="R319" s="6" t="str">
        <f aca="false">IF($C319&gt;0,VLOOKUP($C319,codes!$D$18:$E$40,2),"")</f>
        <v/>
      </c>
      <c r="S319" s="6" t="str">
        <f aca="false">IF($C319&gt;0,VLOOKUP($C319,codes!$D$18:$F$40,3),"")</f>
        <v/>
      </c>
      <c r="T319" s="6" t="str">
        <f aca="false">IF($D319&gt;0,VLOOKUP($D319,codes!$A$29:$B$31,2),"")</f>
        <v/>
      </c>
    </row>
    <row r="320" customFormat="false" ht="15.1" hidden="false" customHeight="true" outlineLevel="0" collapsed="false">
      <c r="R320" s="6" t="str">
        <f aca="false">IF($C320&gt;0,VLOOKUP($C320,codes!$D$18:$E$40,2),"")</f>
        <v/>
      </c>
      <c r="S320" s="6" t="str">
        <f aca="false">IF($C320&gt;0,VLOOKUP($C320,codes!$D$18:$F$40,3),"")</f>
        <v/>
      </c>
      <c r="T320" s="6" t="str">
        <f aca="false">IF($D320&gt;0,VLOOKUP($D320,codes!$A$29:$B$31,2),"")</f>
        <v/>
      </c>
    </row>
    <row r="321" customFormat="false" ht="15.1" hidden="false" customHeight="true" outlineLevel="0" collapsed="false">
      <c r="R321" s="6" t="str">
        <f aca="false">IF($C321&gt;0,VLOOKUP($C321,codes!$D$18:$E$40,2),"")</f>
        <v/>
      </c>
      <c r="S321" s="6" t="str">
        <f aca="false">IF($C321&gt;0,VLOOKUP($C321,codes!$D$18:$F$40,3),"")</f>
        <v/>
      </c>
      <c r="T321" s="6" t="str">
        <f aca="false">IF($D321&gt;0,VLOOKUP($D321,codes!$A$29:$B$31,2),"")</f>
        <v/>
      </c>
    </row>
    <row r="322" customFormat="false" ht="15.1" hidden="false" customHeight="true" outlineLevel="0" collapsed="false">
      <c r="R322" s="6" t="str">
        <f aca="false">IF($C322&gt;0,VLOOKUP($C322,codes!$D$18:$E$40,2),"")</f>
        <v/>
      </c>
      <c r="S322" s="6" t="str">
        <f aca="false">IF($C322&gt;0,VLOOKUP($C322,codes!$D$18:$F$40,3),"")</f>
        <v/>
      </c>
      <c r="T322" s="6" t="str">
        <f aca="false">IF($D322&gt;0,VLOOKUP($D322,codes!$A$29:$B$31,2),"")</f>
        <v/>
      </c>
    </row>
    <row r="323" customFormat="false" ht="15.1" hidden="false" customHeight="true" outlineLevel="0" collapsed="false">
      <c r="R323" s="6" t="str">
        <f aca="false">IF($C323&gt;0,VLOOKUP($C323,codes!$D$18:$E$40,2),"")</f>
        <v/>
      </c>
      <c r="S323" s="6" t="str">
        <f aca="false">IF($C323&gt;0,VLOOKUP($C323,codes!$D$18:$F$40,3),"")</f>
        <v/>
      </c>
      <c r="T323" s="6" t="str">
        <f aca="false">IF($D323&gt;0,VLOOKUP($D323,codes!$A$29:$B$31,2),"")</f>
        <v/>
      </c>
    </row>
    <row r="324" customFormat="false" ht="15.1" hidden="false" customHeight="true" outlineLevel="0" collapsed="false">
      <c r="R324" s="6" t="str">
        <f aca="false">IF($C324&gt;0,VLOOKUP($C324,codes!$D$18:$E$40,2),"")</f>
        <v/>
      </c>
      <c r="S324" s="6" t="str">
        <f aca="false">IF($C324&gt;0,VLOOKUP($C324,codes!$D$18:$F$40,3),"")</f>
        <v/>
      </c>
      <c r="T324" s="6" t="str">
        <f aca="false">IF($D324&gt;0,VLOOKUP($D324,codes!$A$29:$B$31,2),"")</f>
        <v/>
      </c>
    </row>
    <row r="325" customFormat="false" ht="15.1" hidden="false" customHeight="true" outlineLevel="0" collapsed="false">
      <c r="R325" s="6" t="str">
        <f aca="false">IF($C325&gt;0,VLOOKUP($C325,codes!$D$18:$E$40,2),"")</f>
        <v/>
      </c>
      <c r="S325" s="6" t="str">
        <f aca="false">IF($C325&gt;0,VLOOKUP($C325,codes!$D$18:$F$40,3),"")</f>
        <v/>
      </c>
      <c r="T325" s="6" t="str">
        <f aca="false">IF($D325&gt;0,VLOOKUP($D325,codes!$A$29:$B$31,2),"")</f>
        <v/>
      </c>
    </row>
    <row r="326" customFormat="false" ht="15.1" hidden="false" customHeight="true" outlineLevel="0" collapsed="false">
      <c r="R326" s="6" t="str">
        <f aca="false">IF($C326&gt;0,VLOOKUP($C326,codes!$D$18:$E$40,2),"")</f>
        <v/>
      </c>
      <c r="S326" s="6" t="str">
        <f aca="false">IF($C326&gt;0,VLOOKUP($C326,codes!$D$18:$F$40,3),"")</f>
        <v/>
      </c>
      <c r="T326" s="6" t="str">
        <f aca="false">IF($D326&gt;0,VLOOKUP($D326,codes!$A$29:$B$31,2),"")</f>
        <v/>
      </c>
    </row>
    <row r="327" customFormat="false" ht="15.1" hidden="false" customHeight="true" outlineLevel="0" collapsed="false">
      <c r="R327" s="6" t="str">
        <f aca="false">IF($C327&gt;0,VLOOKUP($C327,codes!$D$18:$E$40,2),"")</f>
        <v/>
      </c>
      <c r="S327" s="6" t="str">
        <f aca="false">IF($C327&gt;0,VLOOKUP($C327,codes!$D$18:$F$40,3),"")</f>
        <v/>
      </c>
      <c r="T327" s="6" t="str">
        <f aca="false">IF($D327&gt;0,VLOOKUP($D327,codes!$A$29:$B$31,2),"")</f>
        <v/>
      </c>
    </row>
    <row r="328" customFormat="false" ht="15.1" hidden="false" customHeight="true" outlineLevel="0" collapsed="false">
      <c r="R328" s="6" t="str">
        <f aca="false">IF($C328&gt;0,VLOOKUP($C328,codes!$D$18:$E$40,2),"")</f>
        <v/>
      </c>
      <c r="S328" s="6" t="str">
        <f aca="false">IF($C328&gt;0,VLOOKUP($C328,codes!$D$18:$F$40,3),"")</f>
        <v/>
      </c>
      <c r="T328" s="6" t="str">
        <f aca="false">IF($D328&gt;0,VLOOKUP($D328,codes!$A$29:$B$31,2),"")</f>
        <v/>
      </c>
    </row>
    <row r="329" customFormat="false" ht="15.1" hidden="false" customHeight="true" outlineLevel="0" collapsed="false">
      <c r="R329" s="6" t="str">
        <f aca="false">IF($C329&gt;0,VLOOKUP($C329,codes!$D$18:$E$40,2),"")</f>
        <v/>
      </c>
      <c r="S329" s="6" t="str">
        <f aca="false">IF($C329&gt;0,VLOOKUP($C329,codes!$D$18:$F$40,3),"")</f>
        <v/>
      </c>
      <c r="T329" s="6" t="str">
        <f aca="false">IF($D329&gt;0,VLOOKUP($D329,codes!$A$29:$B$31,2),"")</f>
        <v/>
      </c>
    </row>
    <row r="330" customFormat="false" ht="15.1" hidden="false" customHeight="true" outlineLevel="0" collapsed="false">
      <c r="R330" s="6" t="str">
        <f aca="false">IF($C330&gt;0,VLOOKUP($C330,codes!$D$18:$E$40,2),"")</f>
        <v/>
      </c>
      <c r="S330" s="6" t="str">
        <f aca="false">IF($C330&gt;0,VLOOKUP($C330,codes!$D$18:$F$40,3),"")</f>
        <v/>
      </c>
      <c r="T330" s="6" t="str">
        <f aca="false">IF($D330&gt;0,VLOOKUP($D330,codes!$A$29:$B$31,2),"")</f>
        <v/>
      </c>
    </row>
    <row r="331" customFormat="false" ht="15.1" hidden="false" customHeight="true" outlineLevel="0" collapsed="false">
      <c r="R331" s="6" t="str">
        <f aca="false">IF($C331&gt;0,VLOOKUP($C331,codes!$D$18:$E$40,2),"")</f>
        <v/>
      </c>
      <c r="S331" s="6" t="str">
        <f aca="false">IF($C331&gt;0,VLOOKUP($C331,codes!$D$18:$F$40,3),"")</f>
        <v/>
      </c>
      <c r="T331" s="6" t="str">
        <f aca="false">IF($D331&gt;0,VLOOKUP($D331,codes!$A$29:$B$31,2),"")</f>
        <v/>
      </c>
    </row>
    <row r="332" customFormat="false" ht="15.1" hidden="false" customHeight="true" outlineLevel="0" collapsed="false">
      <c r="R332" s="6" t="str">
        <f aca="false">IF($C332&gt;0,VLOOKUP($C332,codes!$D$18:$E$40,2),"")</f>
        <v/>
      </c>
      <c r="S332" s="6" t="str">
        <f aca="false">IF($C332&gt;0,VLOOKUP($C332,codes!$D$18:$F$40,3),"")</f>
        <v/>
      </c>
      <c r="T332" s="6" t="str">
        <f aca="false">IF($D332&gt;0,VLOOKUP($D332,codes!$A$29:$B$31,2),"")</f>
        <v/>
      </c>
    </row>
    <row r="333" customFormat="false" ht="15.1" hidden="false" customHeight="true" outlineLevel="0" collapsed="false">
      <c r="R333" s="6" t="str">
        <f aca="false">IF($C333&gt;0,VLOOKUP($C333,codes!$D$18:$E$40,2),"")</f>
        <v/>
      </c>
      <c r="S333" s="6" t="str">
        <f aca="false">IF($C333&gt;0,VLOOKUP($C333,codes!$D$18:$F$40,3),"")</f>
        <v/>
      </c>
      <c r="T333" s="6" t="str">
        <f aca="false">IF($D333&gt;0,VLOOKUP($D333,codes!$A$29:$B$31,2),"")</f>
        <v/>
      </c>
    </row>
    <row r="334" customFormat="false" ht="15.1" hidden="false" customHeight="true" outlineLevel="0" collapsed="false">
      <c r="R334" s="6" t="str">
        <f aca="false">IF($C334&gt;0,VLOOKUP($C334,codes!$D$18:$E$40,2),"")</f>
        <v/>
      </c>
      <c r="S334" s="6" t="str">
        <f aca="false">IF($C334&gt;0,VLOOKUP($C334,codes!$D$18:$F$40,3),"")</f>
        <v/>
      </c>
      <c r="T334" s="6" t="str">
        <f aca="false">IF($D334&gt;0,VLOOKUP($D334,codes!$A$29:$B$31,2),"")</f>
        <v/>
      </c>
    </row>
    <row r="335" customFormat="false" ht="15.1" hidden="false" customHeight="true" outlineLevel="0" collapsed="false">
      <c r="R335" s="6" t="str">
        <f aca="false">IF($C335&gt;0,VLOOKUP($C335,codes!$D$18:$E$40,2),"")</f>
        <v/>
      </c>
      <c r="S335" s="6" t="str">
        <f aca="false">IF($C335&gt;0,VLOOKUP($C335,codes!$D$18:$F$40,3),"")</f>
        <v/>
      </c>
      <c r="T335" s="6" t="str">
        <f aca="false">IF($D335&gt;0,VLOOKUP($D335,codes!$A$29:$B$31,2),"")</f>
        <v/>
      </c>
    </row>
    <row r="336" customFormat="false" ht="15.1" hidden="false" customHeight="true" outlineLevel="0" collapsed="false">
      <c r="R336" s="6" t="str">
        <f aca="false">IF($C336&gt;0,VLOOKUP($C336,codes!$D$18:$E$40,2),"")</f>
        <v/>
      </c>
      <c r="S336" s="6" t="str">
        <f aca="false">IF($C336&gt;0,VLOOKUP($C336,codes!$D$18:$F$40,3),"")</f>
        <v/>
      </c>
      <c r="T336" s="6" t="str">
        <f aca="false">IF($D336&gt;0,VLOOKUP($D336,codes!$A$29:$B$31,2),"")</f>
        <v/>
      </c>
    </row>
    <row r="337" customFormat="false" ht="15.1" hidden="false" customHeight="true" outlineLevel="0" collapsed="false">
      <c r="R337" s="6" t="str">
        <f aca="false">IF($C337&gt;0,VLOOKUP($C337,codes!$D$18:$E$40,2),"")</f>
        <v/>
      </c>
      <c r="S337" s="6" t="str">
        <f aca="false">IF($C337&gt;0,VLOOKUP($C337,codes!$D$18:$F$40,3),"")</f>
        <v/>
      </c>
      <c r="T337" s="6" t="str">
        <f aca="false">IF($D337&gt;0,VLOOKUP($D337,codes!$A$29:$B$31,2),"")</f>
        <v/>
      </c>
    </row>
    <row r="338" customFormat="false" ht="15.1" hidden="false" customHeight="true" outlineLevel="0" collapsed="false">
      <c r="R338" s="6" t="str">
        <f aca="false">IF($C338&gt;0,VLOOKUP($C338,codes!$D$18:$E$40,2),"")</f>
        <v/>
      </c>
      <c r="S338" s="6" t="str">
        <f aca="false">IF($C338&gt;0,VLOOKUP($C338,codes!$D$18:$F$40,3),"")</f>
        <v/>
      </c>
      <c r="T338" s="6" t="str">
        <f aca="false">IF($D338&gt;0,VLOOKUP($D338,codes!$A$29:$B$31,2),"")</f>
        <v/>
      </c>
    </row>
    <row r="339" customFormat="false" ht="15.1" hidden="false" customHeight="true" outlineLevel="0" collapsed="false">
      <c r="R339" s="6" t="str">
        <f aca="false">IF($C339&gt;0,VLOOKUP($C339,codes!$D$18:$E$40,2),"")</f>
        <v/>
      </c>
      <c r="S339" s="6" t="str">
        <f aca="false">IF($C339&gt;0,VLOOKUP($C339,codes!$D$18:$F$40,3),"")</f>
        <v/>
      </c>
      <c r="T339" s="6" t="str">
        <f aca="false">IF($D339&gt;0,VLOOKUP($D339,codes!$A$29:$B$31,2),"")</f>
        <v/>
      </c>
    </row>
    <row r="340" customFormat="false" ht="15.1" hidden="false" customHeight="true" outlineLevel="0" collapsed="false">
      <c r="R340" s="6" t="str">
        <f aca="false">IF($C340&gt;0,VLOOKUP($C340,codes!$D$18:$E$40,2),"")</f>
        <v/>
      </c>
      <c r="S340" s="6" t="str">
        <f aca="false">IF($C340&gt;0,VLOOKUP($C340,codes!$D$18:$F$40,3),"")</f>
        <v/>
      </c>
      <c r="T340" s="6" t="str">
        <f aca="false">IF($D340&gt;0,VLOOKUP($D340,codes!$A$29:$B$31,2),"")</f>
        <v/>
      </c>
    </row>
    <row r="341" customFormat="false" ht="15.1" hidden="false" customHeight="true" outlineLevel="0" collapsed="false">
      <c r="R341" s="6" t="str">
        <f aca="false">IF($C341&gt;0,VLOOKUP($C341,codes!$D$18:$E$40,2),"")</f>
        <v/>
      </c>
      <c r="S341" s="6" t="str">
        <f aca="false">IF($C341&gt;0,VLOOKUP($C341,codes!$D$18:$F$40,3),"")</f>
        <v/>
      </c>
      <c r="T341" s="6" t="str">
        <f aca="false">IF($D341&gt;0,VLOOKUP($D341,codes!$A$29:$B$31,2),"")</f>
        <v/>
      </c>
    </row>
    <row r="342" customFormat="false" ht="15.1" hidden="false" customHeight="true" outlineLevel="0" collapsed="false">
      <c r="R342" s="6" t="str">
        <f aca="false">IF($C342&gt;0,VLOOKUP($C342,codes!$D$18:$E$40,2),"")</f>
        <v/>
      </c>
      <c r="S342" s="6" t="str">
        <f aca="false">IF($C342&gt;0,VLOOKUP($C342,codes!$D$18:$F$40,3),"")</f>
        <v/>
      </c>
      <c r="T342" s="6" t="str">
        <f aca="false">IF($D342&gt;0,VLOOKUP($D342,codes!$A$29:$B$31,2),"")</f>
        <v/>
      </c>
    </row>
    <row r="343" customFormat="false" ht="15.1" hidden="false" customHeight="true" outlineLevel="0" collapsed="false">
      <c r="R343" s="6" t="str">
        <f aca="false">IF($C343&gt;0,VLOOKUP($C343,codes!$D$18:$E$40,2),"")</f>
        <v/>
      </c>
      <c r="S343" s="6" t="str">
        <f aca="false">IF($C343&gt;0,VLOOKUP($C343,codes!$D$18:$F$40,3),"")</f>
        <v/>
      </c>
      <c r="T343" s="6" t="str">
        <f aca="false">IF($D343&gt;0,VLOOKUP($D343,codes!$A$29:$B$31,2),"")</f>
        <v/>
      </c>
    </row>
    <row r="344" customFormat="false" ht="15.1" hidden="false" customHeight="true" outlineLevel="0" collapsed="false">
      <c r="R344" s="6" t="str">
        <f aca="false">IF($C344&gt;0,VLOOKUP($C344,codes!$D$18:$E$40,2),"")</f>
        <v/>
      </c>
      <c r="S344" s="6" t="str">
        <f aca="false">IF($C344&gt;0,VLOOKUP($C344,codes!$D$18:$F$40,3),"")</f>
        <v/>
      </c>
      <c r="T344" s="6" t="str">
        <f aca="false">IF($D344&gt;0,VLOOKUP($D344,codes!$A$29:$B$31,2),"")</f>
        <v/>
      </c>
    </row>
    <row r="345" customFormat="false" ht="15.1" hidden="false" customHeight="true" outlineLevel="0" collapsed="false">
      <c r="R345" s="6" t="str">
        <f aca="false">IF($C345&gt;0,VLOOKUP($C345,codes!$D$18:$E$40,2),"")</f>
        <v/>
      </c>
      <c r="S345" s="6" t="str">
        <f aca="false">IF($C345&gt;0,VLOOKUP($C345,codes!$D$18:$F$40,3),"")</f>
        <v/>
      </c>
      <c r="T345" s="6" t="str">
        <f aca="false">IF($D345&gt;0,VLOOKUP($D345,codes!$A$29:$B$31,2),"")</f>
        <v/>
      </c>
    </row>
    <row r="346" customFormat="false" ht="15.1" hidden="false" customHeight="true" outlineLevel="0" collapsed="false">
      <c r="R346" s="6" t="str">
        <f aca="false">IF($C346&gt;0,VLOOKUP($C346,codes!$D$18:$E$40,2),"")</f>
        <v/>
      </c>
      <c r="S346" s="6" t="str">
        <f aca="false">IF($C346&gt;0,VLOOKUP($C346,codes!$D$18:$F$40,3),"")</f>
        <v/>
      </c>
      <c r="T346" s="6" t="str">
        <f aca="false">IF($D346&gt;0,VLOOKUP($D346,codes!$A$29:$B$31,2),"")</f>
        <v/>
      </c>
    </row>
    <row r="347" customFormat="false" ht="15.1" hidden="false" customHeight="true" outlineLevel="0" collapsed="false">
      <c r="R347" s="6" t="str">
        <f aca="false">IF($C347&gt;0,VLOOKUP($C347,codes!$D$18:$E$40,2),"")</f>
        <v/>
      </c>
      <c r="S347" s="6" t="str">
        <f aca="false">IF($C347&gt;0,VLOOKUP($C347,codes!$D$18:$F$40,3),"")</f>
        <v/>
      </c>
      <c r="T347" s="6" t="str">
        <f aca="false">IF($D347&gt;0,VLOOKUP($D347,codes!$A$29:$B$31,2),"")</f>
        <v/>
      </c>
    </row>
    <row r="348" customFormat="false" ht="15.1" hidden="false" customHeight="true" outlineLevel="0" collapsed="false">
      <c r="R348" s="6" t="str">
        <f aca="false">IF($C348&gt;0,VLOOKUP($C348,codes!$D$18:$E$40,2),"")</f>
        <v/>
      </c>
      <c r="S348" s="6" t="str">
        <f aca="false">IF($C348&gt;0,VLOOKUP($C348,codes!$D$18:$F$40,3),"")</f>
        <v/>
      </c>
      <c r="T348" s="6" t="str">
        <f aca="false">IF($D348&gt;0,VLOOKUP($D348,codes!$A$29:$B$31,2),"")</f>
        <v/>
      </c>
    </row>
    <row r="349" customFormat="false" ht="15.1" hidden="false" customHeight="true" outlineLevel="0" collapsed="false">
      <c r="R349" s="6" t="str">
        <f aca="false">IF($C349&gt;0,VLOOKUP($C349,codes!$D$18:$E$40,2),"")</f>
        <v/>
      </c>
      <c r="S349" s="6" t="str">
        <f aca="false">IF($C349&gt;0,VLOOKUP($C349,codes!$D$18:$F$40,3),"")</f>
        <v/>
      </c>
      <c r="T349" s="6" t="str">
        <f aca="false">IF($D349&gt;0,VLOOKUP($D349,codes!$A$29:$B$31,2),"")</f>
        <v/>
      </c>
    </row>
    <row r="350" customFormat="false" ht="15.1" hidden="false" customHeight="true" outlineLevel="0" collapsed="false">
      <c r="R350" s="6" t="str">
        <f aca="false">IF($C350&gt;0,VLOOKUP($C350,codes!$D$18:$E$40,2),"")</f>
        <v/>
      </c>
      <c r="S350" s="6" t="str">
        <f aca="false">IF($C350&gt;0,VLOOKUP($C350,codes!$D$18:$F$40,3),"")</f>
        <v/>
      </c>
      <c r="T350" s="6" t="str">
        <f aca="false">IF($D350&gt;0,VLOOKUP($D350,codes!$A$29:$B$31,2),"")</f>
        <v/>
      </c>
    </row>
    <row r="351" customFormat="false" ht="15.1" hidden="false" customHeight="true" outlineLevel="0" collapsed="false">
      <c r="R351" s="6" t="str">
        <f aca="false">IF($C351&gt;0,VLOOKUP($C351,codes!$D$18:$E$40,2),"")</f>
        <v/>
      </c>
      <c r="S351" s="6" t="str">
        <f aca="false">IF($C351&gt;0,VLOOKUP($C351,codes!$D$18:$F$40,3),"")</f>
        <v/>
      </c>
      <c r="T351" s="6" t="str">
        <f aca="false">IF($D351&gt;0,VLOOKUP($D351,codes!$A$29:$B$31,2),"")</f>
        <v/>
      </c>
    </row>
    <row r="352" customFormat="false" ht="15.1" hidden="false" customHeight="true" outlineLevel="0" collapsed="false">
      <c r="R352" s="6" t="str">
        <f aca="false">IF($C352&gt;0,VLOOKUP($C352,codes!$D$18:$E$40,2),"")</f>
        <v/>
      </c>
      <c r="S352" s="6" t="str">
        <f aca="false">IF($C352&gt;0,VLOOKUP($C352,codes!$D$18:$F$40,3),"")</f>
        <v/>
      </c>
      <c r="T352" s="6" t="str">
        <f aca="false">IF($D352&gt;0,VLOOKUP($D352,codes!$A$29:$B$31,2),"")</f>
        <v/>
      </c>
    </row>
    <row r="353" customFormat="false" ht="15.1" hidden="false" customHeight="true" outlineLevel="0" collapsed="false">
      <c r="R353" s="6" t="str">
        <f aca="false">IF($C353&gt;0,VLOOKUP($C353,codes!$D$18:$E$40,2),"")</f>
        <v/>
      </c>
      <c r="S353" s="6" t="str">
        <f aca="false">IF($C353&gt;0,VLOOKUP($C353,codes!$D$18:$F$40,3),"")</f>
        <v/>
      </c>
      <c r="T353" s="6" t="str">
        <f aca="false">IF($D353&gt;0,VLOOKUP($D353,codes!$A$29:$B$31,2),"")</f>
        <v/>
      </c>
    </row>
    <row r="354" customFormat="false" ht="15.1" hidden="false" customHeight="true" outlineLevel="0" collapsed="false">
      <c r="R354" s="6" t="str">
        <f aca="false">IF($C354&gt;0,VLOOKUP($C354,codes!$D$18:$E$40,2),"")</f>
        <v/>
      </c>
      <c r="S354" s="6" t="str">
        <f aca="false">IF($C354&gt;0,VLOOKUP($C354,codes!$D$18:$F$40,3),"")</f>
        <v/>
      </c>
      <c r="T354" s="6" t="str">
        <f aca="false">IF($D354&gt;0,VLOOKUP($D354,codes!$A$29:$B$31,2),"")</f>
        <v/>
      </c>
    </row>
    <row r="355" customFormat="false" ht="15.1" hidden="false" customHeight="true" outlineLevel="0" collapsed="false">
      <c r="R355" s="6" t="str">
        <f aca="false">IF($C355&gt;0,VLOOKUP($C355,codes!$D$18:$E$40,2),"")</f>
        <v/>
      </c>
      <c r="S355" s="6" t="str">
        <f aca="false">IF($C355&gt;0,VLOOKUP($C355,codes!$D$18:$F$40,3),"")</f>
        <v/>
      </c>
      <c r="T355" s="6" t="str">
        <f aca="false">IF($D355&gt;0,VLOOKUP($D355,codes!$A$29:$B$31,2),"")</f>
        <v/>
      </c>
    </row>
    <row r="356" customFormat="false" ht="15.1" hidden="false" customHeight="true" outlineLevel="0" collapsed="false">
      <c r="R356" s="6" t="str">
        <f aca="false">IF($C356&gt;0,VLOOKUP($C356,codes!$D$18:$E$40,2),"")</f>
        <v/>
      </c>
      <c r="S356" s="6" t="str">
        <f aca="false">IF($C356&gt;0,VLOOKUP($C356,codes!$D$18:$F$40,3),"")</f>
        <v/>
      </c>
      <c r="T356" s="6" t="str">
        <f aca="false">IF($D356&gt;0,VLOOKUP($D356,codes!$A$29:$B$31,2),"")</f>
        <v/>
      </c>
    </row>
    <row r="357" customFormat="false" ht="15.1" hidden="false" customHeight="true" outlineLevel="0" collapsed="false">
      <c r="R357" s="6" t="str">
        <f aca="false">IF($C357&gt;0,VLOOKUP($C357,codes!$D$18:$E$40,2),"")</f>
        <v/>
      </c>
      <c r="S357" s="6" t="str">
        <f aca="false">IF($C357&gt;0,VLOOKUP($C357,codes!$D$18:$F$40,3),"")</f>
        <v/>
      </c>
      <c r="T357" s="6" t="str">
        <f aca="false">IF($D357&gt;0,VLOOKUP($D357,codes!$A$29:$B$31,2),"")</f>
        <v/>
      </c>
    </row>
    <row r="358" customFormat="false" ht="15.1" hidden="false" customHeight="true" outlineLevel="0" collapsed="false">
      <c r="R358" s="6" t="str">
        <f aca="false">IF($C358&gt;0,VLOOKUP($C358,codes!$D$18:$E$40,2),"")</f>
        <v/>
      </c>
      <c r="S358" s="6" t="str">
        <f aca="false">IF($C358&gt;0,VLOOKUP($C358,codes!$D$18:$F$40,3),"")</f>
        <v/>
      </c>
      <c r="T358" s="6" t="str">
        <f aca="false">IF($D358&gt;0,VLOOKUP($D358,codes!$A$29:$B$31,2),"")</f>
        <v/>
      </c>
    </row>
    <row r="359" customFormat="false" ht="15.1" hidden="false" customHeight="true" outlineLevel="0" collapsed="false">
      <c r="R359" s="6" t="str">
        <f aca="false">IF($C359&gt;0,VLOOKUP($C359,codes!$D$18:$E$40,2),"")</f>
        <v/>
      </c>
      <c r="S359" s="6" t="str">
        <f aca="false">IF($C359&gt;0,VLOOKUP($C359,codes!$D$18:$F$40,3),"")</f>
        <v/>
      </c>
      <c r="T359" s="6" t="str">
        <f aca="false">IF($D359&gt;0,VLOOKUP($D359,codes!$A$29:$B$31,2),"")</f>
        <v/>
      </c>
    </row>
    <row r="360" customFormat="false" ht="15.1" hidden="false" customHeight="true" outlineLevel="0" collapsed="false">
      <c r="R360" s="6" t="str">
        <f aca="false">IF($C360&gt;0,VLOOKUP($C360,codes!$D$18:$E$40,2),"")</f>
        <v/>
      </c>
      <c r="S360" s="6" t="str">
        <f aca="false">IF($C360&gt;0,VLOOKUP($C360,codes!$D$18:$F$40,3),"")</f>
        <v/>
      </c>
      <c r="T360" s="6" t="str">
        <f aca="false">IF($D360&gt;0,VLOOKUP($D360,codes!$A$29:$B$31,2),"")</f>
        <v/>
      </c>
    </row>
    <row r="361" customFormat="false" ht="15.1" hidden="false" customHeight="true" outlineLevel="0" collapsed="false">
      <c r="R361" s="6" t="str">
        <f aca="false">IF($C361&gt;0,VLOOKUP($C361,codes!$D$18:$E$40,2),"")</f>
        <v/>
      </c>
      <c r="S361" s="6" t="str">
        <f aca="false">IF($C361&gt;0,VLOOKUP($C361,codes!$D$18:$F$40,3),"")</f>
        <v/>
      </c>
      <c r="T361" s="6" t="str">
        <f aca="false">IF($D361&gt;0,VLOOKUP($D361,codes!$A$29:$B$31,2),"")</f>
        <v/>
      </c>
    </row>
    <row r="362" customFormat="false" ht="15.1" hidden="false" customHeight="true" outlineLevel="0" collapsed="false">
      <c r="R362" s="6" t="str">
        <f aca="false">IF($C362&gt;0,VLOOKUP($C362,codes!$D$18:$E$40,2),"")</f>
        <v/>
      </c>
      <c r="S362" s="6" t="str">
        <f aca="false">IF($C362&gt;0,VLOOKUP($C362,codes!$D$18:$F$40,3),"")</f>
        <v/>
      </c>
      <c r="T362" s="6" t="str">
        <f aca="false">IF($D362&gt;0,VLOOKUP($D362,codes!$A$29:$B$31,2),"")</f>
        <v/>
      </c>
    </row>
    <row r="363" customFormat="false" ht="15.1" hidden="false" customHeight="true" outlineLevel="0" collapsed="false">
      <c r="R363" s="6" t="str">
        <f aca="false">IF($C363&gt;0,VLOOKUP($C363,codes!$D$18:$E$40,2),"")</f>
        <v/>
      </c>
      <c r="S363" s="6" t="str">
        <f aca="false">IF($C363&gt;0,VLOOKUP($C363,codes!$D$18:$F$40,3),"")</f>
        <v/>
      </c>
      <c r="T363" s="6" t="str">
        <f aca="false">IF($D363&gt;0,VLOOKUP($D363,codes!$A$29:$B$31,2),"")</f>
        <v/>
      </c>
    </row>
    <row r="364" customFormat="false" ht="15.1" hidden="false" customHeight="true" outlineLevel="0" collapsed="false">
      <c r="R364" s="6" t="str">
        <f aca="false">IF($C364&gt;0,VLOOKUP($C364,codes!$D$18:$E$40,2),"")</f>
        <v/>
      </c>
      <c r="S364" s="6" t="str">
        <f aca="false">IF($C364&gt;0,VLOOKUP($C364,codes!$D$18:$F$40,3),"")</f>
        <v/>
      </c>
      <c r="T364" s="6" t="str">
        <f aca="false">IF($D364&gt;0,VLOOKUP($D364,codes!$A$29:$B$31,2),"")</f>
        <v/>
      </c>
    </row>
    <row r="365" customFormat="false" ht="15.1" hidden="false" customHeight="true" outlineLevel="0" collapsed="false">
      <c r="R365" s="6" t="str">
        <f aca="false">IF($C365&gt;0,VLOOKUP($C365,codes!$D$18:$E$40,2),"")</f>
        <v/>
      </c>
      <c r="S365" s="6" t="str">
        <f aca="false">IF($C365&gt;0,VLOOKUP($C365,codes!$D$18:$F$40,3),"")</f>
        <v/>
      </c>
      <c r="T365" s="6" t="str">
        <f aca="false">IF($D365&gt;0,VLOOKUP($D365,codes!$A$29:$B$31,2),"")</f>
        <v/>
      </c>
    </row>
    <row r="366" customFormat="false" ht="15.1" hidden="false" customHeight="true" outlineLevel="0" collapsed="false">
      <c r="R366" s="6" t="str">
        <f aca="false">IF($C366&gt;0,VLOOKUP($C366,codes!$D$18:$E$40,2),"")</f>
        <v/>
      </c>
      <c r="S366" s="6" t="str">
        <f aca="false">IF($C366&gt;0,VLOOKUP($C366,codes!$D$18:$F$40,3),"")</f>
        <v/>
      </c>
      <c r="T366" s="6" t="str">
        <f aca="false">IF($D366&gt;0,VLOOKUP($D366,codes!$A$29:$B$31,2),"")</f>
        <v/>
      </c>
    </row>
    <row r="367" customFormat="false" ht="15.1" hidden="false" customHeight="true" outlineLevel="0" collapsed="false">
      <c r="R367" s="6" t="str">
        <f aca="false">IF($C367&gt;0,VLOOKUP($C367,codes!$D$18:$E$40,2),"")</f>
        <v/>
      </c>
      <c r="S367" s="6" t="str">
        <f aca="false">IF($C367&gt;0,VLOOKUP($C367,codes!$D$18:$F$40,3),"")</f>
        <v/>
      </c>
      <c r="T367" s="6" t="str">
        <f aca="false">IF($D367&gt;0,VLOOKUP($D367,codes!$A$29:$B$31,2),"")</f>
        <v/>
      </c>
    </row>
    <row r="368" customFormat="false" ht="15.1" hidden="false" customHeight="true" outlineLevel="0" collapsed="false">
      <c r="R368" s="6" t="str">
        <f aca="false">IF($C368&gt;0,VLOOKUP($C368,codes!$D$18:$E$40,2),"")</f>
        <v/>
      </c>
      <c r="S368" s="6" t="str">
        <f aca="false">IF($C368&gt;0,VLOOKUP($C368,codes!$D$18:$F$40,3),"")</f>
        <v/>
      </c>
      <c r="T368" s="6" t="str">
        <f aca="false">IF($D368&gt;0,VLOOKUP($D368,codes!$A$29:$B$31,2),"")</f>
        <v/>
      </c>
    </row>
    <row r="369" customFormat="false" ht="15.1" hidden="false" customHeight="true" outlineLevel="0" collapsed="false">
      <c r="R369" s="6" t="str">
        <f aca="false">IF($C369&gt;0,VLOOKUP($C369,codes!$D$18:$E$40,2),"")</f>
        <v/>
      </c>
      <c r="S369" s="6" t="str">
        <f aca="false">IF($C369&gt;0,VLOOKUP($C369,codes!$D$18:$F$40,3),"")</f>
        <v/>
      </c>
      <c r="T369" s="6" t="str">
        <f aca="false">IF($D369&gt;0,VLOOKUP($D369,codes!$A$29:$B$31,2),"")</f>
        <v/>
      </c>
    </row>
    <row r="370" customFormat="false" ht="15.1" hidden="false" customHeight="true" outlineLevel="0" collapsed="false">
      <c r="R370" s="6" t="str">
        <f aca="false">IF($C370&gt;0,VLOOKUP($C370,codes!$D$18:$E$40,2),"")</f>
        <v/>
      </c>
      <c r="S370" s="6" t="str">
        <f aca="false">IF($C370&gt;0,VLOOKUP($C370,codes!$D$18:$F$40,3),"")</f>
        <v/>
      </c>
      <c r="T370" s="6" t="str">
        <f aca="false">IF($D370&gt;0,VLOOKUP($D370,codes!$A$29:$B$31,2),"")</f>
        <v/>
      </c>
    </row>
    <row r="371" customFormat="false" ht="15.1" hidden="false" customHeight="true" outlineLevel="0" collapsed="false">
      <c r="R371" s="6" t="str">
        <f aca="false">IF($C371&gt;0,VLOOKUP($C371,codes!$D$18:$E$40,2),"")</f>
        <v/>
      </c>
      <c r="S371" s="6" t="str">
        <f aca="false">IF($C371&gt;0,VLOOKUP($C371,codes!$D$18:$F$40,3),"")</f>
        <v/>
      </c>
      <c r="T371" s="6" t="str">
        <f aca="false">IF($D371&gt;0,VLOOKUP($D371,codes!$A$29:$B$31,2),"")</f>
        <v/>
      </c>
    </row>
    <row r="372" customFormat="false" ht="15.1" hidden="false" customHeight="true" outlineLevel="0" collapsed="false">
      <c r="R372" s="6" t="str">
        <f aca="false">IF($C372&gt;0,VLOOKUP($C372,codes!$D$18:$E$40,2),"")</f>
        <v/>
      </c>
      <c r="S372" s="6" t="str">
        <f aca="false">IF($C372&gt;0,VLOOKUP($C372,codes!$D$18:$F$40,3),"")</f>
        <v/>
      </c>
      <c r="T372" s="6" t="str">
        <f aca="false">IF($D372&gt;0,VLOOKUP($D372,codes!$A$29:$B$31,2),"")</f>
        <v/>
      </c>
    </row>
    <row r="373" customFormat="false" ht="15.1" hidden="false" customHeight="true" outlineLevel="0" collapsed="false">
      <c r="R373" s="6" t="str">
        <f aca="false">IF($C373&gt;0,VLOOKUP($C373,codes!$D$18:$E$40,2),"")</f>
        <v/>
      </c>
      <c r="S373" s="6" t="str">
        <f aca="false">IF($C373&gt;0,VLOOKUP($C373,codes!$D$18:$F$40,3),"")</f>
        <v/>
      </c>
      <c r="T373" s="6" t="str">
        <f aca="false">IF($D373&gt;0,VLOOKUP($D373,codes!$A$29:$B$31,2),"")</f>
        <v/>
      </c>
    </row>
    <row r="374" customFormat="false" ht="15.1" hidden="false" customHeight="true" outlineLevel="0" collapsed="false">
      <c r="R374" s="6" t="str">
        <f aca="false">IF($C374&gt;0,VLOOKUP($C374,codes!$D$18:$E$40,2),"")</f>
        <v/>
      </c>
      <c r="S374" s="6" t="str">
        <f aca="false">IF($C374&gt;0,VLOOKUP($C374,codes!$D$18:$F$40,3),"")</f>
        <v/>
      </c>
      <c r="T374" s="6" t="str">
        <f aca="false">IF($D374&gt;0,VLOOKUP($D374,codes!$A$29:$B$31,2),"")</f>
        <v/>
      </c>
    </row>
    <row r="375" customFormat="false" ht="15.1" hidden="false" customHeight="true" outlineLevel="0" collapsed="false">
      <c r="R375" s="6" t="str">
        <f aca="false">IF($C375&gt;0,VLOOKUP($C375,codes!$D$18:$E$40,2),"")</f>
        <v/>
      </c>
      <c r="S375" s="6" t="str">
        <f aca="false">IF($C375&gt;0,VLOOKUP($C375,codes!$D$18:$F$40,3),"")</f>
        <v/>
      </c>
      <c r="T375" s="6" t="str">
        <f aca="false">IF($D375&gt;0,VLOOKUP($D375,codes!$A$29:$B$31,2),"")</f>
        <v/>
      </c>
    </row>
    <row r="376" customFormat="false" ht="15.1" hidden="false" customHeight="true" outlineLevel="0" collapsed="false">
      <c r="R376" s="6" t="str">
        <f aca="false">IF($C376&gt;0,VLOOKUP($C376,codes!$D$18:$E$40,2),"")</f>
        <v/>
      </c>
      <c r="S376" s="6" t="str">
        <f aca="false">IF($C376&gt;0,VLOOKUP($C376,codes!$D$18:$F$40,3),"")</f>
        <v/>
      </c>
      <c r="T376" s="6" t="str">
        <f aca="false">IF($D376&gt;0,VLOOKUP($D376,codes!$A$29:$B$31,2),"")</f>
        <v/>
      </c>
    </row>
    <row r="377" customFormat="false" ht="15.1" hidden="false" customHeight="true" outlineLevel="0" collapsed="false">
      <c r="R377" s="6" t="str">
        <f aca="false">IF($C377&gt;0,VLOOKUP($C377,codes!$D$18:$E$40,2),"")</f>
        <v/>
      </c>
      <c r="S377" s="6" t="str">
        <f aca="false">IF($C377&gt;0,VLOOKUP($C377,codes!$D$18:$F$40,3),"")</f>
        <v/>
      </c>
      <c r="T377" s="6" t="str">
        <f aca="false">IF($D377&gt;0,VLOOKUP($D377,codes!$A$29:$B$31,2),"")</f>
        <v/>
      </c>
    </row>
    <row r="378" customFormat="false" ht="15.1" hidden="false" customHeight="true" outlineLevel="0" collapsed="false">
      <c r="R378" s="6" t="str">
        <f aca="false">IF($C378&gt;0,VLOOKUP($C378,codes!$D$18:$E$40,2),"")</f>
        <v/>
      </c>
      <c r="S378" s="6" t="str">
        <f aca="false">IF($C378&gt;0,VLOOKUP($C378,codes!$D$18:$F$40,3),"")</f>
        <v/>
      </c>
      <c r="T378" s="6" t="str">
        <f aca="false">IF($D378&gt;0,VLOOKUP($D378,codes!$A$29:$B$31,2),"")</f>
        <v/>
      </c>
    </row>
    <row r="379" customFormat="false" ht="15.1" hidden="false" customHeight="true" outlineLevel="0" collapsed="false">
      <c r="R379" s="6" t="str">
        <f aca="false">IF($C379&gt;0,VLOOKUP($C379,codes!$D$18:$E$40,2),"")</f>
        <v/>
      </c>
      <c r="S379" s="6" t="str">
        <f aca="false">IF($C379&gt;0,VLOOKUP($C379,codes!$D$18:$F$40,3),"")</f>
        <v/>
      </c>
      <c r="T379" s="6" t="str">
        <f aca="false">IF($D379&gt;0,VLOOKUP($D379,codes!$A$29:$B$31,2),"")</f>
        <v/>
      </c>
    </row>
    <row r="380" customFormat="false" ht="15.1" hidden="false" customHeight="true" outlineLevel="0" collapsed="false">
      <c r="R380" s="6" t="str">
        <f aca="false">IF($C380&gt;0,VLOOKUP($C380,codes!$D$18:$E$40,2),"")</f>
        <v/>
      </c>
      <c r="S380" s="6" t="str">
        <f aca="false">IF($C380&gt;0,VLOOKUP($C380,codes!$D$18:$F$40,3),"")</f>
        <v/>
      </c>
      <c r="T380" s="6" t="str">
        <f aca="false">IF($D380&gt;0,VLOOKUP($D380,codes!$A$29:$B$31,2),"")</f>
        <v/>
      </c>
    </row>
    <row r="381" customFormat="false" ht="15.1" hidden="false" customHeight="true" outlineLevel="0" collapsed="false">
      <c r="R381" s="6" t="str">
        <f aca="false">IF($C381&gt;0,VLOOKUP($C381,codes!$D$18:$E$40,2),"")</f>
        <v/>
      </c>
      <c r="S381" s="6" t="str">
        <f aca="false">IF($C381&gt;0,VLOOKUP($C381,codes!$D$18:$F$40,3),"")</f>
        <v/>
      </c>
      <c r="T381" s="6" t="str">
        <f aca="false">IF($D381&gt;0,VLOOKUP($D381,codes!$A$29:$B$31,2),"")</f>
        <v/>
      </c>
    </row>
    <row r="382" customFormat="false" ht="15.1" hidden="false" customHeight="true" outlineLevel="0" collapsed="false">
      <c r="R382" s="6" t="str">
        <f aca="false">IF($C382&gt;0,VLOOKUP($C382,codes!$D$18:$E$40,2),"")</f>
        <v/>
      </c>
      <c r="S382" s="6" t="str">
        <f aca="false">IF($C382&gt;0,VLOOKUP($C382,codes!$D$18:$F$40,3),"")</f>
        <v/>
      </c>
      <c r="T382" s="6" t="str">
        <f aca="false">IF($D382&gt;0,VLOOKUP($D382,codes!$A$29:$B$31,2),"")</f>
        <v/>
      </c>
    </row>
    <row r="383" customFormat="false" ht="15.1" hidden="false" customHeight="true" outlineLevel="0" collapsed="false">
      <c r="R383" s="6" t="str">
        <f aca="false">IF($C383&gt;0,VLOOKUP($C383,codes!$D$18:$E$40,2),"")</f>
        <v/>
      </c>
      <c r="S383" s="6" t="str">
        <f aca="false">IF($C383&gt;0,VLOOKUP($C383,codes!$D$18:$F$40,3),"")</f>
        <v/>
      </c>
      <c r="T383" s="6" t="str">
        <f aca="false">IF($D383&gt;0,VLOOKUP($D383,codes!$A$29:$B$31,2),"")</f>
        <v/>
      </c>
    </row>
    <row r="384" customFormat="false" ht="15.1" hidden="false" customHeight="true" outlineLevel="0" collapsed="false">
      <c r="R384" s="6" t="str">
        <f aca="false">IF($C384&gt;0,VLOOKUP($C384,codes!$D$18:$E$40,2),"")</f>
        <v/>
      </c>
      <c r="S384" s="6" t="str">
        <f aca="false">IF($C384&gt;0,VLOOKUP($C384,codes!$D$18:$F$40,3),"")</f>
        <v/>
      </c>
      <c r="T384" s="6" t="str">
        <f aca="false">IF($D384&gt;0,VLOOKUP($D384,codes!$A$29:$B$31,2),"")</f>
        <v/>
      </c>
    </row>
    <row r="385" customFormat="false" ht="15.1" hidden="false" customHeight="true" outlineLevel="0" collapsed="false">
      <c r="R385" s="6" t="str">
        <f aca="false">IF($C385&gt;0,VLOOKUP($C385,codes!$D$18:$E$40,2),"")</f>
        <v/>
      </c>
      <c r="S385" s="6" t="str">
        <f aca="false">IF($C385&gt;0,VLOOKUP($C385,codes!$D$18:$F$40,3),"")</f>
        <v/>
      </c>
      <c r="T385" s="6" t="str">
        <f aca="false">IF($D385&gt;0,VLOOKUP($D385,codes!$A$29:$B$31,2),"")</f>
        <v/>
      </c>
    </row>
    <row r="386" customFormat="false" ht="15.1" hidden="false" customHeight="true" outlineLevel="0" collapsed="false">
      <c r="R386" s="6" t="str">
        <f aca="false">IF($C386&gt;0,VLOOKUP($C386,codes!$D$18:$E$40,2),"")</f>
        <v/>
      </c>
      <c r="S386" s="6" t="str">
        <f aca="false">IF($C386&gt;0,VLOOKUP($C386,codes!$D$18:$F$40,3),"")</f>
        <v/>
      </c>
      <c r="T386" s="6" t="str">
        <f aca="false">IF($D386&gt;0,VLOOKUP($D386,codes!$A$29:$B$31,2),"")</f>
        <v/>
      </c>
    </row>
    <row r="387" customFormat="false" ht="15.1" hidden="false" customHeight="true" outlineLevel="0" collapsed="false">
      <c r="R387" s="6" t="str">
        <f aca="false">IF($C387&gt;0,VLOOKUP($C387,codes!$D$18:$E$40,2),"")</f>
        <v/>
      </c>
      <c r="S387" s="6" t="str">
        <f aca="false">IF($C387&gt;0,VLOOKUP($C387,codes!$D$18:$F$40,3),"")</f>
        <v/>
      </c>
      <c r="T387" s="6" t="str">
        <f aca="false">IF($D387&gt;0,VLOOKUP($D387,codes!$A$29:$B$31,2),"")</f>
        <v/>
      </c>
    </row>
    <row r="388" customFormat="false" ht="15.1" hidden="false" customHeight="true" outlineLevel="0" collapsed="false">
      <c r="R388" s="6" t="str">
        <f aca="false">IF($C388&gt;0,VLOOKUP($C388,codes!$D$18:$E$40,2),"")</f>
        <v/>
      </c>
      <c r="S388" s="6" t="str">
        <f aca="false">IF($C388&gt;0,VLOOKUP($C388,codes!$D$18:$F$40,3),"")</f>
        <v/>
      </c>
      <c r="T388" s="6" t="str">
        <f aca="false">IF($D388&gt;0,VLOOKUP($D388,codes!$A$29:$B$31,2),"")</f>
        <v/>
      </c>
    </row>
    <row r="389" customFormat="false" ht="15.1" hidden="false" customHeight="true" outlineLevel="0" collapsed="false">
      <c r="R389" s="6" t="str">
        <f aca="false">IF($C389&gt;0,VLOOKUP($C389,codes!$D$18:$E$40,2),"")</f>
        <v/>
      </c>
      <c r="S389" s="6" t="str">
        <f aca="false">IF($C389&gt;0,VLOOKUP($C389,codes!$D$18:$F$40,3),"")</f>
        <v/>
      </c>
      <c r="T389" s="6" t="str">
        <f aca="false">IF($D389&gt;0,VLOOKUP($D389,codes!$A$29:$B$31,2),"")</f>
        <v/>
      </c>
    </row>
    <row r="390" customFormat="false" ht="15.1" hidden="false" customHeight="true" outlineLevel="0" collapsed="false">
      <c r="R390" s="6" t="str">
        <f aca="false">IF($C390&gt;0,VLOOKUP($C390,codes!$D$18:$E$40,2),"")</f>
        <v/>
      </c>
      <c r="S390" s="6" t="str">
        <f aca="false">IF($C390&gt;0,VLOOKUP($C390,codes!$D$18:$F$40,3),"")</f>
        <v/>
      </c>
      <c r="T390" s="6" t="str">
        <f aca="false">IF($D390&gt;0,VLOOKUP($D390,codes!$A$29:$B$31,2),"")</f>
        <v/>
      </c>
    </row>
    <row r="391" customFormat="false" ht="15.1" hidden="false" customHeight="true" outlineLevel="0" collapsed="false">
      <c r="R391" s="6" t="str">
        <f aca="false">IF($C391&gt;0,VLOOKUP($C391,codes!$D$18:$E$40,2),"")</f>
        <v/>
      </c>
      <c r="S391" s="6" t="str">
        <f aca="false">IF($C391&gt;0,VLOOKUP($C391,codes!$D$18:$F$40,3),"")</f>
        <v/>
      </c>
      <c r="T391" s="6" t="str">
        <f aca="false">IF($D391&gt;0,VLOOKUP($D391,codes!$A$29:$B$31,2),"")</f>
        <v/>
      </c>
    </row>
    <row r="392" customFormat="false" ht="15.1" hidden="false" customHeight="true" outlineLevel="0" collapsed="false">
      <c r="R392" s="6" t="str">
        <f aca="false">IF($C392&gt;0,VLOOKUP($C392,codes!$D$18:$E$40,2),"")</f>
        <v/>
      </c>
      <c r="S392" s="6" t="str">
        <f aca="false">IF($C392&gt;0,VLOOKUP($C392,codes!$D$18:$F$40,3),"")</f>
        <v/>
      </c>
      <c r="T392" s="6" t="str">
        <f aca="false">IF($D392&gt;0,VLOOKUP($D392,codes!$A$29:$B$31,2),"")</f>
        <v/>
      </c>
    </row>
    <row r="393" customFormat="false" ht="15.1" hidden="false" customHeight="true" outlineLevel="0" collapsed="false">
      <c r="R393" s="6" t="str">
        <f aca="false">IF($C393&gt;0,VLOOKUP($C393,codes!$D$18:$E$40,2),"")</f>
        <v/>
      </c>
      <c r="S393" s="6" t="str">
        <f aca="false">IF($C393&gt;0,VLOOKUP($C393,codes!$D$18:$F$40,3),"")</f>
        <v/>
      </c>
      <c r="T393" s="6" t="str">
        <f aca="false">IF($D393&gt;0,VLOOKUP($D393,codes!$A$29:$B$31,2),"")</f>
        <v/>
      </c>
    </row>
    <row r="394" customFormat="false" ht="15.1" hidden="false" customHeight="true" outlineLevel="0" collapsed="false">
      <c r="R394" s="6" t="str">
        <f aca="false">IF($C394&gt;0,VLOOKUP($C394,codes!$D$18:$E$40,2),"")</f>
        <v/>
      </c>
      <c r="S394" s="6" t="str">
        <f aca="false">IF($C394&gt;0,VLOOKUP($C394,codes!$D$18:$F$40,3),"")</f>
        <v/>
      </c>
      <c r="T394" s="6" t="str">
        <f aca="false">IF($D394&gt;0,VLOOKUP($D394,codes!$A$29:$B$31,2),"")</f>
        <v/>
      </c>
    </row>
    <row r="395" customFormat="false" ht="15.1" hidden="false" customHeight="true" outlineLevel="0" collapsed="false">
      <c r="R395" s="6" t="str">
        <f aca="false">IF($C395&gt;0,VLOOKUP($C395,codes!$D$18:$E$40,2),"")</f>
        <v/>
      </c>
      <c r="S395" s="6" t="str">
        <f aca="false">IF($C395&gt;0,VLOOKUP($C395,codes!$D$18:$F$40,3),"")</f>
        <v/>
      </c>
      <c r="T395" s="6" t="str">
        <f aca="false">IF($D395&gt;0,VLOOKUP($D395,codes!$A$29:$B$31,2),"")</f>
        <v/>
      </c>
    </row>
    <row r="396" customFormat="false" ht="15.1" hidden="false" customHeight="true" outlineLevel="0" collapsed="false">
      <c r="R396" s="6" t="str">
        <f aca="false">IF($C396&gt;0,VLOOKUP($C396,codes!$D$18:$E$40,2),"")</f>
        <v/>
      </c>
      <c r="S396" s="6" t="str">
        <f aca="false">IF($C396&gt;0,VLOOKUP($C396,codes!$D$18:$F$40,3),"")</f>
        <v/>
      </c>
      <c r="T396" s="6" t="str">
        <f aca="false">IF($D396&gt;0,VLOOKUP($D396,codes!$A$29:$B$31,2),"")</f>
        <v/>
      </c>
    </row>
    <row r="397" customFormat="false" ht="15.1" hidden="false" customHeight="true" outlineLevel="0" collapsed="false">
      <c r="R397" s="6" t="str">
        <f aca="false">IF($C397&gt;0,VLOOKUP($C397,codes!$D$18:$E$40,2),"")</f>
        <v/>
      </c>
      <c r="S397" s="6" t="str">
        <f aca="false">IF($C397&gt;0,VLOOKUP($C397,codes!$D$18:$F$40,3),"")</f>
        <v/>
      </c>
      <c r="T397" s="6" t="str">
        <f aca="false">IF($D397&gt;0,VLOOKUP($D397,codes!$A$29:$B$31,2),"")</f>
        <v/>
      </c>
    </row>
    <row r="398" customFormat="false" ht="15.1" hidden="false" customHeight="true" outlineLevel="0" collapsed="false">
      <c r="R398" s="6" t="str">
        <f aca="false">IF($C398&gt;0,VLOOKUP($C398,codes!$D$18:$E$40,2),"")</f>
        <v/>
      </c>
      <c r="S398" s="6" t="str">
        <f aca="false">IF($C398&gt;0,VLOOKUP($C398,codes!$D$18:$F$40,3),"")</f>
        <v/>
      </c>
      <c r="T398" s="6" t="str">
        <f aca="false">IF($D398&gt;0,VLOOKUP($D398,codes!$A$29:$B$31,2),"")</f>
        <v/>
      </c>
    </row>
    <row r="399" customFormat="false" ht="15.1" hidden="false" customHeight="true" outlineLevel="0" collapsed="false">
      <c r="R399" s="6" t="str">
        <f aca="false">IF($C399&gt;0,VLOOKUP($C399,codes!$D$18:$E$40,2),"")</f>
        <v/>
      </c>
      <c r="S399" s="6" t="str">
        <f aca="false">IF($C399&gt;0,VLOOKUP($C399,codes!$D$18:$F$40,3),"")</f>
        <v/>
      </c>
      <c r="T399" s="6" t="str">
        <f aca="false">IF($D399&gt;0,VLOOKUP($D399,codes!$A$29:$B$31,2),"")</f>
        <v/>
      </c>
    </row>
    <row r="400" customFormat="false" ht="15.1" hidden="false" customHeight="true" outlineLevel="0" collapsed="false">
      <c r="R400" s="6" t="str">
        <f aca="false">IF($C400&gt;0,VLOOKUP($C400,codes!$D$18:$E$40,2),"")</f>
        <v/>
      </c>
      <c r="S400" s="6" t="str">
        <f aca="false">IF($C400&gt;0,VLOOKUP($C400,codes!$D$18:$F$40,3),"")</f>
        <v/>
      </c>
      <c r="T400" s="6" t="str">
        <f aca="false">IF($D400&gt;0,VLOOKUP($D400,codes!$A$29:$B$31,2),"")</f>
        <v/>
      </c>
    </row>
    <row r="401" customFormat="false" ht="15.1" hidden="false" customHeight="true" outlineLevel="0" collapsed="false">
      <c r="R401" s="6" t="str">
        <f aca="false">IF($C401&gt;0,VLOOKUP($C401,codes!$D$18:$E$40,2),"")</f>
        <v/>
      </c>
      <c r="S401" s="6" t="str">
        <f aca="false">IF($C401&gt;0,VLOOKUP($C401,codes!$D$18:$F$40,3),"")</f>
        <v/>
      </c>
      <c r="T401" s="6" t="str">
        <f aca="false">IF($D401&gt;0,VLOOKUP($D401,codes!$A$29:$B$31,2),"")</f>
        <v/>
      </c>
    </row>
    <row r="402" customFormat="false" ht="15.1" hidden="false" customHeight="true" outlineLevel="0" collapsed="false">
      <c r="R402" s="6" t="str">
        <f aca="false">IF($C402&gt;0,VLOOKUP($C402,codes!$D$18:$E$40,2),"")</f>
        <v/>
      </c>
      <c r="S402" s="6" t="str">
        <f aca="false">IF($C402&gt;0,VLOOKUP($C402,codes!$D$18:$F$40,3),"")</f>
        <v/>
      </c>
      <c r="T402" s="6" t="str">
        <f aca="false">IF($D402&gt;0,VLOOKUP($D402,codes!$A$29:$B$31,2),"")</f>
        <v/>
      </c>
    </row>
    <row r="403" customFormat="false" ht="15.1" hidden="false" customHeight="true" outlineLevel="0" collapsed="false">
      <c r="R403" s="6" t="str">
        <f aca="false">IF($C403&gt;0,VLOOKUP($C403,codes!$D$18:$E$40,2),"")</f>
        <v/>
      </c>
      <c r="S403" s="6" t="str">
        <f aca="false">IF($C403&gt;0,VLOOKUP($C403,codes!$D$18:$F$40,3),"")</f>
        <v/>
      </c>
      <c r="T403" s="6" t="str">
        <f aca="false">IF($D403&gt;0,VLOOKUP($D403,codes!$A$29:$B$31,2),"")</f>
        <v/>
      </c>
    </row>
    <row r="404" customFormat="false" ht="15.1" hidden="false" customHeight="true" outlineLevel="0" collapsed="false">
      <c r="R404" s="6" t="str">
        <f aca="false">IF($C404&gt;0,VLOOKUP($C404,codes!$D$18:$E$40,2),"")</f>
        <v/>
      </c>
      <c r="S404" s="6" t="str">
        <f aca="false">IF($C404&gt;0,VLOOKUP($C404,codes!$D$18:$F$40,3),"")</f>
        <v/>
      </c>
      <c r="T404" s="6" t="str">
        <f aca="false">IF($D404&gt;0,VLOOKUP($D404,codes!$A$29:$B$31,2),"")</f>
        <v/>
      </c>
    </row>
    <row r="405" customFormat="false" ht="15.1" hidden="false" customHeight="true" outlineLevel="0" collapsed="false">
      <c r="R405" s="6" t="str">
        <f aca="false">IF($C405&gt;0,VLOOKUP($C405,codes!$D$18:$E$40,2),"")</f>
        <v/>
      </c>
      <c r="S405" s="6" t="str">
        <f aca="false">IF($C405&gt;0,VLOOKUP($C405,codes!$D$18:$F$40,3),"")</f>
        <v/>
      </c>
      <c r="T405" s="6" t="str">
        <f aca="false">IF($D405&gt;0,VLOOKUP($D405,codes!$A$29:$B$31,2),"")</f>
        <v/>
      </c>
    </row>
    <row r="406" customFormat="false" ht="15.1" hidden="false" customHeight="true" outlineLevel="0" collapsed="false">
      <c r="R406" s="6" t="str">
        <f aca="false">IF($C406&gt;0,VLOOKUP($C406,codes!$D$18:$E$40,2),"")</f>
        <v/>
      </c>
      <c r="S406" s="6" t="str">
        <f aca="false">IF($C406&gt;0,VLOOKUP($C406,codes!$D$18:$F$40,3),"")</f>
        <v/>
      </c>
      <c r="T406" s="6" t="str">
        <f aca="false">IF($D406&gt;0,VLOOKUP($D406,codes!$A$29:$B$31,2),"")</f>
        <v/>
      </c>
    </row>
    <row r="407" customFormat="false" ht="15.1" hidden="false" customHeight="true" outlineLevel="0" collapsed="false">
      <c r="R407" s="6" t="str">
        <f aca="false">IF($C407&gt;0,VLOOKUP($C407,codes!$D$18:$E$40,2),"")</f>
        <v/>
      </c>
      <c r="S407" s="6" t="str">
        <f aca="false">IF($C407&gt;0,VLOOKUP($C407,codes!$D$18:$F$40,3),"")</f>
        <v/>
      </c>
      <c r="T407" s="6" t="str">
        <f aca="false">IF($D407&gt;0,VLOOKUP($D407,codes!$A$29:$B$31,2),"")</f>
        <v/>
      </c>
    </row>
    <row r="408" customFormat="false" ht="15.1" hidden="false" customHeight="true" outlineLevel="0" collapsed="false">
      <c r="R408" s="6" t="str">
        <f aca="false">IF($C408&gt;0,VLOOKUP($C408,codes!$D$18:$E$40,2),"")</f>
        <v/>
      </c>
      <c r="S408" s="6" t="str">
        <f aca="false">IF($C408&gt;0,VLOOKUP($C408,codes!$D$18:$F$40,3),"")</f>
        <v/>
      </c>
      <c r="T408" s="6" t="str">
        <f aca="false">IF($D408&gt;0,VLOOKUP($D408,codes!$A$29:$B$31,2),"")</f>
        <v/>
      </c>
    </row>
    <row r="409" customFormat="false" ht="15.1" hidden="false" customHeight="true" outlineLevel="0" collapsed="false">
      <c r="R409" s="6" t="str">
        <f aca="false">IF($C409&gt;0,VLOOKUP($C409,codes!$D$18:$E$40,2),"")</f>
        <v/>
      </c>
      <c r="S409" s="6" t="str">
        <f aca="false">IF($C409&gt;0,VLOOKUP($C409,codes!$D$18:$F$40,3),"")</f>
        <v/>
      </c>
      <c r="T409" s="6" t="str">
        <f aca="false">IF($D409&gt;0,VLOOKUP($D409,codes!$A$29:$B$31,2),"")</f>
        <v/>
      </c>
    </row>
    <row r="410" customFormat="false" ht="15.1" hidden="false" customHeight="true" outlineLevel="0" collapsed="false">
      <c r="R410" s="6" t="str">
        <f aca="false">IF($C410&gt;0,VLOOKUP($C410,codes!$D$18:$E$40,2),"")</f>
        <v/>
      </c>
      <c r="S410" s="6" t="str">
        <f aca="false">IF($C410&gt;0,VLOOKUP($C410,codes!$D$18:$F$40,3),"")</f>
        <v/>
      </c>
      <c r="T410" s="6" t="str">
        <f aca="false">IF($D410&gt;0,VLOOKUP($D410,codes!$A$29:$B$31,2),"")</f>
        <v/>
      </c>
    </row>
    <row r="411" customFormat="false" ht="15.1" hidden="false" customHeight="true" outlineLevel="0" collapsed="false">
      <c r="R411" s="6" t="str">
        <f aca="false">IF($C411&gt;0,VLOOKUP($C411,codes!$D$18:$E$40,2),"")</f>
        <v/>
      </c>
      <c r="S411" s="6" t="str">
        <f aca="false">IF($C411&gt;0,VLOOKUP($C411,codes!$D$18:$F$40,3),"")</f>
        <v/>
      </c>
      <c r="T411" s="6" t="str">
        <f aca="false">IF($D411&gt;0,VLOOKUP($D411,codes!$A$29:$B$31,2),"")</f>
        <v/>
      </c>
    </row>
    <row r="412" customFormat="false" ht="15.1" hidden="false" customHeight="true" outlineLevel="0" collapsed="false">
      <c r="R412" s="6" t="str">
        <f aca="false">IF($C412&gt;0,VLOOKUP($C412,codes!$D$18:$E$40,2),"")</f>
        <v/>
      </c>
      <c r="S412" s="6" t="str">
        <f aca="false">IF($C412&gt;0,VLOOKUP($C412,codes!$D$18:$F$40,3),"")</f>
        <v/>
      </c>
      <c r="T412" s="6" t="str">
        <f aca="false">IF($D412&gt;0,VLOOKUP($D412,codes!$A$29:$B$31,2),"")</f>
        <v/>
      </c>
    </row>
    <row r="413" customFormat="false" ht="15.1" hidden="false" customHeight="true" outlineLevel="0" collapsed="false">
      <c r="R413" s="6" t="str">
        <f aca="false">IF($C413&gt;0,VLOOKUP($C413,codes!$D$18:$E$40,2),"")</f>
        <v/>
      </c>
      <c r="S413" s="6" t="str">
        <f aca="false">IF($C413&gt;0,VLOOKUP($C413,codes!$D$18:$F$40,3),"")</f>
        <v/>
      </c>
      <c r="T413" s="6" t="str">
        <f aca="false">IF($D413&gt;0,VLOOKUP($D413,codes!$A$29:$B$31,2),"")</f>
        <v/>
      </c>
    </row>
    <row r="414" customFormat="false" ht="15.1" hidden="false" customHeight="true" outlineLevel="0" collapsed="false">
      <c r="R414" s="6" t="str">
        <f aca="false">IF($C414&gt;0,VLOOKUP($C414,codes!$D$18:$E$40,2),"")</f>
        <v/>
      </c>
      <c r="S414" s="6" t="str">
        <f aca="false">IF($C414&gt;0,VLOOKUP($C414,codes!$D$18:$F$40,3),"")</f>
        <v/>
      </c>
      <c r="T414" s="6" t="str">
        <f aca="false">IF($D414&gt;0,VLOOKUP($D414,codes!$A$29:$B$31,2),"")</f>
        <v/>
      </c>
    </row>
    <row r="415" customFormat="false" ht="15.1" hidden="false" customHeight="true" outlineLevel="0" collapsed="false">
      <c r="R415" s="6" t="str">
        <f aca="false">IF($C415&gt;0,VLOOKUP($C415,codes!$D$18:$E$40,2),"")</f>
        <v/>
      </c>
      <c r="S415" s="6" t="str">
        <f aca="false">IF($C415&gt;0,VLOOKUP($C415,codes!$D$18:$F$40,3),"")</f>
        <v/>
      </c>
      <c r="T415" s="6" t="str">
        <f aca="false">IF($D415&gt;0,VLOOKUP($D415,codes!$A$29:$B$31,2),"")</f>
        <v/>
      </c>
    </row>
    <row r="416" customFormat="false" ht="15.1" hidden="false" customHeight="true" outlineLevel="0" collapsed="false">
      <c r="R416" s="6" t="str">
        <f aca="false">IF($C416&gt;0,VLOOKUP($C416,codes!$D$18:$E$40,2),"")</f>
        <v/>
      </c>
      <c r="S416" s="6" t="str">
        <f aca="false">IF($C416&gt;0,VLOOKUP($C416,codes!$D$18:$F$40,3),"")</f>
        <v/>
      </c>
      <c r="T416" s="6" t="str">
        <f aca="false">IF($D416&gt;0,VLOOKUP($D416,codes!$A$29:$B$31,2),"")</f>
        <v/>
      </c>
    </row>
    <row r="417" customFormat="false" ht="15.1" hidden="false" customHeight="true" outlineLevel="0" collapsed="false">
      <c r="R417" s="6" t="str">
        <f aca="false">IF($C417&gt;0,VLOOKUP($C417,codes!$D$18:$E$40,2),"")</f>
        <v/>
      </c>
      <c r="S417" s="6" t="str">
        <f aca="false">IF($C417&gt;0,VLOOKUP($C417,codes!$D$18:$F$40,3),"")</f>
        <v/>
      </c>
      <c r="T417" s="6" t="str">
        <f aca="false">IF($D417&gt;0,VLOOKUP($D417,codes!$A$29:$B$31,2),"")</f>
        <v/>
      </c>
    </row>
    <row r="418" customFormat="false" ht="15.1" hidden="false" customHeight="true" outlineLevel="0" collapsed="false">
      <c r="R418" s="6" t="str">
        <f aca="false">IF($C418&gt;0,VLOOKUP($C418,codes!$D$18:$E$40,2),"")</f>
        <v/>
      </c>
      <c r="S418" s="6" t="str">
        <f aca="false">IF($C418&gt;0,VLOOKUP($C418,codes!$D$18:$F$40,3),"")</f>
        <v/>
      </c>
      <c r="T418" s="6" t="str">
        <f aca="false">IF($D418&gt;0,VLOOKUP($D418,codes!$A$29:$B$31,2),"")</f>
        <v/>
      </c>
    </row>
    <row r="419" customFormat="false" ht="15.1" hidden="false" customHeight="true" outlineLevel="0" collapsed="false">
      <c r="R419" s="6" t="str">
        <f aca="false">IF($C419&gt;0,VLOOKUP($C419,codes!$D$18:$E$40,2),"")</f>
        <v/>
      </c>
      <c r="S419" s="6" t="str">
        <f aca="false">IF($C419&gt;0,VLOOKUP($C419,codes!$D$18:$F$40,3),"")</f>
        <v/>
      </c>
      <c r="T419" s="6" t="str">
        <f aca="false">IF($D419&gt;0,VLOOKUP($D419,codes!$A$29:$B$31,2),"")</f>
        <v/>
      </c>
    </row>
    <row r="420" customFormat="false" ht="15.1" hidden="false" customHeight="true" outlineLevel="0" collapsed="false">
      <c r="R420" s="6" t="str">
        <f aca="false">IF($C420&gt;0,VLOOKUP($C420,codes!$D$18:$E$40,2),"")</f>
        <v/>
      </c>
      <c r="S420" s="6" t="str">
        <f aca="false">IF($C420&gt;0,VLOOKUP($C420,codes!$D$18:$F$40,3),"")</f>
        <v/>
      </c>
      <c r="T420" s="6" t="str">
        <f aca="false">IF($D420&gt;0,VLOOKUP($D420,codes!$A$29:$B$31,2),"")</f>
        <v/>
      </c>
    </row>
    <row r="421" customFormat="false" ht="15.1" hidden="false" customHeight="true" outlineLevel="0" collapsed="false">
      <c r="R421" s="6" t="str">
        <f aca="false">IF($C421&gt;0,VLOOKUP($C421,codes!$D$18:$E$40,2),"")</f>
        <v/>
      </c>
      <c r="S421" s="6" t="str">
        <f aca="false">IF($C421&gt;0,VLOOKUP($C421,codes!$D$18:$F$40,3),"")</f>
        <v/>
      </c>
      <c r="T421" s="6" t="str">
        <f aca="false">IF($D421&gt;0,VLOOKUP($D421,codes!$A$29:$B$31,2),"")</f>
        <v/>
      </c>
    </row>
    <row r="422" customFormat="false" ht="15.1" hidden="false" customHeight="true" outlineLevel="0" collapsed="false">
      <c r="R422" s="6" t="str">
        <f aca="false">IF($C422&gt;0,VLOOKUP($C422,codes!$D$18:$E$40,2),"")</f>
        <v/>
      </c>
      <c r="S422" s="6" t="str">
        <f aca="false">IF($C422&gt;0,VLOOKUP($C422,codes!$D$18:$F$40,3),"")</f>
        <v/>
      </c>
      <c r="T422" s="6" t="str">
        <f aca="false">IF($D422&gt;0,VLOOKUP($D422,codes!$A$29:$B$31,2),"")</f>
        <v/>
      </c>
    </row>
    <row r="423" customFormat="false" ht="15.1" hidden="false" customHeight="true" outlineLevel="0" collapsed="false">
      <c r="R423" s="6" t="str">
        <f aca="false">IF($C423&gt;0,VLOOKUP($C423,codes!$D$18:$E$40,2),"")</f>
        <v/>
      </c>
      <c r="S423" s="6" t="str">
        <f aca="false">IF($C423&gt;0,VLOOKUP($C423,codes!$D$18:$F$40,3),"")</f>
        <v/>
      </c>
      <c r="T423" s="6" t="str">
        <f aca="false">IF($D423&gt;0,VLOOKUP($D423,codes!$A$29:$B$31,2),"")</f>
        <v/>
      </c>
    </row>
    <row r="424" customFormat="false" ht="15.1" hidden="false" customHeight="true" outlineLevel="0" collapsed="false">
      <c r="R424" s="6" t="str">
        <f aca="false">IF($C424&gt;0,VLOOKUP($C424,codes!$D$18:$E$40,2),"")</f>
        <v/>
      </c>
      <c r="S424" s="6" t="str">
        <f aca="false">IF($C424&gt;0,VLOOKUP($C424,codes!$D$18:$F$40,3),"")</f>
        <v/>
      </c>
      <c r="T424" s="6" t="str">
        <f aca="false">IF($D424&gt;0,VLOOKUP($D424,codes!$A$29:$B$31,2),"")</f>
        <v/>
      </c>
    </row>
    <row r="425" customFormat="false" ht="15.1" hidden="false" customHeight="true" outlineLevel="0" collapsed="false">
      <c r="R425" s="6" t="str">
        <f aca="false">IF($C425&gt;0,VLOOKUP($C425,codes!$D$18:$E$40,2),"")</f>
        <v/>
      </c>
      <c r="S425" s="6" t="str">
        <f aca="false">IF($C425&gt;0,VLOOKUP($C425,codes!$D$18:$F$40,3),"")</f>
        <v/>
      </c>
      <c r="T425" s="6" t="str">
        <f aca="false">IF($D425&gt;0,VLOOKUP($D425,codes!$A$29:$B$31,2),"")</f>
        <v/>
      </c>
    </row>
    <row r="426" customFormat="false" ht="15.1" hidden="false" customHeight="true" outlineLevel="0" collapsed="false">
      <c r="R426" s="6" t="str">
        <f aca="false">IF($C426&gt;0,VLOOKUP($C426,codes!$D$18:$E$40,2),"")</f>
        <v/>
      </c>
      <c r="S426" s="6" t="str">
        <f aca="false">IF($C426&gt;0,VLOOKUP($C426,codes!$D$18:$F$40,3),"")</f>
        <v/>
      </c>
      <c r="T426" s="6" t="str">
        <f aca="false">IF($D426&gt;0,VLOOKUP($D426,codes!$A$29:$B$31,2),"")</f>
        <v/>
      </c>
    </row>
    <row r="427" customFormat="false" ht="15.1" hidden="false" customHeight="true" outlineLevel="0" collapsed="false">
      <c r="R427" s="6" t="str">
        <f aca="false">IF($C427&gt;0,VLOOKUP($C427,codes!$D$18:$E$40,2),"")</f>
        <v/>
      </c>
      <c r="S427" s="6" t="str">
        <f aca="false">IF($C427&gt;0,VLOOKUP($C427,codes!$D$18:$F$40,3),"")</f>
        <v/>
      </c>
      <c r="T427" s="6" t="str">
        <f aca="false">IF($D427&gt;0,VLOOKUP($D427,codes!$A$29:$B$31,2),"")</f>
        <v/>
      </c>
    </row>
    <row r="428" customFormat="false" ht="15.1" hidden="false" customHeight="true" outlineLevel="0" collapsed="false">
      <c r="R428" s="6" t="str">
        <f aca="false">IF($C428&gt;0,VLOOKUP($C428,codes!$D$18:$E$40,2),"")</f>
        <v/>
      </c>
      <c r="S428" s="6" t="str">
        <f aca="false">IF($C428&gt;0,VLOOKUP($C428,codes!$D$18:$F$40,3),"")</f>
        <v/>
      </c>
      <c r="T428" s="6" t="str">
        <f aca="false">IF($D428&gt;0,VLOOKUP($D428,codes!$A$29:$B$31,2),"")</f>
        <v/>
      </c>
    </row>
    <row r="429" customFormat="false" ht="15.1" hidden="false" customHeight="true" outlineLevel="0" collapsed="false">
      <c r="R429" s="6" t="str">
        <f aca="false">IF($C429&gt;0,VLOOKUP($C429,codes!$D$18:$E$40,2),"")</f>
        <v/>
      </c>
      <c r="S429" s="6" t="str">
        <f aca="false">IF($C429&gt;0,VLOOKUP($C429,codes!$D$18:$F$40,3),"")</f>
        <v/>
      </c>
      <c r="T429" s="6" t="str">
        <f aca="false">IF($D429&gt;0,VLOOKUP($D429,codes!$A$29:$B$31,2),"")</f>
        <v/>
      </c>
    </row>
    <row r="430" customFormat="false" ht="15.1" hidden="false" customHeight="true" outlineLevel="0" collapsed="false">
      <c r="R430" s="6" t="str">
        <f aca="false">IF($C430&gt;0,VLOOKUP($C430,codes!$D$18:$E$40,2),"")</f>
        <v/>
      </c>
      <c r="S430" s="6" t="str">
        <f aca="false">IF($C430&gt;0,VLOOKUP($C430,codes!$D$18:$F$40,3),"")</f>
        <v/>
      </c>
      <c r="T430" s="6" t="str">
        <f aca="false">IF($D430&gt;0,VLOOKUP($D430,codes!$A$29:$B$31,2),"")</f>
        <v/>
      </c>
    </row>
    <row r="431" customFormat="false" ht="15.1" hidden="false" customHeight="true" outlineLevel="0" collapsed="false">
      <c r="R431" s="6" t="str">
        <f aca="false">IF($C431&gt;0,VLOOKUP($C431,codes!$D$18:$E$40,2),"")</f>
        <v/>
      </c>
      <c r="S431" s="6" t="str">
        <f aca="false">IF($C431&gt;0,VLOOKUP($C431,codes!$D$18:$F$40,3),"")</f>
        <v/>
      </c>
      <c r="T431" s="6" t="str">
        <f aca="false">IF($D431&gt;0,VLOOKUP($D431,codes!$A$29:$B$31,2),"")</f>
        <v/>
      </c>
    </row>
    <row r="432" customFormat="false" ht="15.1" hidden="false" customHeight="true" outlineLevel="0" collapsed="false">
      <c r="R432" s="6" t="str">
        <f aca="false">IF($C432&gt;0,VLOOKUP($C432,codes!$D$18:$E$40,2),"")</f>
        <v/>
      </c>
      <c r="S432" s="6" t="str">
        <f aca="false">IF($C432&gt;0,VLOOKUP($C432,codes!$D$18:$F$40,3),"")</f>
        <v/>
      </c>
      <c r="T432" s="6" t="str">
        <f aca="false">IF($D432&gt;0,VLOOKUP($D432,codes!$A$29:$B$31,2),"")</f>
        <v/>
      </c>
    </row>
    <row r="433" customFormat="false" ht="15.1" hidden="false" customHeight="true" outlineLevel="0" collapsed="false">
      <c r="R433" s="6" t="str">
        <f aca="false">IF($C433&gt;0,VLOOKUP($C433,codes!$D$18:$E$40,2),"")</f>
        <v/>
      </c>
      <c r="S433" s="6" t="str">
        <f aca="false">IF($C433&gt;0,VLOOKUP($C433,codes!$D$18:$F$40,3),"")</f>
        <v/>
      </c>
      <c r="T433" s="6" t="str">
        <f aca="false">IF($D433&gt;0,VLOOKUP($D433,codes!$A$29:$B$31,2),"")</f>
        <v/>
      </c>
    </row>
    <row r="434" customFormat="false" ht="15.1" hidden="false" customHeight="true" outlineLevel="0" collapsed="false">
      <c r="R434" s="6" t="str">
        <f aca="false">IF($C434&gt;0,VLOOKUP($C434,codes!$D$18:$E$40,2),"")</f>
        <v/>
      </c>
      <c r="S434" s="6" t="str">
        <f aca="false">IF($C434&gt;0,VLOOKUP($C434,codes!$D$18:$F$40,3),"")</f>
        <v/>
      </c>
      <c r="T434" s="6" t="str">
        <f aca="false">IF($D434&gt;0,VLOOKUP($D434,codes!$A$29:$B$31,2),"")</f>
        <v/>
      </c>
    </row>
    <row r="435" customFormat="false" ht="15.1" hidden="false" customHeight="true" outlineLevel="0" collapsed="false">
      <c r="R435" s="6" t="str">
        <f aca="false">IF($C435&gt;0,VLOOKUP($C435,codes!$D$18:$E$40,2),"")</f>
        <v/>
      </c>
      <c r="S435" s="6" t="str">
        <f aca="false">IF($C435&gt;0,VLOOKUP($C435,codes!$D$18:$F$40,3),"")</f>
        <v/>
      </c>
      <c r="T435" s="6" t="str">
        <f aca="false">IF($D435&gt;0,VLOOKUP($D435,codes!$A$29:$B$31,2),"")</f>
        <v/>
      </c>
    </row>
    <row r="436" customFormat="false" ht="15.1" hidden="false" customHeight="true" outlineLevel="0" collapsed="false">
      <c r="R436" s="6" t="str">
        <f aca="false">IF($C436&gt;0,VLOOKUP($C436,codes!$D$18:$E$40,2),"")</f>
        <v/>
      </c>
      <c r="S436" s="6" t="str">
        <f aca="false">IF($C436&gt;0,VLOOKUP($C436,codes!$D$18:$F$40,3),"")</f>
        <v/>
      </c>
      <c r="T436" s="6" t="str">
        <f aca="false">IF($D436&gt;0,VLOOKUP($D436,codes!$A$29:$B$31,2),"")</f>
        <v/>
      </c>
    </row>
    <row r="437" customFormat="false" ht="15.1" hidden="false" customHeight="true" outlineLevel="0" collapsed="false">
      <c r="R437" s="6" t="str">
        <f aca="false">IF($C437&gt;0,VLOOKUP($C437,codes!$D$18:$E$40,2),"")</f>
        <v/>
      </c>
      <c r="S437" s="6" t="str">
        <f aca="false">IF($C437&gt;0,VLOOKUP($C437,codes!$D$18:$F$40,3),"")</f>
        <v/>
      </c>
      <c r="T437" s="6" t="str">
        <f aca="false">IF($D437&gt;0,VLOOKUP($D437,codes!$A$29:$B$31,2),"")</f>
        <v/>
      </c>
    </row>
    <row r="438" customFormat="false" ht="15.1" hidden="false" customHeight="true" outlineLevel="0" collapsed="false">
      <c r="R438" s="6" t="str">
        <f aca="false">IF($C438&gt;0,VLOOKUP($C438,codes!$D$18:$E$40,2),"")</f>
        <v/>
      </c>
      <c r="S438" s="6" t="str">
        <f aca="false">IF($C438&gt;0,VLOOKUP($C438,codes!$D$18:$F$40,3),"")</f>
        <v/>
      </c>
      <c r="T438" s="6" t="str">
        <f aca="false">IF($D438&gt;0,VLOOKUP($D438,codes!$A$29:$B$31,2),"")</f>
        <v/>
      </c>
    </row>
    <row r="439" customFormat="false" ht="15.1" hidden="false" customHeight="true" outlineLevel="0" collapsed="false">
      <c r="R439" s="6" t="str">
        <f aca="false">IF($C439&gt;0,VLOOKUP($C439,codes!$D$18:$E$40,2),"")</f>
        <v/>
      </c>
      <c r="S439" s="6" t="str">
        <f aca="false">IF($C439&gt;0,VLOOKUP($C439,codes!$D$18:$F$40,3),"")</f>
        <v/>
      </c>
      <c r="T439" s="6" t="str">
        <f aca="false">IF($D439&gt;0,VLOOKUP($D439,codes!$A$29:$B$31,2),"")</f>
        <v/>
      </c>
    </row>
    <row r="440" customFormat="false" ht="15.1" hidden="false" customHeight="true" outlineLevel="0" collapsed="false">
      <c r="R440" s="6" t="str">
        <f aca="false">IF($C440&gt;0,VLOOKUP($C440,codes!$D$18:$E$40,2),"")</f>
        <v/>
      </c>
      <c r="S440" s="6" t="str">
        <f aca="false">IF($C440&gt;0,VLOOKUP($C440,codes!$D$18:$F$40,3),"")</f>
        <v/>
      </c>
      <c r="T440" s="6" t="str">
        <f aca="false">IF($D440&gt;0,VLOOKUP($D440,codes!$A$29:$B$31,2),"")</f>
        <v/>
      </c>
    </row>
    <row r="441" customFormat="false" ht="15.1" hidden="false" customHeight="true" outlineLevel="0" collapsed="false">
      <c r="R441" s="6" t="str">
        <f aca="false">IF($C441&gt;0,VLOOKUP($C441,codes!$D$18:$E$40,2),"")</f>
        <v/>
      </c>
      <c r="S441" s="6" t="str">
        <f aca="false">IF($C441&gt;0,VLOOKUP($C441,codes!$D$18:$F$40,3),"")</f>
        <v/>
      </c>
      <c r="T441" s="6" t="str">
        <f aca="false">IF($D441&gt;0,VLOOKUP($D441,codes!$A$29:$B$31,2),"")</f>
        <v/>
      </c>
    </row>
    <row r="442" customFormat="false" ht="15.1" hidden="false" customHeight="true" outlineLevel="0" collapsed="false">
      <c r="R442" s="6" t="str">
        <f aca="false">IF($C442&gt;0,VLOOKUP($C442,codes!$D$18:$E$40,2),"")</f>
        <v/>
      </c>
      <c r="S442" s="6" t="str">
        <f aca="false">IF($C442&gt;0,VLOOKUP($C442,codes!$D$18:$F$40,3),"")</f>
        <v/>
      </c>
      <c r="T442" s="6" t="str">
        <f aca="false">IF($D442&gt;0,VLOOKUP($D442,codes!$A$29:$B$31,2),"")</f>
        <v/>
      </c>
    </row>
    <row r="443" customFormat="false" ht="15.1" hidden="false" customHeight="true" outlineLevel="0" collapsed="false">
      <c r="R443" s="6" t="str">
        <f aca="false">IF($C443&gt;0,VLOOKUP($C443,codes!$D$18:$E$40,2),"")</f>
        <v/>
      </c>
      <c r="S443" s="6" t="str">
        <f aca="false">IF($C443&gt;0,VLOOKUP($C443,codes!$D$18:$F$40,3),"")</f>
        <v/>
      </c>
      <c r="T443" s="6" t="str">
        <f aca="false">IF($D443&gt;0,VLOOKUP($D443,codes!$A$29:$B$31,2),"")</f>
        <v/>
      </c>
    </row>
    <row r="444" customFormat="false" ht="15.1" hidden="false" customHeight="true" outlineLevel="0" collapsed="false">
      <c r="R444" s="6" t="str">
        <f aca="false">IF($C444&gt;0,VLOOKUP($C444,codes!$D$18:$E$40,2),"")</f>
        <v/>
      </c>
      <c r="S444" s="6" t="str">
        <f aca="false">IF($C444&gt;0,VLOOKUP($C444,codes!$D$18:$F$40,3),"")</f>
        <v/>
      </c>
      <c r="T444" s="6" t="str">
        <f aca="false">IF($D444&gt;0,VLOOKUP($D444,codes!$A$29:$B$31,2),"")</f>
        <v/>
      </c>
    </row>
    <row r="445" customFormat="false" ht="15.1" hidden="false" customHeight="true" outlineLevel="0" collapsed="false">
      <c r="R445" s="6" t="str">
        <f aca="false">IF($C445&gt;0,VLOOKUP($C445,codes!$D$18:$E$40,2),"")</f>
        <v/>
      </c>
      <c r="S445" s="6" t="str">
        <f aca="false">IF($C445&gt;0,VLOOKUP($C445,codes!$D$18:$F$40,3),"")</f>
        <v/>
      </c>
      <c r="T445" s="6" t="str">
        <f aca="false">IF($D445&gt;0,VLOOKUP($D445,codes!$A$29:$B$31,2),"")</f>
        <v/>
      </c>
    </row>
    <row r="446" customFormat="false" ht="15.1" hidden="false" customHeight="true" outlineLevel="0" collapsed="false">
      <c r="R446" s="6" t="str">
        <f aca="false">IF($C446&gt;0,VLOOKUP($C446,codes!$D$18:$E$40,2),"")</f>
        <v/>
      </c>
      <c r="S446" s="6" t="str">
        <f aca="false">IF($C446&gt;0,VLOOKUP($C446,codes!$D$18:$F$40,3),"")</f>
        <v/>
      </c>
      <c r="T446" s="6" t="str">
        <f aca="false">IF($D446&gt;0,VLOOKUP($D446,codes!$A$29:$B$31,2),"")</f>
        <v/>
      </c>
    </row>
    <row r="447" customFormat="false" ht="15.1" hidden="false" customHeight="true" outlineLevel="0" collapsed="false">
      <c r="R447" s="6" t="str">
        <f aca="false">IF($C447&gt;0,VLOOKUP($C447,codes!$D$18:$E$40,2),"")</f>
        <v/>
      </c>
      <c r="S447" s="6" t="str">
        <f aca="false">IF($C447&gt;0,VLOOKUP($C447,codes!$D$18:$F$40,3),"")</f>
        <v/>
      </c>
      <c r="T447" s="6" t="str">
        <f aca="false">IF($D447&gt;0,VLOOKUP($D447,codes!$A$29:$B$31,2),"")</f>
        <v/>
      </c>
    </row>
    <row r="448" customFormat="false" ht="15.1" hidden="false" customHeight="true" outlineLevel="0" collapsed="false">
      <c r="R448" s="6" t="str">
        <f aca="false">IF($C448&gt;0,VLOOKUP($C448,codes!$D$18:$E$40,2),"")</f>
        <v/>
      </c>
      <c r="S448" s="6" t="str">
        <f aca="false">IF($C448&gt;0,VLOOKUP($C448,codes!$D$18:$F$40,3),"")</f>
        <v/>
      </c>
      <c r="T448" s="6" t="str">
        <f aca="false">IF($D448&gt;0,VLOOKUP($D448,codes!$A$29:$B$31,2),"")</f>
        <v/>
      </c>
    </row>
    <row r="449" customFormat="false" ht="15.1" hidden="false" customHeight="true" outlineLevel="0" collapsed="false">
      <c r="R449" s="6" t="str">
        <f aca="false">IF($C449&gt;0,VLOOKUP($C449,codes!$D$18:$E$40,2),"")</f>
        <v/>
      </c>
      <c r="S449" s="6" t="str">
        <f aca="false">IF($C449&gt;0,VLOOKUP($C449,codes!$D$18:$F$40,3),"")</f>
        <v/>
      </c>
      <c r="T449" s="6" t="str">
        <f aca="false">IF($D449&gt;0,VLOOKUP($D449,codes!$A$29:$B$31,2),"")</f>
        <v/>
      </c>
    </row>
    <row r="450" customFormat="false" ht="15.1" hidden="false" customHeight="true" outlineLevel="0" collapsed="false">
      <c r="R450" s="6" t="str">
        <f aca="false">IF($C450&gt;0,VLOOKUP($C450,codes!$D$18:$E$40,2),"")</f>
        <v/>
      </c>
      <c r="S450" s="6" t="str">
        <f aca="false">IF($C450&gt;0,VLOOKUP($C450,codes!$D$18:$F$40,3),"")</f>
        <v/>
      </c>
      <c r="T450" s="6" t="str">
        <f aca="false">IF($D450&gt;0,VLOOKUP($D450,codes!$A$29:$B$31,2),"")</f>
        <v/>
      </c>
    </row>
    <row r="451" customFormat="false" ht="15.1" hidden="false" customHeight="true" outlineLevel="0" collapsed="false">
      <c r="R451" s="6" t="str">
        <f aca="false">IF($C451&gt;0,VLOOKUP($C451,codes!$D$18:$E$40,2),"")</f>
        <v/>
      </c>
      <c r="S451" s="6" t="str">
        <f aca="false">IF($C451&gt;0,VLOOKUP($C451,codes!$D$18:$F$40,3),"")</f>
        <v/>
      </c>
      <c r="T451" s="6" t="str">
        <f aca="false">IF($D451&gt;0,VLOOKUP($D451,codes!$A$29:$B$31,2),"")</f>
        <v/>
      </c>
    </row>
    <row r="452" customFormat="false" ht="15.1" hidden="false" customHeight="true" outlineLevel="0" collapsed="false">
      <c r="R452" s="6" t="str">
        <f aca="false">IF($C452&gt;0,VLOOKUP($C452,codes!$D$18:$E$40,2),"")</f>
        <v/>
      </c>
      <c r="S452" s="6" t="str">
        <f aca="false">IF($C452&gt;0,VLOOKUP($C452,codes!$D$18:$F$40,3),"")</f>
        <v/>
      </c>
      <c r="T452" s="6" t="str">
        <f aca="false">IF($D452&gt;0,VLOOKUP($D452,codes!$A$29:$B$31,2),"")</f>
        <v/>
      </c>
    </row>
    <row r="453" customFormat="false" ht="15.1" hidden="false" customHeight="true" outlineLevel="0" collapsed="false">
      <c r="R453" s="6" t="str">
        <f aca="false">IF($C453&gt;0,VLOOKUP($C453,codes!$D$18:$E$40,2),"")</f>
        <v/>
      </c>
      <c r="S453" s="6" t="str">
        <f aca="false">IF($C453&gt;0,VLOOKUP($C453,codes!$D$18:$F$40,3),"")</f>
        <v/>
      </c>
      <c r="T453" s="6" t="str">
        <f aca="false">IF($D453&gt;0,VLOOKUP($D453,codes!$A$29:$B$31,2),"")</f>
        <v/>
      </c>
    </row>
    <row r="454" customFormat="false" ht="15.1" hidden="false" customHeight="true" outlineLevel="0" collapsed="false">
      <c r="R454" s="6" t="str">
        <f aca="false">IF($C454&gt;0,VLOOKUP($C454,codes!$D$18:$E$40,2),"")</f>
        <v/>
      </c>
      <c r="S454" s="6" t="str">
        <f aca="false">IF($C454&gt;0,VLOOKUP($C454,codes!$D$18:$F$40,3),"")</f>
        <v/>
      </c>
      <c r="T454" s="6" t="str">
        <f aca="false">IF($D454&gt;0,VLOOKUP($D454,codes!$A$29:$B$31,2),"")</f>
        <v/>
      </c>
    </row>
    <row r="455" customFormat="false" ht="15.1" hidden="false" customHeight="true" outlineLevel="0" collapsed="false">
      <c r="R455" s="6" t="str">
        <f aca="false">IF($C455&gt;0,VLOOKUP($C455,codes!$D$18:$E$40,2),"")</f>
        <v/>
      </c>
      <c r="S455" s="6" t="str">
        <f aca="false">IF($C455&gt;0,VLOOKUP($C455,codes!$D$18:$F$40,3),"")</f>
        <v/>
      </c>
      <c r="T455" s="6" t="str">
        <f aca="false">IF($D455&gt;0,VLOOKUP($D455,codes!$A$29:$B$31,2),"")</f>
        <v/>
      </c>
    </row>
    <row r="456" customFormat="false" ht="15.1" hidden="false" customHeight="true" outlineLevel="0" collapsed="false">
      <c r="R456" s="6" t="str">
        <f aca="false">IF($C456&gt;0,VLOOKUP($C456,codes!$D$18:$E$40,2),"")</f>
        <v/>
      </c>
      <c r="S456" s="6" t="str">
        <f aca="false">IF($C456&gt;0,VLOOKUP($C456,codes!$D$18:$F$40,3),"")</f>
        <v/>
      </c>
      <c r="T456" s="6" t="str">
        <f aca="false">IF($D456&gt;0,VLOOKUP($D456,codes!$A$29:$B$31,2),"")</f>
        <v/>
      </c>
    </row>
    <row r="457" customFormat="false" ht="15.1" hidden="false" customHeight="true" outlineLevel="0" collapsed="false">
      <c r="R457" s="6" t="str">
        <f aca="false">IF($C457&gt;0,VLOOKUP($C457,codes!$D$18:$E$40,2),"")</f>
        <v/>
      </c>
      <c r="S457" s="6" t="str">
        <f aca="false">IF($C457&gt;0,VLOOKUP($C457,codes!$D$18:$F$40,3),"")</f>
        <v/>
      </c>
      <c r="T457" s="6" t="str">
        <f aca="false">IF($D457&gt;0,VLOOKUP($D457,codes!$A$29:$B$31,2),"")</f>
        <v/>
      </c>
    </row>
    <row r="458" customFormat="false" ht="15.1" hidden="false" customHeight="true" outlineLevel="0" collapsed="false">
      <c r="R458" s="6" t="str">
        <f aca="false">IF($C458&gt;0,VLOOKUP($C458,codes!$D$18:$E$40,2),"")</f>
        <v/>
      </c>
      <c r="S458" s="6" t="str">
        <f aca="false">IF($C458&gt;0,VLOOKUP($C458,codes!$D$18:$F$40,3),"")</f>
        <v/>
      </c>
      <c r="T458" s="6" t="str">
        <f aca="false">IF($D458&gt;0,VLOOKUP($D458,codes!$A$29:$B$31,2),"")</f>
        <v/>
      </c>
    </row>
    <row r="459" customFormat="false" ht="15.1" hidden="false" customHeight="true" outlineLevel="0" collapsed="false">
      <c r="R459" s="6" t="str">
        <f aca="false">IF($C459&gt;0,VLOOKUP($C459,codes!$D$18:$E$40,2),"")</f>
        <v/>
      </c>
      <c r="S459" s="6" t="str">
        <f aca="false">IF($C459&gt;0,VLOOKUP($C459,codes!$D$18:$F$40,3),"")</f>
        <v/>
      </c>
      <c r="T459" s="6" t="str">
        <f aca="false">IF($D459&gt;0,VLOOKUP($D459,codes!$A$29:$B$31,2),"")</f>
        <v/>
      </c>
    </row>
    <row r="460" customFormat="false" ht="15.1" hidden="false" customHeight="true" outlineLevel="0" collapsed="false">
      <c r="R460" s="6" t="str">
        <f aca="false">IF($C460&gt;0,VLOOKUP($C460,codes!$D$18:$E$40,2),"")</f>
        <v/>
      </c>
      <c r="S460" s="6" t="str">
        <f aca="false">IF($C460&gt;0,VLOOKUP($C460,codes!$D$18:$F$40,3),"")</f>
        <v/>
      </c>
      <c r="T460" s="6" t="str">
        <f aca="false">IF($D460&gt;0,VLOOKUP($D460,codes!$A$29:$B$31,2),"")</f>
        <v/>
      </c>
    </row>
    <row r="461" customFormat="false" ht="15.1" hidden="false" customHeight="true" outlineLevel="0" collapsed="false">
      <c r="R461" s="6" t="str">
        <f aca="false">IF($C461&gt;0,VLOOKUP($C461,codes!$D$18:$E$40,2),"")</f>
        <v/>
      </c>
      <c r="S461" s="6" t="str">
        <f aca="false">IF($C461&gt;0,VLOOKUP($C461,codes!$D$18:$F$40,3),"")</f>
        <v/>
      </c>
      <c r="T461" s="6" t="str">
        <f aca="false">IF($D461&gt;0,VLOOKUP($D461,codes!$A$29:$B$31,2),"")</f>
        <v/>
      </c>
    </row>
    <row r="462" customFormat="false" ht="15.1" hidden="false" customHeight="true" outlineLevel="0" collapsed="false">
      <c r="R462" s="6" t="str">
        <f aca="false">IF($C462&gt;0,VLOOKUP($C462,codes!$D$18:$E$40,2),"")</f>
        <v/>
      </c>
      <c r="S462" s="6" t="str">
        <f aca="false">IF($C462&gt;0,VLOOKUP($C462,codes!$D$18:$F$40,3),"")</f>
        <v/>
      </c>
      <c r="T462" s="6" t="str">
        <f aca="false">IF($D462&gt;0,VLOOKUP($D462,codes!$A$29:$B$31,2),"")</f>
        <v/>
      </c>
    </row>
    <row r="463" customFormat="false" ht="15.1" hidden="false" customHeight="true" outlineLevel="0" collapsed="false">
      <c r="R463" s="6" t="str">
        <f aca="false">IF($C463&gt;0,VLOOKUP($C463,codes!$D$18:$E$40,2),"")</f>
        <v/>
      </c>
      <c r="S463" s="6" t="str">
        <f aca="false">IF($C463&gt;0,VLOOKUP($C463,codes!$D$18:$F$40,3),"")</f>
        <v/>
      </c>
      <c r="T463" s="6" t="str">
        <f aca="false">IF($D463&gt;0,VLOOKUP($D463,codes!$A$29:$B$31,2),"")</f>
        <v/>
      </c>
    </row>
    <row r="464" customFormat="false" ht="15.1" hidden="false" customHeight="true" outlineLevel="0" collapsed="false">
      <c r="R464" s="6" t="str">
        <f aca="false">IF($C464&gt;0,VLOOKUP($C464,codes!$D$18:$E$40,2),"")</f>
        <v/>
      </c>
      <c r="S464" s="6" t="str">
        <f aca="false">IF($C464&gt;0,VLOOKUP($C464,codes!$D$18:$F$40,3),"")</f>
        <v/>
      </c>
      <c r="T464" s="6" t="str">
        <f aca="false">IF($D464&gt;0,VLOOKUP($D464,codes!$A$29:$B$31,2),"")</f>
        <v/>
      </c>
    </row>
    <row r="465" customFormat="false" ht="15.1" hidden="false" customHeight="true" outlineLevel="0" collapsed="false">
      <c r="R465" s="6" t="str">
        <f aca="false">IF($C465&gt;0,VLOOKUP($C465,codes!$D$18:$E$40,2),"")</f>
        <v/>
      </c>
      <c r="S465" s="6" t="str">
        <f aca="false">IF($C465&gt;0,VLOOKUP($C465,codes!$D$18:$F$40,3),"")</f>
        <v/>
      </c>
      <c r="T465" s="6" t="str">
        <f aca="false">IF($D465&gt;0,VLOOKUP($D465,codes!$A$29:$B$31,2),"")</f>
        <v/>
      </c>
    </row>
    <row r="466" customFormat="false" ht="15.1" hidden="false" customHeight="true" outlineLevel="0" collapsed="false">
      <c r="R466" s="6" t="str">
        <f aca="false">IF($C466&gt;0,VLOOKUP($C466,codes!$D$18:$E$40,2),"")</f>
        <v/>
      </c>
      <c r="S466" s="6" t="str">
        <f aca="false">IF($C466&gt;0,VLOOKUP($C466,codes!$D$18:$F$40,3),"")</f>
        <v/>
      </c>
      <c r="T466" s="6" t="str">
        <f aca="false">IF($D466&gt;0,VLOOKUP($D466,codes!$A$29:$B$31,2),"")</f>
        <v/>
      </c>
    </row>
    <row r="467" customFormat="false" ht="15.1" hidden="false" customHeight="true" outlineLevel="0" collapsed="false">
      <c r="R467" s="6" t="str">
        <f aca="false">IF($C467&gt;0,VLOOKUP($C467,codes!$D$18:$E$40,2),"")</f>
        <v/>
      </c>
      <c r="S467" s="6" t="str">
        <f aca="false">IF($C467&gt;0,VLOOKUP($C467,codes!$D$18:$F$40,3),"")</f>
        <v/>
      </c>
      <c r="T467" s="6" t="str">
        <f aca="false">IF($D467&gt;0,VLOOKUP($D467,codes!$A$29:$B$31,2),"")</f>
        <v/>
      </c>
    </row>
    <row r="468" customFormat="false" ht="15.1" hidden="false" customHeight="true" outlineLevel="0" collapsed="false">
      <c r="R468" s="6" t="str">
        <f aca="false">IF($C468&gt;0,VLOOKUP($C468,codes!$D$18:$E$40,2),"")</f>
        <v/>
      </c>
      <c r="S468" s="6" t="str">
        <f aca="false">IF($C468&gt;0,VLOOKUP($C468,codes!$D$18:$F$40,3),"")</f>
        <v/>
      </c>
      <c r="T468" s="6" t="str">
        <f aca="false">IF($D468&gt;0,VLOOKUP($D468,codes!$A$29:$B$31,2),"")</f>
        <v/>
      </c>
    </row>
    <row r="469" customFormat="false" ht="15.1" hidden="false" customHeight="true" outlineLevel="0" collapsed="false">
      <c r="R469" s="6" t="str">
        <f aca="false">IF($C469&gt;0,VLOOKUP($C469,codes!$D$18:$E$40,2),"")</f>
        <v/>
      </c>
      <c r="S469" s="6" t="str">
        <f aca="false">IF($C469&gt;0,VLOOKUP($C469,codes!$D$18:$F$40,3),"")</f>
        <v/>
      </c>
      <c r="T469" s="6" t="str">
        <f aca="false">IF($D469&gt;0,VLOOKUP($D469,codes!$A$29:$B$31,2),"")</f>
        <v/>
      </c>
    </row>
    <row r="470" customFormat="false" ht="15.1" hidden="false" customHeight="true" outlineLevel="0" collapsed="false">
      <c r="R470" s="6" t="str">
        <f aca="false">IF($C470&gt;0,VLOOKUP($C470,codes!$D$18:$E$40,2),"")</f>
        <v/>
      </c>
      <c r="S470" s="6" t="str">
        <f aca="false">IF($C470&gt;0,VLOOKUP($C470,codes!$D$18:$F$40,3),"")</f>
        <v/>
      </c>
      <c r="T470" s="6" t="str">
        <f aca="false">IF($D470&gt;0,VLOOKUP($D470,codes!$A$29:$B$31,2),"")</f>
        <v/>
      </c>
    </row>
    <row r="471" customFormat="false" ht="15.1" hidden="false" customHeight="true" outlineLevel="0" collapsed="false">
      <c r="R471" s="6" t="str">
        <f aca="false">IF($C471&gt;0,VLOOKUP($C471,codes!$D$18:$E$40,2),"")</f>
        <v/>
      </c>
      <c r="S471" s="6" t="str">
        <f aca="false">IF($C471&gt;0,VLOOKUP($C471,codes!$D$18:$F$40,3),"")</f>
        <v/>
      </c>
      <c r="T471" s="6" t="str">
        <f aca="false">IF($D471&gt;0,VLOOKUP($D471,codes!$A$29:$B$31,2),"")</f>
        <v/>
      </c>
    </row>
    <row r="472" customFormat="false" ht="15.1" hidden="false" customHeight="true" outlineLevel="0" collapsed="false">
      <c r="R472" s="6" t="str">
        <f aca="false">IF($C472&gt;0,VLOOKUP($C472,codes!$D$18:$E$40,2),"")</f>
        <v/>
      </c>
      <c r="S472" s="6" t="str">
        <f aca="false">IF($C472&gt;0,VLOOKUP($C472,codes!$D$18:$F$40,3),"")</f>
        <v/>
      </c>
      <c r="T472" s="6" t="str">
        <f aca="false">IF($D472&gt;0,VLOOKUP($D472,codes!$A$29:$B$31,2),"")</f>
        <v/>
      </c>
    </row>
    <row r="473" customFormat="false" ht="15.1" hidden="false" customHeight="true" outlineLevel="0" collapsed="false">
      <c r="R473" s="6" t="str">
        <f aca="false">IF($C473&gt;0,VLOOKUP($C473,codes!$D$18:$E$40,2),"")</f>
        <v/>
      </c>
      <c r="S473" s="6" t="str">
        <f aca="false">IF($C473&gt;0,VLOOKUP($C473,codes!$D$18:$F$40,3),"")</f>
        <v/>
      </c>
      <c r="T473" s="6" t="str">
        <f aca="false">IF($D473&gt;0,VLOOKUP($D473,codes!$A$29:$B$31,2),"")</f>
        <v/>
      </c>
    </row>
    <row r="474" customFormat="false" ht="15.1" hidden="false" customHeight="true" outlineLevel="0" collapsed="false">
      <c r="R474" s="6" t="str">
        <f aca="false">IF($C474&gt;0,VLOOKUP($C474,codes!$D$18:$E$40,2),"")</f>
        <v/>
      </c>
      <c r="S474" s="6" t="str">
        <f aca="false">IF($C474&gt;0,VLOOKUP($C474,codes!$D$18:$F$40,3),"")</f>
        <v/>
      </c>
      <c r="T474" s="6" t="str">
        <f aca="false">IF($D474&gt;0,VLOOKUP($D474,codes!$A$29:$B$31,2),"")</f>
        <v/>
      </c>
    </row>
    <row r="475" customFormat="false" ht="15.1" hidden="false" customHeight="true" outlineLevel="0" collapsed="false">
      <c r="R475" s="6" t="str">
        <f aca="false">IF($C475&gt;0,VLOOKUP($C475,codes!$D$18:$E$40,2),"")</f>
        <v/>
      </c>
      <c r="S475" s="6" t="str">
        <f aca="false">IF($C475&gt;0,VLOOKUP($C475,codes!$D$18:$F$40,3),"")</f>
        <v/>
      </c>
      <c r="T475" s="6" t="str">
        <f aca="false">IF($D475&gt;0,VLOOKUP($D475,codes!$A$29:$B$31,2),"")</f>
        <v/>
      </c>
    </row>
    <row r="476" customFormat="false" ht="15.1" hidden="false" customHeight="true" outlineLevel="0" collapsed="false">
      <c r="R476" s="6" t="str">
        <f aca="false">IF($C476&gt;0,VLOOKUP($C476,codes!$D$18:$E$40,2),"")</f>
        <v/>
      </c>
      <c r="S476" s="6" t="str">
        <f aca="false">IF($C476&gt;0,VLOOKUP($C476,codes!$D$18:$F$40,3),"")</f>
        <v/>
      </c>
      <c r="T476" s="6" t="str">
        <f aca="false">IF($D476&gt;0,VLOOKUP($D476,codes!$A$29:$B$31,2),"")</f>
        <v/>
      </c>
    </row>
    <row r="477" customFormat="false" ht="15.1" hidden="false" customHeight="true" outlineLevel="0" collapsed="false">
      <c r="R477" s="6" t="str">
        <f aca="false">IF($C477&gt;0,VLOOKUP($C477,codes!$D$18:$E$40,2),"")</f>
        <v/>
      </c>
      <c r="S477" s="6" t="str">
        <f aca="false">IF($C477&gt;0,VLOOKUP($C477,codes!$D$18:$F$40,3),"")</f>
        <v/>
      </c>
      <c r="T477" s="6" t="str">
        <f aca="false">IF($D477&gt;0,VLOOKUP($D477,codes!$A$29:$B$31,2),"")</f>
        <v/>
      </c>
    </row>
    <row r="478" customFormat="false" ht="15.1" hidden="false" customHeight="true" outlineLevel="0" collapsed="false">
      <c r="R478" s="6" t="str">
        <f aca="false">IF($C478&gt;0,VLOOKUP($C478,codes!$D$18:$E$40,2),"")</f>
        <v/>
      </c>
      <c r="S478" s="6" t="str">
        <f aca="false">IF($C478&gt;0,VLOOKUP($C478,codes!$D$18:$F$40,3),"")</f>
        <v/>
      </c>
      <c r="T478" s="6" t="str">
        <f aca="false">IF($D478&gt;0,VLOOKUP($D478,codes!$A$29:$B$31,2),"")</f>
        <v/>
      </c>
    </row>
    <row r="479" customFormat="false" ht="15.1" hidden="false" customHeight="true" outlineLevel="0" collapsed="false">
      <c r="R479" s="6" t="str">
        <f aca="false">IF($C479&gt;0,VLOOKUP($C479,codes!$D$18:$E$40,2),"")</f>
        <v/>
      </c>
      <c r="S479" s="6" t="str">
        <f aca="false">IF($C479&gt;0,VLOOKUP($C479,codes!$D$18:$F$40,3),"")</f>
        <v/>
      </c>
      <c r="T479" s="6" t="str">
        <f aca="false">IF($D479&gt;0,VLOOKUP($D479,codes!$A$29:$B$31,2),"")</f>
        <v/>
      </c>
    </row>
    <row r="480" customFormat="false" ht="15.1" hidden="false" customHeight="true" outlineLevel="0" collapsed="false">
      <c r="R480" s="6" t="str">
        <f aca="false">IF($C480&gt;0,VLOOKUP($C480,codes!$D$18:$E$40,2),"")</f>
        <v/>
      </c>
      <c r="S480" s="6" t="str">
        <f aca="false">IF($C480&gt;0,VLOOKUP($C480,codes!$D$18:$F$40,3),"")</f>
        <v/>
      </c>
      <c r="T480" s="6" t="str">
        <f aca="false">IF($D480&gt;0,VLOOKUP($D480,codes!$A$29:$B$31,2),"")</f>
        <v/>
      </c>
    </row>
    <row r="481" customFormat="false" ht="15.1" hidden="false" customHeight="true" outlineLevel="0" collapsed="false">
      <c r="R481" s="6" t="str">
        <f aca="false">IF($C481&gt;0,VLOOKUP($C481,codes!$D$18:$E$40,2),"")</f>
        <v/>
      </c>
      <c r="S481" s="6" t="str">
        <f aca="false">IF($C481&gt;0,VLOOKUP($C481,codes!$D$18:$F$40,3),"")</f>
        <v/>
      </c>
      <c r="T481" s="6" t="str">
        <f aca="false">IF($D481&gt;0,VLOOKUP($D481,codes!$A$29:$B$31,2),"")</f>
        <v/>
      </c>
    </row>
    <row r="482" customFormat="false" ht="15.1" hidden="false" customHeight="true" outlineLevel="0" collapsed="false">
      <c r="R482" s="6" t="str">
        <f aca="false">IF($C482&gt;0,VLOOKUP($C482,codes!$D$18:$E$40,2),"")</f>
        <v/>
      </c>
      <c r="S482" s="6" t="str">
        <f aca="false">IF($C482&gt;0,VLOOKUP($C482,codes!$D$18:$F$40,3),"")</f>
        <v/>
      </c>
      <c r="T482" s="6" t="str">
        <f aca="false">IF($D482&gt;0,VLOOKUP($D482,codes!$A$29:$B$31,2),"")</f>
        <v/>
      </c>
    </row>
    <row r="483" customFormat="false" ht="15.1" hidden="false" customHeight="true" outlineLevel="0" collapsed="false">
      <c r="R483" s="6" t="str">
        <f aca="false">IF($C483&gt;0,VLOOKUP($C483,codes!$D$18:$E$40,2),"")</f>
        <v/>
      </c>
      <c r="S483" s="6" t="str">
        <f aca="false">IF($C483&gt;0,VLOOKUP($C483,codes!$D$18:$F$40,3),"")</f>
        <v/>
      </c>
      <c r="T483" s="6" t="str">
        <f aca="false">IF($D483&gt;0,VLOOKUP($D483,codes!$A$29:$B$31,2),"")</f>
        <v/>
      </c>
    </row>
    <row r="484" customFormat="false" ht="15.1" hidden="false" customHeight="true" outlineLevel="0" collapsed="false">
      <c r="R484" s="6" t="str">
        <f aca="false">IF($C484&gt;0,VLOOKUP($C484,codes!$D$18:$E$40,2),"")</f>
        <v/>
      </c>
      <c r="S484" s="6" t="str">
        <f aca="false">IF($C484&gt;0,VLOOKUP($C484,codes!$D$18:$F$40,3),"")</f>
        <v/>
      </c>
      <c r="T484" s="6" t="str">
        <f aca="false">IF($D484&gt;0,VLOOKUP($D484,codes!$A$29:$B$31,2),"")</f>
        <v/>
      </c>
    </row>
    <row r="485" customFormat="false" ht="15.1" hidden="false" customHeight="true" outlineLevel="0" collapsed="false">
      <c r="R485" s="6" t="str">
        <f aca="false">IF($C485&gt;0,VLOOKUP($C485,codes!$D$18:$E$40,2),"")</f>
        <v/>
      </c>
      <c r="S485" s="6" t="str">
        <f aca="false">IF($C485&gt;0,VLOOKUP($C485,codes!$D$18:$F$40,3),"")</f>
        <v/>
      </c>
      <c r="T485" s="6" t="str">
        <f aca="false">IF($D485&gt;0,VLOOKUP($D485,codes!$A$29:$B$31,2),"")</f>
        <v/>
      </c>
    </row>
    <row r="486" customFormat="false" ht="15.1" hidden="false" customHeight="true" outlineLevel="0" collapsed="false">
      <c r="R486" s="6" t="str">
        <f aca="false">IF($C486&gt;0,VLOOKUP($C486,codes!$D$18:$E$40,2),"")</f>
        <v/>
      </c>
      <c r="S486" s="6" t="str">
        <f aca="false">IF($C486&gt;0,VLOOKUP($C486,codes!$D$18:$F$40,3),"")</f>
        <v/>
      </c>
      <c r="T486" s="6" t="str">
        <f aca="false">IF($D486&gt;0,VLOOKUP($D486,codes!$A$29:$B$31,2),"")</f>
        <v/>
      </c>
    </row>
    <row r="487" customFormat="false" ht="15.1" hidden="false" customHeight="true" outlineLevel="0" collapsed="false">
      <c r="R487" s="6" t="str">
        <f aca="false">IF($C487&gt;0,VLOOKUP($C487,codes!$D$18:$E$40,2),"")</f>
        <v/>
      </c>
      <c r="S487" s="6" t="str">
        <f aca="false">IF($C487&gt;0,VLOOKUP($C487,codes!$D$18:$F$40,3),"")</f>
        <v/>
      </c>
      <c r="T487" s="6" t="str">
        <f aca="false">IF($D487&gt;0,VLOOKUP($D487,codes!$A$29:$B$31,2),"")</f>
        <v/>
      </c>
    </row>
    <row r="488" customFormat="false" ht="15.1" hidden="false" customHeight="true" outlineLevel="0" collapsed="false">
      <c r="R488" s="6" t="str">
        <f aca="false">IF($C488&gt;0,VLOOKUP($C488,codes!$D$18:$E$40,2),"")</f>
        <v/>
      </c>
      <c r="S488" s="6" t="str">
        <f aca="false">IF($C488&gt;0,VLOOKUP($C488,codes!$D$18:$F$40,3),"")</f>
        <v/>
      </c>
      <c r="T488" s="6" t="str">
        <f aca="false">IF($D488&gt;0,VLOOKUP($D488,codes!$A$29:$B$31,2),"")</f>
        <v/>
      </c>
    </row>
    <row r="489" customFormat="false" ht="15.1" hidden="false" customHeight="true" outlineLevel="0" collapsed="false">
      <c r="R489" s="6" t="str">
        <f aca="false">IF($C489&gt;0,VLOOKUP($C489,codes!$D$18:$E$40,2),"")</f>
        <v/>
      </c>
      <c r="S489" s="6" t="str">
        <f aca="false">IF($C489&gt;0,VLOOKUP($C489,codes!$D$18:$F$40,3),"")</f>
        <v/>
      </c>
      <c r="T489" s="6" t="str">
        <f aca="false">IF($D489&gt;0,VLOOKUP($D489,codes!$A$29:$B$31,2),"")</f>
        <v/>
      </c>
    </row>
    <row r="490" customFormat="false" ht="15.1" hidden="false" customHeight="true" outlineLevel="0" collapsed="false">
      <c r="R490" s="6" t="str">
        <f aca="false">IF($C490&gt;0,VLOOKUP($C490,codes!$D$18:$E$40,2),"")</f>
        <v/>
      </c>
      <c r="S490" s="6" t="str">
        <f aca="false">IF($C490&gt;0,VLOOKUP($C490,codes!$D$18:$F$40,3),"")</f>
        <v/>
      </c>
      <c r="T490" s="6" t="str">
        <f aca="false">IF($D490&gt;0,VLOOKUP($D490,codes!$A$29:$B$31,2),"")</f>
        <v/>
      </c>
    </row>
    <row r="491" customFormat="false" ht="15.1" hidden="false" customHeight="true" outlineLevel="0" collapsed="false">
      <c r="R491" s="6" t="str">
        <f aca="false">IF($C491&gt;0,VLOOKUP($C491,codes!$D$18:$E$40,2),"")</f>
        <v/>
      </c>
      <c r="S491" s="6" t="str">
        <f aca="false">IF($C491&gt;0,VLOOKUP($C491,codes!$D$18:$F$40,3),"")</f>
        <v/>
      </c>
      <c r="T491" s="6" t="str">
        <f aca="false">IF($D491&gt;0,VLOOKUP($D491,codes!$A$29:$B$31,2),"")</f>
        <v/>
      </c>
    </row>
    <row r="492" customFormat="false" ht="15.1" hidden="false" customHeight="true" outlineLevel="0" collapsed="false">
      <c r="R492" s="6" t="str">
        <f aca="false">IF($C492&gt;0,VLOOKUP($C492,codes!$D$18:$E$40,2),"")</f>
        <v/>
      </c>
      <c r="S492" s="6" t="str">
        <f aca="false">IF($C492&gt;0,VLOOKUP($C492,codes!$D$18:$F$40,3),"")</f>
        <v/>
      </c>
      <c r="T492" s="6" t="str">
        <f aca="false">IF($D492&gt;0,VLOOKUP($D492,codes!$A$29:$B$31,2),"")</f>
        <v/>
      </c>
    </row>
    <row r="493" customFormat="false" ht="15.1" hidden="false" customHeight="true" outlineLevel="0" collapsed="false">
      <c r="R493" s="6" t="str">
        <f aca="false">IF($C493&gt;0,VLOOKUP($C493,codes!$D$18:$E$40,2),"")</f>
        <v/>
      </c>
      <c r="S493" s="6" t="str">
        <f aca="false">IF($C493&gt;0,VLOOKUP($C493,codes!$D$18:$F$40,3),"")</f>
        <v/>
      </c>
      <c r="T493" s="6" t="str">
        <f aca="false">IF($D493&gt;0,VLOOKUP($D493,codes!$A$29:$B$31,2),"")</f>
        <v/>
      </c>
    </row>
    <row r="494" customFormat="false" ht="15.1" hidden="false" customHeight="true" outlineLevel="0" collapsed="false">
      <c r="R494" s="6" t="str">
        <f aca="false">IF($C494&gt;0,VLOOKUP($C494,codes!$D$18:$E$40,2),"")</f>
        <v/>
      </c>
      <c r="S494" s="6" t="str">
        <f aca="false">IF($C494&gt;0,VLOOKUP($C494,codes!$D$18:$F$40,3),"")</f>
        <v/>
      </c>
      <c r="T494" s="6" t="str">
        <f aca="false">IF($D494&gt;0,VLOOKUP($D494,codes!$A$29:$B$31,2),"")</f>
        <v/>
      </c>
    </row>
    <row r="495" customFormat="false" ht="15.1" hidden="false" customHeight="true" outlineLevel="0" collapsed="false">
      <c r="R495" s="6" t="str">
        <f aca="false">IF($C495&gt;0,VLOOKUP($C495,codes!$D$18:$E$40,2),"")</f>
        <v/>
      </c>
      <c r="S495" s="6" t="str">
        <f aca="false">IF($C495&gt;0,VLOOKUP($C495,codes!$D$18:$F$40,3),"")</f>
        <v/>
      </c>
      <c r="T495" s="6" t="str">
        <f aca="false">IF($D495&gt;0,VLOOKUP($D495,codes!$A$29:$B$31,2),"")</f>
        <v/>
      </c>
    </row>
    <row r="496" customFormat="false" ht="15.1" hidden="false" customHeight="true" outlineLevel="0" collapsed="false">
      <c r="R496" s="6" t="str">
        <f aca="false">IF($C496&gt;0,VLOOKUP($C496,codes!$D$18:$E$40,2),"")</f>
        <v/>
      </c>
      <c r="S496" s="6" t="str">
        <f aca="false">IF($C496&gt;0,VLOOKUP($C496,codes!$D$18:$F$40,3),"")</f>
        <v/>
      </c>
      <c r="T496" s="6" t="str">
        <f aca="false">IF($D496&gt;0,VLOOKUP($D496,codes!$A$29:$B$31,2),"")</f>
        <v/>
      </c>
    </row>
    <row r="497" customFormat="false" ht="15.1" hidden="false" customHeight="true" outlineLevel="0" collapsed="false">
      <c r="R497" s="6" t="str">
        <f aca="false">IF($C497&gt;0,VLOOKUP($C497,codes!$D$18:$E$40,2),"")</f>
        <v/>
      </c>
      <c r="S497" s="6" t="str">
        <f aca="false">IF($C497&gt;0,VLOOKUP($C497,codes!$D$18:$F$40,3),"")</f>
        <v/>
      </c>
      <c r="T497" s="6" t="str">
        <f aca="false">IF($D497&gt;0,VLOOKUP($D497,codes!$A$29:$B$31,2),"")</f>
        <v/>
      </c>
    </row>
    <row r="498" customFormat="false" ht="15.1" hidden="false" customHeight="true" outlineLevel="0" collapsed="false">
      <c r="R498" s="6" t="str">
        <f aca="false">IF($C498&gt;0,VLOOKUP($C498,codes!$D$18:$E$40,2),"")</f>
        <v/>
      </c>
      <c r="S498" s="6" t="str">
        <f aca="false">IF($C498&gt;0,VLOOKUP($C498,codes!$D$18:$F$40,3),"")</f>
        <v/>
      </c>
      <c r="T498" s="6" t="str">
        <f aca="false">IF($D498&gt;0,VLOOKUP($D498,codes!$A$29:$B$31,2),"")</f>
        <v/>
      </c>
    </row>
    <row r="499" customFormat="false" ht="15.1" hidden="false" customHeight="true" outlineLevel="0" collapsed="false">
      <c r="R499" s="6" t="str">
        <f aca="false">IF($C499&gt;0,VLOOKUP($C499,codes!$D$18:$E$40,2),"")</f>
        <v/>
      </c>
      <c r="S499" s="6" t="str">
        <f aca="false">IF($C499&gt;0,VLOOKUP($C499,codes!$D$18:$F$40,3),"")</f>
        <v/>
      </c>
      <c r="T499" s="6" t="str">
        <f aca="false">IF($D499&gt;0,VLOOKUP($D499,codes!$A$29:$B$31,2),"")</f>
        <v/>
      </c>
    </row>
    <row r="500" customFormat="false" ht="15.1" hidden="false" customHeight="true" outlineLevel="0" collapsed="false">
      <c r="R500" s="6" t="str">
        <f aca="false">IF($C500&gt;0,VLOOKUP($C500,codes!$D$18:$E$40,2),"")</f>
        <v/>
      </c>
      <c r="S500" s="6" t="str">
        <f aca="false">IF($C500&gt;0,VLOOKUP($C500,codes!$D$18:$F$40,3),"")</f>
        <v/>
      </c>
      <c r="T500" s="6" t="str">
        <f aca="false">IF($D500&gt;0,VLOOKUP($D500,codes!$A$29:$B$31,2),"")</f>
        <v/>
      </c>
    </row>
    <row r="501" customFormat="false" ht="15.1" hidden="false" customHeight="true" outlineLevel="0" collapsed="false">
      <c r="R501" s="6" t="str">
        <f aca="false">IF($C501&gt;0,VLOOKUP($C501,codes!$D$18:$E$40,2),"")</f>
        <v/>
      </c>
      <c r="S501" s="6" t="str">
        <f aca="false">IF($C501&gt;0,VLOOKUP($C501,codes!$D$18:$F$40,3),"")</f>
        <v/>
      </c>
      <c r="T501" s="6" t="str">
        <f aca="false">IF($D501&gt;0,VLOOKUP($D501,codes!$A$29:$B$31,2),"")</f>
        <v/>
      </c>
    </row>
    <row r="502" customFormat="false" ht="15.1" hidden="false" customHeight="true" outlineLevel="0" collapsed="false">
      <c r="R502" s="6" t="str">
        <f aca="false">IF($C502&gt;0,VLOOKUP($C502,codes!$D$18:$E$40,2),"")</f>
        <v/>
      </c>
      <c r="S502" s="6" t="str">
        <f aca="false">IF($C502&gt;0,VLOOKUP($C502,codes!$D$18:$F$40,3),"")</f>
        <v/>
      </c>
      <c r="T502" s="6" t="str">
        <f aca="false">IF($D502&gt;0,VLOOKUP($D502,codes!$A$29:$B$31,2),"")</f>
        <v/>
      </c>
    </row>
    <row r="503" customFormat="false" ht="15.1" hidden="false" customHeight="true" outlineLevel="0" collapsed="false">
      <c r="R503" s="6" t="str">
        <f aca="false">IF($C503&gt;0,VLOOKUP($C503,codes!$D$18:$E$40,2),"")</f>
        <v/>
      </c>
      <c r="S503" s="6" t="str">
        <f aca="false">IF($C503&gt;0,VLOOKUP($C503,codes!$D$18:$F$40,3),"")</f>
        <v/>
      </c>
      <c r="T503" s="6" t="str">
        <f aca="false">IF($D503&gt;0,VLOOKUP($D503,codes!$A$29:$B$31,2),"")</f>
        <v/>
      </c>
    </row>
    <row r="504" customFormat="false" ht="15.1" hidden="false" customHeight="true" outlineLevel="0" collapsed="false">
      <c r="R504" s="6" t="str">
        <f aca="false">IF($C504&gt;0,VLOOKUP($C504,codes!$D$18:$E$40,2),"")</f>
        <v/>
      </c>
      <c r="S504" s="6" t="str">
        <f aca="false">IF($C504&gt;0,VLOOKUP($C504,codes!$D$18:$F$40,3),"")</f>
        <v/>
      </c>
      <c r="T504" s="6" t="str">
        <f aca="false">IF($D504&gt;0,VLOOKUP($D504,codes!$A$29:$B$31,2),"")</f>
        <v/>
      </c>
    </row>
    <row r="505" customFormat="false" ht="15.1" hidden="false" customHeight="true" outlineLevel="0" collapsed="false">
      <c r="R505" s="6" t="str">
        <f aca="false">IF($C505&gt;0,VLOOKUP($C505,codes!$D$18:$E$40,2),"")</f>
        <v/>
      </c>
      <c r="S505" s="6" t="str">
        <f aca="false">IF($C505&gt;0,VLOOKUP($C505,codes!$D$18:$F$40,3),"")</f>
        <v/>
      </c>
      <c r="T505" s="6" t="str">
        <f aca="false">IF($D505&gt;0,VLOOKUP($D505,codes!$A$29:$B$31,2),"")</f>
        <v/>
      </c>
    </row>
    <row r="506" customFormat="false" ht="15.1" hidden="false" customHeight="true" outlineLevel="0" collapsed="false">
      <c r="R506" s="6" t="str">
        <f aca="false">IF($C506&gt;0,VLOOKUP($C506,codes!$D$18:$E$40,2),"")</f>
        <v/>
      </c>
      <c r="S506" s="6" t="str">
        <f aca="false">IF($C506&gt;0,VLOOKUP($C506,codes!$D$18:$F$40,3),"")</f>
        <v/>
      </c>
      <c r="T506" s="6" t="str">
        <f aca="false">IF($D506&gt;0,VLOOKUP($D506,codes!$A$29:$B$31,2),"")</f>
        <v/>
      </c>
    </row>
    <row r="507" customFormat="false" ht="15.1" hidden="false" customHeight="true" outlineLevel="0" collapsed="false">
      <c r="R507" s="6" t="str">
        <f aca="false">IF($C507&gt;0,VLOOKUP($C507,codes!$D$18:$E$40,2),"")</f>
        <v/>
      </c>
      <c r="S507" s="6" t="str">
        <f aca="false">IF($C507&gt;0,VLOOKUP($C507,codes!$D$18:$F$40,3),"")</f>
        <v/>
      </c>
      <c r="T507" s="6" t="str">
        <f aca="false">IF($D507&gt;0,VLOOKUP($D507,codes!$A$29:$B$31,2),"")</f>
        <v/>
      </c>
    </row>
    <row r="508" customFormat="false" ht="15.1" hidden="false" customHeight="true" outlineLevel="0" collapsed="false">
      <c r="R508" s="6" t="str">
        <f aca="false">IF($C508&gt;0,VLOOKUP($C508,codes!$D$18:$E$40,2),"")</f>
        <v/>
      </c>
      <c r="S508" s="6" t="str">
        <f aca="false">IF($C508&gt;0,VLOOKUP($C508,codes!$D$18:$F$40,3),"")</f>
        <v/>
      </c>
      <c r="T508" s="6" t="str">
        <f aca="false">IF($D508&gt;0,VLOOKUP($D508,codes!$A$29:$B$31,2),"")</f>
        <v/>
      </c>
    </row>
    <row r="509" customFormat="false" ht="15.1" hidden="false" customHeight="true" outlineLevel="0" collapsed="false">
      <c r="R509" s="6" t="str">
        <f aca="false">IF($C509&gt;0,VLOOKUP($C509,codes!$D$18:$E$40,2),"")</f>
        <v/>
      </c>
      <c r="S509" s="6" t="str">
        <f aca="false">IF($C509&gt;0,VLOOKUP($C509,codes!$D$18:$F$40,3),"")</f>
        <v/>
      </c>
      <c r="T509" s="6" t="str">
        <f aca="false">IF($D509&gt;0,VLOOKUP($D509,codes!$A$29:$B$31,2),"")</f>
        <v/>
      </c>
    </row>
    <row r="510" customFormat="false" ht="15.1" hidden="false" customHeight="true" outlineLevel="0" collapsed="false">
      <c r="R510" s="6" t="str">
        <f aca="false">IF($C510&gt;0,VLOOKUP($C510,codes!$D$18:$E$40,2),"")</f>
        <v/>
      </c>
      <c r="S510" s="6" t="str">
        <f aca="false">IF($C510&gt;0,VLOOKUP($C510,codes!$D$18:$F$40,3),"")</f>
        <v/>
      </c>
      <c r="T510" s="6" t="str">
        <f aca="false">IF($D510&gt;0,VLOOKUP($D510,codes!$A$29:$B$31,2),"")</f>
        <v/>
      </c>
    </row>
    <row r="511" customFormat="false" ht="15.1" hidden="false" customHeight="true" outlineLevel="0" collapsed="false">
      <c r="R511" s="6" t="str">
        <f aca="false">IF($C511&gt;0,VLOOKUP($C511,codes!$D$18:$E$40,2),"")</f>
        <v/>
      </c>
      <c r="S511" s="6" t="str">
        <f aca="false">IF($C511&gt;0,VLOOKUP($C511,codes!$D$18:$F$40,3),"")</f>
        <v/>
      </c>
      <c r="T511" s="6" t="str">
        <f aca="false">IF($D511&gt;0,VLOOKUP($D511,codes!$A$29:$B$31,2),"")</f>
        <v/>
      </c>
    </row>
    <row r="512" customFormat="false" ht="15.1" hidden="false" customHeight="true" outlineLevel="0" collapsed="false">
      <c r="R512" s="6" t="str">
        <f aca="false">IF($C512&gt;0,VLOOKUP($C512,codes!$D$18:$E$40,2),"")</f>
        <v/>
      </c>
      <c r="S512" s="6" t="str">
        <f aca="false">IF($C512&gt;0,VLOOKUP($C512,codes!$D$18:$F$40,3),"")</f>
        <v/>
      </c>
      <c r="T512" s="6" t="str">
        <f aca="false">IF($D512&gt;0,VLOOKUP($D512,codes!$A$29:$B$31,2),"")</f>
        <v/>
      </c>
    </row>
    <row r="513" customFormat="false" ht="15.1" hidden="false" customHeight="true" outlineLevel="0" collapsed="false">
      <c r="R513" s="6" t="str">
        <f aca="false">IF($C513&gt;0,VLOOKUP($C513,codes!$D$18:$E$40,2),"")</f>
        <v/>
      </c>
      <c r="S513" s="6" t="str">
        <f aca="false">IF($C513&gt;0,VLOOKUP($C513,codes!$D$18:$F$40,3),"")</f>
        <v/>
      </c>
      <c r="T513" s="6" t="str">
        <f aca="false">IF($D513&gt;0,VLOOKUP($D513,codes!$A$29:$B$31,2),"")</f>
        <v/>
      </c>
    </row>
    <row r="514" customFormat="false" ht="15.1" hidden="false" customHeight="true" outlineLevel="0" collapsed="false">
      <c r="R514" s="6" t="str">
        <f aca="false">IF($C514&gt;0,VLOOKUP($C514,codes!$D$18:$E$40,2),"")</f>
        <v/>
      </c>
      <c r="S514" s="6" t="str">
        <f aca="false">IF($C514&gt;0,VLOOKUP($C514,codes!$D$18:$F$40,3),"")</f>
        <v/>
      </c>
      <c r="T514" s="6" t="str">
        <f aca="false">IF($D514&gt;0,VLOOKUP($D514,codes!$A$29:$B$31,2),"")</f>
        <v/>
      </c>
    </row>
    <row r="515" customFormat="false" ht="15.1" hidden="false" customHeight="true" outlineLevel="0" collapsed="false">
      <c r="R515" s="6" t="str">
        <f aca="false">IF($C515&gt;0,VLOOKUP($C515,codes!$D$18:$E$40,2),"")</f>
        <v/>
      </c>
      <c r="S515" s="6" t="str">
        <f aca="false">IF($C515&gt;0,VLOOKUP($C515,codes!$D$18:$F$40,3),"")</f>
        <v/>
      </c>
      <c r="T515" s="6" t="str">
        <f aca="false">IF($D515&gt;0,VLOOKUP($D515,codes!$A$29:$B$31,2),"")</f>
        <v/>
      </c>
    </row>
    <row r="516" customFormat="false" ht="15.1" hidden="false" customHeight="true" outlineLevel="0" collapsed="false">
      <c r="R516" s="6" t="str">
        <f aca="false">IF($C516&gt;0,VLOOKUP($C516,codes!$D$18:$E$40,2),"")</f>
        <v/>
      </c>
      <c r="S516" s="6" t="str">
        <f aca="false">IF($C516&gt;0,VLOOKUP($C516,codes!$D$18:$F$40,3),"")</f>
        <v/>
      </c>
      <c r="T516" s="6" t="str">
        <f aca="false">IF($D516&gt;0,VLOOKUP($D516,codes!$A$29:$B$31,2),"")</f>
        <v/>
      </c>
    </row>
    <row r="517" customFormat="false" ht="15.1" hidden="false" customHeight="true" outlineLevel="0" collapsed="false">
      <c r="R517" s="6" t="str">
        <f aca="false">IF($C517&gt;0,VLOOKUP($C517,codes!$D$18:$E$40,2),"")</f>
        <v/>
      </c>
      <c r="S517" s="6" t="str">
        <f aca="false">IF($C517&gt;0,VLOOKUP($C517,codes!$D$18:$F$40,3),"")</f>
        <v/>
      </c>
      <c r="T517" s="6" t="str">
        <f aca="false">IF($D517&gt;0,VLOOKUP($D517,codes!$A$29:$B$31,2),"")</f>
        <v/>
      </c>
    </row>
    <row r="518" customFormat="false" ht="15.1" hidden="false" customHeight="true" outlineLevel="0" collapsed="false">
      <c r="R518" s="6" t="str">
        <f aca="false">IF($C518&gt;0,VLOOKUP($C518,codes!$D$18:$E$40,2),"")</f>
        <v/>
      </c>
      <c r="S518" s="6" t="str">
        <f aca="false">IF($C518&gt;0,VLOOKUP($C518,codes!$D$18:$F$40,3),"")</f>
        <v/>
      </c>
      <c r="T518" s="6" t="str">
        <f aca="false">IF($D518&gt;0,VLOOKUP($D518,codes!$A$29:$B$31,2),"")</f>
        <v/>
      </c>
    </row>
    <row r="519" customFormat="false" ht="15.1" hidden="false" customHeight="true" outlineLevel="0" collapsed="false">
      <c r="R519" s="6" t="str">
        <f aca="false">IF($C519&gt;0,VLOOKUP($C519,codes!$D$18:$E$40,2),"")</f>
        <v/>
      </c>
      <c r="S519" s="6" t="str">
        <f aca="false">IF($C519&gt;0,VLOOKUP($C519,codes!$D$18:$F$40,3),"")</f>
        <v/>
      </c>
      <c r="T519" s="6" t="str">
        <f aca="false">IF($D519&gt;0,VLOOKUP($D519,codes!$A$29:$B$31,2),"")</f>
        <v/>
      </c>
    </row>
    <row r="520" customFormat="false" ht="15.1" hidden="false" customHeight="true" outlineLevel="0" collapsed="false">
      <c r="R520" s="6" t="str">
        <f aca="false">IF($C520&gt;0,VLOOKUP($C520,codes!$D$18:$E$40,2),"")</f>
        <v/>
      </c>
      <c r="S520" s="6" t="str">
        <f aca="false">IF($C520&gt;0,VLOOKUP($C520,codes!$D$18:$F$40,3),"")</f>
        <v/>
      </c>
      <c r="T520" s="6" t="str">
        <f aca="false">IF($D520&gt;0,VLOOKUP($D520,codes!$A$29:$B$31,2),"")</f>
        <v/>
      </c>
    </row>
    <row r="521" customFormat="false" ht="15.1" hidden="false" customHeight="true" outlineLevel="0" collapsed="false">
      <c r="R521" s="6" t="str">
        <f aca="false">IF($C521&gt;0,VLOOKUP($C521,codes!$D$18:$E$40,2),"")</f>
        <v/>
      </c>
      <c r="S521" s="6" t="str">
        <f aca="false">IF($C521&gt;0,VLOOKUP($C521,codes!$D$18:$F$40,3),"")</f>
        <v/>
      </c>
      <c r="T521" s="6" t="str">
        <f aca="false">IF($D521&gt;0,VLOOKUP($D521,codes!$A$29:$B$31,2),"")</f>
        <v/>
      </c>
    </row>
    <row r="522" customFormat="false" ht="15.1" hidden="false" customHeight="true" outlineLevel="0" collapsed="false">
      <c r="R522" s="6" t="str">
        <f aca="false">IF($C522&gt;0,VLOOKUP($C522,codes!$D$18:$E$40,2),"")</f>
        <v/>
      </c>
      <c r="S522" s="6" t="str">
        <f aca="false">IF($C522&gt;0,VLOOKUP($C522,codes!$D$18:$F$40,3),"")</f>
        <v/>
      </c>
      <c r="T522" s="6" t="str">
        <f aca="false">IF($D522&gt;0,VLOOKUP($D522,codes!$A$29:$B$31,2),"")</f>
        <v/>
      </c>
    </row>
    <row r="523" customFormat="false" ht="15.1" hidden="false" customHeight="true" outlineLevel="0" collapsed="false">
      <c r="R523" s="6" t="str">
        <f aca="false">IF($C523&gt;0,VLOOKUP($C523,codes!$D$18:$E$40,2),"")</f>
        <v/>
      </c>
      <c r="S523" s="6" t="str">
        <f aca="false">IF($C523&gt;0,VLOOKUP($C523,codes!$D$18:$F$40,3),"")</f>
        <v/>
      </c>
      <c r="T523" s="6" t="str">
        <f aca="false">IF($D523&gt;0,VLOOKUP($D523,codes!$A$29:$B$31,2),"")</f>
        <v/>
      </c>
    </row>
    <row r="524" customFormat="false" ht="15.1" hidden="false" customHeight="true" outlineLevel="0" collapsed="false">
      <c r="R524" s="6" t="str">
        <f aca="false">IF($C524&gt;0,VLOOKUP($C524,codes!$D$18:$E$40,2),"")</f>
        <v/>
      </c>
      <c r="S524" s="6" t="str">
        <f aca="false">IF($C524&gt;0,VLOOKUP($C524,codes!$D$18:$F$40,3),"")</f>
        <v/>
      </c>
      <c r="T524" s="6" t="str">
        <f aca="false">IF($D524&gt;0,VLOOKUP($D524,codes!$A$29:$B$31,2),"")</f>
        <v/>
      </c>
    </row>
    <row r="525" customFormat="false" ht="15.1" hidden="false" customHeight="true" outlineLevel="0" collapsed="false">
      <c r="R525" s="6" t="str">
        <f aca="false">IF($C525&gt;0,VLOOKUP($C525,codes!$D$18:$E$40,2),"")</f>
        <v/>
      </c>
      <c r="S525" s="6" t="str">
        <f aca="false">IF($C525&gt;0,VLOOKUP($C525,codes!$D$18:$F$40,3),"")</f>
        <v/>
      </c>
      <c r="T525" s="6" t="str">
        <f aca="false">IF($D525&gt;0,VLOOKUP($D525,codes!$A$29:$B$31,2),"")</f>
        <v/>
      </c>
    </row>
    <row r="526" customFormat="false" ht="15.1" hidden="false" customHeight="true" outlineLevel="0" collapsed="false">
      <c r="R526" s="6" t="str">
        <f aca="false">IF($C526&gt;0,VLOOKUP($C526,codes!$D$18:$E$40,2),"")</f>
        <v/>
      </c>
      <c r="S526" s="6" t="str">
        <f aca="false">IF($C526&gt;0,VLOOKUP($C526,codes!$D$18:$F$40,3),"")</f>
        <v/>
      </c>
      <c r="T526" s="6" t="str">
        <f aca="false">IF($D526&gt;0,VLOOKUP($D526,codes!$A$29:$B$31,2),"")</f>
        <v/>
      </c>
    </row>
    <row r="527" customFormat="false" ht="15.1" hidden="false" customHeight="true" outlineLevel="0" collapsed="false">
      <c r="R527" s="6" t="str">
        <f aca="false">IF($C527&gt;0,VLOOKUP($C527,codes!$D$18:$E$40,2),"")</f>
        <v/>
      </c>
      <c r="S527" s="6" t="str">
        <f aca="false">IF($C527&gt;0,VLOOKUP($C527,codes!$D$18:$F$40,3),"")</f>
        <v/>
      </c>
      <c r="T527" s="6" t="str">
        <f aca="false">IF($D527&gt;0,VLOOKUP($D527,codes!$A$29:$B$31,2),"")</f>
        <v/>
      </c>
    </row>
    <row r="528" customFormat="false" ht="15.1" hidden="false" customHeight="true" outlineLevel="0" collapsed="false">
      <c r="R528" s="6" t="str">
        <f aca="false">IF($C528&gt;0,VLOOKUP($C528,codes!$D$18:$E$40,2),"")</f>
        <v/>
      </c>
      <c r="S528" s="6" t="str">
        <f aca="false">IF($C528&gt;0,VLOOKUP($C528,codes!$D$18:$F$40,3),"")</f>
        <v/>
      </c>
      <c r="T528" s="6" t="str">
        <f aca="false">IF($D528&gt;0,VLOOKUP($D528,codes!$A$29:$B$31,2),"")</f>
        <v/>
      </c>
    </row>
    <row r="529" customFormat="false" ht="15.1" hidden="false" customHeight="true" outlineLevel="0" collapsed="false">
      <c r="R529" s="6" t="str">
        <f aca="false">IF($C529&gt;0,VLOOKUP($C529,codes!$D$18:$E$40,2),"")</f>
        <v/>
      </c>
      <c r="S529" s="6" t="str">
        <f aca="false">IF($C529&gt;0,VLOOKUP($C529,codes!$D$18:$F$40,3),"")</f>
        <v/>
      </c>
      <c r="T529" s="6" t="str">
        <f aca="false">IF($D529&gt;0,VLOOKUP($D529,codes!$A$29:$B$31,2),"")</f>
        <v/>
      </c>
    </row>
    <row r="530" customFormat="false" ht="15.1" hidden="false" customHeight="true" outlineLevel="0" collapsed="false">
      <c r="R530" s="6" t="str">
        <f aca="false">IF($C530&gt;0,VLOOKUP($C530,codes!$D$18:$E$40,2),"")</f>
        <v/>
      </c>
      <c r="S530" s="6" t="str">
        <f aca="false">IF($C530&gt;0,VLOOKUP($C530,codes!$D$18:$F$40,3),"")</f>
        <v/>
      </c>
      <c r="T530" s="6" t="str">
        <f aca="false">IF($D530&gt;0,VLOOKUP($D530,codes!$A$29:$B$31,2),"")</f>
        <v/>
      </c>
    </row>
    <row r="531" customFormat="false" ht="15.1" hidden="false" customHeight="true" outlineLevel="0" collapsed="false">
      <c r="R531" s="6" t="str">
        <f aca="false">IF($C531&gt;0,VLOOKUP($C531,codes!$D$18:$E$40,2),"")</f>
        <v/>
      </c>
      <c r="S531" s="6" t="str">
        <f aca="false">IF($C531&gt;0,VLOOKUP($C531,codes!$D$18:$F$40,3),"")</f>
        <v/>
      </c>
      <c r="T531" s="6" t="str">
        <f aca="false">IF($D531&gt;0,VLOOKUP($D531,codes!$A$29:$B$31,2),"")</f>
        <v/>
      </c>
    </row>
    <row r="532" customFormat="false" ht="15.1" hidden="false" customHeight="true" outlineLevel="0" collapsed="false">
      <c r="R532" s="6" t="str">
        <f aca="false">IF($C532&gt;0,VLOOKUP($C532,codes!$D$18:$E$40,2),"")</f>
        <v/>
      </c>
      <c r="S532" s="6" t="str">
        <f aca="false">IF($C532&gt;0,VLOOKUP($C532,codes!$D$18:$F$40,3),"")</f>
        <v/>
      </c>
      <c r="T532" s="6" t="str">
        <f aca="false">IF($D532&gt;0,VLOOKUP($D532,codes!$A$29:$B$31,2),"")</f>
        <v/>
      </c>
    </row>
    <row r="533" customFormat="false" ht="15.1" hidden="false" customHeight="true" outlineLevel="0" collapsed="false">
      <c r="R533" s="6" t="str">
        <f aca="false">IF($C533&gt;0,VLOOKUP($C533,codes!$D$18:$E$40,2),"")</f>
        <v/>
      </c>
      <c r="S533" s="6" t="str">
        <f aca="false">IF($C533&gt;0,VLOOKUP($C533,codes!$D$18:$F$40,3),"")</f>
        <v/>
      </c>
      <c r="T533" s="6" t="str">
        <f aca="false">IF($D533&gt;0,VLOOKUP($D533,codes!$A$29:$B$31,2),"")</f>
        <v/>
      </c>
    </row>
    <row r="534" customFormat="false" ht="15.1" hidden="false" customHeight="true" outlineLevel="0" collapsed="false">
      <c r="R534" s="6" t="str">
        <f aca="false">IF($C534&gt;0,VLOOKUP($C534,codes!$D$18:$E$40,2),"")</f>
        <v/>
      </c>
      <c r="S534" s="6" t="str">
        <f aca="false">IF($C534&gt;0,VLOOKUP($C534,codes!$D$18:$F$40,3),"")</f>
        <v/>
      </c>
      <c r="T534" s="6" t="str">
        <f aca="false">IF($D534&gt;0,VLOOKUP($D534,codes!$A$29:$B$31,2),"")</f>
        <v/>
      </c>
    </row>
    <row r="535" customFormat="false" ht="15.1" hidden="false" customHeight="true" outlineLevel="0" collapsed="false">
      <c r="R535" s="6" t="str">
        <f aca="false">IF($C535&gt;0,VLOOKUP($C535,codes!$D$18:$E$40,2),"")</f>
        <v/>
      </c>
      <c r="S535" s="6" t="str">
        <f aca="false">IF($C535&gt;0,VLOOKUP($C535,codes!$D$18:$F$40,3),"")</f>
        <v/>
      </c>
      <c r="T535" s="6" t="str">
        <f aca="false">IF($D535&gt;0,VLOOKUP($D535,codes!$A$29:$B$31,2),"")</f>
        <v/>
      </c>
    </row>
    <row r="536" customFormat="false" ht="15.1" hidden="false" customHeight="true" outlineLevel="0" collapsed="false">
      <c r="R536" s="6" t="str">
        <f aca="false">IF($C536&gt;0,VLOOKUP($C536,codes!$D$18:$E$40,2),"")</f>
        <v/>
      </c>
      <c r="S536" s="6" t="str">
        <f aca="false">IF($C536&gt;0,VLOOKUP($C536,codes!$D$18:$F$40,3),"")</f>
        <v/>
      </c>
      <c r="T536" s="6" t="str">
        <f aca="false">IF($D536&gt;0,VLOOKUP($D536,codes!$A$29:$B$31,2),"")</f>
        <v/>
      </c>
    </row>
    <row r="537" customFormat="false" ht="15.1" hidden="false" customHeight="true" outlineLevel="0" collapsed="false">
      <c r="R537" s="6" t="str">
        <f aca="false">IF($C537&gt;0,VLOOKUP($C537,codes!$D$18:$E$40,2),"")</f>
        <v/>
      </c>
      <c r="S537" s="6" t="str">
        <f aca="false">IF($C537&gt;0,VLOOKUP($C537,codes!$D$18:$F$40,3),"")</f>
        <v/>
      </c>
      <c r="T537" s="6" t="str">
        <f aca="false">IF($D537&gt;0,VLOOKUP($D537,codes!$A$29:$B$31,2),"")</f>
        <v/>
      </c>
    </row>
    <row r="538" customFormat="false" ht="15.1" hidden="false" customHeight="true" outlineLevel="0" collapsed="false">
      <c r="R538" s="6" t="str">
        <f aca="false">IF($C538&gt;0,VLOOKUP($C538,codes!$D$18:$E$40,2),"")</f>
        <v/>
      </c>
      <c r="S538" s="6" t="str">
        <f aca="false">IF($C538&gt;0,VLOOKUP($C538,codes!$D$18:$F$40,3),"")</f>
        <v/>
      </c>
      <c r="T538" s="6" t="str">
        <f aca="false">IF($D538&gt;0,VLOOKUP($D538,codes!$A$29:$B$31,2),"")</f>
        <v/>
      </c>
    </row>
    <row r="539" customFormat="false" ht="15.1" hidden="false" customHeight="true" outlineLevel="0" collapsed="false">
      <c r="R539" s="6" t="str">
        <f aca="false">IF($C539&gt;0,VLOOKUP($C539,codes!$D$18:$E$40,2),"")</f>
        <v/>
      </c>
      <c r="S539" s="6" t="str">
        <f aca="false">IF($C539&gt;0,VLOOKUP($C539,codes!$D$18:$F$40,3),"")</f>
        <v/>
      </c>
      <c r="T539" s="6" t="str">
        <f aca="false">IF($D539&gt;0,VLOOKUP($D539,codes!$A$29:$B$31,2),"")</f>
        <v/>
      </c>
    </row>
    <row r="540" customFormat="false" ht="15.1" hidden="false" customHeight="true" outlineLevel="0" collapsed="false">
      <c r="R540" s="6" t="str">
        <f aca="false">IF($C540&gt;0,VLOOKUP($C540,codes!$D$18:$E$40,2),"")</f>
        <v/>
      </c>
      <c r="S540" s="6" t="str">
        <f aca="false">IF($C540&gt;0,VLOOKUP($C540,codes!$D$18:$F$40,3),"")</f>
        <v/>
      </c>
      <c r="T540" s="6" t="str">
        <f aca="false">IF($D540&gt;0,VLOOKUP($D540,codes!$A$29:$B$31,2),"")</f>
        <v/>
      </c>
    </row>
    <row r="541" customFormat="false" ht="15.1" hidden="false" customHeight="true" outlineLevel="0" collapsed="false">
      <c r="R541" s="6" t="str">
        <f aca="false">IF($C541&gt;0,VLOOKUP($C541,codes!$D$18:$E$40,2),"")</f>
        <v/>
      </c>
      <c r="S541" s="6" t="str">
        <f aca="false">IF($C541&gt;0,VLOOKUP($C541,codes!$D$18:$F$40,3),"")</f>
        <v/>
      </c>
      <c r="T541" s="6" t="str">
        <f aca="false">IF($D541&gt;0,VLOOKUP($D541,codes!$A$29:$B$31,2),"")</f>
        <v/>
      </c>
    </row>
    <row r="542" customFormat="false" ht="15.1" hidden="false" customHeight="true" outlineLevel="0" collapsed="false">
      <c r="R542" s="6" t="str">
        <f aca="false">IF($C542&gt;0,VLOOKUP($C542,codes!$D$18:$E$40,2),"")</f>
        <v/>
      </c>
      <c r="S542" s="6" t="str">
        <f aca="false">IF($C542&gt;0,VLOOKUP($C542,codes!$D$18:$F$40,3),"")</f>
        <v/>
      </c>
      <c r="T542" s="6" t="str">
        <f aca="false">IF($D542&gt;0,VLOOKUP($D542,codes!$A$29:$B$31,2),"")</f>
        <v/>
      </c>
    </row>
    <row r="543" customFormat="false" ht="15.1" hidden="false" customHeight="true" outlineLevel="0" collapsed="false">
      <c r="R543" s="6" t="str">
        <f aca="false">IF($C543&gt;0,VLOOKUP($C543,codes!$D$18:$E$40,2),"")</f>
        <v/>
      </c>
      <c r="S543" s="6" t="str">
        <f aca="false">IF($C543&gt;0,VLOOKUP($C543,codes!$D$18:$F$40,3),"")</f>
        <v/>
      </c>
      <c r="T543" s="6" t="str">
        <f aca="false">IF($D543&gt;0,VLOOKUP($D543,codes!$A$29:$B$31,2),"")</f>
        <v/>
      </c>
    </row>
    <row r="544" customFormat="false" ht="15.1" hidden="false" customHeight="true" outlineLevel="0" collapsed="false">
      <c r="R544" s="6" t="str">
        <f aca="false">IF($C544&gt;0,VLOOKUP($C544,codes!$D$18:$E$40,2),"")</f>
        <v/>
      </c>
      <c r="S544" s="6" t="str">
        <f aca="false">IF($C544&gt;0,VLOOKUP($C544,codes!$D$18:$F$40,3),"")</f>
        <v/>
      </c>
      <c r="T544" s="6" t="str">
        <f aca="false">IF($D544&gt;0,VLOOKUP($D544,codes!$A$29:$B$31,2),"")</f>
        <v/>
      </c>
    </row>
    <row r="545" customFormat="false" ht="15.1" hidden="false" customHeight="true" outlineLevel="0" collapsed="false">
      <c r="R545" s="6" t="str">
        <f aca="false">IF($C545&gt;0,VLOOKUP($C545,codes!$D$18:$E$40,2),"")</f>
        <v/>
      </c>
      <c r="S545" s="6" t="str">
        <f aca="false">IF($C545&gt;0,VLOOKUP($C545,codes!$D$18:$F$40,3),"")</f>
        <v/>
      </c>
      <c r="T545" s="6" t="str">
        <f aca="false">IF($D545&gt;0,VLOOKUP($D545,codes!$A$29:$B$31,2),"")</f>
        <v/>
      </c>
    </row>
    <row r="546" customFormat="false" ht="15.1" hidden="false" customHeight="true" outlineLevel="0" collapsed="false">
      <c r="R546" s="6" t="str">
        <f aca="false">IF($C546&gt;0,VLOOKUP($C546,codes!$D$18:$E$40,2),"")</f>
        <v/>
      </c>
      <c r="S546" s="6" t="str">
        <f aca="false">IF($C546&gt;0,VLOOKUP($C546,codes!$D$18:$F$40,3),"")</f>
        <v/>
      </c>
      <c r="T546" s="6" t="str">
        <f aca="false">IF($D546&gt;0,VLOOKUP($D546,codes!$A$29:$B$31,2),"")</f>
        <v/>
      </c>
    </row>
    <row r="547" customFormat="false" ht="15.1" hidden="false" customHeight="true" outlineLevel="0" collapsed="false">
      <c r="R547" s="6" t="str">
        <f aca="false">IF($C547&gt;0,VLOOKUP($C547,codes!$D$18:$E$40,2),"")</f>
        <v/>
      </c>
      <c r="S547" s="6" t="str">
        <f aca="false">IF($C547&gt;0,VLOOKUP($C547,codes!$D$18:$F$40,3),"")</f>
        <v/>
      </c>
      <c r="T547" s="6" t="str">
        <f aca="false">IF($D547&gt;0,VLOOKUP($D547,codes!$A$29:$B$31,2),"")</f>
        <v/>
      </c>
    </row>
    <row r="548" customFormat="false" ht="15.1" hidden="false" customHeight="true" outlineLevel="0" collapsed="false">
      <c r="R548" s="6" t="str">
        <f aca="false">IF($C548&gt;0,VLOOKUP($C548,codes!$D$18:$E$40,2),"")</f>
        <v/>
      </c>
      <c r="S548" s="6" t="str">
        <f aca="false">IF($C548&gt;0,VLOOKUP($C548,codes!$D$18:$F$40,3),"")</f>
        <v/>
      </c>
      <c r="T548" s="6" t="str">
        <f aca="false">IF($D548&gt;0,VLOOKUP($D548,codes!$A$29:$B$31,2),"")</f>
        <v/>
      </c>
    </row>
    <row r="549" customFormat="false" ht="15.1" hidden="false" customHeight="true" outlineLevel="0" collapsed="false">
      <c r="R549" s="6" t="str">
        <f aca="false">IF($C549&gt;0,VLOOKUP($C549,codes!$D$18:$E$40,2),"")</f>
        <v/>
      </c>
      <c r="S549" s="6" t="str">
        <f aca="false">IF($C549&gt;0,VLOOKUP($C549,codes!$D$18:$F$40,3),"")</f>
        <v/>
      </c>
      <c r="T549" s="6" t="str">
        <f aca="false">IF($D549&gt;0,VLOOKUP($D549,codes!$A$29:$B$31,2),"")</f>
        <v/>
      </c>
    </row>
    <row r="550" customFormat="false" ht="15.1" hidden="false" customHeight="true" outlineLevel="0" collapsed="false">
      <c r="R550" s="6" t="str">
        <f aca="false">IF($C550&gt;0,VLOOKUP($C550,codes!$D$18:$E$40,2),"")</f>
        <v/>
      </c>
      <c r="S550" s="6" t="str">
        <f aca="false">IF($C550&gt;0,VLOOKUP($C550,codes!$D$18:$F$40,3),"")</f>
        <v/>
      </c>
      <c r="T550" s="6" t="str">
        <f aca="false">IF($D550&gt;0,VLOOKUP($D550,codes!$A$29:$B$31,2),"")</f>
        <v/>
      </c>
    </row>
    <row r="551" customFormat="false" ht="15.1" hidden="false" customHeight="true" outlineLevel="0" collapsed="false">
      <c r="R551" s="6" t="str">
        <f aca="false">IF($C551&gt;0,VLOOKUP($C551,codes!$D$18:$E$40,2),"")</f>
        <v/>
      </c>
      <c r="S551" s="6" t="str">
        <f aca="false">IF($C551&gt;0,VLOOKUP($C551,codes!$D$18:$F$40,3),"")</f>
        <v/>
      </c>
      <c r="T551" s="6" t="str">
        <f aca="false">IF($D551&gt;0,VLOOKUP($D551,codes!$A$29:$B$31,2),"")</f>
        <v/>
      </c>
    </row>
    <row r="552" customFormat="false" ht="15.1" hidden="false" customHeight="true" outlineLevel="0" collapsed="false">
      <c r="R552" s="6" t="str">
        <f aca="false">IF($C552&gt;0,VLOOKUP($C552,codes!$D$18:$E$40,2),"")</f>
        <v/>
      </c>
      <c r="S552" s="6" t="str">
        <f aca="false">IF($C552&gt;0,VLOOKUP($C552,codes!$D$18:$F$40,3),"")</f>
        <v/>
      </c>
      <c r="T552" s="6" t="str">
        <f aca="false">IF($D552&gt;0,VLOOKUP($D552,codes!$A$29:$B$31,2),"")</f>
        <v/>
      </c>
    </row>
    <row r="553" customFormat="false" ht="15.1" hidden="false" customHeight="true" outlineLevel="0" collapsed="false">
      <c r="R553" s="6" t="str">
        <f aca="false">IF($C553&gt;0,VLOOKUP($C553,codes!$D$18:$E$40,2),"")</f>
        <v/>
      </c>
      <c r="S553" s="6" t="str">
        <f aca="false">IF($C553&gt;0,VLOOKUP($C553,codes!$D$18:$F$40,3),"")</f>
        <v/>
      </c>
      <c r="T553" s="6" t="str">
        <f aca="false">IF($D553&gt;0,VLOOKUP($D553,codes!$A$29:$B$31,2),"")</f>
        <v/>
      </c>
    </row>
    <row r="554" customFormat="false" ht="15.1" hidden="false" customHeight="true" outlineLevel="0" collapsed="false">
      <c r="R554" s="6" t="str">
        <f aca="false">IF($C554&gt;0,VLOOKUP($C554,codes!$D$18:$E$40,2),"")</f>
        <v/>
      </c>
      <c r="S554" s="6" t="str">
        <f aca="false">IF($C554&gt;0,VLOOKUP($C554,codes!$D$18:$F$40,3),"")</f>
        <v/>
      </c>
      <c r="T554" s="6" t="str">
        <f aca="false">IF($D554&gt;0,VLOOKUP($D554,codes!$A$29:$B$31,2),"")</f>
        <v/>
      </c>
    </row>
    <row r="555" customFormat="false" ht="15.1" hidden="false" customHeight="true" outlineLevel="0" collapsed="false">
      <c r="R555" s="6" t="str">
        <f aca="false">IF($C555&gt;0,VLOOKUP($C555,codes!$D$18:$E$40,2),"")</f>
        <v/>
      </c>
      <c r="S555" s="6" t="str">
        <f aca="false">IF($C555&gt;0,VLOOKUP($C555,codes!$D$18:$F$40,3),"")</f>
        <v/>
      </c>
      <c r="T555" s="6" t="str">
        <f aca="false">IF($D555&gt;0,VLOOKUP($D555,codes!$A$29:$B$31,2),"")</f>
        <v/>
      </c>
    </row>
    <row r="556" customFormat="false" ht="15.1" hidden="false" customHeight="true" outlineLevel="0" collapsed="false">
      <c r="R556" s="6" t="str">
        <f aca="false">IF($C556&gt;0,VLOOKUP($C556,codes!$D$18:$E$40,2),"")</f>
        <v/>
      </c>
      <c r="S556" s="6" t="str">
        <f aca="false">IF($C556&gt;0,VLOOKUP($C556,codes!$D$18:$F$40,3),"")</f>
        <v/>
      </c>
      <c r="T556" s="6" t="str">
        <f aca="false">IF($D556&gt;0,VLOOKUP($D556,codes!$A$29:$B$31,2),"")</f>
        <v/>
      </c>
    </row>
    <row r="557" customFormat="false" ht="15.1" hidden="false" customHeight="true" outlineLevel="0" collapsed="false">
      <c r="R557" s="6" t="str">
        <f aca="false">IF($C557&gt;0,VLOOKUP($C557,codes!$D$18:$E$40,2),"")</f>
        <v/>
      </c>
      <c r="S557" s="6" t="str">
        <f aca="false">IF($C557&gt;0,VLOOKUP($C557,codes!$D$18:$F$40,3),"")</f>
        <v/>
      </c>
      <c r="T557" s="6" t="str">
        <f aca="false">IF($D557&gt;0,VLOOKUP($D557,codes!$A$29:$B$31,2),"")</f>
        <v/>
      </c>
    </row>
    <row r="558" customFormat="false" ht="15.1" hidden="false" customHeight="true" outlineLevel="0" collapsed="false">
      <c r="R558" s="6" t="str">
        <f aca="false">IF($C558&gt;0,VLOOKUP($C558,codes!$D$18:$E$40,2),"")</f>
        <v/>
      </c>
      <c r="S558" s="6" t="str">
        <f aca="false">IF($C558&gt;0,VLOOKUP($C558,codes!$D$18:$F$40,3),"")</f>
        <v/>
      </c>
      <c r="T558" s="6" t="str">
        <f aca="false">IF($D558&gt;0,VLOOKUP($D558,codes!$A$29:$B$31,2),"")</f>
        <v/>
      </c>
    </row>
    <row r="559" customFormat="false" ht="15.1" hidden="false" customHeight="true" outlineLevel="0" collapsed="false">
      <c r="R559" s="6" t="str">
        <f aca="false">IF($C559&gt;0,VLOOKUP($C559,codes!$D$18:$E$40,2),"")</f>
        <v/>
      </c>
      <c r="S559" s="6" t="str">
        <f aca="false">IF($C559&gt;0,VLOOKUP($C559,codes!$D$18:$F$40,3),"")</f>
        <v/>
      </c>
      <c r="T559" s="6" t="str">
        <f aca="false">IF($D559&gt;0,VLOOKUP($D559,codes!$A$29:$B$31,2),"")</f>
        <v/>
      </c>
    </row>
    <row r="560" customFormat="false" ht="15.1" hidden="false" customHeight="true" outlineLevel="0" collapsed="false">
      <c r="R560" s="6" t="str">
        <f aca="false">IF($C560&gt;0,VLOOKUP($C560,codes!$D$18:$E$40,2),"")</f>
        <v/>
      </c>
      <c r="S560" s="6" t="str">
        <f aca="false">IF($C560&gt;0,VLOOKUP($C560,codes!$D$18:$F$40,3),"")</f>
        <v/>
      </c>
      <c r="T560" s="6" t="str">
        <f aca="false">IF($D560&gt;0,VLOOKUP($D560,codes!$A$29:$B$31,2),"")</f>
        <v/>
      </c>
    </row>
    <row r="561" customFormat="false" ht="15.1" hidden="false" customHeight="true" outlineLevel="0" collapsed="false">
      <c r="R561" s="6" t="str">
        <f aca="false">IF($C561&gt;0,VLOOKUP($C561,codes!$D$18:$E$40,2),"")</f>
        <v/>
      </c>
      <c r="S561" s="6" t="str">
        <f aca="false">IF($C561&gt;0,VLOOKUP($C561,codes!$D$18:$F$40,3),"")</f>
        <v/>
      </c>
      <c r="T561" s="6" t="str">
        <f aca="false">IF($D561&gt;0,VLOOKUP($D561,codes!$A$29:$B$31,2),"")</f>
        <v/>
      </c>
    </row>
    <row r="562" customFormat="false" ht="15.1" hidden="false" customHeight="true" outlineLevel="0" collapsed="false">
      <c r="R562" s="6" t="str">
        <f aca="false">IF($C562&gt;0,VLOOKUP($C562,codes!$D$18:$E$40,2),"")</f>
        <v/>
      </c>
      <c r="S562" s="6" t="str">
        <f aca="false">IF($C562&gt;0,VLOOKUP($C562,codes!$D$18:$F$40,3),"")</f>
        <v/>
      </c>
      <c r="T562" s="6" t="str">
        <f aca="false">IF($D562&gt;0,VLOOKUP($D562,codes!$A$29:$B$31,2),"")</f>
        <v/>
      </c>
    </row>
    <row r="563" customFormat="false" ht="15.1" hidden="false" customHeight="true" outlineLevel="0" collapsed="false">
      <c r="R563" s="6" t="str">
        <f aca="false">IF($C563&gt;0,VLOOKUP($C563,codes!$D$18:$E$40,2),"")</f>
        <v/>
      </c>
      <c r="S563" s="6" t="str">
        <f aca="false">IF($C563&gt;0,VLOOKUP($C563,codes!$D$18:$F$40,3),"")</f>
        <v/>
      </c>
      <c r="T563" s="6" t="str">
        <f aca="false">IF($D563&gt;0,VLOOKUP($D563,codes!$A$29:$B$31,2),"")</f>
        <v/>
      </c>
    </row>
    <row r="564" customFormat="false" ht="15.1" hidden="false" customHeight="true" outlineLevel="0" collapsed="false">
      <c r="R564" s="6" t="str">
        <f aca="false">IF($C564&gt;0,VLOOKUP($C564,codes!$D$18:$E$40,2),"")</f>
        <v/>
      </c>
      <c r="S564" s="6" t="str">
        <f aca="false">IF($C564&gt;0,VLOOKUP($C564,codes!$D$18:$F$40,3),"")</f>
        <v/>
      </c>
      <c r="T564" s="6" t="str">
        <f aca="false">IF($D564&gt;0,VLOOKUP($D564,codes!$A$29:$B$31,2),"")</f>
        <v/>
      </c>
    </row>
    <row r="565" customFormat="false" ht="15.1" hidden="false" customHeight="true" outlineLevel="0" collapsed="false">
      <c r="R565" s="6" t="str">
        <f aca="false">IF($C565&gt;0,VLOOKUP($C565,codes!$D$18:$E$40,2),"")</f>
        <v/>
      </c>
      <c r="S565" s="6" t="str">
        <f aca="false">IF($C565&gt;0,VLOOKUP($C565,codes!$D$18:$F$40,3),"")</f>
        <v/>
      </c>
      <c r="T565" s="6" t="str">
        <f aca="false">IF($D565&gt;0,VLOOKUP($D565,codes!$A$29:$B$31,2),"")</f>
        <v/>
      </c>
    </row>
    <row r="566" customFormat="false" ht="15.1" hidden="false" customHeight="true" outlineLevel="0" collapsed="false">
      <c r="R566" s="6" t="str">
        <f aca="false">IF($C566&gt;0,VLOOKUP($C566,codes!$D$18:$E$40,2),"")</f>
        <v/>
      </c>
      <c r="S566" s="6" t="str">
        <f aca="false">IF($C566&gt;0,VLOOKUP($C566,codes!$D$18:$F$40,3),"")</f>
        <v/>
      </c>
      <c r="T566" s="6" t="str">
        <f aca="false">IF($D566&gt;0,VLOOKUP($D566,codes!$A$29:$B$31,2),"")</f>
        <v/>
      </c>
    </row>
    <row r="567" customFormat="false" ht="15.1" hidden="false" customHeight="true" outlineLevel="0" collapsed="false">
      <c r="R567" s="6" t="str">
        <f aca="false">IF($C567&gt;0,VLOOKUP($C567,codes!$D$18:$E$40,2),"")</f>
        <v/>
      </c>
      <c r="S567" s="6" t="str">
        <f aca="false">IF($C567&gt;0,VLOOKUP($C567,codes!$D$18:$F$40,3),"")</f>
        <v/>
      </c>
      <c r="T567" s="6" t="str">
        <f aca="false">IF($D567&gt;0,VLOOKUP($D567,codes!$A$29:$B$31,2),"")</f>
        <v/>
      </c>
    </row>
    <row r="568" customFormat="false" ht="15.1" hidden="false" customHeight="true" outlineLevel="0" collapsed="false">
      <c r="R568" s="6" t="str">
        <f aca="false">IF($C568&gt;0,VLOOKUP($C568,codes!$D$18:$E$40,2),"")</f>
        <v/>
      </c>
      <c r="S568" s="6" t="str">
        <f aca="false">IF($C568&gt;0,VLOOKUP($C568,codes!$D$18:$F$40,3),"")</f>
        <v/>
      </c>
      <c r="T568" s="6" t="str">
        <f aca="false">IF($D568&gt;0,VLOOKUP($D568,codes!$A$29:$B$31,2),"")</f>
        <v/>
      </c>
    </row>
    <row r="569" customFormat="false" ht="15.1" hidden="false" customHeight="true" outlineLevel="0" collapsed="false">
      <c r="R569" s="6" t="str">
        <f aca="false">IF($C569&gt;0,VLOOKUP($C569,codes!$D$18:$E$40,2),"")</f>
        <v/>
      </c>
      <c r="S569" s="6" t="str">
        <f aca="false">IF($C569&gt;0,VLOOKUP($C569,codes!$D$18:$F$40,3),"")</f>
        <v/>
      </c>
      <c r="T569" s="6" t="str">
        <f aca="false">IF($D569&gt;0,VLOOKUP($D569,codes!$A$29:$B$31,2),"")</f>
        <v/>
      </c>
    </row>
    <row r="570" customFormat="false" ht="15.1" hidden="false" customHeight="true" outlineLevel="0" collapsed="false">
      <c r="R570" s="6" t="str">
        <f aca="false">IF($C570&gt;0,VLOOKUP($C570,codes!$D$18:$E$40,2),"")</f>
        <v/>
      </c>
      <c r="S570" s="6" t="str">
        <f aca="false">IF($C570&gt;0,VLOOKUP($C570,codes!$D$18:$F$40,3),"")</f>
        <v/>
      </c>
      <c r="T570" s="6" t="str">
        <f aca="false">IF($D570&gt;0,VLOOKUP($D570,codes!$A$29:$B$31,2),"")</f>
        <v/>
      </c>
    </row>
    <row r="571" customFormat="false" ht="15.1" hidden="false" customHeight="true" outlineLevel="0" collapsed="false">
      <c r="R571" s="6" t="str">
        <f aca="false">IF($C571&gt;0,VLOOKUP($C571,codes!$D$18:$E$40,2),"")</f>
        <v/>
      </c>
      <c r="S571" s="6" t="str">
        <f aca="false">IF($C571&gt;0,VLOOKUP($C571,codes!$D$18:$F$40,3),"")</f>
        <v/>
      </c>
      <c r="T571" s="6" t="str">
        <f aca="false">IF($D571&gt;0,VLOOKUP($D571,codes!$A$29:$B$31,2),"")</f>
        <v/>
      </c>
    </row>
    <row r="572" customFormat="false" ht="15.1" hidden="false" customHeight="true" outlineLevel="0" collapsed="false">
      <c r="R572" s="6" t="str">
        <f aca="false">IF($C572&gt;0,VLOOKUP($C572,codes!$D$18:$E$40,2),"")</f>
        <v/>
      </c>
      <c r="S572" s="6" t="str">
        <f aca="false">IF($C572&gt;0,VLOOKUP($C572,codes!$D$18:$F$40,3),"")</f>
        <v/>
      </c>
      <c r="T572" s="6" t="str">
        <f aca="false">IF($D572&gt;0,VLOOKUP($D572,codes!$A$29:$B$31,2),"")</f>
        <v/>
      </c>
    </row>
    <row r="573" customFormat="false" ht="15.1" hidden="false" customHeight="true" outlineLevel="0" collapsed="false">
      <c r="R573" s="6" t="str">
        <f aca="false">IF($C573&gt;0,VLOOKUP($C573,codes!$D$18:$E$40,2),"")</f>
        <v/>
      </c>
      <c r="S573" s="6" t="str">
        <f aca="false">IF($C573&gt;0,VLOOKUP($C573,codes!$D$18:$F$40,3),"")</f>
        <v/>
      </c>
      <c r="T573" s="6" t="str">
        <f aca="false">IF($D573&gt;0,VLOOKUP($D573,codes!$A$29:$B$31,2),"")</f>
        <v/>
      </c>
    </row>
    <row r="574" customFormat="false" ht="15.1" hidden="false" customHeight="true" outlineLevel="0" collapsed="false">
      <c r="R574" s="6" t="str">
        <f aca="false">IF($C574&gt;0,VLOOKUP($C574,codes!$D$18:$E$40,2),"")</f>
        <v/>
      </c>
      <c r="S574" s="6" t="str">
        <f aca="false">IF($C574&gt;0,VLOOKUP($C574,codes!$D$18:$F$40,3),"")</f>
        <v/>
      </c>
      <c r="T574" s="6" t="str">
        <f aca="false">IF($D574&gt;0,VLOOKUP($D574,codes!$A$29:$B$31,2),"")</f>
        <v/>
      </c>
    </row>
    <row r="575" customFormat="false" ht="15.1" hidden="false" customHeight="true" outlineLevel="0" collapsed="false">
      <c r="R575" s="6" t="str">
        <f aca="false">IF($C575&gt;0,VLOOKUP($C575,codes!$D$18:$E$40,2),"")</f>
        <v/>
      </c>
      <c r="S575" s="6" t="str">
        <f aca="false">IF($C575&gt;0,VLOOKUP($C575,codes!$D$18:$F$40,3),"")</f>
        <v/>
      </c>
      <c r="T575" s="6" t="str">
        <f aca="false">IF($D575&gt;0,VLOOKUP($D575,codes!$A$29:$B$31,2),"")</f>
        <v/>
      </c>
    </row>
    <row r="576" customFormat="false" ht="15.1" hidden="false" customHeight="true" outlineLevel="0" collapsed="false">
      <c r="R576" s="6" t="str">
        <f aca="false">IF($C576&gt;0,VLOOKUP($C576,codes!$D$18:$E$40,2),"")</f>
        <v/>
      </c>
      <c r="S576" s="6" t="str">
        <f aca="false">IF($C576&gt;0,VLOOKUP($C576,codes!$D$18:$F$40,3),"")</f>
        <v/>
      </c>
      <c r="T576" s="6" t="str">
        <f aca="false">IF($D576&gt;0,VLOOKUP($D576,codes!$A$29:$B$31,2),"")</f>
        <v/>
      </c>
    </row>
    <row r="577" customFormat="false" ht="15.1" hidden="false" customHeight="true" outlineLevel="0" collapsed="false">
      <c r="R577" s="6" t="str">
        <f aca="false">IF($C577&gt;0,VLOOKUP($C577,codes!$D$18:$E$40,2),"")</f>
        <v/>
      </c>
      <c r="S577" s="6" t="str">
        <f aca="false">IF($C577&gt;0,VLOOKUP($C577,codes!$D$18:$F$40,3),"")</f>
        <v/>
      </c>
      <c r="T577" s="6" t="str">
        <f aca="false">IF($D577&gt;0,VLOOKUP($D577,codes!$A$29:$B$31,2),"")</f>
        <v/>
      </c>
    </row>
    <row r="578" customFormat="false" ht="15.1" hidden="false" customHeight="true" outlineLevel="0" collapsed="false">
      <c r="R578" s="6" t="str">
        <f aca="false">IF($C578&gt;0,VLOOKUP($C578,codes!$D$18:$E$40,2),"")</f>
        <v/>
      </c>
      <c r="S578" s="6" t="str">
        <f aca="false">IF($C578&gt;0,VLOOKUP($C578,codes!$D$18:$F$40,3),"")</f>
        <v/>
      </c>
      <c r="T578" s="6" t="str">
        <f aca="false">IF($D578&gt;0,VLOOKUP($D578,codes!$A$29:$B$31,2),"")</f>
        <v/>
      </c>
    </row>
    <row r="579" customFormat="false" ht="15.1" hidden="false" customHeight="true" outlineLevel="0" collapsed="false">
      <c r="R579" s="6" t="str">
        <f aca="false">IF($C579&gt;0,VLOOKUP($C579,codes!$D$18:$E$40,2),"")</f>
        <v/>
      </c>
      <c r="S579" s="6" t="str">
        <f aca="false">IF($C579&gt;0,VLOOKUP($C579,codes!$D$18:$F$40,3),"")</f>
        <v/>
      </c>
      <c r="T579" s="6" t="str">
        <f aca="false">IF($D579&gt;0,VLOOKUP($D579,codes!$A$29:$B$31,2),"")</f>
        <v/>
      </c>
    </row>
    <row r="580" customFormat="false" ht="15.1" hidden="false" customHeight="true" outlineLevel="0" collapsed="false">
      <c r="R580" s="6" t="str">
        <f aca="false">IF($C580&gt;0,VLOOKUP($C580,codes!$D$18:$E$40,2),"")</f>
        <v/>
      </c>
      <c r="S580" s="6" t="str">
        <f aca="false">IF($C580&gt;0,VLOOKUP($C580,codes!$D$18:$F$40,3),"")</f>
        <v/>
      </c>
      <c r="T580" s="6" t="str">
        <f aca="false">IF($D580&gt;0,VLOOKUP($D580,codes!$A$29:$B$31,2),"")</f>
        <v/>
      </c>
    </row>
    <row r="581" customFormat="false" ht="15.1" hidden="false" customHeight="true" outlineLevel="0" collapsed="false">
      <c r="R581" s="6" t="str">
        <f aca="false">IF($C581&gt;0,VLOOKUP($C581,codes!$D$18:$E$40,2),"")</f>
        <v/>
      </c>
      <c r="S581" s="6" t="str">
        <f aca="false">IF($C581&gt;0,VLOOKUP($C581,codes!$D$18:$F$40,3),"")</f>
        <v/>
      </c>
      <c r="T581" s="6" t="str">
        <f aca="false">IF($D581&gt;0,VLOOKUP($D581,codes!$A$29:$B$31,2),"")</f>
        <v/>
      </c>
    </row>
    <row r="582" customFormat="false" ht="15.1" hidden="false" customHeight="true" outlineLevel="0" collapsed="false">
      <c r="R582" s="6" t="str">
        <f aca="false">IF($C582&gt;0,VLOOKUP($C582,codes!$D$18:$E$40,2),"")</f>
        <v/>
      </c>
      <c r="S582" s="6" t="str">
        <f aca="false">IF($C582&gt;0,VLOOKUP($C582,codes!$D$18:$F$40,3),"")</f>
        <v/>
      </c>
      <c r="T582" s="6" t="str">
        <f aca="false">IF($D582&gt;0,VLOOKUP($D582,codes!$A$29:$B$31,2),"")</f>
        <v/>
      </c>
    </row>
    <row r="583" customFormat="false" ht="15.1" hidden="false" customHeight="true" outlineLevel="0" collapsed="false">
      <c r="R583" s="6" t="str">
        <f aca="false">IF($C583&gt;0,VLOOKUP($C583,codes!$D$18:$E$40,2),"")</f>
        <v/>
      </c>
      <c r="S583" s="6" t="str">
        <f aca="false">IF($C583&gt;0,VLOOKUP($C583,codes!$D$18:$F$40,3),"")</f>
        <v/>
      </c>
      <c r="T583" s="6" t="str">
        <f aca="false">IF($D583&gt;0,VLOOKUP($D583,codes!$A$29:$B$31,2),"")</f>
        <v/>
      </c>
    </row>
    <row r="584" customFormat="false" ht="15.1" hidden="false" customHeight="true" outlineLevel="0" collapsed="false">
      <c r="R584" s="6" t="str">
        <f aca="false">IF($C584&gt;0,VLOOKUP($C584,codes!$D$18:$E$40,2),"")</f>
        <v/>
      </c>
      <c r="S584" s="6" t="str">
        <f aca="false">IF($C584&gt;0,VLOOKUP($C584,codes!$D$18:$F$40,3),"")</f>
        <v/>
      </c>
      <c r="T584" s="6" t="str">
        <f aca="false">IF($D584&gt;0,VLOOKUP($D584,codes!$A$29:$B$31,2),"")</f>
        <v/>
      </c>
    </row>
    <row r="585" customFormat="false" ht="15.1" hidden="false" customHeight="true" outlineLevel="0" collapsed="false">
      <c r="R585" s="6" t="str">
        <f aca="false">IF($C585&gt;0,VLOOKUP($C585,codes!$D$18:$E$40,2),"")</f>
        <v/>
      </c>
      <c r="S585" s="6" t="str">
        <f aca="false">IF($C585&gt;0,VLOOKUP($C585,codes!$D$18:$F$40,3),"")</f>
        <v/>
      </c>
      <c r="T585" s="6" t="str">
        <f aca="false">IF($D585&gt;0,VLOOKUP($D585,codes!$A$29:$B$31,2),"")</f>
        <v/>
      </c>
    </row>
    <row r="586" customFormat="false" ht="15.1" hidden="false" customHeight="true" outlineLevel="0" collapsed="false">
      <c r="R586" s="6" t="str">
        <f aca="false">IF($C586&gt;0,VLOOKUP($C586,codes!$D$18:$E$40,2),"")</f>
        <v/>
      </c>
      <c r="S586" s="6" t="str">
        <f aca="false">IF($C586&gt;0,VLOOKUP($C586,codes!$D$18:$F$40,3),"")</f>
        <v/>
      </c>
      <c r="T586" s="6" t="str">
        <f aca="false">IF($D586&gt;0,VLOOKUP($D586,codes!$A$29:$B$31,2),"")</f>
        <v/>
      </c>
    </row>
    <row r="587" customFormat="false" ht="15.1" hidden="false" customHeight="true" outlineLevel="0" collapsed="false">
      <c r="R587" s="6" t="str">
        <f aca="false">IF($C587&gt;0,VLOOKUP($C587,codes!$D$18:$E$40,2),"")</f>
        <v/>
      </c>
      <c r="S587" s="6" t="str">
        <f aca="false">IF($C587&gt;0,VLOOKUP($C587,codes!$D$18:$F$40,3),"")</f>
        <v/>
      </c>
      <c r="T587" s="6" t="str">
        <f aca="false">IF($D587&gt;0,VLOOKUP($D587,codes!$A$29:$B$31,2),"")</f>
        <v/>
      </c>
    </row>
    <row r="588" customFormat="false" ht="15.1" hidden="false" customHeight="true" outlineLevel="0" collapsed="false">
      <c r="R588" s="6" t="str">
        <f aca="false">IF($C588&gt;0,VLOOKUP($C588,codes!$D$18:$E$40,2),"")</f>
        <v/>
      </c>
      <c r="S588" s="6" t="str">
        <f aca="false">IF($C588&gt;0,VLOOKUP($C588,codes!$D$18:$F$40,3),"")</f>
        <v/>
      </c>
      <c r="T588" s="6" t="str">
        <f aca="false">IF($D588&gt;0,VLOOKUP($D588,codes!$A$29:$B$31,2),"")</f>
        <v/>
      </c>
    </row>
    <row r="589" customFormat="false" ht="15.1" hidden="false" customHeight="true" outlineLevel="0" collapsed="false">
      <c r="R589" s="6" t="str">
        <f aca="false">IF($C589&gt;0,VLOOKUP($C589,codes!$D$18:$E$40,2),"")</f>
        <v/>
      </c>
      <c r="S589" s="6" t="str">
        <f aca="false">IF($C589&gt;0,VLOOKUP($C589,codes!$D$18:$F$40,3),"")</f>
        <v/>
      </c>
      <c r="T589" s="6" t="str">
        <f aca="false">IF($D589&gt;0,VLOOKUP($D589,codes!$A$29:$B$31,2),"")</f>
        <v/>
      </c>
    </row>
    <row r="590" customFormat="false" ht="15.1" hidden="false" customHeight="true" outlineLevel="0" collapsed="false">
      <c r="R590" s="6" t="str">
        <f aca="false">IF($C590&gt;0,VLOOKUP($C590,codes!$D$18:$E$40,2),"")</f>
        <v/>
      </c>
      <c r="S590" s="6" t="str">
        <f aca="false">IF($C590&gt;0,VLOOKUP($C590,codes!$D$18:$F$40,3),"")</f>
        <v/>
      </c>
      <c r="T590" s="6" t="str">
        <f aca="false">IF($D590&gt;0,VLOOKUP($D590,codes!$A$29:$B$31,2),"")</f>
        <v/>
      </c>
    </row>
    <row r="591" customFormat="false" ht="15.1" hidden="false" customHeight="true" outlineLevel="0" collapsed="false">
      <c r="R591" s="6" t="str">
        <f aca="false">IF($C591&gt;0,VLOOKUP($C591,codes!$D$18:$E$40,2),"")</f>
        <v/>
      </c>
      <c r="S591" s="6" t="str">
        <f aca="false">IF($C591&gt;0,VLOOKUP($C591,codes!$D$18:$F$40,3),"")</f>
        <v/>
      </c>
      <c r="T591" s="6" t="str">
        <f aca="false">IF($D591&gt;0,VLOOKUP($D591,codes!$A$29:$B$31,2),"")</f>
        <v/>
      </c>
    </row>
    <row r="592" customFormat="false" ht="15.1" hidden="false" customHeight="true" outlineLevel="0" collapsed="false">
      <c r="R592" s="6" t="str">
        <f aca="false">IF($C592&gt;0,VLOOKUP($C592,codes!$D$18:$E$40,2),"")</f>
        <v/>
      </c>
      <c r="S592" s="6" t="str">
        <f aca="false">IF($C592&gt;0,VLOOKUP($C592,codes!$D$18:$F$40,3),"")</f>
        <v/>
      </c>
      <c r="T592" s="6" t="str">
        <f aca="false">IF($D592&gt;0,VLOOKUP($D592,codes!$A$29:$B$31,2),"")</f>
        <v/>
      </c>
    </row>
    <row r="593" customFormat="false" ht="15.1" hidden="false" customHeight="true" outlineLevel="0" collapsed="false">
      <c r="R593" s="6" t="str">
        <f aca="false">IF($C593&gt;0,VLOOKUP($C593,codes!$D$18:$E$40,2),"")</f>
        <v/>
      </c>
      <c r="S593" s="6" t="str">
        <f aca="false">IF($C593&gt;0,VLOOKUP($C593,codes!$D$18:$F$40,3),"")</f>
        <v/>
      </c>
      <c r="T593" s="6" t="str">
        <f aca="false">IF($D593&gt;0,VLOOKUP($D593,codes!$A$29:$B$31,2),"")</f>
        <v/>
      </c>
    </row>
    <row r="594" customFormat="false" ht="15.1" hidden="false" customHeight="true" outlineLevel="0" collapsed="false">
      <c r="R594" s="6" t="str">
        <f aca="false">IF($C594&gt;0,VLOOKUP($C594,codes!$D$18:$E$40,2),"")</f>
        <v/>
      </c>
      <c r="S594" s="6" t="str">
        <f aca="false">IF($C594&gt;0,VLOOKUP($C594,codes!$D$18:$F$40,3),"")</f>
        <v/>
      </c>
      <c r="T594" s="6" t="str">
        <f aca="false">IF($D594&gt;0,VLOOKUP($D594,codes!$A$29:$B$31,2),"")</f>
        <v/>
      </c>
    </row>
    <row r="595" customFormat="false" ht="15.1" hidden="false" customHeight="true" outlineLevel="0" collapsed="false">
      <c r="R595" s="6" t="str">
        <f aca="false">IF($C595&gt;0,VLOOKUP($C595,codes!$D$18:$E$40,2),"")</f>
        <v/>
      </c>
      <c r="S595" s="6" t="str">
        <f aca="false">IF($C595&gt;0,VLOOKUP($C595,codes!$D$18:$F$40,3),"")</f>
        <v/>
      </c>
      <c r="T595" s="6" t="str">
        <f aca="false">IF($D595&gt;0,VLOOKUP($D595,codes!$A$29:$B$31,2),"")</f>
        <v/>
      </c>
    </row>
    <row r="596" customFormat="false" ht="15.1" hidden="false" customHeight="true" outlineLevel="0" collapsed="false">
      <c r="R596" s="6" t="str">
        <f aca="false">IF($C596&gt;0,VLOOKUP($C596,codes!$D$18:$E$40,2),"")</f>
        <v/>
      </c>
      <c r="S596" s="6" t="str">
        <f aca="false">IF($C596&gt;0,VLOOKUP($C596,codes!$D$18:$F$40,3),"")</f>
        <v/>
      </c>
      <c r="T596" s="6" t="str">
        <f aca="false">IF($D596&gt;0,VLOOKUP($D596,codes!$A$29:$B$31,2),"")</f>
        <v/>
      </c>
    </row>
    <row r="597" customFormat="false" ht="15.1" hidden="false" customHeight="true" outlineLevel="0" collapsed="false">
      <c r="R597" s="6" t="str">
        <f aca="false">IF($C597&gt;0,VLOOKUP($C597,codes!$D$18:$E$40,2),"")</f>
        <v/>
      </c>
      <c r="S597" s="6" t="str">
        <f aca="false">IF($C597&gt;0,VLOOKUP($C597,codes!$D$18:$F$40,3),"")</f>
        <v/>
      </c>
      <c r="T597" s="6" t="str">
        <f aca="false">IF($D597&gt;0,VLOOKUP($D597,codes!$A$29:$B$31,2),"")</f>
        <v/>
      </c>
    </row>
    <row r="598" customFormat="false" ht="15.1" hidden="false" customHeight="true" outlineLevel="0" collapsed="false">
      <c r="R598" s="6" t="str">
        <f aca="false">IF($C598&gt;0,VLOOKUP($C598,codes!$D$18:$E$40,2),"")</f>
        <v/>
      </c>
      <c r="S598" s="6" t="str">
        <f aca="false">IF($C598&gt;0,VLOOKUP($C598,codes!$D$18:$F$40,3),"")</f>
        <v/>
      </c>
      <c r="T598" s="6" t="str">
        <f aca="false">IF($D598&gt;0,VLOOKUP($D598,codes!$A$29:$B$31,2),"")</f>
        <v/>
      </c>
    </row>
    <row r="599" customFormat="false" ht="15.1" hidden="false" customHeight="true" outlineLevel="0" collapsed="false">
      <c r="R599" s="6" t="str">
        <f aca="false">IF($C599&gt;0,VLOOKUP($C599,codes!$D$18:$E$40,2),"")</f>
        <v/>
      </c>
      <c r="S599" s="6" t="str">
        <f aca="false">IF($C599&gt;0,VLOOKUP($C599,codes!$D$18:$F$40,3),"")</f>
        <v/>
      </c>
      <c r="T599" s="6" t="str">
        <f aca="false">IF($D599&gt;0,VLOOKUP($D599,codes!$A$29:$B$31,2),"")</f>
        <v/>
      </c>
    </row>
    <row r="600" customFormat="false" ht="15.1" hidden="false" customHeight="true" outlineLevel="0" collapsed="false">
      <c r="R600" s="6" t="str">
        <f aca="false">IF($C600&gt;0,VLOOKUP($C600,codes!$D$18:$E$40,2),"")</f>
        <v/>
      </c>
      <c r="S600" s="6" t="str">
        <f aca="false">IF($C600&gt;0,VLOOKUP($C600,codes!$D$18:$F$40,3),"")</f>
        <v/>
      </c>
      <c r="T600" s="6" t="str">
        <f aca="false">IF($D600&gt;0,VLOOKUP($D600,codes!$A$29:$B$31,2),"")</f>
        <v/>
      </c>
    </row>
    <row r="601" customFormat="false" ht="15.1" hidden="false" customHeight="true" outlineLevel="0" collapsed="false">
      <c r="R601" s="6" t="str">
        <f aca="false">IF($C601&gt;0,VLOOKUP($C601,codes!$D$18:$E$40,2),"")</f>
        <v/>
      </c>
      <c r="S601" s="6" t="str">
        <f aca="false">IF($C601&gt;0,VLOOKUP($C601,codes!$D$18:$F$40,3),"")</f>
        <v/>
      </c>
      <c r="T601" s="6" t="str">
        <f aca="false">IF($D601&gt;0,VLOOKUP($D601,codes!$A$29:$B$31,2),"")</f>
        <v/>
      </c>
    </row>
    <row r="602" customFormat="false" ht="15.1" hidden="false" customHeight="true" outlineLevel="0" collapsed="false">
      <c r="R602" s="6" t="str">
        <f aca="false">IF($C602&gt;0,VLOOKUP($C602,codes!$D$18:$E$40,2),"")</f>
        <v/>
      </c>
      <c r="S602" s="6" t="str">
        <f aca="false">IF($C602&gt;0,VLOOKUP($C602,codes!$D$18:$F$40,3),"")</f>
        <v/>
      </c>
      <c r="T602" s="6" t="str">
        <f aca="false">IF($D602&gt;0,VLOOKUP($D602,codes!$A$29:$B$31,2),"")</f>
        <v/>
      </c>
    </row>
    <row r="603" customFormat="false" ht="15.1" hidden="false" customHeight="true" outlineLevel="0" collapsed="false">
      <c r="R603" s="6" t="str">
        <f aca="false">IF($C603&gt;0,VLOOKUP($C603,codes!$D$18:$E$40,2),"")</f>
        <v/>
      </c>
      <c r="S603" s="6" t="str">
        <f aca="false">IF($C603&gt;0,VLOOKUP($C603,codes!$D$18:$F$40,3),"")</f>
        <v/>
      </c>
      <c r="T603" s="6" t="str">
        <f aca="false">IF($D603&gt;0,VLOOKUP($D603,codes!$A$29:$B$31,2),"")</f>
        <v/>
      </c>
    </row>
    <row r="604" customFormat="false" ht="15.1" hidden="false" customHeight="true" outlineLevel="0" collapsed="false">
      <c r="R604" s="6" t="str">
        <f aca="false">IF($C604&gt;0,VLOOKUP($C604,codes!$D$18:$E$40,2),"")</f>
        <v/>
      </c>
      <c r="S604" s="6" t="str">
        <f aca="false">IF($C604&gt;0,VLOOKUP($C604,codes!$D$18:$F$40,3),"")</f>
        <v/>
      </c>
      <c r="T604" s="6" t="str">
        <f aca="false">IF($D604&gt;0,VLOOKUP($D604,codes!$A$29:$B$31,2),"")</f>
        <v/>
      </c>
    </row>
    <row r="605" customFormat="false" ht="15.1" hidden="false" customHeight="true" outlineLevel="0" collapsed="false">
      <c r="R605" s="6" t="str">
        <f aca="false">IF($C605&gt;0,VLOOKUP($C605,codes!$D$18:$E$40,2),"")</f>
        <v/>
      </c>
      <c r="S605" s="6" t="str">
        <f aca="false">IF($C605&gt;0,VLOOKUP($C605,codes!$D$18:$F$40,3),"")</f>
        <v/>
      </c>
      <c r="T605" s="6" t="str">
        <f aca="false">IF($D605&gt;0,VLOOKUP($D605,codes!$A$29:$B$31,2),"")</f>
        <v/>
      </c>
    </row>
    <row r="606" customFormat="false" ht="15.1" hidden="false" customHeight="true" outlineLevel="0" collapsed="false">
      <c r="R606" s="6" t="str">
        <f aca="false">IF($C606&gt;0,VLOOKUP($C606,codes!$D$18:$E$40,2),"")</f>
        <v/>
      </c>
      <c r="S606" s="6" t="str">
        <f aca="false">IF($C606&gt;0,VLOOKUP($C606,codes!$D$18:$F$40,3),"")</f>
        <v/>
      </c>
      <c r="T606" s="6" t="str">
        <f aca="false">IF($D606&gt;0,VLOOKUP($D606,codes!$A$29:$B$31,2),"")</f>
        <v/>
      </c>
    </row>
    <row r="607" customFormat="false" ht="15.1" hidden="false" customHeight="true" outlineLevel="0" collapsed="false">
      <c r="R607" s="6" t="str">
        <f aca="false">IF($C607&gt;0,VLOOKUP($C607,codes!$D$18:$E$40,2),"")</f>
        <v/>
      </c>
      <c r="S607" s="6" t="str">
        <f aca="false">IF($C607&gt;0,VLOOKUP($C607,codes!$D$18:$F$40,3),"")</f>
        <v/>
      </c>
      <c r="T607" s="6" t="str">
        <f aca="false">IF($D607&gt;0,VLOOKUP($D607,codes!$A$29:$B$31,2),"")</f>
        <v/>
      </c>
    </row>
    <row r="608" customFormat="false" ht="15.1" hidden="false" customHeight="true" outlineLevel="0" collapsed="false">
      <c r="R608" s="6" t="str">
        <f aca="false">IF($C608&gt;0,VLOOKUP($C608,codes!$D$18:$E$40,2),"")</f>
        <v/>
      </c>
      <c r="S608" s="6" t="str">
        <f aca="false">IF($C608&gt;0,VLOOKUP($C608,codes!$D$18:$F$40,3),"")</f>
        <v/>
      </c>
      <c r="T608" s="6" t="str">
        <f aca="false">IF($D608&gt;0,VLOOKUP($D608,codes!$A$29:$B$31,2),"")</f>
        <v/>
      </c>
    </row>
    <row r="609" customFormat="false" ht="15.1" hidden="false" customHeight="true" outlineLevel="0" collapsed="false">
      <c r="R609" s="6" t="str">
        <f aca="false">IF($C609&gt;0,VLOOKUP($C609,codes!$D$18:$E$40,2),"")</f>
        <v/>
      </c>
      <c r="S609" s="6" t="str">
        <f aca="false">IF($C609&gt;0,VLOOKUP($C609,codes!$D$18:$F$40,3),"")</f>
        <v/>
      </c>
      <c r="T609" s="6" t="str">
        <f aca="false">IF($D609&gt;0,VLOOKUP($D609,codes!$A$29:$B$31,2),"")</f>
        <v/>
      </c>
    </row>
    <row r="610" customFormat="false" ht="15.1" hidden="false" customHeight="true" outlineLevel="0" collapsed="false">
      <c r="R610" s="6" t="str">
        <f aca="false">IF($C610&gt;0,VLOOKUP($C610,codes!$D$18:$E$40,2),"")</f>
        <v/>
      </c>
      <c r="S610" s="6" t="str">
        <f aca="false">IF($C610&gt;0,VLOOKUP($C610,codes!$D$18:$F$40,3),"")</f>
        <v/>
      </c>
      <c r="T610" s="6" t="str">
        <f aca="false">IF($D610&gt;0,VLOOKUP($D610,codes!$A$29:$B$31,2),"")</f>
        <v/>
      </c>
    </row>
    <row r="611" customFormat="false" ht="15.1" hidden="false" customHeight="true" outlineLevel="0" collapsed="false">
      <c r="R611" s="6" t="str">
        <f aca="false">IF($C611&gt;0,VLOOKUP($C611,codes!$D$18:$E$40,2),"")</f>
        <v/>
      </c>
      <c r="S611" s="6" t="str">
        <f aca="false">IF($C611&gt;0,VLOOKUP($C611,codes!$D$18:$F$40,3),"")</f>
        <v/>
      </c>
      <c r="T611" s="6" t="str">
        <f aca="false">IF($D611&gt;0,VLOOKUP($D611,codes!$A$29:$B$31,2),"")</f>
        <v/>
      </c>
    </row>
    <row r="612" customFormat="false" ht="15.1" hidden="false" customHeight="true" outlineLevel="0" collapsed="false">
      <c r="R612" s="6" t="str">
        <f aca="false">IF($C612&gt;0,VLOOKUP($C612,codes!$D$18:$E$40,2),"")</f>
        <v/>
      </c>
      <c r="S612" s="6" t="str">
        <f aca="false">IF($C612&gt;0,VLOOKUP($C612,codes!$D$18:$F$40,3),"")</f>
        <v/>
      </c>
      <c r="T612" s="6" t="str">
        <f aca="false">IF($D612&gt;0,VLOOKUP($D612,codes!$A$29:$B$31,2),"")</f>
        <v/>
      </c>
    </row>
    <row r="613" customFormat="false" ht="15.1" hidden="false" customHeight="true" outlineLevel="0" collapsed="false">
      <c r="R613" s="6" t="str">
        <f aca="false">IF($C613&gt;0,VLOOKUP($C613,codes!$D$18:$E$40,2),"")</f>
        <v/>
      </c>
      <c r="S613" s="6" t="str">
        <f aca="false">IF($C613&gt;0,VLOOKUP($C613,codes!$D$18:$F$40,3),"")</f>
        <v/>
      </c>
      <c r="T613" s="6" t="str">
        <f aca="false">IF($D613&gt;0,VLOOKUP($D613,codes!$A$29:$B$31,2),"")</f>
        <v/>
      </c>
    </row>
    <row r="614" customFormat="false" ht="15.1" hidden="false" customHeight="true" outlineLevel="0" collapsed="false">
      <c r="R614" s="6" t="str">
        <f aca="false">IF($C614&gt;0,VLOOKUP($C614,codes!$D$18:$E$40,2),"")</f>
        <v/>
      </c>
      <c r="S614" s="6" t="str">
        <f aca="false">IF($C614&gt;0,VLOOKUP($C614,codes!$D$18:$F$40,3),"")</f>
        <v/>
      </c>
      <c r="T614" s="6" t="str">
        <f aca="false">IF($D614&gt;0,VLOOKUP($D614,codes!$A$29:$B$31,2),"")</f>
        <v/>
      </c>
    </row>
    <row r="615" customFormat="false" ht="15.1" hidden="false" customHeight="true" outlineLevel="0" collapsed="false">
      <c r="R615" s="6" t="str">
        <f aca="false">IF($C615&gt;0,VLOOKUP($C615,codes!$D$18:$E$40,2),"")</f>
        <v/>
      </c>
      <c r="S615" s="6" t="str">
        <f aca="false">IF($C615&gt;0,VLOOKUP($C615,codes!$D$18:$F$40,3),"")</f>
        <v/>
      </c>
      <c r="T615" s="6" t="str">
        <f aca="false">IF($D615&gt;0,VLOOKUP($D615,codes!$A$29:$B$31,2),"")</f>
        <v/>
      </c>
    </row>
    <row r="616" customFormat="false" ht="15.1" hidden="false" customHeight="true" outlineLevel="0" collapsed="false">
      <c r="R616" s="6" t="str">
        <f aca="false">IF($C616&gt;0,VLOOKUP($C616,codes!$D$18:$E$40,2),"")</f>
        <v/>
      </c>
      <c r="S616" s="6" t="str">
        <f aca="false">IF($C616&gt;0,VLOOKUP($C616,codes!$D$18:$F$40,3),"")</f>
        <v/>
      </c>
      <c r="T616" s="6" t="str">
        <f aca="false">IF($D616&gt;0,VLOOKUP($D616,codes!$A$29:$B$31,2),"")</f>
        <v/>
      </c>
    </row>
    <row r="617" customFormat="false" ht="15.1" hidden="false" customHeight="true" outlineLevel="0" collapsed="false">
      <c r="R617" s="6" t="str">
        <f aca="false">IF($C617&gt;0,VLOOKUP($C617,codes!$D$18:$E$40,2),"")</f>
        <v/>
      </c>
      <c r="S617" s="6" t="str">
        <f aca="false">IF($C617&gt;0,VLOOKUP($C617,codes!$D$18:$F$40,3),"")</f>
        <v/>
      </c>
      <c r="T617" s="6" t="str">
        <f aca="false">IF($D617&gt;0,VLOOKUP($D617,codes!$A$29:$B$31,2),"")</f>
        <v/>
      </c>
    </row>
    <row r="618" customFormat="false" ht="15.1" hidden="false" customHeight="true" outlineLevel="0" collapsed="false">
      <c r="R618" s="6" t="str">
        <f aca="false">IF($C618&gt;0,VLOOKUP($C618,codes!$D$18:$E$40,2),"")</f>
        <v/>
      </c>
      <c r="S618" s="6" t="str">
        <f aca="false">IF($C618&gt;0,VLOOKUP($C618,codes!$D$18:$F$40,3),"")</f>
        <v/>
      </c>
      <c r="T618" s="6" t="str">
        <f aca="false">IF($D618&gt;0,VLOOKUP($D618,codes!$A$29:$B$31,2),"")</f>
        <v/>
      </c>
    </row>
    <row r="619" customFormat="false" ht="15.1" hidden="false" customHeight="true" outlineLevel="0" collapsed="false">
      <c r="R619" s="6" t="str">
        <f aca="false">IF($C619&gt;0,VLOOKUP($C619,codes!$D$18:$E$40,2),"")</f>
        <v/>
      </c>
      <c r="S619" s="6" t="str">
        <f aca="false">IF($C619&gt;0,VLOOKUP($C619,codes!$D$18:$F$40,3),"")</f>
        <v/>
      </c>
      <c r="T619" s="6" t="str">
        <f aca="false">IF($D619&gt;0,VLOOKUP($D619,codes!$A$29:$B$31,2),"")</f>
        <v/>
      </c>
    </row>
    <row r="620" customFormat="false" ht="15.1" hidden="false" customHeight="true" outlineLevel="0" collapsed="false">
      <c r="R620" s="6" t="str">
        <f aca="false">IF($C620&gt;0,VLOOKUP($C620,codes!$D$18:$E$40,2),"")</f>
        <v/>
      </c>
      <c r="S620" s="6" t="str">
        <f aca="false">IF($C620&gt;0,VLOOKUP($C620,codes!$D$18:$F$40,3),"")</f>
        <v/>
      </c>
      <c r="T620" s="6" t="str">
        <f aca="false">IF($D620&gt;0,VLOOKUP($D620,codes!$A$29:$B$31,2),"")</f>
        <v/>
      </c>
    </row>
    <row r="621" customFormat="false" ht="15.1" hidden="false" customHeight="true" outlineLevel="0" collapsed="false">
      <c r="R621" s="6" t="str">
        <f aca="false">IF($C621&gt;0,VLOOKUP($C621,codes!$D$18:$E$40,2),"")</f>
        <v/>
      </c>
      <c r="S621" s="6" t="str">
        <f aca="false">IF($C621&gt;0,VLOOKUP($C621,codes!$D$18:$F$40,3),"")</f>
        <v/>
      </c>
      <c r="T621" s="6" t="str">
        <f aca="false">IF($D621&gt;0,VLOOKUP($D621,codes!$A$29:$B$31,2),"")</f>
        <v/>
      </c>
    </row>
    <row r="622" customFormat="false" ht="15.1" hidden="false" customHeight="true" outlineLevel="0" collapsed="false">
      <c r="R622" s="6" t="str">
        <f aca="false">IF($C622&gt;0,VLOOKUP($C622,codes!$D$18:$E$40,2),"")</f>
        <v/>
      </c>
      <c r="S622" s="6" t="str">
        <f aca="false">IF($C622&gt;0,VLOOKUP($C622,codes!$D$18:$F$40,3),"")</f>
        <v/>
      </c>
      <c r="T622" s="6" t="str">
        <f aca="false">IF($D622&gt;0,VLOOKUP($D622,codes!$A$29:$B$31,2),"")</f>
        <v/>
      </c>
    </row>
    <row r="623" customFormat="false" ht="15.1" hidden="false" customHeight="true" outlineLevel="0" collapsed="false">
      <c r="R623" s="6" t="str">
        <f aca="false">IF($C623&gt;0,VLOOKUP($C623,codes!$D$18:$E$40,2),"")</f>
        <v/>
      </c>
      <c r="S623" s="6" t="str">
        <f aca="false">IF($C623&gt;0,VLOOKUP($C623,codes!$D$18:$F$40,3),"")</f>
        <v/>
      </c>
      <c r="T623" s="6" t="str">
        <f aca="false">IF($D623&gt;0,VLOOKUP($D623,codes!$A$29:$B$31,2),"")</f>
        <v/>
      </c>
    </row>
    <row r="624" customFormat="false" ht="15.1" hidden="false" customHeight="true" outlineLevel="0" collapsed="false">
      <c r="R624" s="6" t="str">
        <f aca="false">IF($C624&gt;0,VLOOKUP($C624,codes!$D$18:$E$40,2),"")</f>
        <v/>
      </c>
      <c r="S624" s="6" t="str">
        <f aca="false">IF($C624&gt;0,VLOOKUP($C624,codes!$D$18:$F$40,3),"")</f>
        <v/>
      </c>
      <c r="T624" s="6" t="str">
        <f aca="false">IF($D624&gt;0,VLOOKUP($D624,codes!$A$29:$B$31,2),"")</f>
        <v/>
      </c>
    </row>
    <row r="625" customFormat="false" ht="15.1" hidden="false" customHeight="true" outlineLevel="0" collapsed="false">
      <c r="R625" s="6" t="str">
        <f aca="false">IF($C625&gt;0,VLOOKUP($C625,codes!$D$18:$E$40,2),"")</f>
        <v/>
      </c>
      <c r="S625" s="6" t="str">
        <f aca="false">IF($C625&gt;0,VLOOKUP($C625,codes!$D$18:$F$40,3),"")</f>
        <v/>
      </c>
      <c r="T625" s="6" t="str">
        <f aca="false">IF($D625&gt;0,VLOOKUP($D625,codes!$A$29:$B$31,2),"")</f>
        <v/>
      </c>
    </row>
    <row r="626" customFormat="false" ht="15.1" hidden="false" customHeight="true" outlineLevel="0" collapsed="false">
      <c r="R626" s="6" t="str">
        <f aca="false">IF($C626&gt;0,VLOOKUP($C626,codes!$D$18:$E$40,2),"")</f>
        <v/>
      </c>
      <c r="S626" s="6" t="str">
        <f aca="false">IF($C626&gt;0,VLOOKUP($C626,codes!$D$18:$F$40,3),"")</f>
        <v/>
      </c>
      <c r="T626" s="6" t="str">
        <f aca="false">IF($D626&gt;0,VLOOKUP($D626,codes!$A$29:$B$31,2),"")</f>
        <v/>
      </c>
    </row>
    <row r="627" customFormat="false" ht="15.1" hidden="false" customHeight="true" outlineLevel="0" collapsed="false">
      <c r="R627" s="6" t="str">
        <f aca="false">IF($C627&gt;0,VLOOKUP($C627,codes!$D$18:$E$40,2),"")</f>
        <v/>
      </c>
      <c r="S627" s="6" t="str">
        <f aca="false">IF($C627&gt;0,VLOOKUP($C627,codes!$D$18:$F$40,3),"")</f>
        <v/>
      </c>
      <c r="T627" s="6" t="str">
        <f aca="false">IF($D627&gt;0,VLOOKUP($D627,codes!$A$29:$B$31,2),"")</f>
        <v/>
      </c>
    </row>
    <row r="628" customFormat="false" ht="15.1" hidden="false" customHeight="true" outlineLevel="0" collapsed="false">
      <c r="R628" s="6" t="str">
        <f aca="false">IF($C628&gt;0,VLOOKUP($C628,codes!$D$18:$E$40,2),"")</f>
        <v/>
      </c>
      <c r="S628" s="6" t="str">
        <f aca="false">IF($C628&gt;0,VLOOKUP($C628,codes!$D$18:$F$40,3),"")</f>
        <v/>
      </c>
      <c r="T628" s="6" t="str">
        <f aca="false">IF($D628&gt;0,VLOOKUP($D628,codes!$A$29:$B$31,2),"")</f>
        <v/>
      </c>
    </row>
    <row r="629" customFormat="false" ht="15.1" hidden="false" customHeight="true" outlineLevel="0" collapsed="false">
      <c r="R629" s="6" t="str">
        <f aca="false">IF($C629&gt;0,VLOOKUP($C629,codes!$D$18:$E$40,2),"")</f>
        <v/>
      </c>
      <c r="S629" s="6" t="str">
        <f aca="false">IF($C629&gt;0,VLOOKUP($C629,codes!$D$18:$F$40,3),"")</f>
        <v/>
      </c>
      <c r="T629" s="6" t="str">
        <f aca="false">IF($D629&gt;0,VLOOKUP($D629,codes!$A$29:$B$31,2),"")</f>
        <v/>
      </c>
    </row>
    <row r="630" customFormat="false" ht="15.1" hidden="false" customHeight="true" outlineLevel="0" collapsed="false">
      <c r="R630" s="6" t="str">
        <f aca="false">IF($C630&gt;0,VLOOKUP($C630,codes!$D$18:$E$40,2),"")</f>
        <v/>
      </c>
      <c r="S630" s="6" t="str">
        <f aca="false">IF($C630&gt;0,VLOOKUP($C630,codes!$D$18:$F$40,3),"")</f>
        <v/>
      </c>
      <c r="T630" s="6" t="str">
        <f aca="false">IF($D630&gt;0,VLOOKUP($D630,codes!$A$29:$B$31,2),"")</f>
        <v/>
      </c>
    </row>
    <row r="631" customFormat="false" ht="15.1" hidden="false" customHeight="true" outlineLevel="0" collapsed="false">
      <c r="R631" s="6" t="str">
        <f aca="false">IF($C631&gt;0,VLOOKUP($C631,codes!$D$18:$E$40,2),"")</f>
        <v/>
      </c>
      <c r="S631" s="6" t="str">
        <f aca="false">IF($C631&gt;0,VLOOKUP($C631,codes!$D$18:$F$40,3),"")</f>
        <v/>
      </c>
      <c r="T631" s="6" t="str">
        <f aca="false">IF($D631&gt;0,VLOOKUP($D631,codes!$A$29:$B$31,2),"")</f>
        <v/>
      </c>
    </row>
    <row r="632" customFormat="false" ht="15.1" hidden="false" customHeight="true" outlineLevel="0" collapsed="false">
      <c r="R632" s="6" t="str">
        <f aca="false">IF($C632&gt;0,VLOOKUP($C632,codes!$D$18:$E$40,2),"")</f>
        <v/>
      </c>
      <c r="S632" s="6" t="str">
        <f aca="false">IF($C632&gt;0,VLOOKUP($C632,codes!$D$18:$F$40,3),"")</f>
        <v/>
      </c>
      <c r="T632" s="6" t="str">
        <f aca="false">IF($D632&gt;0,VLOOKUP($D632,codes!$A$29:$B$31,2),"")</f>
        <v/>
      </c>
    </row>
    <row r="633" customFormat="false" ht="15.1" hidden="false" customHeight="true" outlineLevel="0" collapsed="false">
      <c r="R633" s="6" t="str">
        <f aca="false">IF($C633&gt;0,VLOOKUP($C633,codes!$D$18:$E$40,2),"")</f>
        <v/>
      </c>
      <c r="S633" s="6" t="str">
        <f aca="false">IF($C633&gt;0,VLOOKUP($C633,codes!$D$18:$F$40,3),"")</f>
        <v/>
      </c>
      <c r="T633" s="6" t="str">
        <f aca="false">IF($D633&gt;0,VLOOKUP($D633,codes!$A$29:$B$31,2),"")</f>
        <v/>
      </c>
    </row>
    <row r="634" customFormat="false" ht="15.1" hidden="false" customHeight="true" outlineLevel="0" collapsed="false">
      <c r="R634" s="6" t="str">
        <f aca="false">IF($C634&gt;0,VLOOKUP($C634,codes!$D$18:$E$40,2),"")</f>
        <v/>
      </c>
      <c r="S634" s="6" t="str">
        <f aca="false">IF($C634&gt;0,VLOOKUP($C634,codes!$D$18:$F$40,3),"")</f>
        <v/>
      </c>
      <c r="T634" s="6" t="str">
        <f aca="false">IF($D634&gt;0,VLOOKUP($D634,codes!$A$29:$B$31,2),"")</f>
        <v/>
      </c>
    </row>
    <row r="635" customFormat="false" ht="15.1" hidden="false" customHeight="true" outlineLevel="0" collapsed="false">
      <c r="R635" s="6" t="str">
        <f aca="false">IF($C635&gt;0,VLOOKUP($C635,codes!$D$18:$E$40,2),"")</f>
        <v/>
      </c>
      <c r="S635" s="6" t="str">
        <f aca="false">IF($C635&gt;0,VLOOKUP($C635,codes!$D$18:$F$40,3),"")</f>
        <v/>
      </c>
      <c r="T635" s="6" t="str">
        <f aca="false">IF($D635&gt;0,VLOOKUP($D635,codes!$A$29:$B$31,2),"")</f>
        <v/>
      </c>
    </row>
    <row r="636" customFormat="false" ht="15.1" hidden="false" customHeight="true" outlineLevel="0" collapsed="false">
      <c r="R636" s="6" t="str">
        <f aca="false">IF($C636&gt;0,VLOOKUP($C636,codes!$D$18:$E$40,2),"")</f>
        <v/>
      </c>
      <c r="S636" s="6" t="str">
        <f aca="false">IF($C636&gt;0,VLOOKUP($C636,codes!$D$18:$F$40,3),"")</f>
        <v/>
      </c>
      <c r="T636" s="6" t="str">
        <f aca="false">IF($D636&gt;0,VLOOKUP($D636,codes!$A$29:$B$31,2),"")</f>
        <v/>
      </c>
    </row>
    <row r="637" customFormat="false" ht="15.1" hidden="false" customHeight="true" outlineLevel="0" collapsed="false">
      <c r="R637" s="6" t="str">
        <f aca="false">IF($C637&gt;0,VLOOKUP($C637,codes!$D$18:$E$40,2),"")</f>
        <v/>
      </c>
      <c r="S637" s="6" t="str">
        <f aca="false">IF($C637&gt;0,VLOOKUP($C637,codes!$D$18:$F$40,3),"")</f>
        <v/>
      </c>
      <c r="T637" s="6" t="str">
        <f aca="false">IF($D637&gt;0,VLOOKUP($D637,codes!$A$29:$B$31,2),"")</f>
        <v/>
      </c>
    </row>
    <row r="638" customFormat="false" ht="15.1" hidden="false" customHeight="true" outlineLevel="0" collapsed="false">
      <c r="R638" s="6" t="str">
        <f aca="false">IF($C638&gt;0,VLOOKUP($C638,codes!$D$18:$E$40,2),"")</f>
        <v/>
      </c>
      <c r="S638" s="6" t="str">
        <f aca="false">IF($C638&gt;0,VLOOKUP($C638,codes!$D$18:$F$40,3),"")</f>
        <v/>
      </c>
      <c r="T638" s="6" t="str">
        <f aca="false">IF($D638&gt;0,VLOOKUP($D638,codes!$A$29:$B$31,2),"")</f>
        <v/>
      </c>
    </row>
    <row r="639" customFormat="false" ht="15.1" hidden="false" customHeight="true" outlineLevel="0" collapsed="false">
      <c r="R639" s="6" t="str">
        <f aca="false">IF($C639&gt;0,VLOOKUP($C639,codes!$D$18:$E$40,2),"")</f>
        <v/>
      </c>
      <c r="S639" s="6" t="str">
        <f aca="false">IF($C639&gt;0,VLOOKUP($C639,codes!$D$18:$F$40,3),"")</f>
        <v/>
      </c>
      <c r="T639" s="6" t="str">
        <f aca="false">IF($D639&gt;0,VLOOKUP($D639,codes!$A$29:$B$31,2),"")</f>
        <v/>
      </c>
    </row>
    <row r="640" customFormat="false" ht="15.1" hidden="false" customHeight="true" outlineLevel="0" collapsed="false">
      <c r="R640" s="6" t="str">
        <f aca="false">IF($C640&gt;0,VLOOKUP($C640,codes!$D$18:$E$40,2),"")</f>
        <v/>
      </c>
      <c r="S640" s="6" t="str">
        <f aca="false">IF($C640&gt;0,VLOOKUP($C640,codes!$D$18:$F$40,3),"")</f>
        <v/>
      </c>
      <c r="T640" s="6" t="str">
        <f aca="false">IF($D640&gt;0,VLOOKUP($D640,codes!$A$29:$B$31,2),"")</f>
        <v/>
      </c>
    </row>
    <row r="641" customFormat="false" ht="15.1" hidden="false" customHeight="true" outlineLevel="0" collapsed="false">
      <c r="R641" s="6" t="str">
        <f aca="false">IF($C641&gt;0,VLOOKUP($C641,codes!$D$18:$E$40,2),"")</f>
        <v/>
      </c>
      <c r="S641" s="6" t="str">
        <f aca="false">IF($C641&gt;0,VLOOKUP($C641,codes!$D$18:$F$40,3),"")</f>
        <v/>
      </c>
      <c r="T641" s="6" t="str">
        <f aca="false">IF($D641&gt;0,VLOOKUP($D641,codes!$A$29:$B$31,2),"")</f>
        <v/>
      </c>
    </row>
    <row r="642" customFormat="false" ht="15.1" hidden="false" customHeight="true" outlineLevel="0" collapsed="false">
      <c r="R642" s="6" t="str">
        <f aca="false">IF($C642&gt;0,VLOOKUP($C642,codes!$D$18:$E$40,2),"")</f>
        <v/>
      </c>
      <c r="S642" s="6" t="str">
        <f aca="false">IF($C642&gt;0,VLOOKUP($C642,codes!$D$18:$F$40,3),"")</f>
        <v/>
      </c>
      <c r="T642" s="6" t="str">
        <f aca="false">IF($D642&gt;0,VLOOKUP($D642,codes!$A$29:$B$31,2),"")</f>
        <v/>
      </c>
    </row>
    <row r="643" customFormat="false" ht="15.1" hidden="false" customHeight="true" outlineLevel="0" collapsed="false">
      <c r="R643" s="6" t="str">
        <f aca="false">IF($C643&gt;0,VLOOKUP($C643,codes!$D$18:$E$40,2),"")</f>
        <v/>
      </c>
      <c r="S643" s="6" t="str">
        <f aca="false">IF($C643&gt;0,VLOOKUP($C643,codes!$D$18:$F$40,3),"")</f>
        <v/>
      </c>
      <c r="T643" s="6" t="str">
        <f aca="false">IF($D643&gt;0,VLOOKUP($D643,codes!$A$29:$B$31,2),"")</f>
        <v/>
      </c>
    </row>
    <row r="644" customFormat="false" ht="15.1" hidden="false" customHeight="true" outlineLevel="0" collapsed="false">
      <c r="R644" s="6" t="str">
        <f aca="false">IF($C644&gt;0,VLOOKUP($C644,codes!$D$18:$E$40,2),"")</f>
        <v/>
      </c>
      <c r="S644" s="6" t="str">
        <f aca="false">IF($C644&gt;0,VLOOKUP($C644,codes!$D$18:$F$40,3),"")</f>
        <v/>
      </c>
      <c r="T644" s="6" t="str">
        <f aca="false">IF($D644&gt;0,VLOOKUP($D644,codes!$A$29:$B$31,2),"")</f>
        <v/>
      </c>
    </row>
    <row r="645" customFormat="false" ht="15.1" hidden="false" customHeight="true" outlineLevel="0" collapsed="false">
      <c r="R645" s="6" t="str">
        <f aca="false">IF($C645&gt;0,VLOOKUP($C645,codes!$D$18:$E$40,2),"")</f>
        <v/>
      </c>
      <c r="S645" s="6" t="str">
        <f aca="false">IF($C645&gt;0,VLOOKUP($C645,codes!$D$18:$F$40,3),"")</f>
        <v/>
      </c>
      <c r="T645" s="6" t="str">
        <f aca="false">IF($D645&gt;0,VLOOKUP($D645,codes!$A$29:$B$31,2),"")</f>
        <v/>
      </c>
    </row>
    <row r="646" customFormat="false" ht="15.1" hidden="false" customHeight="true" outlineLevel="0" collapsed="false">
      <c r="R646" s="6" t="str">
        <f aca="false">IF($C646&gt;0,VLOOKUP($C646,codes!$D$18:$E$40,2),"")</f>
        <v/>
      </c>
      <c r="S646" s="6" t="str">
        <f aca="false">IF($C646&gt;0,VLOOKUP($C646,codes!$D$18:$F$40,3),"")</f>
        <v/>
      </c>
      <c r="T646" s="6" t="str">
        <f aca="false">IF($D646&gt;0,VLOOKUP($D646,codes!$A$29:$B$31,2),"")</f>
        <v/>
      </c>
    </row>
    <row r="647" customFormat="false" ht="15.1" hidden="false" customHeight="true" outlineLevel="0" collapsed="false">
      <c r="R647" s="6" t="str">
        <f aca="false">IF($C647&gt;0,VLOOKUP($C647,codes!$D$18:$E$40,2),"")</f>
        <v/>
      </c>
      <c r="S647" s="6" t="str">
        <f aca="false">IF($C647&gt;0,VLOOKUP($C647,codes!$D$18:$F$40,3),"")</f>
        <v/>
      </c>
      <c r="T647" s="6" t="str">
        <f aca="false">IF($D647&gt;0,VLOOKUP($D647,codes!$A$29:$B$31,2),"")</f>
        <v/>
      </c>
    </row>
    <row r="648" customFormat="false" ht="15.1" hidden="false" customHeight="true" outlineLevel="0" collapsed="false">
      <c r="R648" s="6" t="str">
        <f aca="false">IF($C648&gt;0,VLOOKUP($C648,codes!$D$18:$E$40,2),"")</f>
        <v/>
      </c>
      <c r="S648" s="6" t="str">
        <f aca="false">IF($C648&gt;0,VLOOKUP($C648,codes!$D$18:$F$40,3),"")</f>
        <v/>
      </c>
      <c r="T648" s="6" t="str">
        <f aca="false">IF($D648&gt;0,VLOOKUP($D648,codes!$A$29:$B$31,2),"")</f>
        <v/>
      </c>
    </row>
    <row r="649" customFormat="false" ht="15.1" hidden="false" customHeight="true" outlineLevel="0" collapsed="false">
      <c r="R649" s="6" t="str">
        <f aca="false">IF($C649&gt;0,VLOOKUP($C649,codes!$D$18:$E$40,2),"")</f>
        <v/>
      </c>
      <c r="S649" s="6" t="str">
        <f aca="false">IF($C649&gt;0,VLOOKUP($C649,codes!$D$18:$F$40,3),"")</f>
        <v/>
      </c>
      <c r="T649" s="6" t="str">
        <f aca="false">IF($D649&gt;0,VLOOKUP($D649,codes!$A$29:$B$31,2),"")</f>
        <v/>
      </c>
    </row>
    <row r="650" customFormat="false" ht="15.1" hidden="false" customHeight="true" outlineLevel="0" collapsed="false">
      <c r="R650" s="6" t="str">
        <f aca="false">IF($C650&gt;0,VLOOKUP($C650,codes!$D$18:$E$40,2),"")</f>
        <v/>
      </c>
      <c r="S650" s="6" t="str">
        <f aca="false">IF($C650&gt;0,VLOOKUP($C650,codes!$D$18:$F$40,3),"")</f>
        <v/>
      </c>
      <c r="T650" s="6" t="str">
        <f aca="false">IF($D650&gt;0,VLOOKUP($D650,codes!$A$29:$B$31,2),"")</f>
        <v/>
      </c>
    </row>
    <row r="651" customFormat="false" ht="15.1" hidden="false" customHeight="true" outlineLevel="0" collapsed="false">
      <c r="R651" s="6" t="str">
        <f aca="false">IF($C651&gt;0,VLOOKUP($C651,codes!$D$18:$E$40,2),"")</f>
        <v/>
      </c>
      <c r="S651" s="6" t="str">
        <f aca="false">IF($C651&gt;0,VLOOKUP($C651,codes!$D$18:$F$40,3),"")</f>
        <v/>
      </c>
      <c r="T651" s="6" t="str">
        <f aca="false">IF($D651&gt;0,VLOOKUP($D651,codes!$A$29:$B$31,2),"")</f>
        <v/>
      </c>
    </row>
    <row r="652" customFormat="false" ht="15.1" hidden="false" customHeight="true" outlineLevel="0" collapsed="false">
      <c r="R652" s="6" t="str">
        <f aca="false">IF($C652&gt;0,VLOOKUP($C652,codes!$D$18:$E$40,2),"")</f>
        <v/>
      </c>
      <c r="S652" s="6" t="str">
        <f aca="false">IF($C652&gt;0,VLOOKUP($C652,codes!$D$18:$F$40,3),"")</f>
        <v/>
      </c>
      <c r="T652" s="6" t="str">
        <f aca="false">IF($D652&gt;0,VLOOKUP($D652,codes!$A$29:$B$31,2),"")</f>
        <v/>
      </c>
    </row>
    <row r="653" customFormat="false" ht="15.1" hidden="false" customHeight="true" outlineLevel="0" collapsed="false">
      <c r="R653" s="6" t="str">
        <f aca="false">IF($C653&gt;0,VLOOKUP($C653,codes!$D$18:$E$40,2),"")</f>
        <v/>
      </c>
      <c r="S653" s="6" t="str">
        <f aca="false">IF($C653&gt;0,VLOOKUP($C653,codes!$D$18:$F$40,3),"")</f>
        <v/>
      </c>
      <c r="T653" s="6" t="str">
        <f aca="false">IF($D653&gt;0,VLOOKUP($D653,codes!$A$29:$B$31,2),"")</f>
        <v/>
      </c>
    </row>
    <row r="654" customFormat="false" ht="15.1" hidden="false" customHeight="true" outlineLevel="0" collapsed="false">
      <c r="R654" s="6" t="str">
        <f aca="false">IF($C654&gt;0,VLOOKUP($C654,codes!$D$18:$E$40,2),"")</f>
        <v/>
      </c>
      <c r="S654" s="6" t="str">
        <f aca="false">IF($C654&gt;0,VLOOKUP($C654,codes!$D$18:$F$40,3),"")</f>
        <v/>
      </c>
      <c r="T654" s="6" t="str">
        <f aca="false">IF($D654&gt;0,VLOOKUP($D654,codes!$A$29:$B$31,2),"")</f>
        <v/>
      </c>
    </row>
    <row r="655" customFormat="false" ht="15.1" hidden="false" customHeight="true" outlineLevel="0" collapsed="false">
      <c r="R655" s="6" t="str">
        <f aca="false">IF($C655&gt;0,VLOOKUP($C655,codes!$D$18:$E$40,2),"")</f>
        <v/>
      </c>
      <c r="S655" s="6" t="str">
        <f aca="false">IF($C655&gt;0,VLOOKUP($C655,codes!$D$18:$F$40,3),"")</f>
        <v/>
      </c>
      <c r="T655" s="6" t="str">
        <f aca="false">IF($D655&gt;0,VLOOKUP($D655,codes!$A$29:$B$31,2),"")</f>
        <v/>
      </c>
    </row>
    <row r="656" customFormat="false" ht="15.1" hidden="false" customHeight="true" outlineLevel="0" collapsed="false">
      <c r="R656" s="6" t="str">
        <f aca="false">IF($C656&gt;0,VLOOKUP($C656,codes!$D$18:$E$40,2),"")</f>
        <v/>
      </c>
      <c r="S656" s="6" t="str">
        <f aca="false">IF($C656&gt;0,VLOOKUP($C656,codes!$D$18:$F$40,3),"")</f>
        <v/>
      </c>
      <c r="T656" s="6" t="str">
        <f aca="false">IF($D656&gt;0,VLOOKUP($D656,codes!$A$29:$B$31,2),"")</f>
        <v/>
      </c>
    </row>
    <row r="657" customFormat="false" ht="15.1" hidden="false" customHeight="true" outlineLevel="0" collapsed="false">
      <c r="R657" s="6" t="str">
        <f aca="false">IF($C657&gt;0,VLOOKUP($C657,codes!$D$18:$E$40,2),"")</f>
        <v/>
      </c>
      <c r="S657" s="6" t="str">
        <f aca="false">IF($C657&gt;0,VLOOKUP($C657,codes!$D$18:$F$40,3),"")</f>
        <v/>
      </c>
      <c r="T657" s="6" t="str">
        <f aca="false">IF($D657&gt;0,VLOOKUP($D657,codes!$A$29:$B$31,2),"")</f>
        <v/>
      </c>
    </row>
    <row r="658" customFormat="false" ht="15.1" hidden="false" customHeight="true" outlineLevel="0" collapsed="false">
      <c r="R658" s="6" t="str">
        <f aca="false">IF($C658&gt;0,VLOOKUP($C658,codes!$D$18:$E$40,2),"")</f>
        <v/>
      </c>
      <c r="S658" s="6" t="str">
        <f aca="false">IF($C658&gt;0,VLOOKUP($C658,codes!$D$18:$F$40,3),"")</f>
        <v/>
      </c>
      <c r="T658" s="6" t="str">
        <f aca="false">IF($D658&gt;0,VLOOKUP($D658,codes!$A$29:$B$31,2),"")</f>
        <v/>
      </c>
    </row>
    <row r="659" customFormat="false" ht="15.1" hidden="false" customHeight="true" outlineLevel="0" collapsed="false">
      <c r="R659" s="6" t="str">
        <f aca="false">IF($C659&gt;0,VLOOKUP($C659,codes!$D$18:$E$40,2),"")</f>
        <v/>
      </c>
      <c r="S659" s="6" t="str">
        <f aca="false">IF($C659&gt;0,VLOOKUP($C659,codes!$D$18:$F$40,3),"")</f>
        <v/>
      </c>
      <c r="T659" s="6" t="str">
        <f aca="false">IF($D659&gt;0,VLOOKUP($D659,codes!$A$29:$B$31,2),"")</f>
        <v/>
      </c>
    </row>
    <row r="660" customFormat="false" ht="15.1" hidden="false" customHeight="true" outlineLevel="0" collapsed="false">
      <c r="R660" s="6" t="str">
        <f aca="false">IF($C660&gt;0,VLOOKUP($C660,codes!$D$18:$E$40,2),"")</f>
        <v/>
      </c>
      <c r="S660" s="6" t="str">
        <f aca="false">IF($C660&gt;0,VLOOKUP($C660,codes!$D$18:$F$40,3),"")</f>
        <v/>
      </c>
      <c r="T660" s="6" t="str">
        <f aca="false">IF($D660&gt;0,VLOOKUP($D660,codes!$A$29:$B$31,2),"")</f>
        <v/>
      </c>
    </row>
    <row r="661" customFormat="false" ht="15.1" hidden="false" customHeight="true" outlineLevel="0" collapsed="false">
      <c r="R661" s="6" t="str">
        <f aca="false">IF($C661&gt;0,VLOOKUP($C661,codes!$D$18:$E$40,2),"")</f>
        <v/>
      </c>
      <c r="S661" s="6" t="str">
        <f aca="false">IF($C661&gt;0,VLOOKUP($C661,codes!$D$18:$F$40,3),"")</f>
        <v/>
      </c>
      <c r="T661" s="6" t="str">
        <f aca="false">IF($D661&gt;0,VLOOKUP($D661,codes!$A$29:$B$31,2),"")</f>
        <v/>
      </c>
    </row>
    <row r="662" customFormat="false" ht="15.1" hidden="false" customHeight="true" outlineLevel="0" collapsed="false">
      <c r="R662" s="6" t="str">
        <f aca="false">IF($C662&gt;0,VLOOKUP($C662,codes!$D$18:$E$40,2),"")</f>
        <v/>
      </c>
      <c r="S662" s="6" t="str">
        <f aca="false">IF($C662&gt;0,VLOOKUP($C662,codes!$D$18:$F$40,3),"")</f>
        <v/>
      </c>
      <c r="T662" s="6" t="str">
        <f aca="false">IF($D662&gt;0,VLOOKUP($D662,codes!$A$29:$B$31,2),"")</f>
        <v/>
      </c>
    </row>
    <row r="663" customFormat="false" ht="15.1" hidden="false" customHeight="true" outlineLevel="0" collapsed="false">
      <c r="R663" s="6" t="str">
        <f aca="false">IF($C663&gt;0,VLOOKUP($C663,codes!$D$18:$E$40,2),"")</f>
        <v/>
      </c>
      <c r="S663" s="6" t="str">
        <f aca="false">IF($C663&gt;0,VLOOKUP($C663,codes!$D$18:$F$40,3),"")</f>
        <v/>
      </c>
      <c r="T663" s="6" t="str">
        <f aca="false">IF($D663&gt;0,VLOOKUP($D663,codes!$A$29:$B$31,2),"")</f>
        <v/>
      </c>
    </row>
    <row r="664" customFormat="false" ht="15.1" hidden="false" customHeight="true" outlineLevel="0" collapsed="false">
      <c r="R664" s="6" t="str">
        <f aca="false">IF($C664&gt;0,VLOOKUP($C664,codes!$D$18:$E$40,2),"")</f>
        <v/>
      </c>
      <c r="S664" s="6" t="str">
        <f aca="false">IF($C664&gt;0,VLOOKUP($C664,codes!$D$18:$F$40,3),"")</f>
        <v/>
      </c>
      <c r="T664" s="6" t="str">
        <f aca="false">IF($D664&gt;0,VLOOKUP($D664,codes!$A$29:$B$31,2),"")</f>
        <v/>
      </c>
    </row>
    <row r="665" customFormat="false" ht="15.1" hidden="false" customHeight="true" outlineLevel="0" collapsed="false">
      <c r="R665" s="6" t="str">
        <f aca="false">IF($C665&gt;0,VLOOKUP($C665,codes!$D$18:$E$40,2),"")</f>
        <v/>
      </c>
      <c r="S665" s="6" t="str">
        <f aca="false">IF($C665&gt;0,VLOOKUP($C665,codes!$D$18:$F$40,3),"")</f>
        <v/>
      </c>
      <c r="T665" s="6" t="str">
        <f aca="false">IF($D665&gt;0,VLOOKUP($D665,codes!$A$29:$B$31,2),"")</f>
        <v/>
      </c>
    </row>
    <row r="666" customFormat="false" ht="15.1" hidden="false" customHeight="true" outlineLevel="0" collapsed="false">
      <c r="R666" s="6" t="str">
        <f aca="false">IF($C666&gt;0,VLOOKUP($C666,codes!$D$18:$E$40,2),"")</f>
        <v/>
      </c>
      <c r="S666" s="6" t="str">
        <f aca="false">IF($C666&gt;0,VLOOKUP($C666,codes!$D$18:$F$40,3),"")</f>
        <v/>
      </c>
      <c r="T666" s="6" t="str">
        <f aca="false">IF($D666&gt;0,VLOOKUP($D666,codes!$A$29:$B$31,2),"")</f>
        <v/>
      </c>
    </row>
    <row r="667" customFormat="false" ht="15.1" hidden="false" customHeight="true" outlineLevel="0" collapsed="false">
      <c r="R667" s="6" t="str">
        <f aca="false">IF($C667&gt;0,VLOOKUP($C667,codes!$D$18:$E$40,2),"")</f>
        <v/>
      </c>
      <c r="S667" s="6" t="str">
        <f aca="false">IF($C667&gt;0,VLOOKUP($C667,codes!$D$18:$F$40,3),"")</f>
        <v/>
      </c>
      <c r="T667" s="6" t="str">
        <f aca="false">IF($D667&gt;0,VLOOKUP($D667,codes!$A$29:$B$31,2),"")</f>
        <v/>
      </c>
    </row>
    <row r="668" customFormat="false" ht="15.1" hidden="false" customHeight="true" outlineLevel="0" collapsed="false">
      <c r="R668" s="6" t="str">
        <f aca="false">IF($C668&gt;0,VLOOKUP($C668,codes!$D$18:$E$40,2),"")</f>
        <v/>
      </c>
      <c r="S668" s="6" t="str">
        <f aca="false">IF($C668&gt;0,VLOOKUP($C668,codes!$D$18:$F$40,3),"")</f>
        <v/>
      </c>
      <c r="T668" s="6" t="str">
        <f aca="false">IF($D668&gt;0,VLOOKUP($D668,codes!$A$29:$B$31,2),"")</f>
        <v/>
      </c>
    </row>
    <row r="669" customFormat="false" ht="15.1" hidden="false" customHeight="true" outlineLevel="0" collapsed="false">
      <c r="R669" s="6" t="str">
        <f aca="false">IF($C669&gt;0,VLOOKUP($C669,codes!$D$18:$E$40,2),"")</f>
        <v/>
      </c>
      <c r="S669" s="6" t="str">
        <f aca="false">IF($C669&gt;0,VLOOKUP($C669,codes!$D$18:$F$40,3),"")</f>
        <v/>
      </c>
      <c r="T669" s="6" t="str">
        <f aca="false">IF($D669&gt;0,VLOOKUP($D669,codes!$A$29:$B$31,2),"")</f>
        <v/>
      </c>
    </row>
    <row r="670" customFormat="false" ht="15.1" hidden="false" customHeight="true" outlineLevel="0" collapsed="false">
      <c r="R670" s="6" t="str">
        <f aca="false">IF($C670&gt;0,VLOOKUP($C670,codes!$D$18:$E$40,2),"")</f>
        <v/>
      </c>
      <c r="S670" s="6" t="str">
        <f aca="false">IF($C670&gt;0,VLOOKUP($C670,codes!$D$18:$F$40,3),"")</f>
        <v/>
      </c>
      <c r="T670" s="6" t="str">
        <f aca="false">IF($D670&gt;0,VLOOKUP($D670,codes!$A$29:$B$31,2),"")</f>
        <v/>
      </c>
    </row>
    <row r="671" customFormat="false" ht="15.1" hidden="false" customHeight="true" outlineLevel="0" collapsed="false">
      <c r="R671" s="6" t="str">
        <f aca="false">IF($C671&gt;0,VLOOKUP($C671,codes!$D$18:$E$40,2),"")</f>
        <v/>
      </c>
      <c r="S671" s="6" t="str">
        <f aca="false">IF($C671&gt;0,VLOOKUP($C671,codes!$D$18:$F$40,3),"")</f>
        <v/>
      </c>
      <c r="T671" s="6" t="str">
        <f aca="false">IF($D671&gt;0,VLOOKUP($D671,codes!$A$29:$B$31,2),"")</f>
        <v/>
      </c>
    </row>
    <row r="672" customFormat="false" ht="15.1" hidden="false" customHeight="true" outlineLevel="0" collapsed="false">
      <c r="R672" s="6" t="str">
        <f aca="false">IF($C672&gt;0,VLOOKUP($C672,codes!$D$18:$E$40,2),"")</f>
        <v/>
      </c>
      <c r="S672" s="6" t="str">
        <f aca="false">IF($C672&gt;0,VLOOKUP($C672,codes!$D$18:$F$40,3),"")</f>
        <v/>
      </c>
      <c r="T672" s="6" t="str">
        <f aca="false">IF($D672&gt;0,VLOOKUP($D672,codes!$A$29:$B$31,2),"")</f>
        <v/>
      </c>
    </row>
    <row r="673" customFormat="false" ht="15.1" hidden="false" customHeight="true" outlineLevel="0" collapsed="false">
      <c r="R673" s="6" t="str">
        <f aca="false">IF($C673&gt;0,VLOOKUP($C673,codes!$D$18:$E$40,2),"")</f>
        <v/>
      </c>
      <c r="S673" s="6" t="str">
        <f aca="false">IF($C673&gt;0,VLOOKUP($C673,codes!$D$18:$F$40,3),"")</f>
        <v/>
      </c>
      <c r="T673" s="6" t="str">
        <f aca="false">IF($D673&gt;0,VLOOKUP($D673,codes!$A$29:$B$31,2),"")</f>
        <v/>
      </c>
    </row>
    <row r="674" customFormat="false" ht="15.1" hidden="false" customHeight="true" outlineLevel="0" collapsed="false">
      <c r="R674" s="6" t="str">
        <f aca="false">IF($C674&gt;0,VLOOKUP($C674,codes!$D$18:$E$40,2),"")</f>
        <v/>
      </c>
      <c r="S674" s="6" t="str">
        <f aca="false">IF($C674&gt;0,VLOOKUP($C674,codes!$D$18:$F$40,3),"")</f>
        <v/>
      </c>
      <c r="T674" s="6" t="str">
        <f aca="false">IF($D674&gt;0,VLOOKUP($D674,codes!$A$29:$B$31,2),"")</f>
        <v/>
      </c>
    </row>
    <row r="675" customFormat="false" ht="15.1" hidden="false" customHeight="true" outlineLevel="0" collapsed="false">
      <c r="R675" s="6" t="str">
        <f aca="false">IF($C675&gt;0,VLOOKUP($C675,codes!$D$18:$E$40,2),"")</f>
        <v/>
      </c>
      <c r="S675" s="6" t="str">
        <f aca="false">IF($C675&gt;0,VLOOKUP($C675,codes!$D$18:$F$40,3),"")</f>
        <v/>
      </c>
      <c r="T675" s="6" t="str">
        <f aca="false">IF($D675&gt;0,VLOOKUP($D675,codes!$A$29:$B$31,2),"")</f>
        <v/>
      </c>
    </row>
    <row r="676" customFormat="false" ht="15.1" hidden="false" customHeight="true" outlineLevel="0" collapsed="false">
      <c r="R676" s="6" t="str">
        <f aca="false">IF($C676&gt;0,VLOOKUP($C676,codes!$D$18:$E$40,2),"")</f>
        <v/>
      </c>
      <c r="S676" s="6" t="str">
        <f aca="false">IF($C676&gt;0,VLOOKUP($C676,codes!$D$18:$F$40,3),"")</f>
        <v/>
      </c>
      <c r="T676" s="6" t="str">
        <f aca="false">IF($D676&gt;0,VLOOKUP($D676,codes!$A$29:$B$31,2),"")</f>
        <v/>
      </c>
    </row>
    <row r="677" customFormat="false" ht="15.1" hidden="false" customHeight="true" outlineLevel="0" collapsed="false">
      <c r="R677" s="6" t="str">
        <f aca="false">IF($C677&gt;0,VLOOKUP($C677,codes!$D$18:$E$40,2),"")</f>
        <v/>
      </c>
      <c r="S677" s="6" t="str">
        <f aca="false">IF($C677&gt;0,VLOOKUP($C677,codes!$D$18:$F$40,3),"")</f>
        <v/>
      </c>
      <c r="T677" s="6" t="str">
        <f aca="false">IF($D677&gt;0,VLOOKUP($D677,codes!$A$29:$B$31,2),"")</f>
        <v/>
      </c>
    </row>
    <row r="678" customFormat="false" ht="15.1" hidden="false" customHeight="true" outlineLevel="0" collapsed="false">
      <c r="R678" s="6" t="str">
        <f aca="false">IF($C678&gt;0,VLOOKUP($C678,codes!$D$18:$E$40,2),"")</f>
        <v/>
      </c>
      <c r="S678" s="6" t="str">
        <f aca="false">IF($C678&gt;0,VLOOKUP($C678,codes!$D$18:$F$40,3),"")</f>
        <v/>
      </c>
      <c r="T678" s="6" t="str">
        <f aca="false">IF($D678&gt;0,VLOOKUP($D678,codes!$A$29:$B$31,2),"")</f>
        <v/>
      </c>
    </row>
    <row r="679" customFormat="false" ht="15.1" hidden="false" customHeight="true" outlineLevel="0" collapsed="false">
      <c r="R679" s="6" t="str">
        <f aca="false">IF($C679&gt;0,VLOOKUP($C679,codes!$D$18:$E$40,2),"")</f>
        <v/>
      </c>
      <c r="S679" s="6" t="str">
        <f aca="false">IF($C679&gt;0,VLOOKUP($C679,codes!$D$18:$F$40,3),"")</f>
        <v/>
      </c>
      <c r="T679" s="6" t="str">
        <f aca="false">IF($D679&gt;0,VLOOKUP($D679,codes!$A$29:$B$31,2),"")</f>
        <v/>
      </c>
    </row>
    <row r="680" customFormat="false" ht="15.1" hidden="false" customHeight="true" outlineLevel="0" collapsed="false">
      <c r="R680" s="6" t="str">
        <f aca="false">IF($C680&gt;0,VLOOKUP($C680,codes!$D$18:$E$40,2),"")</f>
        <v/>
      </c>
      <c r="S680" s="6" t="str">
        <f aca="false">IF($C680&gt;0,VLOOKUP($C680,codes!$D$18:$F$40,3),"")</f>
        <v/>
      </c>
      <c r="T680" s="6" t="str">
        <f aca="false">IF($D680&gt;0,VLOOKUP($D680,codes!$A$29:$B$31,2),"")</f>
        <v/>
      </c>
    </row>
    <row r="681" customFormat="false" ht="15.1" hidden="false" customHeight="true" outlineLevel="0" collapsed="false">
      <c r="R681" s="6" t="str">
        <f aca="false">IF($C681&gt;0,VLOOKUP($C681,codes!$D$18:$E$40,2),"")</f>
        <v/>
      </c>
      <c r="S681" s="6" t="str">
        <f aca="false">IF($C681&gt;0,VLOOKUP($C681,codes!$D$18:$F$40,3),"")</f>
        <v/>
      </c>
      <c r="T681" s="6" t="str">
        <f aca="false">IF($D681&gt;0,VLOOKUP($D681,codes!$A$29:$B$31,2),"")</f>
        <v/>
      </c>
    </row>
    <row r="682" customFormat="false" ht="15.1" hidden="false" customHeight="true" outlineLevel="0" collapsed="false">
      <c r="R682" s="6" t="str">
        <f aca="false">IF($C682&gt;0,VLOOKUP($C682,codes!$D$18:$E$40,2),"")</f>
        <v/>
      </c>
      <c r="S682" s="6" t="str">
        <f aca="false">IF($C682&gt;0,VLOOKUP($C682,codes!$D$18:$F$40,3),"")</f>
        <v/>
      </c>
      <c r="T682" s="6" t="str">
        <f aca="false">IF($D682&gt;0,VLOOKUP($D682,codes!$A$29:$B$31,2),"")</f>
        <v/>
      </c>
    </row>
    <row r="683" customFormat="false" ht="15.1" hidden="false" customHeight="true" outlineLevel="0" collapsed="false">
      <c r="R683" s="6" t="str">
        <f aca="false">IF($C683&gt;0,VLOOKUP($C683,codes!$D$18:$E$40,2),"")</f>
        <v/>
      </c>
      <c r="S683" s="6" t="str">
        <f aca="false">IF($C683&gt;0,VLOOKUP($C683,codes!$D$18:$F$40,3),"")</f>
        <v/>
      </c>
      <c r="T683" s="6" t="str">
        <f aca="false">IF($D683&gt;0,VLOOKUP($D683,codes!$A$29:$B$31,2),"")</f>
        <v/>
      </c>
    </row>
    <row r="684" customFormat="false" ht="15.1" hidden="false" customHeight="true" outlineLevel="0" collapsed="false">
      <c r="R684" s="6" t="str">
        <f aca="false">IF($C684&gt;0,VLOOKUP($C684,codes!$D$18:$E$40,2),"")</f>
        <v/>
      </c>
      <c r="S684" s="6" t="str">
        <f aca="false">IF($C684&gt;0,VLOOKUP($C684,codes!$D$18:$F$40,3),"")</f>
        <v/>
      </c>
      <c r="T684" s="6" t="str">
        <f aca="false">IF($D684&gt;0,VLOOKUP($D684,codes!$A$29:$B$31,2),"")</f>
        <v/>
      </c>
    </row>
    <row r="685" customFormat="false" ht="15.1" hidden="false" customHeight="true" outlineLevel="0" collapsed="false">
      <c r="R685" s="6" t="str">
        <f aca="false">IF($C685&gt;0,VLOOKUP($C685,codes!$D$18:$E$40,2),"")</f>
        <v/>
      </c>
      <c r="S685" s="6" t="str">
        <f aca="false">IF($C685&gt;0,VLOOKUP($C685,codes!$D$18:$F$40,3),"")</f>
        <v/>
      </c>
      <c r="T685" s="6" t="str">
        <f aca="false">IF($D685&gt;0,VLOOKUP($D685,codes!$A$29:$B$31,2),"")</f>
        <v/>
      </c>
    </row>
    <row r="686" customFormat="false" ht="15.1" hidden="false" customHeight="true" outlineLevel="0" collapsed="false">
      <c r="R686" s="6" t="str">
        <f aca="false">IF($C686&gt;0,VLOOKUP($C686,codes!$D$18:$E$40,2),"")</f>
        <v/>
      </c>
      <c r="S686" s="6" t="str">
        <f aca="false">IF($C686&gt;0,VLOOKUP($C686,codes!$D$18:$F$40,3),"")</f>
        <v/>
      </c>
      <c r="T686" s="6" t="str">
        <f aca="false">IF($D686&gt;0,VLOOKUP($D686,codes!$A$29:$B$31,2),"")</f>
        <v/>
      </c>
    </row>
    <row r="687" customFormat="false" ht="15.1" hidden="false" customHeight="true" outlineLevel="0" collapsed="false">
      <c r="R687" s="6" t="str">
        <f aca="false">IF($C687&gt;0,VLOOKUP($C687,codes!$D$18:$E$40,2),"")</f>
        <v/>
      </c>
      <c r="S687" s="6" t="str">
        <f aca="false">IF($C687&gt;0,VLOOKUP($C687,codes!$D$18:$F$40,3),"")</f>
        <v/>
      </c>
      <c r="T687" s="6" t="str">
        <f aca="false">IF($D687&gt;0,VLOOKUP($D687,codes!$A$29:$B$31,2),"")</f>
        <v/>
      </c>
    </row>
    <row r="688" customFormat="false" ht="15.1" hidden="false" customHeight="true" outlineLevel="0" collapsed="false">
      <c r="R688" s="6" t="str">
        <f aca="false">IF($C688&gt;0,VLOOKUP($C688,codes!$D$18:$E$40,2),"")</f>
        <v/>
      </c>
      <c r="S688" s="6" t="str">
        <f aca="false">IF($C688&gt;0,VLOOKUP($C688,codes!$D$18:$F$40,3),"")</f>
        <v/>
      </c>
      <c r="T688" s="6" t="str">
        <f aca="false">IF($D688&gt;0,VLOOKUP($D688,codes!$A$29:$B$31,2),"")</f>
        <v/>
      </c>
    </row>
    <row r="689" customFormat="false" ht="15.1" hidden="false" customHeight="true" outlineLevel="0" collapsed="false">
      <c r="R689" s="6" t="str">
        <f aca="false">IF($C689&gt;0,VLOOKUP($C689,codes!$D$18:$E$40,2),"")</f>
        <v/>
      </c>
      <c r="S689" s="6" t="str">
        <f aca="false">IF($C689&gt;0,VLOOKUP($C689,codes!$D$18:$F$40,3),"")</f>
        <v/>
      </c>
      <c r="T689" s="6" t="str">
        <f aca="false">IF($D689&gt;0,VLOOKUP($D689,codes!$A$29:$B$31,2),"")</f>
        <v/>
      </c>
    </row>
    <row r="690" customFormat="false" ht="15.1" hidden="false" customHeight="true" outlineLevel="0" collapsed="false">
      <c r="R690" s="6" t="str">
        <f aca="false">IF($C690&gt;0,VLOOKUP($C690,codes!$D$18:$E$40,2),"")</f>
        <v/>
      </c>
      <c r="S690" s="6" t="str">
        <f aca="false">IF($C690&gt;0,VLOOKUP($C690,codes!$D$18:$F$40,3),"")</f>
        <v/>
      </c>
      <c r="T690" s="6" t="str">
        <f aca="false">IF($D690&gt;0,VLOOKUP($D690,codes!$A$29:$B$31,2),"")</f>
        <v/>
      </c>
    </row>
    <row r="691" customFormat="false" ht="15.1" hidden="false" customHeight="true" outlineLevel="0" collapsed="false">
      <c r="R691" s="6" t="str">
        <f aca="false">IF($C691&gt;0,VLOOKUP($C691,codes!$D$18:$E$40,2),"")</f>
        <v/>
      </c>
      <c r="S691" s="6" t="str">
        <f aca="false">IF($C691&gt;0,VLOOKUP($C691,codes!$D$18:$F$40,3),"")</f>
        <v/>
      </c>
      <c r="T691" s="6" t="str">
        <f aca="false">IF($D691&gt;0,VLOOKUP($D691,codes!$A$29:$B$31,2),"")</f>
        <v/>
      </c>
    </row>
    <row r="692" customFormat="false" ht="15.1" hidden="false" customHeight="true" outlineLevel="0" collapsed="false">
      <c r="R692" s="6" t="str">
        <f aca="false">IF($C692&gt;0,VLOOKUP($C692,codes!$D$18:$E$40,2),"")</f>
        <v/>
      </c>
      <c r="S692" s="6" t="str">
        <f aca="false">IF($C692&gt;0,VLOOKUP($C692,codes!$D$18:$F$40,3),"")</f>
        <v/>
      </c>
      <c r="T692" s="6" t="str">
        <f aca="false">IF($D692&gt;0,VLOOKUP($D692,codes!$A$29:$B$31,2),"")</f>
        <v/>
      </c>
    </row>
    <row r="693" customFormat="false" ht="15.1" hidden="false" customHeight="true" outlineLevel="0" collapsed="false">
      <c r="R693" s="6" t="str">
        <f aca="false">IF($C693&gt;0,VLOOKUP($C693,codes!$D$18:$E$40,2),"")</f>
        <v/>
      </c>
      <c r="S693" s="6" t="str">
        <f aca="false">IF($C693&gt;0,VLOOKUP($C693,codes!$D$18:$F$40,3),"")</f>
        <v/>
      </c>
      <c r="T693" s="6" t="str">
        <f aca="false">IF($D693&gt;0,VLOOKUP($D693,codes!$A$29:$B$31,2),"")</f>
        <v/>
      </c>
    </row>
    <row r="694" customFormat="false" ht="15.1" hidden="false" customHeight="true" outlineLevel="0" collapsed="false">
      <c r="R694" s="6" t="str">
        <f aca="false">IF($C694&gt;0,VLOOKUP($C694,codes!$D$18:$E$40,2),"")</f>
        <v/>
      </c>
      <c r="S694" s="6" t="str">
        <f aca="false">IF($C694&gt;0,VLOOKUP($C694,codes!$D$18:$F$40,3),"")</f>
        <v/>
      </c>
      <c r="T694" s="6" t="str">
        <f aca="false">IF($D694&gt;0,VLOOKUP($D694,codes!$A$29:$B$31,2),"")</f>
        <v/>
      </c>
    </row>
    <row r="695" customFormat="false" ht="15.1" hidden="false" customHeight="true" outlineLevel="0" collapsed="false">
      <c r="R695" s="6" t="str">
        <f aca="false">IF($C695&gt;0,VLOOKUP($C695,codes!$D$18:$E$40,2),"")</f>
        <v/>
      </c>
      <c r="S695" s="6" t="str">
        <f aca="false">IF($C695&gt;0,VLOOKUP($C695,codes!$D$18:$F$40,3),"")</f>
        <v/>
      </c>
      <c r="T695" s="6" t="str">
        <f aca="false">IF($D695&gt;0,VLOOKUP($D695,codes!$A$29:$B$31,2),"")</f>
        <v/>
      </c>
    </row>
    <row r="696" customFormat="false" ht="15.1" hidden="false" customHeight="true" outlineLevel="0" collapsed="false">
      <c r="R696" s="6" t="str">
        <f aca="false">IF($C696&gt;0,VLOOKUP($C696,codes!$D$18:$E$40,2),"")</f>
        <v/>
      </c>
      <c r="S696" s="6" t="str">
        <f aca="false">IF($C696&gt;0,VLOOKUP($C696,codes!$D$18:$F$40,3),"")</f>
        <v/>
      </c>
      <c r="T696" s="6" t="str">
        <f aca="false">IF($D696&gt;0,VLOOKUP($D696,codes!$A$29:$B$31,2),"")</f>
        <v/>
      </c>
    </row>
    <row r="697" customFormat="false" ht="15.1" hidden="false" customHeight="true" outlineLevel="0" collapsed="false">
      <c r="R697" s="6" t="str">
        <f aca="false">IF($C697&gt;0,VLOOKUP($C697,codes!$D$18:$E$40,2),"")</f>
        <v/>
      </c>
      <c r="S697" s="6" t="str">
        <f aca="false">IF($C697&gt;0,VLOOKUP($C697,codes!$D$18:$F$40,3),"")</f>
        <v/>
      </c>
      <c r="T697" s="6" t="str">
        <f aca="false">IF($D697&gt;0,VLOOKUP($D697,codes!$A$29:$B$31,2),"")</f>
        <v/>
      </c>
    </row>
    <row r="698" customFormat="false" ht="15.1" hidden="false" customHeight="true" outlineLevel="0" collapsed="false">
      <c r="R698" s="6" t="str">
        <f aca="false">IF($C698&gt;0,VLOOKUP($C698,codes!$D$18:$E$40,2),"")</f>
        <v/>
      </c>
      <c r="S698" s="6" t="str">
        <f aca="false">IF($C698&gt;0,VLOOKUP($C698,codes!$D$18:$F$40,3),"")</f>
        <v/>
      </c>
      <c r="T698" s="6" t="str">
        <f aca="false">IF($D698&gt;0,VLOOKUP($D698,codes!$A$29:$B$31,2),"")</f>
        <v/>
      </c>
    </row>
    <row r="699" customFormat="false" ht="15.1" hidden="false" customHeight="true" outlineLevel="0" collapsed="false">
      <c r="R699" s="6" t="str">
        <f aca="false">IF($C699&gt;0,VLOOKUP($C699,codes!$D$18:$E$40,2),"")</f>
        <v/>
      </c>
      <c r="S699" s="6" t="str">
        <f aca="false">IF($C699&gt;0,VLOOKUP($C699,codes!$D$18:$F$40,3),"")</f>
        <v/>
      </c>
      <c r="T699" s="6" t="str">
        <f aca="false">IF($D699&gt;0,VLOOKUP($D699,codes!$A$29:$B$31,2),"")</f>
        <v/>
      </c>
    </row>
    <row r="700" customFormat="false" ht="15.1" hidden="false" customHeight="true" outlineLevel="0" collapsed="false">
      <c r="R700" s="6" t="str">
        <f aca="false">IF($C700&gt;0,VLOOKUP($C700,codes!$D$18:$E$40,2),"")</f>
        <v/>
      </c>
      <c r="S700" s="6" t="str">
        <f aca="false">IF($C700&gt;0,VLOOKUP($C700,codes!$D$18:$F$40,3),"")</f>
        <v/>
      </c>
      <c r="T700" s="6" t="str">
        <f aca="false">IF($D700&gt;0,VLOOKUP($D700,codes!$A$29:$B$31,2),"")</f>
        <v/>
      </c>
    </row>
    <row r="701" customFormat="false" ht="15.1" hidden="false" customHeight="true" outlineLevel="0" collapsed="false">
      <c r="R701" s="6" t="str">
        <f aca="false">IF($C701&gt;0,VLOOKUP($C701,codes!$D$18:$E$40,2),"")</f>
        <v/>
      </c>
      <c r="S701" s="6" t="str">
        <f aca="false">IF($C701&gt;0,VLOOKUP($C701,codes!$D$18:$F$40,3),"")</f>
        <v/>
      </c>
      <c r="T701" s="6" t="str">
        <f aca="false">IF($D701&gt;0,VLOOKUP($D701,codes!$A$29:$B$31,2),"")</f>
        <v/>
      </c>
    </row>
    <row r="702" customFormat="false" ht="15.1" hidden="false" customHeight="true" outlineLevel="0" collapsed="false">
      <c r="R702" s="6" t="str">
        <f aca="false">IF($C702&gt;0,VLOOKUP($C702,codes!$D$18:$E$40,2),"")</f>
        <v/>
      </c>
      <c r="S702" s="6" t="str">
        <f aca="false">IF($C702&gt;0,VLOOKUP($C702,codes!$D$18:$F$40,3),"")</f>
        <v/>
      </c>
      <c r="T702" s="6" t="str">
        <f aca="false">IF($D702&gt;0,VLOOKUP($D702,codes!$A$29:$B$31,2),"")</f>
        <v/>
      </c>
    </row>
    <row r="703" customFormat="false" ht="15.1" hidden="false" customHeight="true" outlineLevel="0" collapsed="false">
      <c r="R703" s="6" t="str">
        <f aca="false">IF($C703&gt;0,VLOOKUP($C703,codes!$D$18:$E$40,2),"")</f>
        <v/>
      </c>
      <c r="S703" s="6" t="str">
        <f aca="false">IF($C703&gt;0,VLOOKUP($C703,codes!$D$18:$F$40,3),"")</f>
        <v/>
      </c>
      <c r="T703" s="6" t="str">
        <f aca="false">IF($D703&gt;0,VLOOKUP($D703,codes!$A$29:$B$31,2),"")</f>
        <v/>
      </c>
    </row>
    <row r="704" customFormat="false" ht="15.1" hidden="false" customHeight="true" outlineLevel="0" collapsed="false">
      <c r="R704" s="6" t="str">
        <f aca="false">IF($C704&gt;0,VLOOKUP($C704,codes!$D$18:$E$40,2),"")</f>
        <v/>
      </c>
      <c r="S704" s="6" t="str">
        <f aca="false">IF($C704&gt;0,VLOOKUP($C704,codes!$D$18:$F$40,3),"")</f>
        <v/>
      </c>
      <c r="T704" s="6" t="str">
        <f aca="false">IF($D704&gt;0,VLOOKUP($D704,codes!$A$29:$B$31,2),"")</f>
        <v/>
      </c>
    </row>
    <row r="705" customFormat="false" ht="15.1" hidden="false" customHeight="true" outlineLevel="0" collapsed="false">
      <c r="R705" s="6" t="str">
        <f aca="false">IF($C705&gt;0,VLOOKUP($C705,codes!$D$18:$E$40,2),"")</f>
        <v/>
      </c>
      <c r="S705" s="6" t="str">
        <f aca="false">IF($C705&gt;0,VLOOKUP($C705,codes!$D$18:$F$40,3),"")</f>
        <v/>
      </c>
      <c r="T705" s="6" t="str">
        <f aca="false">IF($D705&gt;0,VLOOKUP($D705,codes!$A$29:$B$31,2),"")</f>
        <v/>
      </c>
    </row>
    <row r="706" customFormat="false" ht="15.1" hidden="false" customHeight="true" outlineLevel="0" collapsed="false">
      <c r="R706" s="6" t="str">
        <f aca="false">IF($C706&gt;0,VLOOKUP($C706,codes!$D$18:$E$40,2),"")</f>
        <v/>
      </c>
      <c r="S706" s="6" t="str">
        <f aca="false">IF($C706&gt;0,VLOOKUP($C706,codes!$D$18:$F$40,3),"")</f>
        <v/>
      </c>
      <c r="T706" s="6" t="str">
        <f aca="false">IF($D706&gt;0,VLOOKUP($D706,codes!$A$29:$B$31,2),"")</f>
        <v/>
      </c>
    </row>
    <row r="707" customFormat="false" ht="15.1" hidden="false" customHeight="true" outlineLevel="0" collapsed="false">
      <c r="R707" s="6" t="str">
        <f aca="false">IF($C707&gt;0,VLOOKUP($C707,codes!$D$18:$E$40,2),"")</f>
        <v/>
      </c>
      <c r="S707" s="6" t="str">
        <f aca="false">IF($C707&gt;0,VLOOKUP($C707,codes!$D$18:$F$40,3),"")</f>
        <v/>
      </c>
      <c r="T707" s="6" t="str">
        <f aca="false">IF($D707&gt;0,VLOOKUP($D707,codes!$A$29:$B$31,2),"")</f>
        <v/>
      </c>
    </row>
    <row r="708" customFormat="false" ht="15.1" hidden="false" customHeight="true" outlineLevel="0" collapsed="false">
      <c r="R708" s="6" t="str">
        <f aca="false">IF($C708&gt;0,VLOOKUP($C708,codes!$D$18:$E$40,2),"")</f>
        <v/>
      </c>
      <c r="S708" s="6" t="str">
        <f aca="false">IF($C708&gt;0,VLOOKUP($C708,codes!$D$18:$F$40,3),"")</f>
        <v/>
      </c>
      <c r="T708" s="6" t="str">
        <f aca="false">IF($D708&gt;0,VLOOKUP($D708,codes!$A$29:$B$31,2),"")</f>
        <v/>
      </c>
    </row>
    <row r="709" customFormat="false" ht="15.1" hidden="false" customHeight="true" outlineLevel="0" collapsed="false">
      <c r="R709" s="6" t="str">
        <f aca="false">IF($C709&gt;0,VLOOKUP($C709,codes!$D$18:$E$40,2),"")</f>
        <v/>
      </c>
      <c r="S709" s="6" t="str">
        <f aca="false">IF($C709&gt;0,VLOOKUP($C709,codes!$D$18:$F$40,3),"")</f>
        <v/>
      </c>
      <c r="T709" s="6" t="str">
        <f aca="false">IF($D709&gt;0,VLOOKUP($D709,codes!$A$29:$B$31,2),"")</f>
        <v/>
      </c>
    </row>
    <row r="710" customFormat="false" ht="15.1" hidden="false" customHeight="true" outlineLevel="0" collapsed="false">
      <c r="R710" s="6" t="str">
        <f aca="false">IF($C710&gt;0,VLOOKUP($C710,codes!$D$18:$E$40,2),"")</f>
        <v/>
      </c>
      <c r="S710" s="6" t="str">
        <f aca="false">IF($C710&gt;0,VLOOKUP($C710,codes!$D$18:$F$40,3),"")</f>
        <v/>
      </c>
      <c r="T710" s="6" t="str">
        <f aca="false">IF($D710&gt;0,VLOOKUP($D710,codes!$A$29:$B$31,2),"")</f>
        <v/>
      </c>
    </row>
    <row r="711" customFormat="false" ht="15.1" hidden="false" customHeight="true" outlineLevel="0" collapsed="false">
      <c r="R711" s="6" t="str">
        <f aca="false">IF($C711&gt;0,VLOOKUP($C711,codes!$D$18:$E$40,2),"")</f>
        <v/>
      </c>
      <c r="S711" s="6" t="str">
        <f aca="false">IF($C711&gt;0,VLOOKUP($C711,codes!$D$18:$F$40,3),"")</f>
        <v/>
      </c>
      <c r="T711" s="6" t="str">
        <f aca="false">IF($D711&gt;0,VLOOKUP($D711,codes!$A$29:$B$31,2),"")</f>
        <v/>
      </c>
    </row>
    <row r="712" customFormat="false" ht="15.1" hidden="false" customHeight="true" outlineLevel="0" collapsed="false">
      <c r="R712" s="6" t="str">
        <f aca="false">IF($C712&gt;0,VLOOKUP($C712,codes!$D$18:$E$40,2),"")</f>
        <v/>
      </c>
      <c r="S712" s="6" t="str">
        <f aca="false">IF($C712&gt;0,VLOOKUP($C712,codes!$D$18:$F$40,3),"")</f>
        <v/>
      </c>
      <c r="T712" s="6" t="str">
        <f aca="false">IF($D712&gt;0,VLOOKUP($D712,codes!$A$29:$B$31,2),"")</f>
        <v/>
      </c>
    </row>
    <row r="713" customFormat="false" ht="15.1" hidden="false" customHeight="true" outlineLevel="0" collapsed="false">
      <c r="R713" s="6" t="str">
        <f aca="false">IF($C713&gt;0,VLOOKUP($C713,codes!$D$18:$E$40,2),"")</f>
        <v/>
      </c>
      <c r="S713" s="6" t="str">
        <f aca="false">IF($C713&gt;0,VLOOKUP($C713,codes!$D$18:$F$40,3),"")</f>
        <v/>
      </c>
      <c r="T713" s="6" t="str">
        <f aca="false">IF($D713&gt;0,VLOOKUP($D713,codes!$A$29:$B$31,2),"")</f>
        <v/>
      </c>
    </row>
    <row r="714" customFormat="false" ht="15.1" hidden="false" customHeight="true" outlineLevel="0" collapsed="false">
      <c r="R714" s="6" t="str">
        <f aca="false">IF($C714&gt;0,VLOOKUP($C714,codes!$D$18:$E$40,2),"")</f>
        <v/>
      </c>
      <c r="S714" s="6" t="str">
        <f aca="false">IF($C714&gt;0,VLOOKUP($C714,codes!$D$18:$F$40,3),"")</f>
        <v/>
      </c>
      <c r="T714" s="6" t="str">
        <f aca="false">IF($D714&gt;0,VLOOKUP($D714,codes!$A$29:$B$31,2),"")</f>
        <v/>
      </c>
    </row>
    <row r="715" customFormat="false" ht="15.1" hidden="false" customHeight="true" outlineLevel="0" collapsed="false">
      <c r="R715" s="6" t="str">
        <f aca="false">IF($C715&gt;0,VLOOKUP($C715,codes!$D$18:$E$40,2),"")</f>
        <v/>
      </c>
      <c r="S715" s="6" t="str">
        <f aca="false">IF($C715&gt;0,VLOOKUP($C715,codes!$D$18:$F$40,3),"")</f>
        <v/>
      </c>
      <c r="T715" s="6" t="str">
        <f aca="false">IF($D715&gt;0,VLOOKUP($D715,codes!$A$29:$B$31,2),"")</f>
        <v/>
      </c>
    </row>
    <row r="716" customFormat="false" ht="15.1" hidden="false" customHeight="true" outlineLevel="0" collapsed="false">
      <c r="R716" s="6" t="str">
        <f aca="false">IF($C716&gt;0,VLOOKUP($C716,codes!$D$18:$E$40,2),"")</f>
        <v/>
      </c>
      <c r="S716" s="6" t="str">
        <f aca="false">IF($C716&gt;0,VLOOKUP($C716,codes!$D$18:$F$40,3),"")</f>
        <v/>
      </c>
      <c r="T716" s="6" t="str">
        <f aca="false">IF($D716&gt;0,VLOOKUP($D716,codes!$A$29:$B$31,2),"")</f>
        <v/>
      </c>
    </row>
    <row r="717" customFormat="false" ht="15.1" hidden="false" customHeight="true" outlineLevel="0" collapsed="false">
      <c r="R717" s="6" t="str">
        <f aca="false">IF($C717&gt;0,VLOOKUP($C717,codes!$D$18:$E$40,2),"")</f>
        <v/>
      </c>
      <c r="S717" s="6" t="str">
        <f aca="false">IF($C717&gt;0,VLOOKUP($C717,codes!$D$18:$F$40,3),"")</f>
        <v/>
      </c>
      <c r="T717" s="6" t="str">
        <f aca="false">IF($D717&gt;0,VLOOKUP($D717,codes!$A$29:$B$31,2),"")</f>
        <v/>
      </c>
    </row>
    <row r="718" customFormat="false" ht="15.1" hidden="false" customHeight="true" outlineLevel="0" collapsed="false">
      <c r="R718" s="6" t="str">
        <f aca="false">IF($C718&gt;0,VLOOKUP($C718,codes!$D$18:$E$40,2),"")</f>
        <v/>
      </c>
      <c r="S718" s="6" t="str">
        <f aca="false">IF($C718&gt;0,VLOOKUP($C718,codes!$D$18:$F$40,3),"")</f>
        <v/>
      </c>
      <c r="T718" s="6" t="str">
        <f aca="false">IF($D718&gt;0,VLOOKUP($D718,codes!$A$29:$B$31,2),"")</f>
        <v/>
      </c>
    </row>
    <row r="719" customFormat="false" ht="15.1" hidden="false" customHeight="true" outlineLevel="0" collapsed="false">
      <c r="R719" s="6" t="str">
        <f aca="false">IF($C719&gt;0,VLOOKUP($C719,codes!$D$18:$E$40,2),"")</f>
        <v/>
      </c>
      <c r="S719" s="6" t="str">
        <f aca="false">IF($C719&gt;0,VLOOKUP($C719,codes!$D$18:$F$40,3),"")</f>
        <v/>
      </c>
      <c r="T719" s="6" t="str">
        <f aca="false">IF($D719&gt;0,VLOOKUP($D719,codes!$A$29:$B$31,2),"")</f>
        <v/>
      </c>
    </row>
    <row r="720" customFormat="false" ht="15.1" hidden="false" customHeight="true" outlineLevel="0" collapsed="false">
      <c r="R720" s="6" t="str">
        <f aca="false">IF($C720&gt;0,VLOOKUP($C720,codes!$D$18:$E$40,2),"")</f>
        <v/>
      </c>
      <c r="S720" s="6" t="str">
        <f aca="false">IF($C720&gt;0,VLOOKUP($C720,codes!$D$18:$F$40,3),"")</f>
        <v/>
      </c>
      <c r="T720" s="6" t="str">
        <f aca="false">IF($D720&gt;0,VLOOKUP($D720,codes!$A$29:$B$31,2),"")</f>
        <v/>
      </c>
    </row>
    <row r="721" customFormat="false" ht="15.1" hidden="false" customHeight="true" outlineLevel="0" collapsed="false">
      <c r="R721" s="6" t="str">
        <f aca="false">IF($C721&gt;0,VLOOKUP($C721,codes!$D$18:$E$40,2),"")</f>
        <v/>
      </c>
      <c r="S721" s="6" t="str">
        <f aca="false">IF($C721&gt;0,VLOOKUP($C721,codes!$D$18:$F$40,3),"")</f>
        <v/>
      </c>
      <c r="T721" s="6" t="str">
        <f aca="false">IF($D721&gt;0,VLOOKUP($D721,codes!$A$29:$B$31,2),"")</f>
        <v/>
      </c>
    </row>
    <row r="722" customFormat="false" ht="15.1" hidden="false" customHeight="true" outlineLevel="0" collapsed="false">
      <c r="R722" s="6" t="str">
        <f aca="false">IF($C722&gt;0,VLOOKUP($C722,codes!$D$18:$E$40,2),"")</f>
        <v/>
      </c>
      <c r="S722" s="6" t="str">
        <f aca="false">IF($C722&gt;0,VLOOKUP($C722,codes!$D$18:$F$40,3),"")</f>
        <v/>
      </c>
      <c r="T722" s="6" t="str">
        <f aca="false">IF($D722&gt;0,VLOOKUP($D722,codes!$A$29:$B$31,2),"")</f>
        <v/>
      </c>
    </row>
    <row r="723" customFormat="false" ht="15.1" hidden="false" customHeight="true" outlineLevel="0" collapsed="false">
      <c r="R723" s="6" t="str">
        <f aca="false">IF($C723&gt;0,VLOOKUP($C723,codes!$D$18:$E$40,2),"")</f>
        <v/>
      </c>
      <c r="S723" s="6" t="str">
        <f aca="false">IF($C723&gt;0,VLOOKUP($C723,codes!$D$18:$F$40,3),"")</f>
        <v/>
      </c>
      <c r="T723" s="6" t="str">
        <f aca="false">IF($D723&gt;0,VLOOKUP($D723,codes!$A$29:$B$31,2),"")</f>
        <v/>
      </c>
    </row>
    <row r="724" customFormat="false" ht="15.1" hidden="false" customHeight="true" outlineLevel="0" collapsed="false">
      <c r="R724" s="6" t="str">
        <f aca="false">IF($C724&gt;0,VLOOKUP($C724,codes!$D$18:$E$40,2),"")</f>
        <v/>
      </c>
      <c r="S724" s="6" t="str">
        <f aca="false">IF($C724&gt;0,VLOOKUP($C724,codes!$D$18:$F$40,3),"")</f>
        <v/>
      </c>
      <c r="T724" s="6" t="str">
        <f aca="false">IF($D724&gt;0,VLOOKUP($D724,codes!$A$29:$B$31,2),"")</f>
        <v/>
      </c>
    </row>
    <row r="725" customFormat="false" ht="15.1" hidden="false" customHeight="true" outlineLevel="0" collapsed="false">
      <c r="R725" s="6" t="str">
        <f aca="false">IF($C725&gt;0,VLOOKUP($C725,codes!$D$18:$E$40,2),"")</f>
        <v/>
      </c>
      <c r="S725" s="6" t="str">
        <f aca="false">IF($C725&gt;0,VLOOKUP($C725,codes!$D$18:$F$40,3),"")</f>
        <v/>
      </c>
      <c r="T725" s="6" t="str">
        <f aca="false">IF($D725&gt;0,VLOOKUP($D725,codes!$A$29:$B$31,2),"")</f>
        <v/>
      </c>
    </row>
    <row r="726" customFormat="false" ht="15.1" hidden="false" customHeight="true" outlineLevel="0" collapsed="false">
      <c r="R726" s="6" t="str">
        <f aca="false">IF($C726&gt;0,VLOOKUP($C726,codes!$D$18:$E$40,2),"")</f>
        <v/>
      </c>
      <c r="S726" s="6" t="str">
        <f aca="false">IF($C726&gt;0,VLOOKUP($C726,codes!$D$18:$F$40,3),"")</f>
        <v/>
      </c>
      <c r="T726" s="6" t="str">
        <f aca="false">IF($D726&gt;0,VLOOKUP($D726,codes!$A$29:$B$31,2),"")</f>
        <v/>
      </c>
    </row>
    <row r="727" customFormat="false" ht="15.1" hidden="false" customHeight="true" outlineLevel="0" collapsed="false">
      <c r="R727" s="6" t="str">
        <f aca="false">IF($C727&gt;0,VLOOKUP($C727,codes!$D$18:$E$40,2),"")</f>
        <v/>
      </c>
      <c r="S727" s="6" t="str">
        <f aca="false">IF($C727&gt;0,VLOOKUP($C727,codes!$D$18:$F$40,3),"")</f>
        <v/>
      </c>
      <c r="T727" s="6" t="str">
        <f aca="false">IF($D727&gt;0,VLOOKUP($D727,codes!$A$29:$B$31,2),"")</f>
        <v/>
      </c>
    </row>
    <row r="728" customFormat="false" ht="15.1" hidden="false" customHeight="true" outlineLevel="0" collapsed="false">
      <c r="R728" s="6" t="str">
        <f aca="false">IF($C728&gt;0,VLOOKUP($C728,codes!$D$18:$E$40,2),"")</f>
        <v/>
      </c>
      <c r="S728" s="6" t="str">
        <f aca="false">IF($C728&gt;0,VLOOKUP($C728,codes!$D$18:$F$40,3),"")</f>
        <v/>
      </c>
      <c r="T728" s="6" t="str">
        <f aca="false">IF($D728&gt;0,VLOOKUP($D728,codes!$A$29:$B$31,2),"")</f>
        <v/>
      </c>
    </row>
    <row r="729" customFormat="false" ht="15.1" hidden="false" customHeight="true" outlineLevel="0" collapsed="false">
      <c r="R729" s="6" t="str">
        <f aca="false">IF($C729&gt;0,VLOOKUP($C729,codes!$D$18:$E$40,2),"")</f>
        <v/>
      </c>
      <c r="S729" s="6" t="str">
        <f aca="false">IF($C729&gt;0,VLOOKUP($C729,codes!$D$18:$F$40,3),"")</f>
        <v/>
      </c>
      <c r="T729" s="6" t="str">
        <f aca="false">IF($D729&gt;0,VLOOKUP($D729,codes!$A$29:$B$31,2),"")</f>
        <v/>
      </c>
    </row>
    <row r="730" customFormat="false" ht="15.1" hidden="false" customHeight="true" outlineLevel="0" collapsed="false">
      <c r="R730" s="6" t="str">
        <f aca="false">IF($C730&gt;0,VLOOKUP($C730,codes!$D$18:$E$40,2),"")</f>
        <v/>
      </c>
      <c r="S730" s="6" t="str">
        <f aca="false">IF($C730&gt;0,VLOOKUP($C730,codes!$D$18:$F$40,3),"")</f>
        <v/>
      </c>
      <c r="T730" s="6" t="str">
        <f aca="false">IF($D730&gt;0,VLOOKUP($D730,codes!$A$29:$B$31,2),"")</f>
        <v/>
      </c>
    </row>
    <row r="731" customFormat="false" ht="15.1" hidden="false" customHeight="true" outlineLevel="0" collapsed="false">
      <c r="R731" s="6" t="str">
        <f aca="false">IF($C731&gt;0,VLOOKUP($C731,codes!$D$18:$E$40,2),"")</f>
        <v/>
      </c>
      <c r="S731" s="6" t="str">
        <f aca="false">IF($C731&gt;0,VLOOKUP($C731,codes!$D$18:$F$40,3),"")</f>
        <v/>
      </c>
      <c r="T731" s="6" t="str">
        <f aca="false">IF($D731&gt;0,VLOOKUP($D731,codes!$A$29:$B$31,2),"")</f>
        <v/>
      </c>
    </row>
    <row r="732" customFormat="false" ht="15.1" hidden="false" customHeight="true" outlineLevel="0" collapsed="false">
      <c r="R732" s="6" t="str">
        <f aca="false">IF($C732&gt;0,VLOOKUP($C732,codes!$D$18:$E$40,2),"")</f>
        <v/>
      </c>
      <c r="S732" s="6" t="str">
        <f aca="false">IF($C732&gt;0,VLOOKUP($C732,codes!$D$18:$F$40,3),"")</f>
        <v/>
      </c>
      <c r="T732" s="6" t="str">
        <f aca="false">IF($D732&gt;0,VLOOKUP($D732,codes!$A$29:$B$31,2),"")</f>
        <v/>
      </c>
    </row>
    <row r="733" customFormat="false" ht="15.1" hidden="false" customHeight="true" outlineLevel="0" collapsed="false">
      <c r="R733" s="6" t="str">
        <f aca="false">IF($C733&gt;0,VLOOKUP($C733,codes!$D$18:$E$40,2),"")</f>
        <v/>
      </c>
      <c r="S733" s="6" t="str">
        <f aca="false">IF($C733&gt;0,VLOOKUP($C733,codes!$D$18:$F$40,3),"")</f>
        <v/>
      </c>
      <c r="T733" s="6" t="str">
        <f aca="false">IF($D733&gt;0,VLOOKUP($D733,codes!$A$29:$B$31,2),"")</f>
        <v/>
      </c>
    </row>
    <row r="734" customFormat="false" ht="15.1" hidden="false" customHeight="true" outlineLevel="0" collapsed="false">
      <c r="R734" s="6" t="str">
        <f aca="false">IF($C734&gt;0,VLOOKUP($C734,codes!$D$18:$E$40,2),"")</f>
        <v/>
      </c>
      <c r="S734" s="6" t="str">
        <f aca="false">IF($C734&gt;0,VLOOKUP($C734,codes!$D$18:$F$40,3),"")</f>
        <v/>
      </c>
      <c r="T734" s="6" t="str">
        <f aca="false">IF($D734&gt;0,VLOOKUP($D734,codes!$A$29:$B$31,2),"")</f>
        <v/>
      </c>
    </row>
    <row r="735" customFormat="false" ht="15.1" hidden="false" customHeight="true" outlineLevel="0" collapsed="false">
      <c r="R735" s="6" t="str">
        <f aca="false">IF($C735&gt;0,VLOOKUP($C735,codes!$D$18:$E$40,2),"")</f>
        <v/>
      </c>
      <c r="S735" s="6" t="str">
        <f aca="false">IF($C735&gt;0,VLOOKUP($C735,codes!$D$18:$F$40,3),"")</f>
        <v/>
      </c>
      <c r="T735" s="6" t="str">
        <f aca="false">IF($D735&gt;0,VLOOKUP($D735,codes!$A$29:$B$31,2),"")</f>
        <v/>
      </c>
    </row>
    <row r="736" customFormat="false" ht="15.1" hidden="false" customHeight="true" outlineLevel="0" collapsed="false">
      <c r="R736" s="6" t="str">
        <f aca="false">IF($C736&gt;0,VLOOKUP($C736,codes!$D$18:$E$40,2),"")</f>
        <v/>
      </c>
      <c r="S736" s="6" t="str">
        <f aca="false">IF($C736&gt;0,VLOOKUP($C736,codes!$D$18:$F$40,3),"")</f>
        <v/>
      </c>
      <c r="T736" s="6" t="str">
        <f aca="false">IF($D736&gt;0,VLOOKUP($D736,codes!$A$29:$B$31,2),"")</f>
        <v/>
      </c>
    </row>
    <row r="737" customFormat="false" ht="15.1" hidden="false" customHeight="true" outlineLevel="0" collapsed="false">
      <c r="R737" s="6" t="str">
        <f aca="false">IF($C737&gt;0,VLOOKUP($C737,codes!$D$18:$E$40,2),"")</f>
        <v/>
      </c>
      <c r="S737" s="6" t="str">
        <f aca="false">IF($C737&gt;0,VLOOKUP($C737,codes!$D$18:$F$40,3),"")</f>
        <v/>
      </c>
      <c r="T737" s="6" t="str">
        <f aca="false">IF($D737&gt;0,VLOOKUP($D737,codes!$A$29:$B$31,2),"")</f>
        <v/>
      </c>
    </row>
    <row r="738" customFormat="false" ht="15.1" hidden="false" customHeight="true" outlineLevel="0" collapsed="false">
      <c r="R738" s="6" t="str">
        <f aca="false">IF($C738&gt;0,VLOOKUP($C738,codes!$D$18:$E$40,2),"")</f>
        <v/>
      </c>
      <c r="S738" s="6" t="str">
        <f aca="false">IF($C738&gt;0,VLOOKUP($C738,codes!$D$18:$F$40,3),"")</f>
        <v/>
      </c>
      <c r="T738" s="6" t="str">
        <f aca="false">IF($D738&gt;0,VLOOKUP($D738,codes!$A$29:$B$31,2),"")</f>
        <v/>
      </c>
    </row>
    <row r="739" customFormat="false" ht="15.1" hidden="false" customHeight="true" outlineLevel="0" collapsed="false">
      <c r="R739" s="6" t="str">
        <f aca="false">IF($C739&gt;0,VLOOKUP($C739,codes!$D$18:$E$40,2),"")</f>
        <v/>
      </c>
      <c r="S739" s="6" t="str">
        <f aca="false">IF($C739&gt;0,VLOOKUP($C739,codes!$D$18:$F$40,3),"")</f>
        <v/>
      </c>
      <c r="T739" s="6" t="str">
        <f aca="false">IF($D739&gt;0,VLOOKUP($D739,codes!$A$29:$B$31,2),"")</f>
        <v/>
      </c>
    </row>
    <row r="740" customFormat="false" ht="15.1" hidden="false" customHeight="true" outlineLevel="0" collapsed="false">
      <c r="R740" s="6" t="str">
        <f aca="false">IF($C740&gt;0,VLOOKUP($C740,codes!$D$18:$E$40,2),"")</f>
        <v/>
      </c>
      <c r="S740" s="6" t="str">
        <f aca="false">IF($C740&gt;0,VLOOKUP($C740,codes!$D$18:$F$40,3),"")</f>
        <v/>
      </c>
      <c r="T740" s="6" t="str">
        <f aca="false">IF($D740&gt;0,VLOOKUP($D740,codes!$A$29:$B$31,2),"")</f>
        <v/>
      </c>
    </row>
    <row r="741" customFormat="false" ht="15.1" hidden="false" customHeight="true" outlineLevel="0" collapsed="false">
      <c r="R741" s="6" t="str">
        <f aca="false">IF($C741&gt;0,VLOOKUP($C741,codes!$D$18:$E$40,2),"")</f>
        <v/>
      </c>
      <c r="S741" s="6" t="str">
        <f aca="false">IF($C741&gt;0,VLOOKUP($C741,codes!$D$18:$F$40,3),"")</f>
        <v/>
      </c>
      <c r="T741" s="6" t="str">
        <f aca="false">IF($D741&gt;0,VLOOKUP($D741,codes!$A$29:$B$31,2),"")</f>
        <v/>
      </c>
    </row>
    <row r="742" customFormat="false" ht="15.1" hidden="false" customHeight="true" outlineLevel="0" collapsed="false">
      <c r="R742" s="6" t="str">
        <f aca="false">IF($C742&gt;0,VLOOKUP($C742,codes!$D$18:$E$40,2),"")</f>
        <v/>
      </c>
      <c r="S742" s="6" t="str">
        <f aca="false">IF($C742&gt;0,VLOOKUP($C742,codes!$D$18:$F$40,3),"")</f>
        <v/>
      </c>
      <c r="T742" s="6" t="str">
        <f aca="false">IF($D742&gt;0,VLOOKUP($D742,codes!$A$29:$B$31,2),"")</f>
        <v/>
      </c>
    </row>
    <row r="743" customFormat="false" ht="15.1" hidden="false" customHeight="true" outlineLevel="0" collapsed="false">
      <c r="R743" s="6" t="str">
        <f aca="false">IF($C743&gt;0,VLOOKUP($C743,codes!$D$18:$E$40,2),"")</f>
        <v/>
      </c>
      <c r="S743" s="6" t="str">
        <f aca="false">IF($C743&gt;0,VLOOKUP($C743,codes!$D$18:$F$40,3),"")</f>
        <v/>
      </c>
      <c r="T743" s="6" t="str">
        <f aca="false">IF($D743&gt;0,VLOOKUP($D743,codes!$A$29:$B$31,2),"")</f>
        <v/>
      </c>
    </row>
    <row r="744" customFormat="false" ht="15.1" hidden="false" customHeight="true" outlineLevel="0" collapsed="false">
      <c r="R744" s="6" t="str">
        <f aca="false">IF($C744&gt;0,VLOOKUP($C744,codes!$D$18:$E$40,2),"")</f>
        <v/>
      </c>
      <c r="S744" s="6" t="str">
        <f aca="false">IF($C744&gt;0,VLOOKUP($C744,codes!$D$18:$F$40,3),"")</f>
        <v/>
      </c>
      <c r="T744" s="6" t="str">
        <f aca="false">IF($D744&gt;0,VLOOKUP($D744,codes!$A$29:$B$31,2),"")</f>
        <v/>
      </c>
    </row>
    <row r="745" customFormat="false" ht="15.1" hidden="false" customHeight="true" outlineLevel="0" collapsed="false">
      <c r="R745" s="6" t="str">
        <f aca="false">IF($C745&gt;0,VLOOKUP($C745,codes!$D$18:$E$40,2),"")</f>
        <v/>
      </c>
      <c r="S745" s="6" t="str">
        <f aca="false">IF($C745&gt;0,VLOOKUP($C745,codes!$D$18:$F$40,3),"")</f>
        <v/>
      </c>
      <c r="T745" s="6" t="str">
        <f aca="false">IF($D745&gt;0,VLOOKUP($D745,codes!$A$29:$B$31,2),"")</f>
        <v/>
      </c>
    </row>
    <row r="746" customFormat="false" ht="15.1" hidden="false" customHeight="true" outlineLevel="0" collapsed="false">
      <c r="R746" s="6" t="str">
        <f aca="false">IF($C746&gt;0,VLOOKUP($C746,codes!$D$18:$E$40,2),"")</f>
        <v/>
      </c>
      <c r="S746" s="6" t="str">
        <f aca="false">IF($C746&gt;0,VLOOKUP($C746,codes!$D$18:$F$40,3),"")</f>
        <v/>
      </c>
      <c r="T746" s="6" t="str">
        <f aca="false">IF($D746&gt;0,VLOOKUP($D746,codes!$A$29:$B$31,2),"")</f>
        <v/>
      </c>
    </row>
    <row r="747" customFormat="false" ht="15.1" hidden="false" customHeight="true" outlineLevel="0" collapsed="false">
      <c r="R747" s="6" t="str">
        <f aca="false">IF($C747&gt;0,VLOOKUP($C747,codes!$D$18:$E$40,2),"")</f>
        <v/>
      </c>
      <c r="S747" s="6" t="str">
        <f aca="false">IF($C747&gt;0,VLOOKUP($C747,codes!$D$18:$F$40,3),"")</f>
        <v/>
      </c>
      <c r="T747" s="6" t="str">
        <f aca="false">IF($D747&gt;0,VLOOKUP($D747,codes!$A$29:$B$31,2),"")</f>
        <v/>
      </c>
    </row>
    <row r="748" customFormat="false" ht="15.1" hidden="false" customHeight="true" outlineLevel="0" collapsed="false">
      <c r="R748" s="6" t="str">
        <f aca="false">IF($C748&gt;0,VLOOKUP($C748,codes!$D$18:$E$40,2),"")</f>
        <v/>
      </c>
      <c r="S748" s="6" t="str">
        <f aca="false">IF($C748&gt;0,VLOOKUP($C748,codes!$D$18:$F$40,3),"")</f>
        <v/>
      </c>
      <c r="T748" s="6" t="str">
        <f aca="false">IF($D748&gt;0,VLOOKUP($D748,codes!$A$29:$B$31,2),"")</f>
        <v/>
      </c>
    </row>
    <row r="749" customFormat="false" ht="15.1" hidden="false" customHeight="true" outlineLevel="0" collapsed="false">
      <c r="R749" s="6" t="str">
        <f aca="false">IF($C749&gt;0,VLOOKUP($C749,codes!$D$18:$E$40,2),"")</f>
        <v/>
      </c>
      <c r="S749" s="6" t="str">
        <f aca="false">IF($C749&gt;0,VLOOKUP($C749,codes!$D$18:$F$40,3),"")</f>
        <v/>
      </c>
      <c r="T749" s="6" t="str">
        <f aca="false">IF($D749&gt;0,VLOOKUP($D749,codes!$A$29:$B$31,2),"")</f>
        <v/>
      </c>
    </row>
    <row r="750" customFormat="false" ht="15.1" hidden="false" customHeight="true" outlineLevel="0" collapsed="false">
      <c r="R750" s="6" t="str">
        <f aca="false">IF($C750&gt;0,VLOOKUP($C750,codes!$D$18:$E$40,2),"")</f>
        <v/>
      </c>
      <c r="S750" s="6" t="str">
        <f aca="false">IF($C750&gt;0,VLOOKUP($C750,codes!$D$18:$F$40,3),"")</f>
        <v/>
      </c>
      <c r="T750" s="6" t="str">
        <f aca="false">IF($D750&gt;0,VLOOKUP($D750,codes!$A$29:$B$31,2),"")</f>
        <v/>
      </c>
    </row>
    <row r="751" customFormat="false" ht="15.1" hidden="false" customHeight="true" outlineLevel="0" collapsed="false">
      <c r="R751" s="6" t="str">
        <f aca="false">IF($C751&gt;0,VLOOKUP($C751,codes!$D$18:$E$40,2),"")</f>
        <v/>
      </c>
      <c r="S751" s="6" t="str">
        <f aca="false">IF($C751&gt;0,VLOOKUP($C751,codes!$D$18:$F$40,3),"")</f>
        <v/>
      </c>
      <c r="T751" s="6" t="str">
        <f aca="false">IF($D751&gt;0,VLOOKUP($D751,codes!$A$29:$B$31,2),"")</f>
        <v/>
      </c>
    </row>
    <row r="752" customFormat="false" ht="15.1" hidden="false" customHeight="true" outlineLevel="0" collapsed="false">
      <c r="R752" s="6" t="str">
        <f aca="false">IF($C752&gt;0,VLOOKUP($C752,codes!$D$18:$E$40,2),"")</f>
        <v/>
      </c>
      <c r="S752" s="6" t="str">
        <f aca="false">IF($C752&gt;0,VLOOKUP($C752,codes!$D$18:$F$40,3),"")</f>
        <v/>
      </c>
      <c r="T752" s="6" t="str">
        <f aca="false">IF($D752&gt;0,VLOOKUP($D752,codes!$A$29:$B$31,2),"")</f>
        <v/>
      </c>
    </row>
    <row r="753" customFormat="false" ht="15.1" hidden="false" customHeight="true" outlineLevel="0" collapsed="false">
      <c r="R753" s="6" t="str">
        <f aca="false">IF($C753&gt;0,VLOOKUP($C753,codes!$D$18:$E$40,2),"")</f>
        <v/>
      </c>
      <c r="S753" s="6" t="str">
        <f aca="false">IF($C753&gt;0,VLOOKUP($C753,codes!$D$18:$F$40,3),"")</f>
        <v/>
      </c>
      <c r="T753" s="6" t="str">
        <f aca="false">IF($D753&gt;0,VLOOKUP($D753,codes!$A$29:$B$31,2),"")</f>
        <v/>
      </c>
    </row>
    <row r="754" customFormat="false" ht="15.1" hidden="false" customHeight="true" outlineLevel="0" collapsed="false">
      <c r="R754" s="6" t="str">
        <f aca="false">IF($C754&gt;0,VLOOKUP($C754,codes!$D$18:$E$40,2),"")</f>
        <v/>
      </c>
      <c r="S754" s="6" t="str">
        <f aca="false">IF($C754&gt;0,VLOOKUP($C754,codes!$D$18:$F$40,3),"")</f>
        <v/>
      </c>
      <c r="T754" s="6" t="str">
        <f aca="false">IF($D754&gt;0,VLOOKUP($D754,codes!$A$29:$B$31,2),"")</f>
        <v/>
      </c>
    </row>
    <row r="755" customFormat="false" ht="15.1" hidden="false" customHeight="true" outlineLevel="0" collapsed="false">
      <c r="R755" s="6" t="str">
        <f aca="false">IF($C755&gt;0,VLOOKUP($C755,codes!$D$18:$E$40,2),"")</f>
        <v/>
      </c>
      <c r="S755" s="6" t="str">
        <f aca="false">IF($C755&gt;0,VLOOKUP($C755,codes!$D$18:$F$40,3),"")</f>
        <v/>
      </c>
      <c r="T755" s="6" t="str">
        <f aca="false">IF($D755&gt;0,VLOOKUP($D755,codes!$A$29:$B$31,2),"")</f>
        <v/>
      </c>
    </row>
    <row r="756" customFormat="false" ht="15.1" hidden="false" customHeight="true" outlineLevel="0" collapsed="false">
      <c r="R756" s="6" t="str">
        <f aca="false">IF($C756&gt;0,VLOOKUP($C756,codes!$D$18:$E$40,2),"")</f>
        <v/>
      </c>
      <c r="S756" s="6" t="str">
        <f aca="false">IF($C756&gt;0,VLOOKUP($C756,codes!$D$18:$F$40,3),"")</f>
        <v/>
      </c>
      <c r="T756" s="6" t="str">
        <f aca="false">IF($D756&gt;0,VLOOKUP($D756,codes!$A$29:$B$31,2),"")</f>
        <v/>
      </c>
    </row>
    <row r="757" customFormat="false" ht="15.1" hidden="false" customHeight="true" outlineLevel="0" collapsed="false">
      <c r="R757" s="6" t="str">
        <f aca="false">IF($C757&gt;0,VLOOKUP($C757,codes!$D$18:$E$40,2),"")</f>
        <v/>
      </c>
      <c r="S757" s="6" t="str">
        <f aca="false">IF($C757&gt;0,VLOOKUP($C757,codes!$D$18:$F$40,3),"")</f>
        <v/>
      </c>
      <c r="T757" s="6" t="str">
        <f aca="false">IF($D757&gt;0,VLOOKUP($D757,codes!$A$29:$B$31,2),"")</f>
        <v/>
      </c>
    </row>
    <row r="758" customFormat="false" ht="15.1" hidden="false" customHeight="true" outlineLevel="0" collapsed="false">
      <c r="R758" s="6" t="str">
        <f aca="false">IF($C758&gt;0,VLOOKUP($C758,codes!$D$18:$E$40,2),"")</f>
        <v/>
      </c>
      <c r="S758" s="6" t="str">
        <f aca="false">IF($C758&gt;0,VLOOKUP($C758,codes!$D$18:$F$40,3),"")</f>
        <v/>
      </c>
      <c r="T758" s="6" t="str">
        <f aca="false">IF($D758&gt;0,VLOOKUP($D758,codes!$A$29:$B$31,2),"")</f>
        <v/>
      </c>
    </row>
    <row r="759" customFormat="false" ht="15.1" hidden="false" customHeight="true" outlineLevel="0" collapsed="false">
      <c r="R759" s="6" t="str">
        <f aca="false">IF($C759&gt;0,VLOOKUP($C759,codes!$D$18:$E$40,2),"")</f>
        <v/>
      </c>
      <c r="S759" s="6" t="str">
        <f aca="false">IF($C759&gt;0,VLOOKUP($C759,codes!$D$18:$F$40,3),"")</f>
        <v/>
      </c>
      <c r="T759" s="6" t="str">
        <f aca="false">IF($D759&gt;0,VLOOKUP($D759,codes!$A$29:$B$31,2),"")</f>
        <v/>
      </c>
    </row>
    <row r="760" customFormat="false" ht="15.1" hidden="false" customHeight="true" outlineLevel="0" collapsed="false">
      <c r="R760" s="6" t="str">
        <f aca="false">IF($C760&gt;0,VLOOKUP($C760,codes!$D$18:$E$40,2),"")</f>
        <v/>
      </c>
      <c r="S760" s="6" t="str">
        <f aca="false">IF($C760&gt;0,VLOOKUP($C760,codes!$D$18:$F$40,3),"")</f>
        <v/>
      </c>
      <c r="T760" s="6" t="str">
        <f aca="false">IF($D760&gt;0,VLOOKUP($D760,codes!$A$29:$B$31,2),"")</f>
        <v/>
      </c>
    </row>
    <row r="761" customFormat="false" ht="15.1" hidden="false" customHeight="true" outlineLevel="0" collapsed="false">
      <c r="R761" s="6" t="str">
        <f aca="false">IF($C761&gt;0,VLOOKUP($C761,codes!$D$18:$E$40,2),"")</f>
        <v/>
      </c>
      <c r="S761" s="6" t="str">
        <f aca="false">IF($C761&gt;0,VLOOKUP($C761,codes!$D$18:$F$40,3),"")</f>
        <v/>
      </c>
      <c r="T761" s="6" t="str">
        <f aca="false">IF($D761&gt;0,VLOOKUP($D761,codes!$A$29:$B$31,2),"")</f>
        <v/>
      </c>
    </row>
    <row r="762" customFormat="false" ht="15.1" hidden="false" customHeight="true" outlineLevel="0" collapsed="false">
      <c r="R762" s="6" t="str">
        <f aca="false">IF($C762&gt;0,VLOOKUP($C762,codes!$D$18:$E$40,2),"")</f>
        <v/>
      </c>
      <c r="S762" s="6" t="str">
        <f aca="false">IF($C762&gt;0,VLOOKUP($C762,codes!$D$18:$F$40,3),"")</f>
        <v/>
      </c>
      <c r="T762" s="6" t="str">
        <f aca="false">IF($D762&gt;0,VLOOKUP($D762,codes!$A$29:$B$31,2),"")</f>
        <v/>
      </c>
    </row>
    <row r="763" customFormat="false" ht="15.1" hidden="false" customHeight="true" outlineLevel="0" collapsed="false">
      <c r="R763" s="6" t="str">
        <f aca="false">IF($C763&gt;0,VLOOKUP($C763,codes!$D$18:$E$40,2),"")</f>
        <v/>
      </c>
      <c r="S763" s="6" t="str">
        <f aca="false">IF($C763&gt;0,VLOOKUP($C763,codes!$D$18:$F$40,3),"")</f>
        <v/>
      </c>
      <c r="T763" s="6" t="str">
        <f aca="false">IF($D763&gt;0,VLOOKUP($D763,codes!$A$29:$B$31,2),"")</f>
        <v/>
      </c>
    </row>
    <row r="764" customFormat="false" ht="15.1" hidden="false" customHeight="true" outlineLevel="0" collapsed="false">
      <c r="R764" s="6" t="str">
        <f aca="false">IF($C764&gt;0,VLOOKUP($C764,codes!$D$18:$E$40,2),"")</f>
        <v/>
      </c>
      <c r="S764" s="6" t="str">
        <f aca="false">IF($C764&gt;0,VLOOKUP($C764,codes!$D$18:$F$40,3),"")</f>
        <v/>
      </c>
      <c r="T764" s="6" t="str">
        <f aca="false">IF($D764&gt;0,VLOOKUP($D764,codes!$A$29:$B$31,2),"")</f>
        <v/>
      </c>
    </row>
    <row r="765" customFormat="false" ht="15.1" hidden="false" customHeight="true" outlineLevel="0" collapsed="false">
      <c r="R765" s="6" t="str">
        <f aca="false">IF($C765&gt;0,VLOOKUP($C765,codes!$D$18:$E$40,2),"")</f>
        <v/>
      </c>
      <c r="S765" s="6" t="str">
        <f aca="false">IF($C765&gt;0,VLOOKUP($C765,codes!$D$18:$F$40,3),"")</f>
        <v/>
      </c>
      <c r="T765" s="6" t="str">
        <f aca="false">IF($D765&gt;0,VLOOKUP($D765,codes!$A$29:$B$31,2),"")</f>
        <v/>
      </c>
    </row>
    <row r="766" customFormat="false" ht="15.1" hidden="false" customHeight="true" outlineLevel="0" collapsed="false">
      <c r="R766" s="6" t="str">
        <f aca="false">IF($C766&gt;0,VLOOKUP($C766,codes!$D$18:$E$40,2),"")</f>
        <v/>
      </c>
      <c r="S766" s="6" t="str">
        <f aca="false">IF($C766&gt;0,VLOOKUP($C766,codes!$D$18:$F$40,3),"")</f>
        <v/>
      </c>
      <c r="T766" s="6" t="str">
        <f aca="false">IF($D766&gt;0,VLOOKUP($D766,codes!$A$29:$B$31,2),"")</f>
        <v/>
      </c>
    </row>
    <row r="767" customFormat="false" ht="15.1" hidden="false" customHeight="true" outlineLevel="0" collapsed="false">
      <c r="R767" s="6" t="str">
        <f aca="false">IF($C767&gt;0,VLOOKUP($C767,codes!$D$18:$E$40,2),"")</f>
        <v/>
      </c>
      <c r="S767" s="6" t="str">
        <f aca="false">IF($C767&gt;0,VLOOKUP($C767,codes!$D$18:$F$40,3),"")</f>
        <v/>
      </c>
      <c r="T767" s="6" t="str">
        <f aca="false">IF($D767&gt;0,VLOOKUP($D767,codes!$A$29:$B$31,2),"")</f>
        <v/>
      </c>
    </row>
    <row r="768" customFormat="false" ht="15.1" hidden="false" customHeight="true" outlineLevel="0" collapsed="false">
      <c r="R768" s="6" t="str">
        <f aca="false">IF($C768&gt;0,VLOOKUP($C768,codes!$D$18:$E$40,2),"")</f>
        <v/>
      </c>
      <c r="S768" s="6" t="str">
        <f aca="false">IF($C768&gt;0,VLOOKUP($C768,codes!$D$18:$F$40,3),"")</f>
        <v/>
      </c>
      <c r="T768" s="6" t="str">
        <f aca="false">IF($D768&gt;0,VLOOKUP($D768,codes!$A$29:$B$31,2),"")</f>
        <v/>
      </c>
    </row>
    <row r="769" customFormat="false" ht="15.1" hidden="false" customHeight="true" outlineLevel="0" collapsed="false">
      <c r="R769" s="6" t="str">
        <f aca="false">IF($C769&gt;0,VLOOKUP($C769,codes!$D$18:$E$40,2),"")</f>
        <v/>
      </c>
      <c r="S769" s="6" t="str">
        <f aca="false">IF($C769&gt;0,VLOOKUP($C769,codes!$D$18:$F$40,3),"")</f>
        <v/>
      </c>
      <c r="T769" s="6" t="str">
        <f aca="false">IF($D769&gt;0,VLOOKUP($D769,codes!$A$29:$B$31,2),"")</f>
        <v/>
      </c>
    </row>
    <row r="770" customFormat="false" ht="15.1" hidden="false" customHeight="true" outlineLevel="0" collapsed="false">
      <c r="R770" s="6" t="str">
        <f aca="false">IF($C770&gt;0,VLOOKUP($C770,codes!$D$18:$E$40,2),"")</f>
        <v/>
      </c>
      <c r="S770" s="6" t="str">
        <f aca="false">IF($C770&gt;0,VLOOKUP($C770,codes!$D$18:$F$40,3),"")</f>
        <v/>
      </c>
      <c r="T770" s="6" t="str">
        <f aca="false">IF($D770&gt;0,VLOOKUP($D770,codes!$A$29:$B$31,2),"")</f>
        <v/>
      </c>
    </row>
    <row r="771" customFormat="false" ht="15.1" hidden="false" customHeight="true" outlineLevel="0" collapsed="false">
      <c r="R771" s="6" t="str">
        <f aca="false">IF($C771&gt;0,VLOOKUP($C771,codes!$D$18:$E$40,2),"")</f>
        <v/>
      </c>
      <c r="S771" s="6" t="str">
        <f aca="false">IF($C771&gt;0,VLOOKUP($C771,codes!$D$18:$F$40,3),"")</f>
        <v/>
      </c>
      <c r="T771" s="6" t="str">
        <f aca="false">IF($D771&gt;0,VLOOKUP($D771,codes!$A$29:$B$31,2),"")</f>
        <v/>
      </c>
    </row>
    <row r="772" customFormat="false" ht="15.1" hidden="false" customHeight="true" outlineLevel="0" collapsed="false">
      <c r="R772" s="6" t="str">
        <f aca="false">IF($C772&gt;0,VLOOKUP($C772,codes!$D$18:$E$40,2),"")</f>
        <v/>
      </c>
      <c r="S772" s="6" t="str">
        <f aca="false">IF($C772&gt;0,VLOOKUP($C772,codes!$D$18:$F$40,3),"")</f>
        <v/>
      </c>
      <c r="T772" s="6" t="str">
        <f aca="false">IF($D772&gt;0,VLOOKUP($D772,codes!$A$29:$B$31,2),"")</f>
        <v/>
      </c>
    </row>
    <row r="773" customFormat="false" ht="15.1" hidden="false" customHeight="true" outlineLevel="0" collapsed="false">
      <c r="R773" s="6" t="str">
        <f aca="false">IF($C773&gt;0,VLOOKUP($C773,codes!$D$18:$E$40,2),"")</f>
        <v/>
      </c>
      <c r="S773" s="6" t="str">
        <f aca="false">IF($C773&gt;0,VLOOKUP($C773,codes!$D$18:$F$40,3),"")</f>
        <v/>
      </c>
      <c r="T773" s="6" t="str">
        <f aca="false">IF($D773&gt;0,VLOOKUP($D773,codes!$A$29:$B$31,2),"")</f>
        <v/>
      </c>
    </row>
    <row r="774" customFormat="false" ht="15.1" hidden="false" customHeight="true" outlineLevel="0" collapsed="false">
      <c r="R774" s="6" t="str">
        <f aca="false">IF($C774&gt;0,VLOOKUP($C774,codes!$D$18:$E$40,2),"")</f>
        <v/>
      </c>
      <c r="S774" s="6" t="str">
        <f aca="false">IF($C774&gt;0,VLOOKUP($C774,codes!$D$18:$F$40,3),"")</f>
        <v/>
      </c>
      <c r="T774" s="6" t="str">
        <f aca="false">IF($D774&gt;0,VLOOKUP($D774,codes!$A$29:$B$31,2),"")</f>
        <v/>
      </c>
    </row>
    <row r="775" customFormat="false" ht="15.1" hidden="false" customHeight="true" outlineLevel="0" collapsed="false">
      <c r="R775" s="6" t="str">
        <f aca="false">IF($C775&gt;0,VLOOKUP($C775,codes!$D$18:$E$40,2),"")</f>
        <v/>
      </c>
      <c r="S775" s="6" t="str">
        <f aca="false">IF($C775&gt;0,VLOOKUP($C775,codes!$D$18:$F$40,3),"")</f>
        <v/>
      </c>
      <c r="T775" s="6" t="str">
        <f aca="false">IF($D775&gt;0,VLOOKUP($D775,codes!$A$29:$B$31,2),"")</f>
        <v/>
      </c>
    </row>
    <row r="776" customFormat="false" ht="15.1" hidden="false" customHeight="true" outlineLevel="0" collapsed="false">
      <c r="R776" s="6" t="str">
        <f aca="false">IF($C776&gt;0,VLOOKUP($C776,codes!$D$18:$E$40,2),"")</f>
        <v/>
      </c>
      <c r="S776" s="6" t="str">
        <f aca="false">IF($C776&gt;0,VLOOKUP($C776,codes!$D$18:$F$40,3),"")</f>
        <v/>
      </c>
      <c r="T776" s="6" t="str">
        <f aca="false">IF($D776&gt;0,VLOOKUP($D776,codes!$A$29:$B$31,2),"")</f>
        <v/>
      </c>
    </row>
    <row r="777" customFormat="false" ht="15.1" hidden="false" customHeight="true" outlineLevel="0" collapsed="false">
      <c r="R777" s="6" t="str">
        <f aca="false">IF($C777&gt;0,VLOOKUP($C777,codes!$D$18:$E$40,2),"")</f>
        <v/>
      </c>
      <c r="S777" s="6" t="str">
        <f aca="false">IF($C777&gt;0,VLOOKUP($C777,codes!$D$18:$F$40,3),"")</f>
        <v/>
      </c>
      <c r="T777" s="6" t="str">
        <f aca="false">IF($D777&gt;0,VLOOKUP($D777,codes!$A$29:$B$31,2),"")</f>
        <v/>
      </c>
    </row>
    <row r="778" customFormat="false" ht="15.1" hidden="false" customHeight="true" outlineLevel="0" collapsed="false">
      <c r="R778" s="6" t="str">
        <f aca="false">IF($C778&gt;0,VLOOKUP($C778,codes!$D$18:$E$40,2),"")</f>
        <v/>
      </c>
      <c r="S778" s="6" t="str">
        <f aca="false">IF($C778&gt;0,VLOOKUP($C778,codes!$D$18:$F$40,3),"")</f>
        <v/>
      </c>
      <c r="T778" s="6" t="str">
        <f aca="false">IF($D778&gt;0,VLOOKUP($D778,codes!$A$29:$B$31,2),"")</f>
        <v/>
      </c>
    </row>
    <row r="779" customFormat="false" ht="15.1" hidden="false" customHeight="true" outlineLevel="0" collapsed="false">
      <c r="R779" s="6" t="str">
        <f aca="false">IF($C779&gt;0,VLOOKUP($C779,codes!$D$18:$E$40,2),"")</f>
        <v/>
      </c>
      <c r="S779" s="6" t="str">
        <f aca="false">IF($C779&gt;0,VLOOKUP($C779,codes!$D$18:$F$40,3),"")</f>
        <v/>
      </c>
      <c r="T779" s="6" t="str">
        <f aca="false">IF($D779&gt;0,VLOOKUP($D779,codes!$A$29:$B$31,2),"")</f>
        <v/>
      </c>
    </row>
    <row r="780" customFormat="false" ht="15.1" hidden="false" customHeight="true" outlineLevel="0" collapsed="false">
      <c r="R780" s="6" t="str">
        <f aca="false">IF($C780&gt;0,VLOOKUP($C780,codes!$D$18:$E$40,2),"")</f>
        <v/>
      </c>
      <c r="S780" s="6" t="str">
        <f aca="false">IF($C780&gt;0,VLOOKUP($C780,codes!$D$18:$F$40,3),"")</f>
        <v/>
      </c>
      <c r="T780" s="6" t="str">
        <f aca="false">IF($D780&gt;0,VLOOKUP($D780,codes!$A$29:$B$31,2),"")</f>
        <v/>
      </c>
    </row>
    <row r="781" customFormat="false" ht="15.1" hidden="false" customHeight="true" outlineLevel="0" collapsed="false">
      <c r="R781" s="6" t="str">
        <f aca="false">IF($C781&gt;0,VLOOKUP($C781,codes!$D$18:$E$40,2),"")</f>
        <v/>
      </c>
      <c r="S781" s="6" t="str">
        <f aca="false">IF($C781&gt;0,VLOOKUP($C781,codes!$D$18:$F$40,3),"")</f>
        <v/>
      </c>
      <c r="T781" s="6" t="str">
        <f aca="false">IF($D781&gt;0,VLOOKUP($D781,codes!$A$29:$B$31,2),"")</f>
        <v/>
      </c>
    </row>
    <row r="782" customFormat="false" ht="15.1" hidden="false" customHeight="true" outlineLevel="0" collapsed="false">
      <c r="R782" s="6" t="str">
        <f aca="false">IF($C782&gt;0,VLOOKUP($C782,codes!$D$18:$E$40,2),"")</f>
        <v/>
      </c>
      <c r="S782" s="6" t="str">
        <f aca="false">IF($C782&gt;0,VLOOKUP($C782,codes!$D$18:$F$40,3),"")</f>
        <v/>
      </c>
      <c r="T782" s="6" t="str">
        <f aca="false">IF($D782&gt;0,VLOOKUP($D782,codes!$A$29:$B$31,2),"")</f>
        <v/>
      </c>
    </row>
    <row r="783" customFormat="false" ht="15.1" hidden="false" customHeight="true" outlineLevel="0" collapsed="false">
      <c r="R783" s="6" t="str">
        <f aca="false">IF($C783&gt;0,VLOOKUP($C783,codes!$D$18:$E$40,2),"")</f>
        <v/>
      </c>
      <c r="S783" s="6" t="str">
        <f aca="false">IF($C783&gt;0,VLOOKUP($C783,codes!$D$18:$F$40,3),"")</f>
        <v/>
      </c>
      <c r="T783" s="6" t="str">
        <f aca="false">IF($D783&gt;0,VLOOKUP($D783,codes!$A$29:$B$31,2),"")</f>
        <v/>
      </c>
    </row>
    <row r="784" customFormat="false" ht="15.1" hidden="false" customHeight="true" outlineLevel="0" collapsed="false">
      <c r="R784" s="6" t="str">
        <f aca="false">IF($C784&gt;0,VLOOKUP($C784,codes!$D$18:$E$40,2),"")</f>
        <v/>
      </c>
      <c r="S784" s="6" t="str">
        <f aca="false">IF($C784&gt;0,VLOOKUP($C784,codes!$D$18:$F$40,3),"")</f>
        <v/>
      </c>
      <c r="T784" s="6" t="str">
        <f aca="false">IF($D784&gt;0,VLOOKUP($D784,codes!$A$29:$B$31,2),"")</f>
        <v/>
      </c>
    </row>
    <row r="785" customFormat="false" ht="15.1" hidden="false" customHeight="true" outlineLevel="0" collapsed="false">
      <c r="R785" s="6" t="str">
        <f aca="false">IF($C785&gt;0,VLOOKUP($C785,codes!$D$18:$E$40,2),"")</f>
        <v/>
      </c>
      <c r="S785" s="6" t="str">
        <f aca="false">IF($C785&gt;0,VLOOKUP($C785,codes!$D$18:$F$40,3),"")</f>
        <v/>
      </c>
      <c r="T785" s="6" t="str">
        <f aca="false">IF($D785&gt;0,VLOOKUP($D785,codes!$A$29:$B$31,2),"")</f>
        <v/>
      </c>
    </row>
    <row r="786" customFormat="false" ht="15.1" hidden="false" customHeight="true" outlineLevel="0" collapsed="false">
      <c r="R786" s="6" t="str">
        <f aca="false">IF($C786&gt;0,VLOOKUP($C786,codes!$D$18:$E$40,2),"")</f>
        <v/>
      </c>
      <c r="S786" s="6" t="str">
        <f aca="false">IF($C786&gt;0,VLOOKUP($C786,codes!$D$18:$F$40,3),"")</f>
        <v/>
      </c>
      <c r="T786" s="6" t="str">
        <f aca="false">IF($D786&gt;0,VLOOKUP($D786,codes!$A$29:$B$31,2),"")</f>
        <v/>
      </c>
    </row>
    <row r="787" customFormat="false" ht="15.1" hidden="false" customHeight="true" outlineLevel="0" collapsed="false">
      <c r="R787" s="6" t="str">
        <f aca="false">IF($C787&gt;0,VLOOKUP($C787,codes!$D$18:$E$40,2),"")</f>
        <v/>
      </c>
      <c r="S787" s="6" t="str">
        <f aca="false">IF($C787&gt;0,VLOOKUP($C787,codes!$D$18:$F$40,3),"")</f>
        <v/>
      </c>
      <c r="T787" s="6" t="str">
        <f aca="false">IF($D787&gt;0,VLOOKUP($D787,codes!$A$29:$B$31,2),"")</f>
        <v/>
      </c>
    </row>
    <row r="788" customFormat="false" ht="15.1" hidden="false" customHeight="true" outlineLevel="0" collapsed="false">
      <c r="R788" s="6" t="str">
        <f aca="false">IF($C788&gt;0,VLOOKUP($C788,codes!$D$18:$E$40,2),"")</f>
        <v/>
      </c>
      <c r="S788" s="6" t="str">
        <f aca="false">IF($C788&gt;0,VLOOKUP($C788,codes!$D$18:$F$40,3),"")</f>
        <v/>
      </c>
      <c r="T788" s="6" t="str">
        <f aca="false">IF($D788&gt;0,VLOOKUP($D788,codes!$A$29:$B$31,2),"")</f>
        <v/>
      </c>
    </row>
    <row r="789" customFormat="false" ht="15.1" hidden="false" customHeight="true" outlineLevel="0" collapsed="false">
      <c r="R789" s="6" t="str">
        <f aca="false">IF($C789&gt;0,VLOOKUP($C789,codes!$D$18:$E$40,2),"")</f>
        <v/>
      </c>
      <c r="S789" s="6" t="str">
        <f aca="false">IF($C789&gt;0,VLOOKUP($C789,codes!$D$18:$F$40,3),"")</f>
        <v/>
      </c>
      <c r="T789" s="6" t="str">
        <f aca="false">IF($D789&gt;0,VLOOKUP($D789,codes!$A$29:$B$31,2),"")</f>
        <v/>
      </c>
    </row>
    <row r="790" customFormat="false" ht="15.1" hidden="false" customHeight="true" outlineLevel="0" collapsed="false">
      <c r="R790" s="6" t="str">
        <f aca="false">IF($C790&gt;0,VLOOKUP($C790,codes!$D$18:$E$40,2),"")</f>
        <v/>
      </c>
      <c r="S790" s="6" t="str">
        <f aca="false">IF($C790&gt;0,VLOOKUP($C790,codes!$D$18:$F$40,3),"")</f>
        <v/>
      </c>
      <c r="T790" s="6" t="str">
        <f aca="false">IF($D790&gt;0,VLOOKUP($D790,codes!$A$29:$B$31,2),"")</f>
        <v/>
      </c>
    </row>
    <row r="791" customFormat="false" ht="15.1" hidden="false" customHeight="true" outlineLevel="0" collapsed="false">
      <c r="R791" s="6" t="str">
        <f aca="false">IF($C791&gt;0,VLOOKUP($C791,codes!$D$18:$E$40,2),"")</f>
        <v/>
      </c>
      <c r="S791" s="6" t="str">
        <f aca="false">IF($C791&gt;0,VLOOKUP($C791,codes!$D$18:$F$40,3),"")</f>
        <v/>
      </c>
      <c r="T791" s="6" t="str">
        <f aca="false">IF($D791&gt;0,VLOOKUP($D791,codes!$A$29:$B$31,2),"")</f>
        <v/>
      </c>
    </row>
    <row r="792" customFormat="false" ht="15.1" hidden="false" customHeight="true" outlineLevel="0" collapsed="false">
      <c r="R792" s="6" t="str">
        <f aca="false">IF($C792&gt;0,VLOOKUP($C792,codes!$D$18:$E$40,2),"")</f>
        <v/>
      </c>
      <c r="S792" s="6" t="str">
        <f aca="false">IF($C792&gt;0,VLOOKUP($C792,codes!$D$18:$F$40,3),"")</f>
        <v/>
      </c>
      <c r="T792" s="6" t="str">
        <f aca="false">IF($D792&gt;0,VLOOKUP($D792,codes!$A$29:$B$31,2),"")</f>
        <v/>
      </c>
    </row>
    <row r="793" customFormat="false" ht="15.1" hidden="false" customHeight="true" outlineLevel="0" collapsed="false">
      <c r="R793" s="6" t="str">
        <f aca="false">IF($C793&gt;0,VLOOKUP($C793,codes!$D$18:$E$40,2),"")</f>
        <v/>
      </c>
      <c r="S793" s="6" t="str">
        <f aca="false">IF($C793&gt;0,VLOOKUP($C793,codes!$D$18:$F$40,3),"")</f>
        <v/>
      </c>
      <c r="T793" s="6" t="str">
        <f aca="false">IF($D793&gt;0,VLOOKUP($D793,codes!$A$29:$B$31,2),"")</f>
        <v/>
      </c>
    </row>
    <row r="794" customFormat="false" ht="15.1" hidden="false" customHeight="true" outlineLevel="0" collapsed="false">
      <c r="R794" s="6" t="str">
        <f aca="false">IF($C794&gt;0,VLOOKUP($C794,codes!$D$18:$E$40,2),"")</f>
        <v/>
      </c>
      <c r="S794" s="6" t="str">
        <f aca="false">IF($C794&gt;0,VLOOKUP($C794,codes!$D$18:$F$40,3),"")</f>
        <v/>
      </c>
      <c r="T794" s="6" t="str">
        <f aca="false">IF($D794&gt;0,VLOOKUP($D794,codes!$A$29:$B$31,2),"")</f>
        <v/>
      </c>
    </row>
    <row r="795" customFormat="false" ht="15.1" hidden="false" customHeight="true" outlineLevel="0" collapsed="false">
      <c r="R795" s="6" t="str">
        <f aca="false">IF($C795&gt;0,VLOOKUP($C795,codes!$D$18:$E$40,2),"")</f>
        <v/>
      </c>
      <c r="S795" s="6" t="str">
        <f aca="false">IF($C795&gt;0,VLOOKUP($C795,codes!$D$18:$F$40,3),"")</f>
        <v/>
      </c>
      <c r="T795" s="6" t="str">
        <f aca="false">IF($D795&gt;0,VLOOKUP($D795,codes!$A$29:$B$31,2),"")</f>
        <v/>
      </c>
    </row>
    <row r="796" customFormat="false" ht="15.1" hidden="false" customHeight="true" outlineLevel="0" collapsed="false">
      <c r="R796" s="6" t="str">
        <f aca="false">IF($C796&gt;0,VLOOKUP($C796,codes!$D$18:$E$40,2),"")</f>
        <v/>
      </c>
      <c r="S796" s="6" t="str">
        <f aca="false">IF($C796&gt;0,VLOOKUP($C796,codes!$D$18:$F$40,3),"")</f>
        <v/>
      </c>
      <c r="T796" s="6" t="str">
        <f aca="false">IF($D796&gt;0,VLOOKUP($D796,codes!$A$29:$B$31,2),"")</f>
        <v/>
      </c>
    </row>
    <row r="797" customFormat="false" ht="15.1" hidden="false" customHeight="true" outlineLevel="0" collapsed="false">
      <c r="R797" s="6" t="str">
        <f aca="false">IF($C797&gt;0,VLOOKUP($C797,codes!$D$18:$E$40,2),"")</f>
        <v/>
      </c>
      <c r="S797" s="6" t="str">
        <f aca="false">IF($C797&gt;0,VLOOKUP($C797,codes!$D$18:$F$40,3),"")</f>
        <v/>
      </c>
      <c r="T797" s="6" t="str">
        <f aca="false">IF($D797&gt;0,VLOOKUP($D797,codes!$A$29:$B$31,2),"")</f>
        <v/>
      </c>
    </row>
    <row r="798" customFormat="false" ht="15.1" hidden="false" customHeight="true" outlineLevel="0" collapsed="false">
      <c r="R798" s="6" t="str">
        <f aca="false">IF($C798&gt;0,VLOOKUP($C798,codes!$D$18:$E$40,2),"")</f>
        <v/>
      </c>
      <c r="S798" s="6" t="str">
        <f aca="false">IF($C798&gt;0,VLOOKUP($C798,codes!$D$18:$F$40,3),"")</f>
        <v/>
      </c>
      <c r="T798" s="6" t="str">
        <f aca="false">IF($D798&gt;0,VLOOKUP($D798,codes!$A$29:$B$31,2),"")</f>
        <v/>
      </c>
    </row>
    <row r="799" customFormat="false" ht="15.1" hidden="false" customHeight="true" outlineLevel="0" collapsed="false">
      <c r="R799" s="6" t="str">
        <f aca="false">IF($C799&gt;0,VLOOKUP($C799,codes!$D$18:$E$40,2),"")</f>
        <v/>
      </c>
      <c r="S799" s="6" t="str">
        <f aca="false">IF($C799&gt;0,VLOOKUP($C799,codes!$D$18:$F$40,3),"")</f>
        <v/>
      </c>
      <c r="T799" s="6" t="str">
        <f aca="false">IF($D799&gt;0,VLOOKUP($D799,codes!$A$29:$B$31,2),"")</f>
        <v/>
      </c>
    </row>
    <row r="800" customFormat="false" ht="15.1" hidden="false" customHeight="true" outlineLevel="0" collapsed="false">
      <c r="R800" s="6" t="str">
        <f aca="false">IF($C800&gt;0,VLOOKUP($C800,codes!$D$18:$E$40,2),"")</f>
        <v/>
      </c>
      <c r="S800" s="6" t="str">
        <f aca="false">IF($C800&gt;0,VLOOKUP($C800,codes!$D$18:$F$40,3),"")</f>
        <v/>
      </c>
      <c r="T800" s="6" t="str">
        <f aca="false">IF($D800&gt;0,VLOOKUP($D800,codes!$A$29:$B$31,2),"")</f>
        <v/>
      </c>
    </row>
    <row r="801" customFormat="false" ht="15.1" hidden="false" customHeight="true" outlineLevel="0" collapsed="false">
      <c r="R801" s="6" t="str">
        <f aca="false">IF($C801&gt;0,VLOOKUP($C801,codes!$D$18:$E$40,2),"")</f>
        <v/>
      </c>
      <c r="S801" s="6" t="str">
        <f aca="false">IF($C801&gt;0,VLOOKUP($C801,codes!$D$18:$F$40,3),"")</f>
        <v/>
      </c>
      <c r="T801" s="6" t="str">
        <f aca="false">IF($D801&gt;0,VLOOKUP($D801,codes!$A$29:$B$31,2),"")</f>
        <v/>
      </c>
    </row>
    <row r="802" customFormat="false" ht="15.1" hidden="false" customHeight="true" outlineLevel="0" collapsed="false">
      <c r="R802" s="6" t="str">
        <f aca="false">IF($C802&gt;0,VLOOKUP($C802,codes!$D$18:$E$40,2),"")</f>
        <v/>
      </c>
      <c r="S802" s="6" t="str">
        <f aca="false">IF($C802&gt;0,VLOOKUP($C802,codes!$D$18:$F$40,3),"")</f>
        <v/>
      </c>
      <c r="T802" s="6" t="str">
        <f aca="false">IF($D802&gt;0,VLOOKUP($D802,codes!$A$29:$B$31,2),"")</f>
        <v/>
      </c>
    </row>
    <row r="803" customFormat="false" ht="15.1" hidden="false" customHeight="true" outlineLevel="0" collapsed="false">
      <c r="R803" s="6" t="str">
        <f aca="false">IF($C803&gt;0,VLOOKUP($C803,codes!$D$18:$E$40,2),"")</f>
        <v/>
      </c>
      <c r="S803" s="6" t="str">
        <f aca="false">IF($C803&gt;0,VLOOKUP($C803,codes!$D$18:$F$40,3),"")</f>
        <v/>
      </c>
      <c r="T803" s="6" t="str">
        <f aca="false">IF($D803&gt;0,VLOOKUP($D803,codes!$A$29:$B$31,2),"")</f>
        <v/>
      </c>
    </row>
    <row r="804" customFormat="false" ht="15.1" hidden="false" customHeight="true" outlineLevel="0" collapsed="false">
      <c r="R804" s="6" t="str">
        <f aca="false">IF($C804&gt;0,VLOOKUP($C804,codes!$D$18:$E$40,2),"")</f>
        <v/>
      </c>
      <c r="S804" s="6" t="str">
        <f aca="false">IF($C804&gt;0,VLOOKUP($C804,codes!$D$18:$F$40,3),"")</f>
        <v/>
      </c>
      <c r="T804" s="6" t="str">
        <f aca="false">IF($D804&gt;0,VLOOKUP($D804,codes!$A$29:$B$31,2),"")</f>
        <v/>
      </c>
    </row>
    <row r="805" customFormat="false" ht="15.1" hidden="false" customHeight="true" outlineLevel="0" collapsed="false">
      <c r="R805" s="6" t="str">
        <f aca="false">IF($C805&gt;0,VLOOKUP($C805,codes!$D$18:$E$40,2),"")</f>
        <v/>
      </c>
      <c r="S805" s="6" t="str">
        <f aca="false">IF($C805&gt;0,VLOOKUP($C805,codes!$D$18:$F$40,3),"")</f>
        <v/>
      </c>
      <c r="T805" s="6" t="str">
        <f aca="false">IF($D805&gt;0,VLOOKUP($D805,codes!$A$29:$B$31,2),"")</f>
        <v/>
      </c>
    </row>
    <row r="806" customFormat="false" ht="15.1" hidden="false" customHeight="true" outlineLevel="0" collapsed="false">
      <c r="R806" s="6" t="str">
        <f aca="false">IF($C806&gt;0,VLOOKUP($C806,codes!$D$18:$E$40,2),"")</f>
        <v/>
      </c>
      <c r="S806" s="6" t="str">
        <f aca="false">IF($C806&gt;0,VLOOKUP($C806,codes!$D$18:$F$40,3),"")</f>
        <v/>
      </c>
      <c r="T806" s="6" t="str">
        <f aca="false">IF($D806&gt;0,VLOOKUP($D806,codes!$A$29:$B$31,2),"")</f>
        <v/>
      </c>
    </row>
    <row r="807" customFormat="false" ht="15.1" hidden="false" customHeight="true" outlineLevel="0" collapsed="false">
      <c r="R807" s="6" t="str">
        <f aca="false">IF($C807&gt;0,VLOOKUP($C807,codes!$D$18:$E$40,2),"")</f>
        <v/>
      </c>
      <c r="S807" s="6" t="str">
        <f aca="false">IF($C807&gt;0,VLOOKUP($C807,codes!$D$18:$F$40,3),"")</f>
        <v/>
      </c>
      <c r="T807" s="6" t="str">
        <f aca="false">IF($D807&gt;0,VLOOKUP($D807,codes!$A$29:$B$31,2),"")</f>
        <v/>
      </c>
    </row>
    <row r="808" customFormat="false" ht="15.1" hidden="false" customHeight="true" outlineLevel="0" collapsed="false">
      <c r="R808" s="6" t="str">
        <f aca="false">IF($C808&gt;0,VLOOKUP($C808,codes!$D$18:$E$40,2),"")</f>
        <v/>
      </c>
      <c r="S808" s="6" t="str">
        <f aca="false">IF($C808&gt;0,VLOOKUP($C808,codes!$D$18:$F$40,3),"")</f>
        <v/>
      </c>
      <c r="T808" s="6" t="str">
        <f aca="false">IF($D808&gt;0,VLOOKUP($D808,codes!$A$29:$B$31,2),"")</f>
        <v/>
      </c>
    </row>
    <row r="809" customFormat="false" ht="15.1" hidden="false" customHeight="true" outlineLevel="0" collapsed="false">
      <c r="R809" s="6" t="str">
        <f aca="false">IF($C809&gt;0,VLOOKUP($C809,codes!$D$18:$E$40,2),"")</f>
        <v/>
      </c>
      <c r="S809" s="6" t="str">
        <f aca="false">IF($C809&gt;0,VLOOKUP($C809,codes!$D$18:$F$40,3),"")</f>
        <v/>
      </c>
      <c r="T809" s="6" t="str">
        <f aca="false">IF($D809&gt;0,VLOOKUP($D809,codes!$A$29:$B$31,2),"")</f>
        <v/>
      </c>
    </row>
    <row r="810" customFormat="false" ht="15.1" hidden="false" customHeight="true" outlineLevel="0" collapsed="false">
      <c r="R810" s="6" t="str">
        <f aca="false">IF($C810&gt;0,VLOOKUP($C810,codes!$D$18:$E$40,2),"")</f>
        <v/>
      </c>
      <c r="S810" s="6" t="str">
        <f aca="false">IF($C810&gt;0,VLOOKUP($C810,codes!$D$18:$F$40,3),"")</f>
        <v/>
      </c>
      <c r="T810" s="6" t="str">
        <f aca="false">IF($D810&gt;0,VLOOKUP($D810,codes!$A$29:$B$31,2),"")</f>
        <v/>
      </c>
    </row>
    <row r="811" customFormat="false" ht="15.1" hidden="false" customHeight="true" outlineLevel="0" collapsed="false">
      <c r="R811" s="6" t="str">
        <f aca="false">IF($C811&gt;0,VLOOKUP($C811,codes!$D$18:$E$40,2),"")</f>
        <v/>
      </c>
      <c r="S811" s="6" t="str">
        <f aca="false">IF($C811&gt;0,VLOOKUP($C811,codes!$D$18:$F$40,3),"")</f>
        <v/>
      </c>
      <c r="T811" s="6" t="str">
        <f aca="false">IF($D811&gt;0,VLOOKUP($D811,codes!$A$29:$B$31,2),"")</f>
        <v/>
      </c>
    </row>
    <row r="812" customFormat="false" ht="15.1" hidden="false" customHeight="true" outlineLevel="0" collapsed="false">
      <c r="R812" s="6" t="str">
        <f aca="false">IF($C812&gt;0,VLOOKUP($C812,codes!$D$18:$E$40,2),"")</f>
        <v/>
      </c>
      <c r="S812" s="6" t="str">
        <f aca="false">IF($C812&gt;0,VLOOKUP($C812,codes!$D$18:$F$40,3),"")</f>
        <v/>
      </c>
      <c r="T812" s="6" t="str">
        <f aca="false">IF($D812&gt;0,VLOOKUP($D812,codes!$A$29:$B$31,2),"")</f>
        <v/>
      </c>
    </row>
    <row r="813" customFormat="false" ht="15.1" hidden="false" customHeight="true" outlineLevel="0" collapsed="false">
      <c r="R813" s="6" t="str">
        <f aca="false">IF($C813&gt;0,VLOOKUP($C813,codes!$D$18:$E$40,2),"")</f>
        <v/>
      </c>
      <c r="S813" s="6" t="str">
        <f aca="false">IF($C813&gt;0,VLOOKUP($C813,codes!$D$18:$F$40,3),"")</f>
        <v/>
      </c>
      <c r="T813" s="6" t="str">
        <f aca="false">IF($D813&gt;0,VLOOKUP($D813,codes!$A$29:$B$31,2),"")</f>
        <v/>
      </c>
    </row>
    <row r="814" customFormat="false" ht="15.1" hidden="false" customHeight="true" outlineLevel="0" collapsed="false">
      <c r="R814" s="6" t="str">
        <f aca="false">IF($C814&gt;0,VLOOKUP($C814,codes!$D$18:$E$40,2),"")</f>
        <v/>
      </c>
      <c r="S814" s="6" t="str">
        <f aca="false">IF($C814&gt;0,VLOOKUP($C814,codes!$D$18:$F$40,3),"")</f>
        <v/>
      </c>
      <c r="T814" s="6" t="str">
        <f aca="false">IF($D814&gt;0,VLOOKUP($D814,codes!$A$29:$B$31,2),"")</f>
        <v/>
      </c>
    </row>
    <row r="815" customFormat="false" ht="15.1" hidden="false" customHeight="true" outlineLevel="0" collapsed="false">
      <c r="R815" s="6" t="str">
        <f aca="false">IF($C815&gt;0,VLOOKUP($C815,codes!$D$18:$E$40,2),"")</f>
        <v/>
      </c>
      <c r="S815" s="6" t="str">
        <f aca="false">IF($C815&gt;0,VLOOKUP($C815,codes!$D$18:$F$40,3),"")</f>
        <v/>
      </c>
      <c r="T815" s="6" t="str">
        <f aca="false">IF($D815&gt;0,VLOOKUP($D815,codes!$A$29:$B$31,2),"")</f>
        <v/>
      </c>
    </row>
    <row r="816" customFormat="false" ht="15.1" hidden="false" customHeight="true" outlineLevel="0" collapsed="false">
      <c r="R816" s="6" t="str">
        <f aca="false">IF($C816&gt;0,VLOOKUP($C816,codes!$D$18:$E$40,2),"")</f>
        <v/>
      </c>
      <c r="S816" s="6" t="str">
        <f aca="false">IF($C816&gt;0,VLOOKUP($C816,codes!$D$18:$F$40,3),"")</f>
        <v/>
      </c>
      <c r="T816" s="6" t="str">
        <f aca="false">IF($D816&gt;0,VLOOKUP($D816,codes!$A$29:$B$31,2),"")</f>
        <v/>
      </c>
    </row>
    <row r="817" customFormat="false" ht="15.1" hidden="false" customHeight="true" outlineLevel="0" collapsed="false">
      <c r="R817" s="6" t="str">
        <f aca="false">IF($C817&gt;0,VLOOKUP($C817,codes!$D$18:$E$40,2),"")</f>
        <v/>
      </c>
      <c r="S817" s="6" t="str">
        <f aca="false">IF($C817&gt;0,VLOOKUP($C817,codes!$D$18:$F$40,3),"")</f>
        <v/>
      </c>
      <c r="T817" s="6" t="str">
        <f aca="false">IF($D817&gt;0,VLOOKUP($D817,codes!$A$29:$B$31,2),"")</f>
        <v/>
      </c>
    </row>
    <row r="818" customFormat="false" ht="15.1" hidden="false" customHeight="true" outlineLevel="0" collapsed="false">
      <c r="R818" s="6" t="str">
        <f aca="false">IF($C818&gt;0,VLOOKUP($C818,codes!$D$18:$E$40,2),"")</f>
        <v/>
      </c>
      <c r="S818" s="6" t="str">
        <f aca="false">IF($C818&gt;0,VLOOKUP($C818,codes!$D$18:$F$40,3),"")</f>
        <v/>
      </c>
      <c r="T818" s="6" t="str">
        <f aca="false">IF($D818&gt;0,VLOOKUP($D818,codes!$A$29:$B$31,2),"")</f>
        <v/>
      </c>
    </row>
    <row r="819" customFormat="false" ht="15.1" hidden="false" customHeight="true" outlineLevel="0" collapsed="false">
      <c r="R819" s="6" t="str">
        <f aca="false">IF($C819&gt;0,VLOOKUP($C819,codes!$D$18:$E$40,2),"")</f>
        <v/>
      </c>
      <c r="S819" s="6" t="str">
        <f aca="false">IF($C819&gt;0,VLOOKUP($C819,codes!$D$18:$F$40,3),"")</f>
        <v/>
      </c>
      <c r="T819" s="6" t="str">
        <f aca="false">IF($D819&gt;0,VLOOKUP($D819,codes!$A$29:$B$31,2),"")</f>
        <v/>
      </c>
    </row>
    <row r="820" customFormat="false" ht="15.1" hidden="false" customHeight="true" outlineLevel="0" collapsed="false">
      <c r="R820" s="6" t="str">
        <f aca="false">IF($C820&gt;0,VLOOKUP($C820,codes!$D$18:$E$40,2),"")</f>
        <v/>
      </c>
      <c r="S820" s="6" t="str">
        <f aca="false">IF($C820&gt;0,VLOOKUP($C820,codes!$D$18:$F$40,3),"")</f>
        <v/>
      </c>
      <c r="T820" s="6" t="str">
        <f aca="false">IF($D820&gt;0,VLOOKUP($D820,codes!$A$29:$B$31,2),"")</f>
        <v/>
      </c>
    </row>
    <row r="821" customFormat="false" ht="15.1" hidden="false" customHeight="true" outlineLevel="0" collapsed="false">
      <c r="R821" s="6" t="str">
        <f aca="false">IF($C821&gt;0,VLOOKUP($C821,codes!$D$18:$E$40,2),"")</f>
        <v/>
      </c>
      <c r="S821" s="6" t="str">
        <f aca="false">IF($C821&gt;0,VLOOKUP($C821,codes!$D$18:$F$40,3),"")</f>
        <v/>
      </c>
      <c r="T821" s="6" t="str">
        <f aca="false">IF($D821&gt;0,VLOOKUP($D821,codes!$A$29:$B$31,2),"")</f>
        <v/>
      </c>
    </row>
    <row r="822" customFormat="false" ht="15.1" hidden="false" customHeight="true" outlineLevel="0" collapsed="false">
      <c r="R822" s="6" t="str">
        <f aca="false">IF($C822&gt;0,VLOOKUP($C822,codes!$D$18:$E$40,2),"")</f>
        <v/>
      </c>
      <c r="S822" s="6" t="str">
        <f aca="false">IF($C822&gt;0,VLOOKUP($C822,codes!$D$18:$F$40,3),"")</f>
        <v/>
      </c>
      <c r="T822" s="6" t="str">
        <f aca="false">IF($D822&gt;0,VLOOKUP($D822,codes!$A$29:$B$31,2),"")</f>
        <v/>
      </c>
    </row>
    <row r="823" customFormat="false" ht="15.1" hidden="false" customHeight="true" outlineLevel="0" collapsed="false">
      <c r="R823" s="6" t="str">
        <f aca="false">IF($C823&gt;0,VLOOKUP($C823,codes!$D$18:$E$40,2),"")</f>
        <v/>
      </c>
      <c r="S823" s="6" t="str">
        <f aca="false">IF($C823&gt;0,VLOOKUP($C823,codes!$D$18:$F$40,3),"")</f>
        <v/>
      </c>
      <c r="T823" s="6" t="str">
        <f aca="false">IF($D823&gt;0,VLOOKUP($D823,codes!$A$29:$B$31,2),"")</f>
        <v/>
      </c>
    </row>
    <row r="824" customFormat="false" ht="15.1" hidden="false" customHeight="true" outlineLevel="0" collapsed="false">
      <c r="R824" s="6" t="str">
        <f aca="false">IF($C824&gt;0,VLOOKUP($C824,codes!$D$18:$E$40,2),"")</f>
        <v/>
      </c>
      <c r="S824" s="6" t="str">
        <f aca="false">IF($C824&gt;0,VLOOKUP($C824,codes!$D$18:$F$40,3),"")</f>
        <v/>
      </c>
      <c r="T824" s="6" t="str">
        <f aca="false">IF($D824&gt;0,VLOOKUP($D824,codes!$A$29:$B$31,2),"")</f>
        <v/>
      </c>
    </row>
    <row r="825" customFormat="false" ht="15.1" hidden="false" customHeight="true" outlineLevel="0" collapsed="false">
      <c r="R825" s="6" t="str">
        <f aca="false">IF($C825&gt;0,VLOOKUP($C825,codes!$D$18:$E$40,2),"")</f>
        <v/>
      </c>
      <c r="S825" s="6" t="str">
        <f aca="false">IF($C825&gt;0,VLOOKUP($C825,codes!$D$18:$F$40,3),"")</f>
        <v/>
      </c>
      <c r="T825" s="6" t="str">
        <f aca="false">IF($D825&gt;0,VLOOKUP($D825,codes!$A$29:$B$31,2),"")</f>
        <v/>
      </c>
    </row>
    <row r="826" customFormat="false" ht="15.1" hidden="false" customHeight="true" outlineLevel="0" collapsed="false">
      <c r="R826" s="6" t="str">
        <f aca="false">IF($C826&gt;0,VLOOKUP($C826,codes!$D$18:$E$40,2),"")</f>
        <v/>
      </c>
      <c r="S826" s="6" t="str">
        <f aca="false">IF($C826&gt;0,VLOOKUP($C826,codes!$D$18:$F$40,3),"")</f>
        <v/>
      </c>
      <c r="T826" s="6" t="str">
        <f aca="false">IF($D826&gt;0,VLOOKUP($D826,codes!$A$29:$B$31,2),"")</f>
        <v/>
      </c>
    </row>
    <row r="827" customFormat="false" ht="15.1" hidden="false" customHeight="true" outlineLevel="0" collapsed="false">
      <c r="R827" s="6" t="str">
        <f aca="false">IF($C827&gt;0,VLOOKUP($C827,codes!$D$18:$E$40,2),"")</f>
        <v/>
      </c>
      <c r="S827" s="6" t="str">
        <f aca="false">IF($C827&gt;0,VLOOKUP($C827,codes!$D$18:$F$40,3),"")</f>
        <v/>
      </c>
      <c r="T827" s="6" t="str">
        <f aca="false">IF($D827&gt;0,VLOOKUP($D827,codes!$A$29:$B$31,2),"")</f>
        <v/>
      </c>
    </row>
    <row r="828" customFormat="false" ht="15.1" hidden="false" customHeight="true" outlineLevel="0" collapsed="false">
      <c r="R828" s="6" t="str">
        <f aca="false">IF($C828&gt;0,VLOOKUP($C828,codes!$D$18:$E$40,2),"")</f>
        <v/>
      </c>
      <c r="S828" s="6" t="str">
        <f aca="false">IF($C828&gt;0,VLOOKUP($C828,codes!$D$18:$F$40,3),"")</f>
        <v/>
      </c>
      <c r="T828" s="6" t="str">
        <f aca="false">IF($D828&gt;0,VLOOKUP($D828,codes!$A$29:$B$31,2),"")</f>
        <v/>
      </c>
    </row>
    <row r="829" customFormat="false" ht="15.1" hidden="false" customHeight="true" outlineLevel="0" collapsed="false">
      <c r="R829" s="6" t="str">
        <f aca="false">IF($C829&gt;0,VLOOKUP($C829,codes!$D$18:$E$40,2),"")</f>
        <v/>
      </c>
      <c r="S829" s="6" t="str">
        <f aca="false">IF($C829&gt;0,VLOOKUP($C829,codes!$D$18:$F$40,3),"")</f>
        <v/>
      </c>
      <c r="T829" s="6" t="str">
        <f aca="false">IF($D829&gt;0,VLOOKUP($D829,codes!$A$29:$B$31,2),"")</f>
        <v/>
      </c>
    </row>
    <row r="830" customFormat="false" ht="15.1" hidden="false" customHeight="true" outlineLevel="0" collapsed="false">
      <c r="R830" s="6" t="str">
        <f aca="false">IF($C830&gt;0,VLOOKUP($C830,codes!$D$18:$E$40,2),"")</f>
        <v/>
      </c>
      <c r="S830" s="6" t="str">
        <f aca="false">IF($C830&gt;0,VLOOKUP($C830,codes!$D$18:$F$40,3),"")</f>
        <v/>
      </c>
      <c r="T830" s="6" t="str">
        <f aca="false">IF($D830&gt;0,VLOOKUP($D830,codes!$A$29:$B$31,2),"")</f>
        <v/>
      </c>
    </row>
    <row r="831" customFormat="false" ht="15.1" hidden="false" customHeight="true" outlineLevel="0" collapsed="false">
      <c r="R831" s="6" t="str">
        <f aca="false">IF($C831&gt;0,VLOOKUP($C831,codes!$D$18:$E$40,2),"")</f>
        <v/>
      </c>
      <c r="S831" s="6" t="str">
        <f aca="false">IF($C831&gt;0,VLOOKUP($C831,codes!$D$18:$F$40,3),"")</f>
        <v/>
      </c>
      <c r="T831" s="6" t="str">
        <f aca="false">IF($D831&gt;0,VLOOKUP($D831,codes!$A$29:$B$31,2),"")</f>
        <v/>
      </c>
    </row>
    <row r="832" customFormat="false" ht="15.1" hidden="false" customHeight="true" outlineLevel="0" collapsed="false">
      <c r="R832" s="6" t="str">
        <f aca="false">IF($C832&gt;0,VLOOKUP($C832,codes!$D$18:$E$40,2),"")</f>
        <v/>
      </c>
      <c r="S832" s="6" t="str">
        <f aca="false">IF($C832&gt;0,VLOOKUP($C832,codes!$D$18:$F$40,3),"")</f>
        <v/>
      </c>
      <c r="T832" s="6" t="str">
        <f aca="false">IF($D832&gt;0,VLOOKUP($D832,codes!$A$29:$B$31,2),"")</f>
        <v/>
      </c>
    </row>
    <row r="833" customFormat="false" ht="15.1" hidden="false" customHeight="true" outlineLevel="0" collapsed="false">
      <c r="R833" s="6" t="str">
        <f aca="false">IF($C833&gt;0,VLOOKUP($C833,codes!$D$18:$E$40,2),"")</f>
        <v/>
      </c>
      <c r="S833" s="6" t="str">
        <f aca="false">IF($C833&gt;0,VLOOKUP($C833,codes!$D$18:$F$40,3),"")</f>
        <v/>
      </c>
      <c r="T833" s="6" t="str">
        <f aca="false">IF($D833&gt;0,VLOOKUP($D833,codes!$A$29:$B$31,2),"")</f>
        <v/>
      </c>
    </row>
    <row r="834" customFormat="false" ht="15.1" hidden="false" customHeight="true" outlineLevel="0" collapsed="false">
      <c r="R834" s="6" t="str">
        <f aca="false">IF($C834&gt;0,VLOOKUP($C834,codes!$D$18:$E$40,2),"")</f>
        <v/>
      </c>
      <c r="S834" s="6" t="str">
        <f aca="false">IF($C834&gt;0,VLOOKUP($C834,codes!$D$18:$F$40,3),"")</f>
        <v/>
      </c>
      <c r="T834" s="6" t="str">
        <f aca="false">IF($D834&gt;0,VLOOKUP($D834,codes!$A$29:$B$31,2),"")</f>
        <v/>
      </c>
    </row>
    <row r="835" customFormat="false" ht="15.1" hidden="false" customHeight="true" outlineLevel="0" collapsed="false">
      <c r="R835" s="6" t="str">
        <f aca="false">IF($C835&gt;0,VLOOKUP($C835,codes!$D$18:$E$40,2),"")</f>
        <v/>
      </c>
      <c r="S835" s="6" t="str">
        <f aca="false">IF($C835&gt;0,VLOOKUP($C835,codes!$D$18:$F$40,3),"")</f>
        <v/>
      </c>
      <c r="T835" s="6" t="str">
        <f aca="false">IF($D835&gt;0,VLOOKUP($D835,codes!$A$29:$B$31,2),"")</f>
        <v/>
      </c>
    </row>
    <row r="836" customFormat="false" ht="15.1" hidden="false" customHeight="true" outlineLevel="0" collapsed="false">
      <c r="R836" s="6" t="str">
        <f aca="false">IF($C836&gt;0,VLOOKUP($C836,codes!$D$18:$E$40,2),"")</f>
        <v/>
      </c>
      <c r="S836" s="6" t="str">
        <f aca="false">IF($C836&gt;0,VLOOKUP($C836,codes!$D$18:$F$40,3),"")</f>
        <v/>
      </c>
      <c r="T836" s="6" t="str">
        <f aca="false">IF($D836&gt;0,VLOOKUP($D836,codes!$A$29:$B$31,2),"")</f>
        <v/>
      </c>
    </row>
    <row r="837" customFormat="false" ht="15.1" hidden="false" customHeight="true" outlineLevel="0" collapsed="false">
      <c r="R837" s="6" t="str">
        <f aca="false">IF($C837&gt;0,VLOOKUP($C837,codes!$D$18:$E$40,2),"")</f>
        <v/>
      </c>
      <c r="S837" s="6" t="str">
        <f aca="false">IF($C837&gt;0,VLOOKUP($C837,codes!$D$18:$F$40,3),"")</f>
        <v/>
      </c>
      <c r="T837" s="6" t="str">
        <f aca="false">IF($D837&gt;0,VLOOKUP($D837,codes!$A$29:$B$31,2),"")</f>
        <v/>
      </c>
    </row>
    <row r="838" customFormat="false" ht="15.1" hidden="false" customHeight="true" outlineLevel="0" collapsed="false">
      <c r="R838" s="6" t="str">
        <f aca="false">IF($C838&gt;0,VLOOKUP($C838,codes!$D$18:$E$40,2),"")</f>
        <v/>
      </c>
      <c r="S838" s="6" t="str">
        <f aca="false">IF($C838&gt;0,VLOOKUP($C838,codes!$D$18:$F$40,3),"")</f>
        <v/>
      </c>
      <c r="T838" s="6" t="str">
        <f aca="false">IF($D838&gt;0,VLOOKUP($D838,codes!$A$29:$B$31,2),"")</f>
        <v/>
      </c>
    </row>
    <row r="839" customFormat="false" ht="15.1" hidden="false" customHeight="true" outlineLevel="0" collapsed="false">
      <c r="R839" s="6" t="str">
        <f aca="false">IF($C839&gt;0,VLOOKUP($C839,codes!$D$18:$E$40,2),"")</f>
        <v/>
      </c>
      <c r="S839" s="6" t="str">
        <f aca="false">IF($C839&gt;0,VLOOKUP($C839,codes!$D$18:$F$40,3),"")</f>
        <v/>
      </c>
      <c r="T839" s="6" t="str">
        <f aca="false">IF($D839&gt;0,VLOOKUP($D839,codes!$A$29:$B$31,2),"")</f>
        <v/>
      </c>
    </row>
    <row r="840" customFormat="false" ht="15.1" hidden="false" customHeight="true" outlineLevel="0" collapsed="false">
      <c r="R840" s="6" t="str">
        <f aca="false">IF($C840&gt;0,VLOOKUP($C840,codes!$D$18:$E$40,2),"")</f>
        <v/>
      </c>
      <c r="S840" s="6" t="str">
        <f aca="false">IF($C840&gt;0,VLOOKUP($C840,codes!$D$18:$F$40,3),"")</f>
        <v/>
      </c>
      <c r="T840" s="6" t="str">
        <f aca="false">IF($D840&gt;0,VLOOKUP($D840,codes!$A$29:$B$31,2),"")</f>
        <v/>
      </c>
    </row>
    <row r="841" customFormat="false" ht="15.1" hidden="false" customHeight="true" outlineLevel="0" collapsed="false">
      <c r="R841" s="6" t="str">
        <f aca="false">IF($C841&gt;0,VLOOKUP($C841,codes!$D$18:$E$40,2),"")</f>
        <v/>
      </c>
      <c r="S841" s="6" t="str">
        <f aca="false">IF($C841&gt;0,VLOOKUP($C841,codes!$D$18:$F$40,3),"")</f>
        <v/>
      </c>
      <c r="T841" s="6" t="str">
        <f aca="false">IF($D841&gt;0,VLOOKUP($D841,codes!$A$29:$B$31,2),"")</f>
        <v/>
      </c>
    </row>
    <row r="842" customFormat="false" ht="15.1" hidden="false" customHeight="true" outlineLevel="0" collapsed="false">
      <c r="R842" s="6" t="str">
        <f aca="false">IF($C842&gt;0,VLOOKUP($C842,codes!$D$18:$E$40,2),"")</f>
        <v/>
      </c>
      <c r="S842" s="6" t="str">
        <f aca="false">IF($C842&gt;0,VLOOKUP($C842,codes!$D$18:$F$40,3),"")</f>
        <v/>
      </c>
      <c r="T842" s="6" t="str">
        <f aca="false">IF($D842&gt;0,VLOOKUP($D842,codes!$A$29:$B$31,2),"")</f>
        <v/>
      </c>
    </row>
    <row r="843" customFormat="false" ht="15.1" hidden="false" customHeight="true" outlineLevel="0" collapsed="false">
      <c r="R843" s="6" t="str">
        <f aca="false">IF($C843&gt;0,VLOOKUP($C843,codes!$D$18:$E$40,2),"")</f>
        <v/>
      </c>
      <c r="S843" s="6" t="str">
        <f aca="false">IF($C843&gt;0,VLOOKUP($C843,codes!$D$18:$F$40,3),"")</f>
        <v/>
      </c>
      <c r="T843" s="6" t="str">
        <f aca="false">IF($D843&gt;0,VLOOKUP($D843,codes!$A$29:$B$31,2),"")</f>
        <v/>
      </c>
    </row>
    <row r="844" customFormat="false" ht="15.1" hidden="false" customHeight="true" outlineLevel="0" collapsed="false">
      <c r="R844" s="6" t="str">
        <f aca="false">IF($C844&gt;0,VLOOKUP($C844,codes!$D$18:$E$40,2),"")</f>
        <v/>
      </c>
      <c r="S844" s="6" t="str">
        <f aca="false">IF($C844&gt;0,VLOOKUP($C844,codes!$D$18:$F$40,3),"")</f>
        <v/>
      </c>
      <c r="T844" s="6" t="str">
        <f aca="false">IF($D844&gt;0,VLOOKUP($D844,codes!$A$29:$B$31,2),"")</f>
        <v/>
      </c>
    </row>
    <row r="845" customFormat="false" ht="15.1" hidden="false" customHeight="true" outlineLevel="0" collapsed="false">
      <c r="R845" s="6" t="str">
        <f aca="false">IF($C845&gt;0,VLOOKUP($C845,codes!$D$18:$E$40,2),"")</f>
        <v/>
      </c>
      <c r="S845" s="6" t="str">
        <f aca="false">IF($C845&gt;0,VLOOKUP($C845,codes!$D$18:$F$40,3),"")</f>
        <v/>
      </c>
      <c r="T845" s="6" t="str">
        <f aca="false">IF($D845&gt;0,VLOOKUP($D845,codes!$A$29:$B$31,2),"")</f>
        <v/>
      </c>
    </row>
    <row r="846" customFormat="false" ht="15.1" hidden="false" customHeight="true" outlineLevel="0" collapsed="false">
      <c r="R846" s="6" t="str">
        <f aca="false">IF($C846&gt;0,VLOOKUP($C846,codes!$D$18:$E$40,2),"")</f>
        <v/>
      </c>
      <c r="S846" s="6" t="str">
        <f aca="false">IF($C846&gt;0,VLOOKUP($C846,codes!$D$18:$F$40,3),"")</f>
        <v/>
      </c>
      <c r="T846" s="6" t="str">
        <f aca="false">IF($D846&gt;0,VLOOKUP($D846,codes!$A$29:$B$31,2),"")</f>
        <v/>
      </c>
    </row>
    <row r="847" customFormat="false" ht="15.1" hidden="false" customHeight="true" outlineLevel="0" collapsed="false">
      <c r="R847" s="6" t="str">
        <f aca="false">IF($C847&gt;0,VLOOKUP($C847,codes!$D$18:$E$40,2),"")</f>
        <v/>
      </c>
      <c r="S847" s="6" t="str">
        <f aca="false">IF($C847&gt;0,VLOOKUP($C847,codes!$D$18:$F$40,3),"")</f>
        <v/>
      </c>
      <c r="T847" s="6" t="str">
        <f aca="false">IF($D847&gt;0,VLOOKUP($D847,codes!$A$29:$B$31,2),"")</f>
        <v/>
      </c>
    </row>
    <row r="848" customFormat="false" ht="15.1" hidden="false" customHeight="true" outlineLevel="0" collapsed="false">
      <c r="R848" s="6" t="str">
        <f aca="false">IF($C848&gt;0,VLOOKUP($C848,codes!$D$18:$E$40,2),"")</f>
        <v/>
      </c>
      <c r="S848" s="6" t="str">
        <f aca="false">IF($C848&gt;0,VLOOKUP($C848,codes!$D$18:$F$40,3),"")</f>
        <v/>
      </c>
      <c r="T848" s="6" t="str">
        <f aca="false">IF($D848&gt;0,VLOOKUP($D848,codes!$A$29:$B$31,2),"")</f>
        <v/>
      </c>
    </row>
    <row r="849" customFormat="false" ht="15.1" hidden="false" customHeight="true" outlineLevel="0" collapsed="false">
      <c r="R849" s="6" t="str">
        <f aca="false">IF($C849&gt;0,VLOOKUP($C849,codes!$D$18:$E$40,2),"")</f>
        <v/>
      </c>
      <c r="S849" s="6" t="str">
        <f aca="false">IF($C849&gt;0,VLOOKUP($C849,codes!$D$18:$F$40,3),"")</f>
        <v/>
      </c>
      <c r="T849" s="6" t="str">
        <f aca="false">IF($D849&gt;0,VLOOKUP($D849,codes!$A$29:$B$31,2),"")</f>
        <v/>
      </c>
    </row>
    <row r="850" customFormat="false" ht="15.1" hidden="false" customHeight="true" outlineLevel="0" collapsed="false">
      <c r="R850" s="6" t="str">
        <f aca="false">IF($C850&gt;0,VLOOKUP($C850,codes!$D$18:$E$40,2),"")</f>
        <v/>
      </c>
      <c r="S850" s="6" t="str">
        <f aca="false">IF($C850&gt;0,VLOOKUP($C850,codes!$D$18:$F$40,3),"")</f>
        <v/>
      </c>
      <c r="T850" s="6" t="str">
        <f aca="false">IF($D850&gt;0,VLOOKUP($D850,codes!$A$29:$B$31,2),"")</f>
        <v/>
      </c>
    </row>
    <row r="851" customFormat="false" ht="15.1" hidden="false" customHeight="true" outlineLevel="0" collapsed="false">
      <c r="R851" s="6" t="str">
        <f aca="false">IF($C851&gt;0,VLOOKUP($C851,codes!$D$18:$E$40,2),"")</f>
        <v/>
      </c>
      <c r="S851" s="6" t="str">
        <f aca="false">IF($C851&gt;0,VLOOKUP($C851,codes!$D$18:$F$40,3),"")</f>
        <v/>
      </c>
      <c r="T851" s="6" t="str">
        <f aca="false">IF($D851&gt;0,VLOOKUP($D851,codes!$A$29:$B$31,2),"")</f>
        <v/>
      </c>
    </row>
    <row r="852" customFormat="false" ht="15.1" hidden="false" customHeight="true" outlineLevel="0" collapsed="false">
      <c r="R852" s="6" t="str">
        <f aca="false">IF($C852&gt;0,VLOOKUP($C852,codes!$D$18:$E$40,2),"")</f>
        <v/>
      </c>
      <c r="S852" s="6" t="str">
        <f aca="false">IF($C852&gt;0,VLOOKUP($C852,codes!$D$18:$F$40,3),"")</f>
        <v/>
      </c>
      <c r="T852" s="6" t="str">
        <f aca="false">IF($D852&gt;0,VLOOKUP($D852,codes!$A$29:$B$31,2),"")</f>
        <v/>
      </c>
    </row>
    <row r="853" customFormat="false" ht="15.1" hidden="false" customHeight="true" outlineLevel="0" collapsed="false">
      <c r="R853" s="6" t="str">
        <f aca="false">IF($C853&gt;0,VLOOKUP($C853,codes!$D$18:$E$40,2),"")</f>
        <v/>
      </c>
      <c r="S853" s="6" t="str">
        <f aca="false">IF($C853&gt;0,VLOOKUP($C853,codes!$D$18:$F$40,3),"")</f>
        <v/>
      </c>
      <c r="T853" s="6" t="str">
        <f aca="false">IF($D853&gt;0,VLOOKUP($D853,codes!$A$29:$B$31,2),"")</f>
        <v/>
      </c>
    </row>
    <row r="854" customFormat="false" ht="15.1" hidden="false" customHeight="true" outlineLevel="0" collapsed="false">
      <c r="R854" s="6" t="str">
        <f aca="false">IF($C854&gt;0,VLOOKUP($C854,codes!$D$18:$E$40,2),"")</f>
        <v/>
      </c>
      <c r="S854" s="6" t="str">
        <f aca="false">IF($C854&gt;0,VLOOKUP($C854,codes!$D$18:$F$40,3),"")</f>
        <v/>
      </c>
      <c r="T854" s="6" t="str">
        <f aca="false">IF($D854&gt;0,VLOOKUP($D854,codes!$A$29:$B$31,2),"")</f>
        <v/>
      </c>
    </row>
    <row r="855" customFormat="false" ht="15.1" hidden="false" customHeight="true" outlineLevel="0" collapsed="false">
      <c r="R855" s="6" t="str">
        <f aca="false">IF($C855&gt;0,VLOOKUP($C855,codes!$D$18:$E$40,2),"")</f>
        <v/>
      </c>
      <c r="S855" s="6" t="str">
        <f aca="false">IF($C855&gt;0,VLOOKUP($C855,codes!$D$18:$F$40,3),"")</f>
        <v/>
      </c>
      <c r="T855" s="6" t="str">
        <f aca="false">IF($D855&gt;0,VLOOKUP($D855,codes!$A$29:$B$31,2),"")</f>
        <v/>
      </c>
    </row>
    <row r="856" customFormat="false" ht="15.1" hidden="false" customHeight="true" outlineLevel="0" collapsed="false">
      <c r="R856" s="6" t="str">
        <f aca="false">IF($C856&gt;0,VLOOKUP($C856,codes!$D$18:$E$40,2),"")</f>
        <v/>
      </c>
      <c r="S856" s="6" t="str">
        <f aca="false">IF($C856&gt;0,VLOOKUP($C856,codes!$D$18:$F$40,3),"")</f>
        <v/>
      </c>
      <c r="T856" s="6" t="str">
        <f aca="false">IF($D856&gt;0,VLOOKUP($D856,codes!$A$29:$B$31,2),"")</f>
        <v/>
      </c>
    </row>
    <row r="857" customFormat="false" ht="15.1" hidden="false" customHeight="true" outlineLevel="0" collapsed="false">
      <c r="R857" s="6" t="str">
        <f aca="false">IF($C857&gt;0,VLOOKUP($C857,codes!$D$18:$E$40,2),"")</f>
        <v/>
      </c>
      <c r="S857" s="6" t="str">
        <f aca="false">IF($C857&gt;0,VLOOKUP($C857,codes!$D$18:$F$40,3),"")</f>
        <v/>
      </c>
      <c r="T857" s="6" t="str">
        <f aca="false">IF($D857&gt;0,VLOOKUP($D857,codes!$A$29:$B$31,2),"")</f>
        <v/>
      </c>
    </row>
    <row r="858" customFormat="false" ht="15.1" hidden="false" customHeight="true" outlineLevel="0" collapsed="false">
      <c r="R858" s="6" t="str">
        <f aca="false">IF($C858&gt;0,VLOOKUP($C858,codes!$D$18:$E$40,2),"")</f>
        <v/>
      </c>
      <c r="S858" s="6" t="str">
        <f aca="false">IF($C858&gt;0,VLOOKUP($C858,codes!$D$18:$F$40,3),"")</f>
        <v/>
      </c>
      <c r="T858" s="6" t="str">
        <f aca="false">IF($D858&gt;0,VLOOKUP($D858,codes!$A$29:$B$31,2),"")</f>
        <v/>
      </c>
    </row>
    <row r="859" customFormat="false" ht="15.1" hidden="false" customHeight="true" outlineLevel="0" collapsed="false">
      <c r="R859" s="6" t="str">
        <f aca="false">IF($C859&gt;0,VLOOKUP($C859,codes!$D$18:$E$40,2),"")</f>
        <v/>
      </c>
      <c r="S859" s="6" t="str">
        <f aca="false">IF($C859&gt;0,VLOOKUP($C859,codes!$D$18:$F$40,3),"")</f>
        <v/>
      </c>
      <c r="T859" s="6" t="str">
        <f aca="false">IF($D859&gt;0,VLOOKUP($D859,codes!$A$29:$B$31,2),"")</f>
        <v/>
      </c>
    </row>
    <row r="860" customFormat="false" ht="15.1" hidden="false" customHeight="true" outlineLevel="0" collapsed="false">
      <c r="R860" s="6" t="str">
        <f aca="false">IF($C860&gt;0,VLOOKUP($C860,codes!$D$18:$E$40,2),"")</f>
        <v/>
      </c>
      <c r="S860" s="6" t="str">
        <f aca="false">IF($C860&gt;0,VLOOKUP($C860,codes!$D$18:$F$40,3),"")</f>
        <v/>
      </c>
      <c r="T860" s="6" t="str">
        <f aca="false">IF($D860&gt;0,VLOOKUP($D860,codes!$A$29:$B$31,2),"")</f>
        <v/>
      </c>
    </row>
    <row r="861" customFormat="false" ht="15.1" hidden="false" customHeight="true" outlineLevel="0" collapsed="false">
      <c r="R861" s="6" t="str">
        <f aca="false">IF($C861&gt;0,VLOOKUP($C861,codes!$D$18:$E$40,2),"")</f>
        <v/>
      </c>
      <c r="S861" s="6" t="str">
        <f aca="false">IF($C861&gt;0,VLOOKUP($C861,codes!$D$18:$F$40,3),"")</f>
        <v/>
      </c>
      <c r="T861" s="6" t="str">
        <f aca="false">IF($D861&gt;0,VLOOKUP($D861,codes!$A$29:$B$31,2),"")</f>
        <v/>
      </c>
    </row>
    <row r="862" customFormat="false" ht="15.1" hidden="false" customHeight="true" outlineLevel="0" collapsed="false">
      <c r="R862" s="6" t="str">
        <f aca="false">IF($C862&gt;0,VLOOKUP($C862,codes!$D$18:$E$40,2),"")</f>
        <v/>
      </c>
      <c r="S862" s="6" t="str">
        <f aca="false">IF($C862&gt;0,VLOOKUP($C862,codes!$D$18:$F$40,3),"")</f>
        <v/>
      </c>
      <c r="T862" s="6" t="str">
        <f aca="false">IF($D862&gt;0,VLOOKUP($D862,codes!$A$29:$B$31,2),"")</f>
        <v/>
      </c>
    </row>
    <row r="863" customFormat="false" ht="15.1" hidden="false" customHeight="true" outlineLevel="0" collapsed="false">
      <c r="R863" s="6" t="str">
        <f aca="false">IF($C863&gt;0,VLOOKUP($C863,codes!$D$18:$E$40,2),"")</f>
        <v/>
      </c>
      <c r="S863" s="6" t="str">
        <f aca="false">IF($C863&gt;0,VLOOKUP($C863,codes!$D$18:$F$40,3),"")</f>
        <v/>
      </c>
      <c r="T863" s="6" t="str">
        <f aca="false">IF($D863&gt;0,VLOOKUP($D863,codes!$A$29:$B$31,2),"")</f>
        <v/>
      </c>
    </row>
    <row r="864" customFormat="false" ht="15.1" hidden="false" customHeight="true" outlineLevel="0" collapsed="false">
      <c r="R864" s="6" t="str">
        <f aca="false">IF($C864&gt;0,VLOOKUP($C864,codes!$D$18:$E$40,2),"")</f>
        <v/>
      </c>
      <c r="S864" s="6" t="str">
        <f aca="false">IF($C864&gt;0,VLOOKUP($C864,codes!$D$18:$F$40,3),"")</f>
        <v/>
      </c>
      <c r="T864" s="6" t="str">
        <f aca="false">IF($D864&gt;0,VLOOKUP($D864,codes!$A$29:$B$31,2),"")</f>
        <v/>
      </c>
    </row>
    <row r="865" customFormat="false" ht="15.1" hidden="false" customHeight="true" outlineLevel="0" collapsed="false">
      <c r="R865" s="6" t="str">
        <f aca="false">IF($C865&gt;0,VLOOKUP($C865,codes!$D$18:$E$40,2),"")</f>
        <v/>
      </c>
      <c r="S865" s="6" t="str">
        <f aca="false">IF($C865&gt;0,VLOOKUP($C865,codes!$D$18:$F$40,3),"")</f>
        <v/>
      </c>
      <c r="T865" s="6" t="str">
        <f aca="false">IF($D865&gt;0,VLOOKUP($D865,codes!$A$29:$B$31,2),"")</f>
        <v/>
      </c>
    </row>
    <row r="866" customFormat="false" ht="15.1" hidden="false" customHeight="true" outlineLevel="0" collapsed="false">
      <c r="R866" s="6" t="str">
        <f aca="false">IF($C866&gt;0,VLOOKUP($C866,codes!$D$18:$E$40,2),"")</f>
        <v/>
      </c>
      <c r="S866" s="6" t="str">
        <f aca="false">IF($C866&gt;0,VLOOKUP($C866,codes!$D$18:$F$40,3),"")</f>
        <v/>
      </c>
      <c r="T866" s="6" t="str">
        <f aca="false">IF($D866&gt;0,VLOOKUP($D866,codes!$A$29:$B$31,2),"")</f>
        <v/>
      </c>
    </row>
    <row r="867" customFormat="false" ht="15.1" hidden="false" customHeight="true" outlineLevel="0" collapsed="false">
      <c r="R867" s="6" t="str">
        <f aca="false">IF($C867&gt;0,VLOOKUP($C867,codes!$D$18:$E$40,2),"")</f>
        <v/>
      </c>
      <c r="S867" s="6" t="str">
        <f aca="false">IF($C867&gt;0,VLOOKUP($C867,codes!$D$18:$F$40,3),"")</f>
        <v/>
      </c>
      <c r="T867" s="6" t="str">
        <f aca="false">IF($D867&gt;0,VLOOKUP($D867,codes!$A$29:$B$31,2),"")</f>
        <v/>
      </c>
    </row>
    <row r="868" customFormat="false" ht="15.1" hidden="false" customHeight="true" outlineLevel="0" collapsed="false">
      <c r="R868" s="6" t="str">
        <f aca="false">IF($C868&gt;0,VLOOKUP($C868,codes!$D$18:$E$40,2),"")</f>
        <v/>
      </c>
      <c r="S868" s="6" t="str">
        <f aca="false">IF($C868&gt;0,VLOOKUP($C868,codes!$D$18:$F$40,3),"")</f>
        <v/>
      </c>
      <c r="T868" s="6" t="str">
        <f aca="false">IF($D868&gt;0,VLOOKUP($D868,codes!$A$29:$B$31,2),"")</f>
        <v/>
      </c>
    </row>
    <row r="869" customFormat="false" ht="15.1" hidden="false" customHeight="true" outlineLevel="0" collapsed="false">
      <c r="R869" s="6" t="str">
        <f aca="false">IF($C869&gt;0,VLOOKUP($C869,codes!$D$18:$E$40,2),"")</f>
        <v/>
      </c>
      <c r="S869" s="6" t="str">
        <f aca="false">IF($C869&gt;0,VLOOKUP($C869,codes!$D$18:$F$40,3),"")</f>
        <v/>
      </c>
      <c r="T869" s="6" t="str">
        <f aca="false">IF($D869&gt;0,VLOOKUP($D869,codes!$A$29:$B$31,2),"")</f>
        <v/>
      </c>
    </row>
    <row r="870" customFormat="false" ht="15.1" hidden="false" customHeight="true" outlineLevel="0" collapsed="false">
      <c r="R870" s="6" t="str">
        <f aca="false">IF($C870&gt;0,VLOOKUP($C870,codes!$D$18:$E$40,2),"")</f>
        <v/>
      </c>
      <c r="S870" s="6" t="str">
        <f aca="false">IF($C870&gt;0,VLOOKUP($C870,codes!$D$18:$F$40,3),"")</f>
        <v/>
      </c>
      <c r="T870" s="6" t="str">
        <f aca="false">IF($D870&gt;0,VLOOKUP($D870,codes!$A$29:$B$31,2),"")</f>
        <v/>
      </c>
    </row>
    <row r="871" customFormat="false" ht="15.1" hidden="false" customHeight="true" outlineLevel="0" collapsed="false">
      <c r="R871" s="6" t="str">
        <f aca="false">IF($C871&gt;0,VLOOKUP($C871,codes!$D$18:$E$40,2),"")</f>
        <v/>
      </c>
      <c r="S871" s="6" t="str">
        <f aca="false">IF($C871&gt;0,VLOOKUP($C871,codes!$D$18:$F$40,3),"")</f>
        <v/>
      </c>
      <c r="T871" s="6" t="str">
        <f aca="false">IF($D871&gt;0,VLOOKUP($D871,codes!$A$29:$B$31,2),"")</f>
        <v/>
      </c>
    </row>
    <row r="872" customFormat="false" ht="15.1" hidden="false" customHeight="true" outlineLevel="0" collapsed="false">
      <c r="R872" s="6" t="str">
        <f aca="false">IF($C872&gt;0,VLOOKUP($C872,codes!$D$18:$E$40,2),"")</f>
        <v/>
      </c>
      <c r="S872" s="6" t="str">
        <f aca="false">IF($C872&gt;0,VLOOKUP($C872,codes!$D$18:$F$40,3),"")</f>
        <v/>
      </c>
      <c r="T872" s="6" t="str">
        <f aca="false">IF($D872&gt;0,VLOOKUP($D872,codes!$A$29:$B$31,2),"")</f>
        <v/>
      </c>
    </row>
    <row r="873" customFormat="false" ht="15.1" hidden="false" customHeight="true" outlineLevel="0" collapsed="false">
      <c r="R873" s="6" t="str">
        <f aca="false">IF($C873&gt;0,VLOOKUP($C873,codes!$D$18:$E$40,2),"")</f>
        <v/>
      </c>
      <c r="S873" s="6" t="str">
        <f aca="false">IF($C873&gt;0,VLOOKUP($C873,codes!$D$18:$F$40,3),"")</f>
        <v/>
      </c>
      <c r="T873" s="6" t="str">
        <f aca="false">IF($D873&gt;0,VLOOKUP($D873,codes!$A$29:$B$31,2),"")</f>
        <v/>
      </c>
    </row>
    <row r="874" customFormat="false" ht="15.1" hidden="false" customHeight="true" outlineLevel="0" collapsed="false">
      <c r="R874" s="6" t="str">
        <f aca="false">IF($C874&gt;0,VLOOKUP($C874,codes!$D$18:$E$40,2),"")</f>
        <v/>
      </c>
      <c r="S874" s="6" t="str">
        <f aca="false">IF($C874&gt;0,VLOOKUP($C874,codes!$D$18:$F$40,3),"")</f>
        <v/>
      </c>
      <c r="T874" s="6" t="str">
        <f aca="false">IF($D874&gt;0,VLOOKUP($D874,codes!$A$29:$B$31,2),"")</f>
        <v/>
      </c>
    </row>
    <row r="875" customFormat="false" ht="15.1" hidden="false" customHeight="true" outlineLevel="0" collapsed="false">
      <c r="R875" s="6" t="str">
        <f aca="false">IF($C875&gt;0,VLOOKUP($C875,codes!$D$18:$E$40,2),"")</f>
        <v/>
      </c>
      <c r="S875" s="6" t="str">
        <f aca="false">IF($C875&gt;0,VLOOKUP($C875,codes!$D$18:$F$40,3),"")</f>
        <v/>
      </c>
      <c r="T875" s="6" t="str">
        <f aca="false">IF($D875&gt;0,VLOOKUP($D875,codes!$A$29:$B$31,2),"")</f>
        <v/>
      </c>
    </row>
    <row r="876" customFormat="false" ht="15.1" hidden="false" customHeight="true" outlineLevel="0" collapsed="false">
      <c r="R876" s="6" t="str">
        <f aca="false">IF($C876&gt;0,VLOOKUP($C876,codes!$D$18:$E$40,2),"")</f>
        <v/>
      </c>
      <c r="S876" s="6" t="str">
        <f aca="false">IF($C876&gt;0,VLOOKUP($C876,codes!$D$18:$F$40,3),"")</f>
        <v/>
      </c>
      <c r="T876" s="6" t="str">
        <f aca="false">IF($D876&gt;0,VLOOKUP($D876,codes!$A$29:$B$31,2),"")</f>
        <v/>
      </c>
    </row>
    <row r="877" customFormat="false" ht="15.1" hidden="false" customHeight="true" outlineLevel="0" collapsed="false">
      <c r="R877" s="6" t="str">
        <f aca="false">IF($C877&gt;0,VLOOKUP($C877,codes!$D$18:$E$40,2),"")</f>
        <v/>
      </c>
      <c r="S877" s="6" t="str">
        <f aca="false">IF($C877&gt;0,VLOOKUP($C877,codes!$D$18:$F$40,3),"")</f>
        <v/>
      </c>
      <c r="T877" s="6" t="str">
        <f aca="false">IF($D877&gt;0,VLOOKUP($D877,codes!$A$29:$B$31,2),"")</f>
        <v/>
      </c>
    </row>
    <row r="878" customFormat="false" ht="15.1" hidden="false" customHeight="true" outlineLevel="0" collapsed="false">
      <c r="R878" s="6" t="str">
        <f aca="false">IF($C878&gt;0,VLOOKUP($C878,codes!$D$18:$E$40,2),"")</f>
        <v/>
      </c>
      <c r="S878" s="6" t="str">
        <f aca="false">IF($C878&gt;0,VLOOKUP($C878,codes!$D$18:$F$40,3),"")</f>
        <v/>
      </c>
      <c r="T878" s="6" t="str">
        <f aca="false">IF($D878&gt;0,VLOOKUP($D878,codes!$A$29:$B$31,2),"")</f>
        <v/>
      </c>
    </row>
    <row r="879" customFormat="false" ht="15.1" hidden="false" customHeight="true" outlineLevel="0" collapsed="false">
      <c r="R879" s="6" t="str">
        <f aca="false">IF($C879&gt;0,VLOOKUP($C879,codes!$D$18:$E$40,2),"")</f>
        <v/>
      </c>
      <c r="S879" s="6" t="str">
        <f aca="false">IF($C879&gt;0,VLOOKUP($C879,codes!$D$18:$F$40,3),"")</f>
        <v/>
      </c>
      <c r="T879" s="6" t="str">
        <f aca="false">IF($D879&gt;0,VLOOKUP($D879,codes!$A$29:$B$31,2),"")</f>
        <v/>
      </c>
    </row>
    <row r="880" customFormat="false" ht="15.1" hidden="false" customHeight="true" outlineLevel="0" collapsed="false">
      <c r="R880" s="6" t="str">
        <f aca="false">IF($C880&gt;0,VLOOKUP($C880,codes!$D$18:$E$40,2),"")</f>
        <v/>
      </c>
      <c r="S880" s="6" t="str">
        <f aca="false">IF($C880&gt;0,VLOOKUP($C880,codes!$D$18:$F$40,3),"")</f>
        <v/>
      </c>
      <c r="T880" s="6" t="str">
        <f aca="false">IF($D880&gt;0,VLOOKUP($D880,codes!$A$29:$B$31,2),"")</f>
        <v/>
      </c>
    </row>
    <row r="881" customFormat="false" ht="15.1" hidden="false" customHeight="true" outlineLevel="0" collapsed="false">
      <c r="R881" s="6" t="str">
        <f aca="false">IF($C881&gt;0,VLOOKUP($C881,codes!$D$18:$E$40,2),"")</f>
        <v/>
      </c>
      <c r="S881" s="6" t="str">
        <f aca="false">IF($C881&gt;0,VLOOKUP($C881,codes!$D$18:$F$40,3),"")</f>
        <v/>
      </c>
      <c r="T881" s="6" t="str">
        <f aca="false">IF($D881&gt;0,VLOOKUP($D881,codes!$A$29:$B$31,2),"")</f>
        <v/>
      </c>
    </row>
    <row r="882" customFormat="false" ht="15.1" hidden="false" customHeight="true" outlineLevel="0" collapsed="false">
      <c r="R882" s="6" t="str">
        <f aca="false">IF($C882&gt;0,VLOOKUP($C882,codes!$D$18:$E$40,2),"")</f>
        <v/>
      </c>
      <c r="S882" s="6" t="str">
        <f aca="false">IF($C882&gt;0,VLOOKUP($C882,codes!$D$18:$F$40,3),"")</f>
        <v/>
      </c>
      <c r="T882" s="6" t="str">
        <f aca="false">IF($D882&gt;0,VLOOKUP($D882,codes!$A$29:$B$31,2),"")</f>
        <v/>
      </c>
    </row>
    <row r="883" customFormat="false" ht="15.1" hidden="false" customHeight="true" outlineLevel="0" collapsed="false">
      <c r="R883" s="6" t="str">
        <f aca="false">IF($C883&gt;0,VLOOKUP($C883,codes!$D$18:$E$40,2),"")</f>
        <v/>
      </c>
      <c r="S883" s="6" t="str">
        <f aca="false">IF($C883&gt;0,VLOOKUP($C883,codes!$D$18:$F$40,3),"")</f>
        <v/>
      </c>
      <c r="T883" s="6" t="str">
        <f aca="false">IF($D883&gt;0,VLOOKUP($D883,codes!$A$29:$B$31,2),"")</f>
        <v/>
      </c>
    </row>
    <row r="884" customFormat="false" ht="15.1" hidden="false" customHeight="true" outlineLevel="0" collapsed="false">
      <c r="R884" s="6" t="str">
        <f aca="false">IF($C884&gt;0,VLOOKUP($C884,codes!$D$18:$E$40,2),"")</f>
        <v/>
      </c>
      <c r="S884" s="6" t="str">
        <f aca="false">IF($C884&gt;0,VLOOKUP($C884,codes!$D$18:$F$40,3),"")</f>
        <v/>
      </c>
      <c r="T884" s="6" t="str">
        <f aca="false">IF($D884&gt;0,VLOOKUP($D884,codes!$A$29:$B$31,2),"")</f>
        <v/>
      </c>
    </row>
    <row r="885" customFormat="false" ht="15.1" hidden="false" customHeight="true" outlineLevel="0" collapsed="false">
      <c r="R885" s="6" t="str">
        <f aca="false">IF($C885&gt;0,VLOOKUP($C885,codes!$D$18:$E$40,2),"")</f>
        <v/>
      </c>
      <c r="S885" s="6" t="str">
        <f aca="false">IF($C885&gt;0,VLOOKUP($C885,codes!$D$18:$F$40,3),"")</f>
        <v/>
      </c>
      <c r="T885" s="6" t="str">
        <f aca="false">IF($D885&gt;0,VLOOKUP($D885,codes!$A$29:$B$31,2),"")</f>
        <v/>
      </c>
    </row>
    <row r="886" customFormat="false" ht="15.1" hidden="false" customHeight="true" outlineLevel="0" collapsed="false">
      <c r="R886" s="6" t="str">
        <f aca="false">IF($C886&gt;0,VLOOKUP($C886,codes!$D$18:$E$40,2),"")</f>
        <v/>
      </c>
      <c r="S886" s="6" t="str">
        <f aca="false">IF($C886&gt;0,VLOOKUP($C886,codes!$D$18:$F$40,3),"")</f>
        <v/>
      </c>
      <c r="T886" s="6" t="str">
        <f aca="false">IF($D886&gt;0,VLOOKUP($D886,codes!$A$29:$B$31,2),"")</f>
        <v/>
      </c>
    </row>
    <row r="887" customFormat="false" ht="15.1" hidden="false" customHeight="true" outlineLevel="0" collapsed="false">
      <c r="R887" s="6" t="str">
        <f aca="false">IF($C887&gt;0,VLOOKUP($C887,codes!$D$18:$E$40,2),"")</f>
        <v/>
      </c>
      <c r="S887" s="6" t="str">
        <f aca="false">IF($C887&gt;0,VLOOKUP($C887,codes!$D$18:$F$40,3),"")</f>
        <v/>
      </c>
      <c r="T887" s="6" t="str">
        <f aca="false">IF($D887&gt;0,VLOOKUP($D887,codes!$A$29:$B$31,2),"")</f>
        <v/>
      </c>
    </row>
    <row r="888" customFormat="false" ht="15.1" hidden="false" customHeight="true" outlineLevel="0" collapsed="false">
      <c r="R888" s="6" t="str">
        <f aca="false">IF($C888&gt;0,VLOOKUP($C888,codes!$D$18:$E$40,2),"")</f>
        <v/>
      </c>
      <c r="S888" s="6" t="str">
        <f aca="false">IF($C888&gt;0,VLOOKUP($C888,codes!$D$18:$F$40,3),"")</f>
        <v/>
      </c>
      <c r="T888" s="6" t="str">
        <f aca="false">IF($D888&gt;0,VLOOKUP($D888,codes!$A$29:$B$31,2),"")</f>
        <v/>
      </c>
    </row>
    <row r="889" customFormat="false" ht="15.1" hidden="false" customHeight="true" outlineLevel="0" collapsed="false">
      <c r="R889" s="6" t="str">
        <f aca="false">IF($C889&gt;0,VLOOKUP($C889,codes!$D$18:$E$40,2),"")</f>
        <v/>
      </c>
      <c r="S889" s="6" t="str">
        <f aca="false">IF($C889&gt;0,VLOOKUP($C889,codes!$D$18:$F$40,3),"")</f>
        <v/>
      </c>
      <c r="T889" s="6" t="str">
        <f aca="false">IF($D889&gt;0,VLOOKUP($D889,codes!$A$29:$B$31,2),"")</f>
        <v/>
      </c>
    </row>
    <row r="890" customFormat="false" ht="15.1" hidden="false" customHeight="true" outlineLevel="0" collapsed="false">
      <c r="R890" s="6" t="str">
        <f aca="false">IF($C890&gt;0,VLOOKUP($C890,codes!$D$18:$E$40,2),"")</f>
        <v/>
      </c>
      <c r="S890" s="6" t="str">
        <f aca="false">IF($C890&gt;0,VLOOKUP($C890,codes!$D$18:$F$40,3),"")</f>
        <v/>
      </c>
      <c r="T890" s="6" t="str">
        <f aca="false">IF($D890&gt;0,VLOOKUP($D890,codes!$A$29:$B$31,2),"")</f>
        <v/>
      </c>
    </row>
    <row r="891" customFormat="false" ht="15.1" hidden="false" customHeight="true" outlineLevel="0" collapsed="false">
      <c r="R891" s="6" t="str">
        <f aca="false">IF($C891&gt;0,VLOOKUP($C891,codes!$D$18:$E$40,2),"")</f>
        <v/>
      </c>
      <c r="S891" s="6" t="str">
        <f aca="false">IF($C891&gt;0,VLOOKUP($C891,codes!$D$18:$F$40,3),"")</f>
        <v/>
      </c>
      <c r="T891" s="6" t="str">
        <f aca="false">IF($D891&gt;0,VLOOKUP($D891,codes!$A$29:$B$31,2),"")</f>
        <v/>
      </c>
    </row>
    <row r="892" customFormat="false" ht="15.1" hidden="false" customHeight="true" outlineLevel="0" collapsed="false">
      <c r="R892" s="6" t="str">
        <f aca="false">IF($C892&gt;0,VLOOKUP($C892,codes!$D$18:$E$40,2),"")</f>
        <v/>
      </c>
      <c r="S892" s="6" t="str">
        <f aca="false">IF($C892&gt;0,VLOOKUP($C892,codes!$D$18:$F$40,3),"")</f>
        <v/>
      </c>
      <c r="T892" s="6" t="str">
        <f aca="false">IF($D892&gt;0,VLOOKUP($D892,codes!$A$29:$B$31,2),"")</f>
        <v/>
      </c>
    </row>
    <row r="893" customFormat="false" ht="15.1" hidden="false" customHeight="true" outlineLevel="0" collapsed="false">
      <c r="R893" s="6" t="str">
        <f aca="false">IF($C893&gt;0,VLOOKUP($C893,codes!$D$18:$E$40,2),"")</f>
        <v/>
      </c>
      <c r="S893" s="6" t="str">
        <f aca="false">IF($C893&gt;0,VLOOKUP($C893,codes!$D$18:$F$40,3),"")</f>
        <v/>
      </c>
      <c r="T893" s="6" t="str">
        <f aca="false">IF($D893&gt;0,VLOOKUP($D893,codes!$A$29:$B$31,2),"")</f>
        <v/>
      </c>
    </row>
    <row r="894" customFormat="false" ht="15.1" hidden="false" customHeight="true" outlineLevel="0" collapsed="false">
      <c r="R894" s="6" t="str">
        <f aca="false">IF($C894&gt;0,VLOOKUP($C894,codes!$D$18:$E$40,2),"")</f>
        <v/>
      </c>
      <c r="S894" s="6" t="str">
        <f aca="false">IF($C894&gt;0,VLOOKUP($C894,codes!$D$18:$F$40,3),"")</f>
        <v/>
      </c>
      <c r="T894" s="6" t="str">
        <f aca="false">IF($D894&gt;0,VLOOKUP($D894,codes!$A$29:$B$31,2),"")</f>
        <v/>
      </c>
    </row>
    <row r="895" customFormat="false" ht="15.1" hidden="false" customHeight="true" outlineLevel="0" collapsed="false">
      <c r="R895" s="6" t="str">
        <f aca="false">IF($C895&gt;0,VLOOKUP($C895,codes!$D$18:$E$40,2),"")</f>
        <v/>
      </c>
      <c r="S895" s="6" t="str">
        <f aca="false">IF($C895&gt;0,VLOOKUP($C895,codes!$D$18:$F$40,3),"")</f>
        <v/>
      </c>
      <c r="T895" s="6" t="str">
        <f aca="false">IF($D895&gt;0,VLOOKUP($D895,codes!$A$29:$B$31,2),"")</f>
        <v/>
      </c>
    </row>
    <row r="896" customFormat="false" ht="15.1" hidden="false" customHeight="true" outlineLevel="0" collapsed="false">
      <c r="R896" s="6" t="str">
        <f aca="false">IF($C896&gt;0,VLOOKUP($C896,codes!$D$18:$E$40,2),"")</f>
        <v/>
      </c>
      <c r="S896" s="6" t="str">
        <f aca="false">IF($C896&gt;0,VLOOKUP($C896,codes!$D$18:$F$40,3),"")</f>
        <v/>
      </c>
      <c r="T896" s="6" t="str">
        <f aca="false">IF($D896&gt;0,VLOOKUP($D896,codes!$A$29:$B$31,2),"")</f>
        <v/>
      </c>
    </row>
    <row r="897" customFormat="false" ht="15.1" hidden="false" customHeight="true" outlineLevel="0" collapsed="false">
      <c r="R897" s="6" t="str">
        <f aca="false">IF($C897&gt;0,VLOOKUP($C897,codes!$D$18:$E$40,2),"")</f>
        <v/>
      </c>
      <c r="S897" s="6" t="str">
        <f aca="false">IF($C897&gt;0,VLOOKUP($C897,codes!$D$18:$F$40,3),"")</f>
        <v/>
      </c>
      <c r="T897" s="6" t="str">
        <f aca="false">IF($D897&gt;0,VLOOKUP($D897,codes!$A$29:$B$31,2),"")</f>
        <v/>
      </c>
    </row>
    <row r="898" customFormat="false" ht="15.1" hidden="false" customHeight="true" outlineLevel="0" collapsed="false">
      <c r="R898" s="6" t="str">
        <f aca="false">IF($C898&gt;0,VLOOKUP($C898,codes!$D$18:$E$40,2),"")</f>
        <v/>
      </c>
      <c r="S898" s="6" t="str">
        <f aca="false">IF($C898&gt;0,VLOOKUP($C898,codes!$D$18:$F$40,3),"")</f>
        <v/>
      </c>
      <c r="T898" s="6" t="str">
        <f aca="false">IF($D898&gt;0,VLOOKUP($D898,codes!$A$29:$B$31,2),"")</f>
        <v/>
      </c>
    </row>
    <row r="899" customFormat="false" ht="15.1" hidden="false" customHeight="true" outlineLevel="0" collapsed="false">
      <c r="R899" s="6" t="str">
        <f aca="false">IF($C899&gt;0,VLOOKUP($C899,codes!$D$18:$E$40,2),"")</f>
        <v/>
      </c>
      <c r="S899" s="6" t="str">
        <f aca="false">IF($C899&gt;0,VLOOKUP($C899,codes!$D$18:$F$40,3),"")</f>
        <v/>
      </c>
      <c r="T899" s="6" t="str">
        <f aca="false">IF($D899&gt;0,VLOOKUP($D899,codes!$A$29:$B$31,2),"")</f>
        <v/>
      </c>
    </row>
    <row r="900" customFormat="false" ht="15.1" hidden="false" customHeight="true" outlineLevel="0" collapsed="false">
      <c r="R900" s="6" t="str">
        <f aca="false">IF($C900&gt;0,VLOOKUP($C900,codes!$D$18:$E$40,2),"")</f>
        <v/>
      </c>
      <c r="S900" s="6" t="str">
        <f aca="false">IF($C900&gt;0,VLOOKUP($C900,codes!$D$18:$F$40,3),"")</f>
        <v/>
      </c>
      <c r="T900" s="6" t="str">
        <f aca="false">IF($D900&gt;0,VLOOKUP($D900,codes!$A$29:$B$31,2),"")</f>
        <v/>
      </c>
    </row>
    <row r="901" customFormat="false" ht="15.1" hidden="false" customHeight="true" outlineLevel="0" collapsed="false">
      <c r="R901" s="6" t="str">
        <f aca="false">IF($C901&gt;0,VLOOKUP($C901,codes!$D$18:$E$40,2),"")</f>
        <v/>
      </c>
      <c r="S901" s="6" t="str">
        <f aca="false">IF($C901&gt;0,VLOOKUP($C901,codes!$D$18:$F$40,3),"")</f>
        <v/>
      </c>
      <c r="T901" s="6" t="str">
        <f aca="false">IF($D901&gt;0,VLOOKUP($D901,codes!$A$29:$B$31,2),"")</f>
        <v/>
      </c>
    </row>
    <row r="902" customFormat="false" ht="15.1" hidden="false" customHeight="true" outlineLevel="0" collapsed="false">
      <c r="R902" s="6" t="str">
        <f aca="false">IF($C902&gt;0,VLOOKUP($C902,codes!$D$18:$E$40,2),"")</f>
        <v/>
      </c>
      <c r="S902" s="6" t="str">
        <f aca="false">IF($C902&gt;0,VLOOKUP($C902,codes!$D$18:$F$40,3),"")</f>
        <v/>
      </c>
      <c r="T902" s="6" t="str">
        <f aca="false">IF($D902&gt;0,VLOOKUP($D902,codes!$A$29:$B$31,2),"")</f>
        <v/>
      </c>
    </row>
    <row r="903" customFormat="false" ht="15.1" hidden="false" customHeight="true" outlineLevel="0" collapsed="false">
      <c r="R903" s="6" t="str">
        <f aca="false">IF($C903&gt;0,VLOOKUP($C903,codes!$D$18:$E$40,2),"")</f>
        <v/>
      </c>
      <c r="S903" s="6" t="str">
        <f aca="false">IF($C903&gt;0,VLOOKUP($C903,codes!$D$18:$F$40,3),"")</f>
        <v/>
      </c>
      <c r="T903" s="6" t="str">
        <f aca="false">IF($D903&gt;0,VLOOKUP($D903,codes!$A$29:$B$31,2),"")</f>
        <v/>
      </c>
    </row>
    <row r="904" customFormat="false" ht="15.1" hidden="false" customHeight="true" outlineLevel="0" collapsed="false">
      <c r="R904" s="6" t="str">
        <f aca="false">IF($C904&gt;0,VLOOKUP($C904,codes!$D$18:$E$40,2),"")</f>
        <v/>
      </c>
      <c r="S904" s="6" t="str">
        <f aca="false">IF($C904&gt;0,VLOOKUP($C904,codes!$D$18:$F$40,3),"")</f>
        <v/>
      </c>
      <c r="T904" s="6" t="str">
        <f aca="false">IF($D904&gt;0,VLOOKUP($D904,codes!$A$29:$B$31,2),"")</f>
        <v/>
      </c>
    </row>
    <row r="905" customFormat="false" ht="15.1" hidden="false" customHeight="true" outlineLevel="0" collapsed="false">
      <c r="R905" s="6" t="str">
        <f aca="false">IF($C905&gt;0,VLOOKUP($C905,codes!$D$18:$E$40,2),"")</f>
        <v/>
      </c>
      <c r="S905" s="6" t="str">
        <f aca="false">IF($C905&gt;0,VLOOKUP($C905,codes!$D$18:$F$40,3),"")</f>
        <v/>
      </c>
      <c r="T905" s="6" t="str">
        <f aca="false">IF($D905&gt;0,VLOOKUP($D905,codes!$A$29:$B$31,2),"")</f>
        <v/>
      </c>
    </row>
    <row r="906" customFormat="false" ht="15.1" hidden="false" customHeight="true" outlineLevel="0" collapsed="false">
      <c r="R906" s="6" t="str">
        <f aca="false">IF($C906&gt;0,VLOOKUP($C906,codes!$D$18:$E$40,2),"")</f>
        <v/>
      </c>
      <c r="S906" s="6" t="str">
        <f aca="false">IF($C906&gt;0,VLOOKUP($C906,codes!$D$18:$F$40,3),"")</f>
        <v/>
      </c>
      <c r="T906" s="6" t="str">
        <f aca="false">IF($D906&gt;0,VLOOKUP($D906,codes!$A$29:$B$31,2),"")</f>
        <v/>
      </c>
    </row>
    <row r="907" customFormat="false" ht="15.1" hidden="false" customHeight="true" outlineLevel="0" collapsed="false">
      <c r="R907" s="6" t="str">
        <f aca="false">IF($C907&gt;0,VLOOKUP($C907,codes!$D$18:$E$40,2),"")</f>
        <v/>
      </c>
      <c r="S907" s="6" t="str">
        <f aca="false">IF($C907&gt;0,VLOOKUP($C907,codes!$D$18:$F$40,3),"")</f>
        <v/>
      </c>
      <c r="T907" s="6" t="str">
        <f aca="false">IF($D907&gt;0,VLOOKUP($D907,codes!$A$29:$B$31,2),"")</f>
        <v/>
      </c>
    </row>
    <row r="908" customFormat="false" ht="15.1" hidden="false" customHeight="true" outlineLevel="0" collapsed="false">
      <c r="R908" s="6" t="str">
        <f aca="false">IF($C908&gt;0,VLOOKUP($C908,codes!$D$18:$E$40,2),"")</f>
        <v/>
      </c>
      <c r="S908" s="6" t="str">
        <f aca="false">IF($C908&gt;0,VLOOKUP($C908,codes!$D$18:$F$40,3),"")</f>
        <v/>
      </c>
      <c r="T908" s="6" t="str">
        <f aca="false">IF($D908&gt;0,VLOOKUP($D908,codes!$A$29:$B$31,2),"")</f>
        <v/>
      </c>
    </row>
    <row r="909" customFormat="false" ht="15.1" hidden="false" customHeight="true" outlineLevel="0" collapsed="false">
      <c r="R909" s="6" t="str">
        <f aca="false">IF($C909&gt;0,VLOOKUP($C909,codes!$D$18:$E$40,2),"")</f>
        <v/>
      </c>
      <c r="S909" s="6" t="str">
        <f aca="false">IF($C909&gt;0,VLOOKUP($C909,codes!$D$18:$F$40,3),"")</f>
        <v/>
      </c>
      <c r="T909" s="6" t="str">
        <f aca="false">IF($D909&gt;0,VLOOKUP($D909,codes!$A$29:$B$31,2),"")</f>
        <v/>
      </c>
    </row>
    <row r="910" customFormat="false" ht="15.1" hidden="false" customHeight="true" outlineLevel="0" collapsed="false">
      <c r="R910" s="6" t="str">
        <f aca="false">IF($C910&gt;0,VLOOKUP($C910,codes!$D$18:$E$40,2),"")</f>
        <v/>
      </c>
      <c r="S910" s="6" t="str">
        <f aca="false">IF($C910&gt;0,VLOOKUP($C910,codes!$D$18:$F$40,3),"")</f>
        <v/>
      </c>
      <c r="T910" s="6" t="str">
        <f aca="false">IF($D910&gt;0,VLOOKUP($D910,codes!$A$29:$B$31,2),"")</f>
        <v/>
      </c>
    </row>
    <row r="911" customFormat="false" ht="15.1" hidden="false" customHeight="true" outlineLevel="0" collapsed="false">
      <c r="R911" s="6" t="str">
        <f aca="false">IF($C911&gt;0,VLOOKUP($C911,codes!$D$18:$E$40,2),"")</f>
        <v/>
      </c>
      <c r="S911" s="6" t="str">
        <f aca="false">IF($C911&gt;0,VLOOKUP($C911,codes!$D$18:$F$40,3),"")</f>
        <v/>
      </c>
      <c r="T911" s="6" t="str">
        <f aca="false">IF($D911&gt;0,VLOOKUP($D911,codes!$A$29:$B$31,2),"")</f>
        <v/>
      </c>
    </row>
    <row r="912" customFormat="false" ht="15.1" hidden="false" customHeight="true" outlineLevel="0" collapsed="false">
      <c r="R912" s="6" t="str">
        <f aca="false">IF($C912&gt;0,VLOOKUP($C912,codes!$D$18:$E$40,2),"")</f>
        <v/>
      </c>
      <c r="S912" s="6" t="str">
        <f aca="false">IF($C912&gt;0,VLOOKUP($C912,codes!$D$18:$F$40,3),"")</f>
        <v/>
      </c>
      <c r="T912" s="6" t="str">
        <f aca="false">IF($D912&gt;0,VLOOKUP($D912,codes!$A$29:$B$31,2),"")</f>
        <v/>
      </c>
    </row>
    <row r="913" customFormat="false" ht="15.1" hidden="false" customHeight="true" outlineLevel="0" collapsed="false">
      <c r="R913" s="6" t="str">
        <f aca="false">IF($C913&gt;0,VLOOKUP($C913,codes!$D$18:$E$40,2),"")</f>
        <v/>
      </c>
      <c r="S913" s="6" t="str">
        <f aca="false">IF($C913&gt;0,VLOOKUP($C913,codes!$D$18:$F$40,3),"")</f>
        <v/>
      </c>
      <c r="T913" s="6" t="str">
        <f aca="false">IF($D913&gt;0,VLOOKUP($D913,codes!$A$29:$B$31,2),"")</f>
        <v/>
      </c>
    </row>
    <row r="914" customFormat="false" ht="15.1" hidden="false" customHeight="true" outlineLevel="0" collapsed="false">
      <c r="R914" s="6" t="str">
        <f aca="false">IF($C914&gt;0,VLOOKUP($C914,codes!$D$18:$E$40,2),"")</f>
        <v/>
      </c>
      <c r="S914" s="6" t="str">
        <f aca="false">IF($C914&gt;0,VLOOKUP($C914,codes!$D$18:$F$40,3),"")</f>
        <v/>
      </c>
      <c r="T914" s="6" t="str">
        <f aca="false">IF($D914&gt;0,VLOOKUP($D914,codes!$A$29:$B$31,2),"")</f>
        <v/>
      </c>
    </row>
    <row r="915" customFormat="false" ht="15.1" hidden="false" customHeight="true" outlineLevel="0" collapsed="false">
      <c r="R915" s="6" t="str">
        <f aca="false">IF($C915&gt;0,VLOOKUP($C915,codes!$D$18:$E$40,2),"")</f>
        <v/>
      </c>
      <c r="S915" s="6" t="str">
        <f aca="false">IF($C915&gt;0,VLOOKUP($C915,codes!$D$18:$F$40,3),"")</f>
        <v/>
      </c>
      <c r="T915" s="6" t="str">
        <f aca="false">IF($D915&gt;0,VLOOKUP($D915,codes!$A$29:$B$31,2),"")</f>
        <v/>
      </c>
    </row>
    <row r="916" customFormat="false" ht="15.1" hidden="false" customHeight="true" outlineLevel="0" collapsed="false">
      <c r="R916" s="6" t="str">
        <f aca="false">IF($C916&gt;0,VLOOKUP($C916,codes!$D$18:$E$40,2),"")</f>
        <v/>
      </c>
      <c r="S916" s="6" t="str">
        <f aca="false">IF($C916&gt;0,VLOOKUP($C916,codes!$D$18:$F$40,3),"")</f>
        <v/>
      </c>
      <c r="T916" s="6" t="str">
        <f aca="false">IF($D916&gt;0,VLOOKUP($D916,codes!$A$29:$B$31,2),"")</f>
        <v/>
      </c>
    </row>
    <row r="917" customFormat="false" ht="15.1" hidden="false" customHeight="true" outlineLevel="0" collapsed="false">
      <c r="R917" s="6" t="str">
        <f aca="false">IF($C917&gt;0,VLOOKUP($C917,codes!$D$18:$E$40,2),"")</f>
        <v/>
      </c>
      <c r="S917" s="6" t="str">
        <f aca="false">IF($C917&gt;0,VLOOKUP($C917,codes!$D$18:$F$40,3),"")</f>
        <v/>
      </c>
      <c r="T917" s="6" t="str">
        <f aca="false">IF($D917&gt;0,VLOOKUP($D917,codes!$A$29:$B$31,2),"")</f>
        <v/>
      </c>
    </row>
    <row r="918" customFormat="false" ht="15.1" hidden="false" customHeight="true" outlineLevel="0" collapsed="false">
      <c r="R918" s="6" t="str">
        <f aca="false">IF($C918&gt;0,VLOOKUP($C918,codes!$D$18:$E$40,2),"")</f>
        <v/>
      </c>
      <c r="S918" s="6" t="str">
        <f aca="false">IF($C918&gt;0,VLOOKUP($C918,codes!$D$18:$F$40,3),"")</f>
        <v/>
      </c>
      <c r="T918" s="6" t="str">
        <f aca="false">IF($D918&gt;0,VLOOKUP($D918,codes!$A$29:$B$31,2),"")</f>
        <v/>
      </c>
    </row>
    <row r="919" customFormat="false" ht="15.1" hidden="false" customHeight="true" outlineLevel="0" collapsed="false">
      <c r="R919" s="6" t="str">
        <f aca="false">IF($C919&gt;0,VLOOKUP($C919,codes!$D$18:$E$40,2),"")</f>
        <v/>
      </c>
      <c r="S919" s="6" t="str">
        <f aca="false">IF($C919&gt;0,VLOOKUP($C919,codes!$D$18:$F$40,3),"")</f>
        <v/>
      </c>
      <c r="T919" s="6" t="str">
        <f aca="false">IF($D919&gt;0,VLOOKUP($D919,codes!$A$29:$B$31,2),"")</f>
        <v/>
      </c>
    </row>
    <row r="920" customFormat="false" ht="15.1" hidden="false" customHeight="true" outlineLevel="0" collapsed="false">
      <c r="R920" s="6" t="str">
        <f aca="false">IF($C920&gt;0,VLOOKUP($C920,codes!$D$18:$E$40,2),"")</f>
        <v/>
      </c>
      <c r="S920" s="6" t="str">
        <f aca="false">IF($C920&gt;0,VLOOKUP($C920,codes!$D$18:$F$40,3),"")</f>
        <v/>
      </c>
      <c r="T920" s="6" t="str">
        <f aca="false">IF($D920&gt;0,VLOOKUP($D920,codes!$A$29:$B$31,2),"")</f>
        <v/>
      </c>
    </row>
    <row r="921" customFormat="false" ht="15.1" hidden="false" customHeight="true" outlineLevel="0" collapsed="false">
      <c r="R921" s="6" t="str">
        <f aca="false">IF($C921&gt;0,VLOOKUP($C921,codes!$D$18:$E$40,2),"")</f>
        <v/>
      </c>
      <c r="S921" s="6" t="str">
        <f aca="false">IF($C921&gt;0,VLOOKUP($C921,codes!$D$18:$F$40,3),"")</f>
        <v/>
      </c>
      <c r="T921" s="6" t="str">
        <f aca="false">IF($D921&gt;0,VLOOKUP($D921,codes!$A$29:$B$31,2),"")</f>
        <v/>
      </c>
    </row>
    <row r="922" customFormat="false" ht="15.1" hidden="false" customHeight="true" outlineLevel="0" collapsed="false">
      <c r="R922" s="6" t="str">
        <f aca="false">IF($C922&gt;0,VLOOKUP($C922,codes!$D$18:$E$40,2),"")</f>
        <v/>
      </c>
      <c r="S922" s="6" t="str">
        <f aca="false">IF($C922&gt;0,VLOOKUP($C922,codes!$D$18:$F$40,3),"")</f>
        <v/>
      </c>
      <c r="T922" s="6" t="str">
        <f aca="false">IF($D922&gt;0,VLOOKUP($D922,codes!$A$29:$B$31,2),"")</f>
        <v/>
      </c>
    </row>
    <row r="923" customFormat="false" ht="15.1" hidden="false" customHeight="true" outlineLevel="0" collapsed="false">
      <c r="R923" s="6" t="str">
        <f aca="false">IF($C923&gt;0,VLOOKUP($C923,codes!$D$18:$E$40,2),"")</f>
        <v/>
      </c>
      <c r="S923" s="6" t="str">
        <f aca="false">IF($C923&gt;0,VLOOKUP($C923,codes!$D$18:$F$40,3),"")</f>
        <v/>
      </c>
      <c r="T923" s="6" t="str">
        <f aca="false">IF($D923&gt;0,VLOOKUP($D923,codes!$A$29:$B$31,2),"")</f>
        <v/>
      </c>
    </row>
    <row r="924" customFormat="false" ht="15.1" hidden="false" customHeight="true" outlineLevel="0" collapsed="false">
      <c r="R924" s="6" t="str">
        <f aca="false">IF($C924&gt;0,VLOOKUP($C924,codes!$D$18:$E$40,2),"")</f>
        <v/>
      </c>
      <c r="S924" s="6" t="str">
        <f aca="false">IF($C924&gt;0,VLOOKUP($C924,codes!$D$18:$F$40,3),"")</f>
        <v/>
      </c>
      <c r="T924" s="6" t="str">
        <f aca="false">IF($D924&gt;0,VLOOKUP($D924,codes!$A$29:$B$31,2),"")</f>
        <v/>
      </c>
    </row>
    <row r="925" customFormat="false" ht="15.1" hidden="false" customHeight="true" outlineLevel="0" collapsed="false">
      <c r="R925" s="6" t="str">
        <f aca="false">IF($C925&gt;0,VLOOKUP($C925,codes!$D$18:$E$40,2),"")</f>
        <v/>
      </c>
      <c r="S925" s="6" t="str">
        <f aca="false">IF($C925&gt;0,VLOOKUP($C925,codes!$D$18:$F$40,3),"")</f>
        <v/>
      </c>
      <c r="T925" s="6" t="str">
        <f aca="false">IF($D925&gt;0,VLOOKUP($D925,codes!$A$29:$B$31,2),"")</f>
        <v/>
      </c>
    </row>
    <row r="926" customFormat="false" ht="15.1" hidden="false" customHeight="true" outlineLevel="0" collapsed="false">
      <c r="R926" s="6" t="str">
        <f aca="false">IF($C926&gt;0,VLOOKUP($C926,codes!$D$18:$E$40,2),"")</f>
        <v/>
      </c>
      <c r="S926" s="6" t="str">
        <f aca="false">IF($C926&gt;0,VLOOKUP($C926,codes!$D$18:$F$40,3),"")</f>
        <v/>
      </c>
      <c r="T926" s="6" t="str">
        <f aca="false">IF($D926&gt;0,VLOOKUP($D926,codes!$A$29:$B$31,2),"")</f>
        <v/>
      </c>
    </row>
    <row r="927" customFormat="false" ht="15.1" hidden="false" customHeight="true" outlineLevel="0" collapsed="false">
      <c r="R927" s="6" t="str">
        <f aca="false">IF($C927&gt;0,VLOOKUP($C927,codes!$D$18:$E$40,2),"")</f>
        <v/>
      </c>
      <c r="S927" s="6" t="str">
        <f aca="false">IF($C927&gt;0,VLOOKUP($C927,codes!$D$18:$F$40,3),"")</f>
        <v/>
      </c>
      <c r="T927" s="6" t="str">
        <f aca="false">IF($D927&gt;0,VLOOKUP($D927,codes!$A$29:$B$31,2),"")</f>
        <v/>
      </c>
    </row>
    <row r="928" customFormat="false" ht="15.1" hidden="false" customHeight="true" outlineLevel="0" collapsed="false">
      <c r="R928" s="6" t="str">
        <f aca="false">IF($C928&gt;0,VLOOKUP($C928,codes!$D$18:$E$40,2),"")</f>
        <v/>
      </c>
      <c r="S928" s="6" t="str">
        <f aca="false">IF($C928&gt;0,VLOOKUP($C928,codes!$D$18:$F$40,3),"")</f>
        <v/>
      </c>
      <c r="T928" s="6" t="str">
        <f aca="false">IF($D928&gt;0,VLOOKUP($D928,codes!$A$29:$B$31,2),"")</f>
        <v/>
      </c>
    </row>
    <row r="929" customFormat="false" ht="15.1" hidden="false" customHeight="true" outlineLevel="0" collapsed="false">
      <c r="R929" s="6" t="str">
        <f aca="false">IF($C929&gt;0,VLOOKUP($C929,codes!$D$18:$E$40,2),"")</f>
        <v/>
      </c>
      <c r="S929" s="6" t="str">
        <f aca="false">IF($C929&gt;0,VLOOKUP($C929,codes!$D$18:$F$40,3),"")</f>
        <v/>
      </c>
      <c r="T929" s="6" t="str">
        <f aca="false">IF($D929&gt;0,VLOOKUP($D929,codes!$A$29:$B$31,2),"")</f>
        <v/>
      </c>
    </row>
    <row r="930" customFormat="false" ht="15.1" hidden="false" customHeight="true" outlineLevel="0" collapsed="false">
      <c r="R930" s="6" t="str">
        <f aca="false">IF($C930&gt;0,VLOOKUP($C930,codes!$D$18:$E$40,2),"")</f>
        <v/>
      </c>
      <c r="S930" s="6" t="str">
        <f aca="false">IF($C930&gt;0,VLOOKUP($C930,codes!$D$18:$F$40,3),"")</f>
        <v/>
      </c>
      <c r="T930" s="6" t="str">
        <f aca="false">IF($D930&gt;0,VLOOKUP($D930,codes!$A$29:$B$31,2),"")</f>
        <v/>
      </c>
    </row>
    <row r="931" customFormat="false" ht="15.1" hidden="false" customHeight="true" outlineLevel="0" collapsed="false">
      <c r="R931" s="6" t="str">
        <f aca="false">IF($C931&gt;0,VLOOKUP($C931,codes!$D$18:$E$40,2),"")</f>
        <v/>
      </c>
      <c r="S931" s="6" t="str">
        <f aca="false">IF($C931&gt;0,VLOOKUP($C931,codes!$D$18:$F$40,3),"")</f>
        <v/>
      </c>
      <c r="T931" s="6" t="str">
        <f aca="false">IF($D931&gt;0,VLOOKUP($D931,codes!$A$29:$B$31,2),"")</f>
        <v/>
      </c>
    </row>
    <row r="932" customFormat="false" ht="15.1" hidden="false" customHeight="true" outlineLevel="0" collapsed="false">
      <c r="R932" s="6" t="str">
        <f aca="false">IF($C932&gt;0,VLOOKUP($C932,codes!$D$18:$E$40,2),"")</f>
        <v/>
      </c>
      <c r="S932" s="6" t="str">
        <f aca="false">IF($C932&gt;0,VLOOKUP($C932,codes!$D$18:$F$40,3),"")</f>
        <v/>
      </c>
      <c r="T932" s="6" t="str">
        <f aca="false">IF($D932&gt;0,VLOOKUP($D932,codes!$A$29:$B$31,2),"")</f>
        <v/>
      </c>
    </row>
    <row r="933" customFormat="false" ht="15.1" hidden="false" customHeight="true" outlineLevel="0" collapsed="false">
      <c r="R933" s="6" t="str">
        <f aca="false">IF($C933&gt;0,VLOOKUP($C933,codes!$D$18:$E$40,2),"")</f>
        <v/>
      </c>
      <c r="S933" s="6" t="str">
        <f aca="false">IF($C933&gt;0,VLOOKUP($C933,codes!$D$18:$F$40,3),"")</f>
        <v/>
      </c>
      <c r="T933" s="6" t="str">
        <f aca="false">IF($D933&gt;0,VLOOKUP($D933,codes!$A$29:$B$31,2),"")</f>
        <v/>
      </c>
    </row>
    <row r="934" customFormat="false" ht="15.1" hidden="false" customHeight="true" outlineLevel="0" collapsed="false">
      <c r="R934" s="6" t="str">
        <f aca="false">IF($C934&gt;0,VLOOKUP($C934,codes!$D$18:$E$40,2),"")</f>
        <v/>
      </c>
      <c r="S934" s="6" t="str">
        <f aca="false">IF($C934&gt;0,VLOOKUP($C934,codes!$D$18:$F$40,3),"")</f>
        <v/>
      </c>
      <c r="T934" s="6" t="str">
        <f aca="false">IF($D934&gt;0,VLOOKUP($D934,codes!$A$29:$B$31,2),"")</f>
        <v/>
      </c>
    </row>
    <row r="935" customFormat="false" ht="15.1" hidden="false" customHeight="true" outlineLevel="0" collapsed="false">
      <c r="R935" s="6" t="str">
        <f aca="false">IF($C935&gt;0,VLOOKUP($C935,codes!$D$18:$E$40,2),"")</f>
        <v/>
      </c>
      <c r="S935" s="6" t="str">
        <f aca="false">IF($C935&gt;0,VLOOKUP($C935,codes!$D$18:$F$40,3),"")</f>
        <v/>
      </c>
      <c r="T935" s="6" t="str">
        <f aca="false">IF($D935&gt;0,VLOOKUP($D935,codes!$A$29:$B$31,2),"")</f>
        <v/>
      </c>
    </row>
    <row r="936" customFormat="false" ht="15.1" hidden="false" customHeight="true" outlineLevel="0" collapsed="false">
      <c r="R936" s="6" t="str">
        <f aca="false">IF($C936&gt;0,VLOOKUP($C936,codes!$D$18:$E$40,2),"")</f>
        <v/>
      </c>
      <c r="S936" s="6" t="str">
        <f aca="false">IF($C936&gt;0,VLOOKUP($C936,codes!$D$18:$F$40,3),"")</f>
        <v/>
      </c>
      <c r="T936" s="6" t="str">
        <f aca="false">IF($D936&gt;0,VLOOKUP($D936,codes!$A$29:$B$31,2),"")</f>
        <v/>
      </c>
    </row>
    <row r="937" customFormat="false" ht="15.1" hidden="false" customHeight="true" outlineLevel="0" collapsed="false">
      <c r="R937" s="6" t="str">
        <f aca="false">IF($C937&gt;0,VLOOKUP($C937,codes!$D$18:$E$40,2),"")</f>
        <v/>
      </c>
      <c r="S937" s="6" t="str">
        <f aca="false">IF($C937&gt;0,VLOOKUP($C937,codes!$D$18:$F$40,3),"")</f>
        <v/>
      </c>
      <c r="T937" s="6" t="str">
        <f aca="false">IF($D937&gt;0,VLOOKUP($D937,codes!$A$29:$B$31,2),"")</f>
        <v/>
      </c>
    </row>
    <row r="938" customFormat="false" ht="15.1" hidden="false" customHeight="true" outlineLevel="0" collapsed="false">
      <c r="R938" s="6" t="str">
        <f aca="false">IF($C938&gt;0,VLOOKUP($C938,codes!$D$18:$E$40,2),"")</f>
        <v/>
      </c>
      <c r="S938" s="6" t="str">
        <f aca="false">IF($C938&gt;0,VLOOKUP($C938,codes!$D$18:$F$40,3),"")</f>
        <v/>
      </c>
      <c r="T938" s="6" t="str">
        <f aca="false">IF($D938&gt;0,VLOOKUP($D938,codes!$A$29:$B$31,2),"")</f>
        <v/>
      </c>
    </row>
    <row r="939" customFormat="false" ht="15.1" hidden="false" customHeight="true" outlineLevel="0" collapsed="false">
      <c r="R939" s="6" t="str">
        <f aca="false">IF($C939&gt;0,VLOOKUP($C939,codes!$D$18:$E$40,2),"")</f>
        <v/>
      </c>
      <c r="S939" s="6" t="str">
        <f aca="false">IF($C939&gt;0,VLOOKUP($C939,codes!$D$18:$F$40,3),"")</f>
        <v/>
      </c>
      <c r="T939" s="6" t="str">
        <f aca="false">IF($D939&gt;0,VLOOKUP($D939,codes!$A$29:$B$31,2),"")</f>
        <v/>
      </c>
    </row>
    <row r="940" customFormat="false" ht="15.1" hidden="false" customHeight="true" outlineLevel="0" collapsed="false">
      <c r="R940" s="6" t="str">
        <f aca="false">IF($C940&gt;0,VLOOKUP($C940,codes!$D$18:$E$40,2),"")</f>
        <v/>
      </c>
      <c r="S940" s="6" t="str">
        <f aca="false">IF($C940&gt;0,VLOOKUP($C940,codes!$D$18:$F$40,3),"")</f>
        <v/>
      </c>
      <c r="T940" s="6" t="str">
        <f aca="false">IF($D940&gt;0,VLOOKUP($D940,codes!$A$29:$B$31,2),"")</f>
        <v/>
      </c>
    </row>
    <row r="941" customFormat="false" ht="15.1" hidden="false" customHeight="true" outlineLevel="0" collapsed="false">
      <c r="R941" s="6" t="str">
        <f aca="false">IF($C941&gt;0,VLOOKUP($C941,codes!$D$18:$E$40,2),"")</f>
        <v/>
      </c>
      <c r="S941" s="6" t="str">
        <f aca="false">IF($C941&gt;0,VLOOKUP($C941,codes!$D$18:$F$40,3),"")</f>
        <v/>
      </c>
      <c r="T941" s="6" t="str">
        <f aca="false">IF($D941&gt;0,VLOOKUP($D941,codes!$A$29:$B$31,2),"")</f>
        <v/>
      </c>
    </row>
    <row r="942" customFormat="false" ht="15.1" hidden="false" customHeight="true" outlineLevel="0" collapsed="false">
      <c r="R942" s="6" t="str">
        <f aca="false">IF($C942&gt;0,VLOOKUP($C942,codes!$D$18:$E$40,2),"")</f>
        <v/>
      </c>
      <c r="S942" s="6" t="str">
        <f aca="false">IF($C942&gt;0,VLOOKUP($C942,codes!$D$18:$F$40,3),"")</f>
        <v/>
      </c>
      <c r="T942" s="6" t="str">
        <f aca="false">IF($D942&gt;0,VLOOKUP($D942,codes!$A$29:$B$31,2),"")</f>
        <v/>
      </c>
    </row>
    <row r="943" customFormat="false" ht="15.1" hidden="false" customHeight="true" outlineLevel="0" collapsed="false">
      <c r="R943" s="6" t="str">
        <f aca="false">IF($C943&gt;0,VLOOKUP($C943,codes!$D$18:$E$40,2),"")</f>
        <v/>
      </c>
      <c r="S943" s="6" t="str">
        <f aca="false">IF($C943&gt;0,VLOOKUP($C943,codes!$D$18:$F$40,3),"")</f>
        <v/>
      </c>
      <c r="T943" s="6" t="str">
        <f aca="false">IF($D943&gt;0,VLOOKUP($D943,codes!$A$29:$B$31,2),"")</f>
        <v/>
      </c>
    </row>
    <row r="944" customFormat="false" ht="15.1" hidden="false" customHeight="true" outlineLevel="0" collapsed="false">
      <c r="R944" s="6" t="str">
        <f aca="false">IF($C944&gt;0,VLOOKUP($C944,codes!$D$18:$E$40,2),"")</f>
        <v/>
      </c>
      <c r="S944" s="6" t="str">
        <f aca="false">IF($C944&gt;0,VLOOKUP($C944,codes!$D$18:$F$40,3),"")</f>
        <v/>
      </c>
      <c r="T944" s="6" t="str">
        <f aca="false">IF($D944&gt;0,VLOOKUP($D944,codes!$A$29:$B$31,2),"")</f>
        <v/>
      </c>
    </row>
    <row r="945" customFormat="false" ht="15.1" hidden="false" customHeight="true" outlineLevel="0" collapsed="false">
      <c r="R945" s="6" t="str">
        <f aca="false">IF($C945&gt;0,VLOOKUP($C945,codes!$D$18:$E$40,2),"")</f>
        <v/>
      </c>
      <c r="S945" s="6" t="str">
        <f aca="false">IF($C945&gt;0,VLOOKUP($C945,codes!$D$18:$F$40,3),"")</f>
        <v/>
      </c>
      <c r="T945" s="6" t="str">
        <f aca="false">IF($D945&gt;0,VLOOKUP($D945,codes!$A$29:$B$31,2),"")</f>
        <v/>
      </c>
    </row>
    <row r="946" customFormat="false" ht="15.1" hidden="false" customHeight="true" outlineLevel="0" collapsed="false">
      <c r="R946" s="6" t="str">
        <f aca="false">IF($C946&gt;0,VLOOKUP($C946,codes!$D$18:$E$40,2),"")</f>
        <v/>
      </c>
      <c r="S946" s="6" t="str">
        <f aca="false">IF($C946&gt;0,VLOOKUP($C946,codes!$D$18:$F$40,3),"")</f>
        <v/>
      </c>
      <c r="T946" s="6" t="str">
        <f aca="false">IF($D946&gt;0,VLOOKUP($D946,codes!$A$29:$B$31,2),"")</f>
        <v/>
      </c>
    </row>
    <row r="947" customFormat="false" ht="15.1" hidden="false" customHeight="true" outlineLevel="0" collapsed="false">
      <c r="R947" s="6" t="str">
        <f aca="false">IF($C947&gt;0,VLOOKUP($C947,codes!$D$18:$E$40,2),"")</f>
        <v/>
      </c>
      <c r="S947" s="6" t="str">
        <f aca="false">IF($C947&gt;0,VLOOKUP($C947,codes!$D$18:$F$40,3),"")</f>
        <v/>
      </c>
      <c r="T947" s="6" t="str">
        <f aca="false">IF($D947&gt;0,VLOOKUP($D947,codes!$A$29:$B$31,2),"")</f>
        <v/>
      </c>
    </row>
    <row r="948" customFormat="false" ht="15.1" hidden="false" customHeight="true" outlineLevel="0" collapsed="false">
      <c r="R948" s="6" t="str">
        <f aca="false">IF($C948&gt;0,VLOOKUP($C948,codes!$D$18:$E$40,2),"")</f>
        <v/>
      </c>
      <c r="S948" s="6" t="str">
        <f aca="false">IF($C948&gt;0,VLOOKUP($C948,codes!$D$18:$F$40,3),"")</f>
        <v/>
      </c>
      <c r="T948" s="6" t="str">
        <f aca="false">IF($D948&gt;0,VLOOKUP($D948,codes!$A$29:$B$31,2),"")</f>
        <v/>
      </c>
    </row>
    <row r="949" customFormat="false" ht="15.1" hidden="false" customHeight="true" outlineLevel="0" collapsed="false">
      <c r="R949" s="6" t="str">
        <f aca="false">IF($C949&gt;0,VLOOKUP($C949,codes!$D$18:$E$40,2),"")</f>
        <v/>
      </c>
      <c r="S949" s="6" t="str">
        <f aca="false">IF($C949&gt;0,VLOOKUP($C949,codes!$D$18:$F$40,3),"")</f>
        <v/>
      </c>
      <c r="T949" s="6" t="str">
        <f aca="false">IF($D949&gt;0,VLOOKUP($D949,codes!$A$29:$B$31,2),"")</f>
        <v/>
      </c>
    </row>
    <row r="950" customFormat="false" ht="15.1" hidden="false" customHeight="true" outlineLevel="0" collapsed="false">
      <c r="R950" s="6" t="str">
        <f aca="false">IF($C950&gt;0,VLOOKUP($C950,codes!$D$18:$E$40,2),"")</f>
        <v/>
      </c>
      <c r="S950" s="6" t="str">
        <f aca="false">IF($C950&gt;0,VLOOKUP($C950,codes!$D$18:$F$40,3),"")</f>
        <v/>
      </c>
      <c r="T950" s="6" t="str">
        <f aca="false">IF($D950&gt;0,VLOOKUP($D950,codes!$A$29:$B$31,2),"")</f>
        <v/>
      </c>
    </row>
    <row r="951" customFormat="false" ht="15.1" hidden="false" customHeight="true" outlineLevel="0" collapsed="false">
      <c r="R951" s="6" t="str">
        <f aca="false">IF($C951&gt;0,VLOOKUP($C951,codes!$D$18:$E$40,2),"")</f>
        <v/>
      </c>
      <c r="S951" s="6" t="str">
        <f aca="false">IF($C951&gt;0,VLOOKUP($C951,codes!$D$18:$F$40,3),"")</f>
        <v/>
      </c>
      <c r="T951" s="6" t="str">
        <f aca="false">IF($D951&gt;0,VLOOKUP($D951,codes!$A$29:$B$31,2),"")</f>
        <v/>
      </c>
    </row>
    <row r="952" customFormat="false" ht="15.1" hidden="false" customHeight="true" outlineLevel="0" collapsed="false">
      <c r="R952" s="6" t="str">
        <f aca="false">IF($C952&gt;0,VLOOKUP($C952,codes!$D$18:$E$40,2),"")</f>
        <v/>
      </c>
      <c r="S952" s="6" t="str">
        <f aca="false">IF($C952&gt;0,VLOOKUP($C952,codes!$D$18:$F$40,3),"")</f>
        <v/>
      </c>
      <c r="T952" s="6" t="str">
        <f aca="false">IF($D952&gt;0,VLOOKUP($D952,codes!$A$29:$B$31,2),"")</f>
        <v/>
      </c>
    </row>
    <row r="953" customFormat="false" ht="15.1" hidden="false" customHeight="true" outlineLevel="0" collapsed="false">
      <c r="R953" s="6" t="str">
        <f aca="false">IF($C953&gt;0,VLOOKUP($C953,codes!$D$18:$E$40,2),"")</f>
        <v/>
      </c>
      <c r="S953" s="6" t="str">
        <f aca="false">IF($C953&gt;0,VLOOKUP($C953,codes!$D$18:$F$40,3),"")</f>
        <v/>
      </c>
      <c r="T953" s="6" t="str">
        <f aca="false">IF($D953&gt;0,VLOOKUP($D953,codes!$A$29:$B$31,2),"")</f>
        <v/>
      </c>
    </row>
    <row r="954" customFormat="false" ht="15.1" hidden="false" customHeight="true" outlineLevel="0" collapsed="false">
      <c r="R954" s="6" t="str">
        <f aca="false">IF($C954&gt;0,VLOOKUP($C954,codes!$D$18:$E$40,2),"")</f>
        <v/>
      </c>
      <c r="S954" s="6" t="str">
        <f aca="false">IF($C954&gt;0,VLOOKUP($C954,codes!$D$18:$F$40,3),"")</f>
        <v/>
      </c>
      <c r="T954" s="6" t="str">
        <f aca="false">IF($D954&gt;0,VLOOKUP($D954,codes!$A$29:$B$31,2),"")</f>
        <v/>
      </c>
    </row>
    <row r="955" customFormat="false" ht="15.1" hidden="false" customHeight="true" outlineLevel="0" collapsed="false">
      <c r="R955" s="6" t="str">
        <f aca="false">IF($C955&gt;0,VLOOKUP($C955,codes!$D$18:$E$40,2),"")</f>
        <v/>
      </c>
      <c r="S955" s="6" t="str">
        <f aca="false">IF($C955&gt;0,VLOOKUP($C955,codes!$D$18:$F$40,3),"")</f>
        <v/>
      </c>
      <c r="T955" s="6" t="str">
        <f aca="false">IF($D955&gt;0,VLOOKUP($D955,codes!$A$29:$B$31,2),"")</f>
        <v/>
      </c>
    </row>
    <row r="956" customFormat="false" ht="15.1" hidden="false" customHeight="true" outlineLevel="0" collapsed="false">
      <c r="R956" s="6" t="str">
        <f aca="false">IF($C956&gt;0,VLOOKUP($C956,codes!$D$18:$E$40,2),"")</f>
        <v/>
      </c>
      <c r="S956" s="6" t="str">
        <f aca="false">IF($C956&gt;0,VLOOKUP($C956,codes!$D$18:$F$40,3),"")</f>
        <v/>
      </c>
      <c r="T956" s="6" t="str">
        <f aca="false">IF($D956&gt;0,VLOOKUP($D956,codes!$A$29:$B$31,2),"")</f>
        <v/>
      </c>
    </row>
    <row r="957" customFormat="false" ht="15.1" hidden="false" customHeight="true" outlineLevel="0" collapsed="false">
      <c r="R957" s="6" t="str">
        <f aca="false">IF($C957&gt;0,VLOOKUP($C957,codes!$D$18:$E$40,2),"")</f>
        <v/>
      </c>
      <c r="S957" s="6" t="str">
        <f aca="false">IF($C957&gt;0,VLOOKUP($C957,codes!$D$18:$F$40,3),"")</f>
        <v/>
      </c>
      <c r="T957" s="6" t="str">
        <f aca="false">IF($D957&gt;0,VLOOKUP($D957,codes!$A$29:$B$31,2),"")</f>
        <v/>
      </c>
    </row>
    <row r="958" customFormat="false" ht="15.1" hidden="false" customHeight="true" outlineLevel="0" collapsed="false">
      <c r="R958" s="6" t="str">
        <f aca="false">IF($C958&gt;0,VLOOKUP($C958,codes!$D$18:$E$40,2),"")</f>
        <v/>
      </c>
      <c r="S958" s="6" t="str">
        <f aca="false">IF($C958&gt;0,VLOOKUP($C958,codes!$D$18:$F$40,3),"")</f>
        <v/>
      </c>
      <c r="T958" s="6" t="str">
        <f aca="false">IF($D958&gt;0,VLOOKUP($D958,codes!$A$29:$B$31,2),"")</f>
        <v/>
      </c>
    </row>
    <row r="959" customFormat="false" ht="15.1" hidden="false" customHeight="true" outlineLevel="0" collapsed="false">
      <c r="R959" s="6" t="str">
        <f aca="false">IF($C959&gt;0,VLOOKUP($C959,codes!$D$18:$E$40,2),"")</f>
        <v/>
      </c>
      <c r="S959" s="6" t="str">
        <f aca="false">IF($C959&gt;0,VLOOKUP($C959,codes!$D$18:$F$40,3),"")</f>
        <v/>
      </c>
      <c r="T959" s="6" t="str">
        <f aca="false">IF($D959&gt;0,VLOOKUP($D959,codes!$A$29:$B$31,2),"")</f>
        <v/>
      </c>
    </row>
    <row r="960" customFormat="false" ht="15.1" hidden="false" customHeight="true" outlineLevel="0" collapsed="false">
      <c r="R960" s="6" t="str">
        <f aca="false">IF($C960&gt;0,VLOOKUP($C960,codes!$D$18:$E$40,2),"")</f>
        <v/>
      </c>
      <c r="S960" s="6" t="str">
        <f aca="false">IF($C960&gt;0,VLOOKUP($C960,codes!$D$18:$F$40,3),"")</f>
        <v/>
      </c>
      <c r="T960" s="6" t="str">
        <f aca="false">IF($D960&gt;0,VLOOKUP($D960,codes!$A$29:$B$31,2),"")</f>
        <v/>
      </c>
    </row>
    <row r="961" customFormat="false" ht="15.1" hidden="false" customHeight="true" outlineLevel="0" collapsed="false">
      <c r="R961" s="6" t="str">
        <f aca="false">IF($C961&gt;0,VLOOKUP($C961,codes!$D$18:$E$40,2),"")</f>
        <v/>
      </c>
      <c r="S961" s="6" t="str">
        <f aca="false">IF($C961&gt;0,VLOOKUP($C961,codes!$D$18:$F$40,3),"")</f>
        <v/>
      </c>
      <c r="T961" s="6" t="str">
        <f aca="false">IF($D961&gt;0,VLOOKUP($D961,codes!$A$29:$B$31,2),"")</f>
        <v/>
      </c>
    </row>
    <row r="962" customFormat="false" ht="15.1" hidden="false" customHeight="true" outlineLevel="0" collapsed="false">
      <c r="R962" s="6" t="str">
        <f aca="false">IF($C962&gt;0,VLOOKUP($C962,codes!$D$18:$E$40,2),"")</f>
        <v/>
      </c>
      <c r="S962" s="6" t="str">
        <f aca="false">IF($C962&gt;0,VLOOKUP($C962,codes!$D$18:$F$40,3),"")</f>
        <v/>
      </c>
      <c r="T962" s="6" t="str">
        <f aca="false">IF($D962&gt;0,VLOOKUP($D962,codes!$A$29:$B$31,2),"")</f>
        <v/>
      </c>
    </row>
    <row r="963" customFormat="false" ht="15.1" hidden="false" customHeight="true" outlineLevel="0" collapsed="false">
      <c r="R963" s="6" t="str">
        <f aca="false">IF($C963&gt;0,VLOOKUP($C963,codes!$D$18:$E$40,2),"")</f>
        <v/>
      </c>
      <c r="S963" s="6" t="str">
        <f aca="false">IF($C963&gt;0,VLOOKUP($C963,codes!$D$18:$F$40,3),"")</f>
        <v/>
      </c>
      <c r="T963" s="6" t="str">
        <f aca="false">IF($D963&gt;0,VLOOKUP($D963,codes!$A$29:$B$31,2),"")</f>
        <v/>
      </c>
    </row>
    <row r="964" customFormat="false" ht="15.1" hidden="false" customHeight="true" outlineLevel="0" collapsed="false">
      <c r="R964" s="6" t="str">
        <f aca="false">IF($C964&gt;0,VLOOKUP($C964,codes!$D$18:$E$40,2),"")</f>
        <v/>
      </c>
      <c r="S964" s="6" t="str">
        <f aca="false">IF($C964&gt;0,VLOOKUP($C964,codes!$D$18:$F$40,3),"")</f>
        <v/>
      </c>
      <c r="T964" s="6" t="str">
        <f aca="false">IF($D964&gt;0,VLOOKUP($D964,codes!$A$29:$B$31,2),"")</f>
        <v/>
      </c>
    </row>
    <row r="965" customFormat="false" ht="15.1" hidden="false" customHeight="true" outlineLevel="0" collapsed="false">
      <c r="R965" s="6" t="str">
        <f aca="false">IF($C965&gt;0,VLOOKUP($C965,codes!$D$18:$E$40,2),"")</f>
        <v/>
      </c>
      <c r="S965" s="6" t="str">
        <f aca="false">IF($C965&gt;0,VLOOKUP($C965,codes!$D$18:$F$40,3),"")</f>
        <v/>
      </c>
      <c r="T965" s="6" t="str">
        <f aca="false">IF($D965&gt;0,VLOOKUP($D965,codes!$A$29:$B$31,2),"")</f>
        <v/>
      </c>
    </row>
    <row r="966" customFormat="false" ht="15.1" hidden="false" customHeight="true" outlineLevel="0" collapsed="false">
      <c r="R966" s="6" t="str">
        <f aca="false">IF($C966&gt;0,VLOOKUP($C966,codes!$D$18:$E$40,2),"")</f>
        <v/>
      </c>
      <c r="S966" s="6" t="str">
        <f aca="false">IF($C966&gt;0,VLOOKUP($C966,codes!$D$18:$F$40,3),"")</f>
        <v/>
      </c>
      <c r="T966" s="6" t="str">
        <f aca="false">IF($D966&gt;0,VLOOKUP($D966,codes!$A$29:$B$31,2),"")</f>
        <v/>
      </c>
    </row>
    <row r="967" customFormat="false" ht="15.1" hidden="false" customHeight="true" outlineLevel="0" collapsed="false">
      <c r="R967" s="6" t="str">
        <f aca="false">IF($C967&gt;0,VLOOKUP($C967,codes!$D$18:$E$40,2),"")</f>
        <v/>
      </c>
      <c r="S967" s="6" t="str">
        <f aca="false">IF($C967&gt;0,VLOOKUP($C967,codes!$D$18:$F$40,3),"")</f>
        <v/>
      </c>
      <c r="T967" s="6" t="str">
        <f aca="false">IF($D967&gt;0,VLOOKUP($D967,codes!$A$29:$B$31,2),"")</f>
        <v/>
      </c>
    </row>
    <row r="968" customFormat="false" ht="15.1" hidden="false" customHeight="true" outlineLevel="0" collapsed="false">
      <c r="R968" s="6" t="str">
        <f aca="false">IF($C968&gt;0,VLOOKUP($C968,codes!$D$18:$E$40,2),"")</f>
        <v/>
      </c>
      <c r="S968" s="6" t="str">
        <f aca="false">IF($C968&gt;0,VLOOKUP($C968,codes!$D$18:$F$40,3),"")</f>
        <v/>
      </c>
      <c r="T968" s="6" t="str">
        <f aca="false">IF($D968&gt;0,VLOOKUP($D968,codes!$A$29:$B$31,2),"")</f>
        <v/>
      </c>
    </row>
    <row r="969" customFormat="false" ht="15.1" hidden="false" customHeight="true" outlineLevel="0" collapsed="false">
      <c r="R969" s="6" t="str">
        <f aca="false">IF($C969&gt;0,VLOOKUP($C969,codes!$D$18:$E$40,2),"")</f>
        <v/>
      </c>
      <c r="S969" s="6" t="str">
        <f aca="false">IF($C969&gt;0,VLOOKUP($C969,codes!$D$18:$F$40,3),"")</f>
        <v/>
      </c>
      <c r="T969" s="6" t="str">
        <f aca="false">IF($D969&gt;0,VLOOKUP($D969,codes!$A$29:$B$31,2),"")</f>
        <v/>
      </c>
    </row>
    <row r="970" customFormat="false" ht="15.1" hidden="false" customHeight="true" outlineLevel="0" collapsed="false">
      <c r="R970" s="6" t="str">
        <f aca="false">IF($C970&gt;0,VLOOKUP($C970,codes!$D$18:$E$40,2),"")</f>
        <v/>
      </c>
      <c r="S970" s="6" t="str">
        <f aca="false">IF($C970&gt;0,VLOOKUP($C970,codes!$D$18:$F$40,3),"")</f>
        <v/>
      </c>
      <c r="T970" s="6" t="str">
        <f aca="false">IF($D970&gt;0,VLOOKUP($D970,codes!$A$29:$B$31,2),"")</f>
        <v/>
      </c>
    </row>
    <row r="971" customFormat="false" ht="15.1" hidden="false" customHeight="true" outlineLevel="0" collapsed="false">
      <c r="R971" s="6" t="str">
        <f aca="false">IF($C971&gt;0,VLOOKUP($C971,codes!$D$18:$E$40,2),"")</f>
        <v/>
      </c>
      <c r="S971" s="6" t="str">
        <f aca="false">IF($C971&gt;0,VLOOKUP($C971,codes!$D$18:$F$40,3),"")</f>
        <v/>
      </c>
      <c r="T971" s="6" t="str">
        <f aca="false">IF($D971&gt;0,VLOOKUP($D971,codes!$A$29:$B$31,2),"")</f>
        <v/>
      </c>
    </row>
    <row r="972" customFormat="false" ht="15.1" hidden="false" customHeight="true" outlineLevel="0" collapsed="false">
      <c r="R972" s="6" t="str">
        <f aca="false">IF($C972&gt;0,VLOOKUP($C972,codes!$D$18:$E$40,2),"")</f>
        <v/>
      </c>
      <c r="S972" s="6" t="str">
        <f aca="false">IF($C972&gt;0,VLOOKUP($C972,codes!$D$18:$F$40,3),"")</f>
        <v/>
      </c>
      <c r="T972" s="6" t="str">
        <f aca="false">IF($D972&gt;0,VLOOKUP($D972,codes!$A$29:$B$31,2),"")</f>
        <v/>
      </c>
    </row>
    <row r="973" customFormat="false" ht="15.1" hidden="false" customHeight="true" outlineLevel="0" collapsed="false">
      <c r="R973" s="6" t="str">
        <f aca="false">IF($C973&gt;0,VLOOKUP($C973,codes!$D$18:$E$40,2),"")</f>
        <v/>
      </c>
      <c r="S973" s="6" t="str">
        <f aca="false">IF($C973&gt;0,VLOOKUP($C973,codes!$D$18:$F$40,3),"")</f>
        <v/>
      </c>
      <c r="T973" s="6" t="str">
        <f aca="false">IF($D973&gt;0,VLOOKUP($D973,codes!$A$29:$B$31,2),"")</f>
        <v/>
      </c>
    </row>
    <row r="974" customFormat="false" ht="15.1" hidden="false" customHeight="true" outlineLevel="0" collapsed="false">
      <c r="R974" s="6" t="str">
        <f aca="false">IF($C974&gt;0,VLOOKUP($C974,codes!$D$18:$E$40,2),"")</f>
        <v/>
      </c>
      <c r="S974" s="6" t="str">
        <f aca="false">IF($C974&gt;0,VLOOKUP($C974,codes!$D$18:$F$40,3),"")</f>
        <v/>
      </c>
      <c r="T974" s="6" t="str">
        <f aca="false">IF($D974&gt;0,VLOOKUP($D974,codes!$A$29:$B$31,2),"")</f>
        <v/>
      </c>
    </row>
    <row r="975" customFormat="false" ht="15.1" hidden="false" customHeight="true" outlineLevel="0" collapsed="false">
      <c r="R975" s="6" t="str">
        <f aca="false">IF($C975&gt;0,VLOOKUP($C975,codes!$D$18:$E$40,2),"")</f>
        <v/>
      </c>
      <c r="S975" s="6" t="str">
        <f aca="false">IF($C975&gt;0,VLOOKUP($C975,codes!$D$18:$F$40,3),"")</f>
        <v/>
      </c>
      <c r="T975" s="6" t="str">
        <f aca="false">IF($D975&gt;0,VLOOKUP($D975,codes!$A$29:$B$31,2),"")</f>
        <v/>
      </c>
    </row>
    <row r="976" customFormat="false" ht="15.1" hidden="false" customHeight="true" outlineLevel="0" collapsed="false">
      <c r="R976" s="6" t="str">
        <f aca="false">IF($C976&gt;0,VLOOKUP($C976,codes!$D$18:$E$40,2),"")</f>
        <v/>
      </c>
      <c r="S976" s="6" t="str">
        <f aca="false">IF($C976&gt;0,VLOOKUP($C976,codes!$D$18:$F$40,3),"")</f>
        <v/>
      </c>
      <c r="T976" s="6" t="str">
        <f aca="false">IF($D976&gt;0,VLOOKUP($D976,codes!$A$29:$B$31,2),"")</f>
        <v/>
      </c>
    </row>
    <row r="977" customFormat="false" ht="15.1" hidden="false" customHeight="true" outlineLevel="0" collapsed="false">
      <c r="R977" s="6" t="str">
        <f aca="false">IF($C977&gt;0,VLOOKUP($C977,codes!$D$18:$E$40,2),"")</f>
        <v/>
      </c>
      <c r="S977" s="6" t="str">
        <f aca="false">IF($C977&gt;0,VLOOKUP($C977,codes!$D$18:$F$40,3),"")</f>
        <v/>
      </c>
      <c r="T977" s="6" t="str">
        <f aca="false">IF($D977&gt;0,VLOOKUP($D977,codes!$A$29:$B$31,2),"")</f>
        <v/>
      </c>
    </row>
    <row r="978" customFormat="false" ht="15.1" hidden="false" customHeight="true" outlineLevel="0" collapsed="false">
      <c r="R978" s="6" t="str">
        <f aca="false">IF($C978&gt;0,VLOOKUP($C978,codes!$D$18:$E$40,2),"")</f>
        <v/>
      </c>
      <c r="S978" s="6" t="str">
        <f aca="false">IF($C978&gt;0,VLOOKUP($C978,codes!$D$18:$F$40,3),"")</f>
        <v/>
      </c>
      <c r="T978" s="6" t="str">
        <f aca="false">IF($D978&gt;0,VLOOKUP($D978,codes!$A$29:$B$31,2),"")</f>
        <v/>
      </c>
    </row>
    <row r="979" customFormat="false" ht="15.1" hidden="false" customHeight="true" outlineLevel="0" collapsed="false">
      <c r="R979" s="6" t="str">
        <f aca="false">IF($C979&gt;0,VLOOKUP($C979,codes!$D$18:$E$40,2),"")</f>
        <v/>
      </c>
      <c r="S979" s="6" t="str">
        <f aca="false">IF($C979&gt;0,VLOOKUP($C979,codes!$D$18:$F$40,3),"")</f>
        <v/>
      </c>
      <c r="T979" s="6" t="str">
        <f aca="false">IF($D979&gt;0,VLOOKUP($D979,codes!$A$29:$B$31,2),"")</f>
        <v/>
      </c>
    </row>
    <row r="980" customFormat="false" ht="15.1" hidden="false" customHeight="true" outlineLevel="0" collapsed="false">
      <c r="R980" s="6" t="str">
        <f aca="false">IF($C980&gt;0,VLOOKUP($C980,codes!$D$18:$E$40,2),"")</f>
        <v/>
      </c>
      <c r="S980" s="6" t="str">
        <f aca="false">IF($C980&gt;0,VLOOKUP($C980,codes!$D$18:$F$40,3),"")</f>
        <v/>
      </c>
      <c r="T980" s="6" t="str">
        <f aca="false">IF($D980&gt;0,VLOOKUP($D980,codes!$A$29:$B$31,2),"")</f>
        <v/>
      </c>
    </row>
    <row r="981" customFormat="false" ht="15.1" hidden="false" customHeight="true" outlineLevel="0" collapsed="false">
      <c r="R981" s="6" t="str">
        <f aca="false">IF($C981&gt;0,VLOOKUP($C981,codes!$D$18:$E$40,2),"")</f>
        <v/>
      </c>
      <c r="S981" s="6" t="str">
        <f aca="false">IF($C981&gt;0,VLOOKUP($C981,codes!$D$18:$F$40,3),"")</f>
        <v/>
      </c>
      <c r="T981" s="6" t="str">
        <f aca="false">IF($D981&gt;0,VLOOKUP($D981,codes!$A$29:$B$31,2),"")</f>
        <v/>
      </c>
    </row>
    <row r="982" customFormat="false" ht="15.1" hidden="false" customHeight="true" outlineLevel="0" collapsed="false">
      <c r="R982" s="6" t="str">
        <f aca="false">IF($C982&gt;0,VLOOKUP($C982,codes!$D$18:$E$40,2),"")</f>
        <v/>
      </c>
      <c r="S982" s="6" t="str">
        <f aca="false">IF($C982&gt;0,VLOOKUP($C982,codes!$D$18:$F$40,3),"")</f>
        <v/>
      </c>
      <c r="T982" s="6" t="str">
        <f aca="false">IF($D982&gt;0,VLOOKUP($D982,codes!$A$29:$B$31,2),"")</f>
        <v/>
      </c>
    </row>
    <row r="983" customFormat="false" ht="15.1" hidden="false" customHeight="true" outlineLevel="0" collapsed="false">
      <c r="R983" s="6" t="str">
        <f aca="false">IF($C983&gt;0,VLOOKUP($C983,codes!$D$18:$E$40,2),"")</f>
        <v/>
      </c>
      <c r="S983" s="6" t="str">
        <f aca="false">IF($C983&gt;0,VLOOKUP($C983,codes!$D$18:$F$40,3),"")</f>
        <v/>
      </c>
      <c r="T983" s="6" t="str">
        <f aca="false">IF($D983&gt;0,VLOOKUP($D983,codes!$A$29:$B$31,2),"")</f>
        <v/>
      </c>
    </row>
    <row r="984" customFormat="false" ht="15.1" hidden="false" customHeight="true" outlineLevel="0" collapsed="false">
      <c r="R984" s="6" t="str">
        <f aca="false">IF($C984&gt;0,VLOOKUP($C984,codes!$D$18:$E$40,2),"")</f>
        <v/>
      </c>
      <c r="S984" s="6" t="str">
        <f aca="false">IF($C984&gt;0,VLOOKUP($C984,codes!$D$18:$F$40,3),"")</f>
        <v/>
      </c>
      <c r="T984" s="6" t="str">
        <f aca="false">IF($D984&gt;0,VLOOKUP($D984,codes!$A$29:$B$31,2),"")</f>
        <v/>
      </c>
    </row>
    <row r="985" customFormat="false" ht="15.1" hidden="false" customHeight="true" outlineLevel="0" collapsed="false">
      <c r="R985" s="6" t="str">
        <f aca="false">IF($C985&gt;0,VLOOKUP($C985,codes!$D$18:$E$40,2),"")</f>
        <v/>
      </c>
      <c r="S985" s="6" t="str">
        <f aca="false">IF($C985&gt;0,VLOOKUP($C985,codes!$D$18:$F$40,3),"")</f>
        <v/>
      </c>
      <c r="T985" s="6" t="str">
        <f aca="false">IF($D985&gt;0,VLOOKUP($D985,codes!$A$29:$B$31,2),"")</f>
        <v/>
      </c>
    </row>
    <row r="986" customFormat="false" ht="15.1" hidden="false" customHeight="true" outlineLevel="0" collapsed="false">
      <c r="R986" s="6" t="str">
        <f aca="false">IF($C986&gt;0,VLOOKUP($C986,codes!$D$18:$E$40,2),"")</f>
        <v/>
      </c>
      <c r="S986" s="6" t="str">
        <f aca="false">IF($C986&gt;0,VLOOKUP($C986,codes!$D$18:$F$40,3),"")</f>
        <v/>
      </c>
      <c r="T986" s="6" t="str">
        <f aca="false">IF($D986&gt;0,VLOOKUP($D986,codes!$A$29:$B$31,2),"")</f>
        <v/>
      </c>
    </row>
    <row r="987" customFormat="false" ht="15.1" hidden="false" customHeight="true" outlineLevel="0" collapsed="false">
      <c r="R987" s="6" t="str">
        <f aca="false">IF($C987&gt;0,VLOOKUP($C987,codes!$D$18:$E$40,2),"")</f>
        <v/>
      </c>
      <c r="S987" s="6" t="str">
        <f aca="false">IF($C987&gt;0,VLOOKUP($C987,codes!$D$18:$F$40,3),"")</f>
        <v/>
      </c>
      <c r="T987" s="6" t="str">
        <f aca="false">IF($D987&gt;0,VLOOKUP($D987,codes!$A$29:$B$31,2),"")</f>
        <v/>
      </c>
    </row>
    <row r="988" customFormat="false" ht="15.1" hidden="false" customHeight="true" outlineLevel="0" collapsed="false">
      <c r="R988" s="6" t="str">
        <f aca="false">IF($C988&gt;0,VLOOKUP($C988,codes!$D$18:$E$40,2),"")</f>
        <v/>
      </c>
      <c r="S988" s="6" t="str">
        <f aca="false">IF($C988&gt;0,VLOOKUP($C988,codes!$D$18:$F$40,3),"")</f>
        <v/>
      </c>
      <c r="T988" s="6" t="str">
        <f aca="false">IF($D988&gt;0,VLOOKUP($D988,codes!$A$29:$B$31,2),"")</f>
        <v/>
      </c>
    </row>
    <row r="989" customFormat="false" ht="15.1" hidden="false" customHeight="true" outlineLevel="0" collapsed="false">
      <c r="R989" s="6" t="str">
        <f aca="false">IF($C989&gt;0,VLOOKUP($C989,codes!$D$18:$E$40,2),"")</f>
        <v/>
      </c>
      <c r="S989" s="6" t="str">
        <f aca="false">IF($C989&gt;0,VLOOKUP($C989,codes!$D$18:$F$40,3),"")</f>
        <v/>
      </c>
      <c r="T989" s="6" t="str">
        <f aca="false">IF($D989&gt;0,VLOOKUP($D989,codes!$A$29:$B$31,2),"")</f>
        <v/>
      </c>
    </row>
    <row r="990" customFormat="false" ht="15.1" hidden="false" customHeight="true" outlineLevel="0" collapsed="false">
      <c r="R990" s="6" t="str">
        <f aca="false">IF($C990&gt;0,VLOOKUP($C990,codes!$D$18:$E$40,2),"")</f>
        <v/>
      </c>
      <c r="S990" s="6" t="str">
        <f aca="false">IF($C990&gt;0,VLOOKUP($C990,codes!$D$18:$F$40,3),"")</f>
        <v/>
      </c>
      <c r="T990" s="6" t="str">
        <f aca="false">IF($D990&gt;0,VLOOKUP($D990,codes!$A$29:$B$31,2),"")</f>
        <v/>
      </c>
    </row>
    <row r="991" customFormat="false" ht="15.1" hidden="false" customHeight="true" outlineLevel="0" collapsed="false">
      <c r="R991" s="6" t="str">
        <f aca="false">IF($C991&gt;0,VLOOKUP($C991,codes!$D$18:$E$40,2),"")</f>
        <v/>
      </c>
      <c r="S991" s="6" t="str">
        <f aca="false">IF($C991&gt;0,VLOOKUP($C991,codes!$D$18:$F$40,3),"")</f>
        <v/>
      </c>
      <c r="T991" s="6" t="str">
        <f aca="false">IF($D991&gt;0,VLOOKUP($D991,codes!$A$29:$B$31,2),"")</f>
        <v/>
      </c>
    </row>
    <row r="992" customFormat="false" ht="15.1" hidden="false" customHeight="true" outlineLevel="0" collapsed="false">
      <c r="R992" s="6" t="str">
        <f aca="false">IF($C992&gt;0,VLOOKUP($C992,codes!$D$18:$E$40,2),"")</f>
        <v/>
      </c>
      <c r="S992" s="6" t="str">
        <f aca="false">IF($C992&gt;0,VLOOKUP($C992,codes!$D$18:$F$40,3),"")</f>
        <v/>
      </c>
      <c r="T992" s="6" t="str">
        <f aca="false">IF($D992&gt;0,VLOOKUP($D992,codes!$A$29:$B$31,2),"")</f>
        <v/>
      </c>
    </row>
    <row r="993" customFormat="false" ht="15.1" hidden="false" customHeight="true" outlineLevel="0" collapsed="false">
      <c r="R993" s="6" t="str">
        <f aca="false">IF($C993&gt;0,VLOOKUP($C993,codes!$D$18:$E$40,2),"")</f>
        <v/>
      </c>
      <c r="S993" s="6" t="str">
        <f aca="false">IF($C993&gt;0,VLOOKUP($C993,codes!$D$18:$F$40,3),"")</f>
        <v/>
      </c>
      <c r="T993" s="6" t="str">
        <f aca="false">IF($D993&gt;0,VLOOKUP($D993,codes!$A$29:$B$31,2),"")</f>
        <v/>
      </c>
    </row>
    <row r="994" customFormat="false" ht="15.1" hidden="false" customHeight="true" outlineLevel="0" collapsed="false">
      <c r="R994" s="6" t="str">
        <f aca="false">IF($C994&gt;0,VLOOKUP($C994,codes!$D$18:$E$40,2),"")</f>
        <v/>
      </c>
      <c r="S994" s="6" t="str">
        <f aca="false">IF($C994&gt;0,VLOOKUP($C994,codes!$D$18:$F$40,3),"")</f>
        <v/>
      </c>
      <c r="T994" s="6" t="str">
        <f aca="false">IF($D994&gt;0,VLOOKUP($D994,codes!$A$29:$B$31,2),"")</f>
        <v/>
      </c>
    </row>
    <row r="995" customFormat="false" ht="15.1" hidden="false" customHeight="true" outlineLevel="0" collapsed="false">
      <c r="R995" s="6" t="str">
        <f aca="false">IF($C995&gt;0,VLOOKUP($C995,codes!$D$18:$E$40,2),"")</f>
        <v/>
      </c>
      <c r="S995" s="6" t="str">
        <f aca="false">IF($C995&gt;0,VLOOKUP($C995,codes!$D$18:$F$40,3),"")</f>
        <v/>
      </c>
      <c r="T995" s="6" t="str">
        <f aca="false">IF($D995&gt;0,VLOOKUP($D995,codes!$A$29:$B$31,2),"")</f>
        <v/>
      </c>
    </row>
    <row r="996" customFormat="false" ht="15.1" hidden="false" customHeight="true" outlineLevel="0" collapsed="false">
      <c r="R996" s="6" t="str">
        <f aca="false">IF($C996&gt;0,VLOOKUP($C996,codes!$D$18:$E$40,2),"")</f>
        <v/>
      </c>
      <c r="S996" s="6" t="str">
        <f aca="false">IF($C996&gt;0,VLOOKUP($C996,codes!$D$18:$F$40,3),"")</f>
        <v/>
      </c>
      <c r="T996" s="6" t="str">
        <f aca="false">IF($D996&gt;0,VLOOKUP($D996,codes!$A$29:$B$31,2),"")</f>
        <v/>
      </c>
    </row>
    <row r="997" customFormat="false" ht="15.1" hidden="false" customHeight="true" outlineLevel="0" collapsed="false">
      <c r="R997" s="6" t="str">
        <f aca="false">IF($C997&gt;0,VLOOKUP($C997,codes!$D$18:$E$40,2),"")</f>
        <v/>
      </c>
      <c r="S997" s="6" t="str">
        <f aca="false">IF($C997&gt;0,VLOOKUP($C997,codes!$D$18:$F$40,3),"")</f>
        <v/>
      </c>
      <c r="T997" s="6" t="str">
        <f aca="false">IF($D997&gt;0,VLOOKUP($D997,codes!$A$29:$B$31,2),"")</f>
        <v/>
      </c>
    </row>
    <row r="998" customFormat="false" ht="15.1" hidden="false" customHeight="true" outlineLevel="0" collapsed="false">
      <c r="R998" s="6" t="str">
        <f aca="false">IF($C998&gt;0,VLOOKUP($C998,codes!$D$18:$E$40,2),"")</f>
        <v/>
      </c>
      <c r="S998" s="6" t="str">
        <f aca="false">IF($C998&gt;0,VLOOKUP($C998,codes!$D$18:$F$40,3),"")</f>
        <v/>
      </c>
      <c r="T998" s="6" t="str">
        <f aca="false">IF($D998&gt;0,VLOOKUP($D998,codes!$A$29:$B$31,2),"")</f>
        <v/>
      </c>
    </row>
    <row r="999" customFormat="false" ht="15.1" hidden="false" customHeight="true" outlineLevel="0" collapsed="false">
      <c r="R999" s="6" t="str">
        <f aca="false">IF($C999&gt;0,VLOOKUP($C999,codes!$D$18:$E$40,2),"")</f>
        <v/>
      </c>
      <c r="S999" s="6" t="str">
        <f aca="false">IF($C999&gt;0,VLOOKUP($C999,codes!$D$18:$F$40,3),"")</f>
        <v/>
      </c>
      <c r="T999" s="6" t="str">
        <f aca="false">IF($D999&gt;0,VLOOKUP($D999,codes!$A$29:$B$31,2),"")</f>
        <v/>
      </c>
    </row>
    <row r="1000" customFormat="false" ht="15.1" hidden="false" customHeight="true" outlineLevel="0" collapsed="false">
      <c r="R1000" s="6" t="str">
        <f aca="false">IF($C1000&gt;0,VLOOKUP($C1000,codes!$D$18:$E$40,2),"")</f>
        <v/>
      </c>
      <c r="S1000" s="6" t="str">
        <f aca="false">IF($C1000&gt;0,VLOOKUP($C1000,codes!$D$18:$F$40,3),"")</f>
        <v/>
      </c>
      <c r="T1000" s="6" t="str">
        <f aca="false">IF($D1000&gt;0,VLOOKUP($D1000,codes!$A$29:$B$31,2),"")</f>
        <v/>
      </c>
    </row>
    <row r="1001" customFormat="false" ht="15.1" hidden="false" customHeight="true" outlineLevel="0" collapsed="false">
      <c r="R1001" s="6" t="str">
        <f aca="false">IF($C1001&gt;0,VLOOKUP($C1001,codes!$D$18:$E$40,2),"")</f>
        <v/>
      </c>
      <c r="S1001" s="6" t="str">
        <f aca="false">IF($C1001&gt;0,VLOOKUP($C1001,codes!$D$18:$F$40,3),"")</f>
        <v/>
      </c>
      <c r="T1001" s="6" t="str">
        <f aca="false">IF($D1001&gt;0,VLOOKUP($D1001,codes!$A$29:$B$31,2),"")</f>
        <v/>
      </c>
    </row>
    <row r="1002" customFormat="false" ht="15.1" hidden="false" customHeight="true" outlineLevel="0" collapsed="false">
      <c r="R1002" s="6" t="str">
        <f aca="false">IF($C1002&gt;0,VLOOKUP($C1002,codes!$D$18:$E$40,2),"")</f>
        <v/>
      </c>
      <c r="S1002" s="6" t="str">
        <f aca="false">IF($C1002&gt;0,VLOOKUP($C1002,codes!$D$18:$F$40,3),"")</f>
        <v/>
      </c>
      <c r="T1002" s="6" t="str">
        <f aca="false">IF($D1002&gt;0,VLOOKUP($D1002,codes!$A$29:$B$31,2),"")</f>
        <v/>
      </c>
    </row>
    <row r="1003" customFormat="false" ht="15.1" hidden="false" customHeight="true" outlineLevel="0" collapsed="false">
      <c r="R1003" s="6" t="str">
        <f aca="false">IF($C1003&gt;0,VLOOKUP($C1003,codes!$D$18:$E$40,2),"")</f>
        <v/>
      </c>
      <c r="S1003" s="6" t="str">
        <f aca="false">IF($C1003&gt;0,VLOOKUP($C1003,codes!$D$18:$F$40,3),"")</f>
        <v/>
      </c>
      <c r="T1003" s="6" t="str">
        <f aca="false">IF($D1003&gt;0,VLOOKUP($D1003,codes!$A$29:$B$31,2),"")</f>
        <v/>
      </c>
    </row>
    <row r="1004" customFormat="false" ht="15.1" hidden="false" customHeight="true" outlineLevel="0" collapsed="false">
      <c r="R1004" s="6" t="str">
        <f aca="false">IF($C1004&gt;0,VLOOKUP($C1004,codes!$D$18:$E$40,2),"")</f>
        <v/>
      </c>
      <c r="S1004" s="6" t="str">
        <f aca="false">IF($C1004&gt;0,VLOOKUP($C1004,codes!$D$18:$F$40,3),"")</f>
        <v/>
      </c>
      <c r="T1004" s="6" t="str">
        <f aca="false">IF($D1004&gt;0,VLOOKUP($D1004,codes!$A$29:$B$31,2),"")</f>
        <v/>
      </c>
    </row>
    <row r="1005" customFormat="false" ht="15.1" hidden="false" customHeight="true" outlineLevel="0" collapsed="false">
      <c r="R1005" s="6" t="str">
        <f aca="false">IF($C1005&gt;0,VLOOKUP($C1005,codes!$D$18:$E$40,2),"")</f>
        <v/>
      </c>
      <c r="S1005" s="6" t="str">
        <f aca="false">IF($C1005&gt;0,VLOOKUP($C1005,codes!$D$18:$F$40,3),"")</f>
        <v/>
      </c>
      <c r="T1005" s="6" t="str">
        <f aca="false">IF($D1005&gt;0,VLOOKUP($D1005,codes!$A$29:$B$31,2),"")</f>
        <v/>
      </c>
    </row>
    <row r="1006" customFormat="false" ht="15.1" hidden="false" customHeight="true" outlineLevel="0" collapsed="false">
      <c r="R1006" s="6" t="str">
        <f aca="false">IF($C1006&gt;0,VLOOKUP($C1006,codes!$D$18:$E$40,2),"")</f>
        <v/>
      </c>
      <c r="S1006" s="6" t="str">
        <f aca="false">IF($C1006&gt;0,VLOOKUP($C1006,codes!$D$18:$F$40,3),"")</f>
        <v/>
      </c>
      <c r="T1006" s="6" t="str">
        <f aca="false">IF($D1006&gt;0,VLOOKUP($D1006,codes!$A$29:$B$31,2),"")</f>
        <v/>
      </c>
    </row>
    <row r="1007" customFormat="false" ht="15.1" hidden="false" customHeight="true" outlineLevel="0" collapsed="false">
      <c r="R1007" s="6" t="str">
        <f aca="false">IF($C1007&gt;0,VLOOKUP($C1007,codes!$D$18:$E$40,2),"")</f>
        <v/>
      </c>
      <c r="S1007" s="6" t="str">
        <f aca="false">IF($C1007&gt;0,VLOOKUP($C1007,codes!$D$18:$F$40,3),"")</f>
        <v/>
      </c>
      <c r="T1007" s="6" t="str">
        <f aca="false">IF($D1007&gt;0,VLOOKUP($D1007,codes!$A$29:$B$31,2),"")</f>
        <v/>
      </c>
    </row>
    <row r="1008" customFormat="false" ht="15.1" hidden="false" customHeight="true" outlineLevel="0" collapsed="false">
      <c r="R1008" s="6" t="str">
        <f aca="false">IF($C1008&gt;0,VLOOKUP($C1008,codes!$D$18:$E$40,2),"")</f>
        <v/>
      </c>
      <c r="S1008" s="6" t="str">
        <f aca="false">IF($C1008&gt;0,VLOOKUP($C1008,codes!$D$18:$F$40,3),"")</f>
        <v/>
      </c>
      <c r="T1008" s="6" t="str">
        <f aca="false">IF($D1008&gt;0,VLOOKUP($D1008,codes!$A$29:$B$31,2),"")</f>
        <v/>
      </c>
    </row>
    <row r="1009" customFormat="false" ht="15.1" hidden="false" customHeight="true" outlineLevel="0" collapsed="false">
      <c r="R1009" s="6" t="str">
        <f aca="false">IF($C1009&gt;0,VLOOKUP($C1009,codes!$D$18:$E$40,2),"")</f>
        <v/>
      </c>
      <c r="S1009" s="6" t="str">
        <f aca="false">IF($C1009&gt;0,VLOOKUP($C1009,codes!$D$18:$F$40,3),"")</f>
        <v/>
      </c>
      <c r="T1009" s="6" t="str">
        <f aca="false">IF($D1009&gt;0,VLOOKUP($D1009,codes!$A$29:$B$31,2),"")</f>
        <v/>
      </c>
    </row>
    <row r="1010" customFormat="false" ht="15.1" hidden="false" customHeight="true" outlineLevel="0" collapsed="false">
      <c r="R1010" s="6" t="str">
        <f aca="false">IF($C1010&gt;0,VLOOKUP($C1010,codes!$D$18:$E$40,2),"")</f>
        <v/>
      </c>
      <c r="S1010" s="6" t="str">
        <f aca="false">IF($C1010&gt;0,VLOOKUP($C1010,codes!$D$18:$F$40,3),"")</f>
        <v/>
      </c>
      <c r="T1010" s="6" t="str">
        <f aca="false">IF($D1010&gt;0,VLOOKUP($D1010,codes!$A$29:$B$31,2),"")</f>
        <v/>
      </c>
    </row>
    <row r="1011" customFormat="false" ht="15.1" hidden="false" customHeight="true" outlineLevel="0" collapsed="false">
      <c r="R1011" s="6" t="str">
        <f aca="false">IF($C1011&gt;0,VLOOKUP($C1011,codes!$D$18:$E$40,2),"")</f>
        <v/>
      </c>
      <c r="S1011" s="6" t="str">
        <f aca="false">IF($C1011&gt;0,VLOOKUP($C1011,codes!$D$18:$F$40,3),"")</f>
        <v/>
      </c>
      <c r="T1011" s="6" t="str">
        <f aca="false">IF($D1011&gt;0,VLOOKUP($D1011,codes!$A$29:$B$31,2),"")</f>
        <v/>
      </c>
    </row>
    <row r="1012" customFormat="false" ht="15.1" hidden="false" customHeight="true" outlineLevel="0" collapsed="false">
      <c r="R1012" s="6" t="str">
        <f aca="false">IF($C1012&gt;0,VLOOKUP($C1012,codes!$D$18:$E$40,2),"")</f>
        <v/>
      </c>
      <c r="S1012" s="6" t="str">
        <f aca="false">IF($C1012&gt;0,VLOOKUP($C1012,codes!$D$18:$F$40,3),"")</f>
        <v/>
      </c>
      <c r="T1012" s="6" t="str">
        <f aca="false">IF($D1012&gt;0,VLOOKUP($D1012,codes!$A$29:$B$31,2),"")</f>
        <v/>
      </c>
    </row>
    <row r="1013" customFormat="false" ht="15.1" hidden="false" customHeight="true" outlineLevel="0" collapsed="false">
      <c r="R1013" s="6" t="str">
        <f aca="false">IF($C1013&gt;0,VLOOKUP($C1013,codes!$D$18:$E$40,2),"")</f>
        <v/>
      </c>
      <c r="S1013" s="6" t="str">
        <f aca="false">IF($C1013&gt;0,VLOOKUP($C1013,codes!$D$18:$F$40,3),"")</f>
        <v/>
      </c>
      <c r="T1013" s="6" t="str">
        <f aca="false">IF($D1013&gt;0,VLOOKUP($D1013,codes!$A$29:$B$31,2),"")</f>
        <v/>
      </c>
    </row>
    <row r="1014" customFormat="false" ht="15.1" hidden="false" customHeight="true" outlineLevel="0" collapsed="false">
      <c r="R1014" s="6" t="str">
        <f aca="false">IF($C1014&gt;0,VLOOKUP($C1014,codes!$D$18:$E$40,2),"")</f>
        <v/>
      </c>
      <c r="S1014" s="6" t="str">
        <f aca="false">IF($C1014&gt;0,VLOOKUP($C1014,codes!$D$18:$F$40,3),"")</f>
        <v/>
      </c>
      <c r="T1014" s="6" t="str">
        <f aca="false">IF($D1014&gt;0,VLOOKUP($D1014,codes!$A$29:$B$31,2),"")</f>
        <v/>
      </c>
    </row>
    <row r="1015" customFormat="false" ht="15.1" hidden="false" customHeight="true" outlineLevel="0" collapsed="false">
      <c r="R1015" s="6" t="str">
        <f aca="false">IF($C1015&gt;0,VLOOKUP($C1015,codes!$D$18:$E$40,2),"")</f>
        <v/>
      </c>
      <c r="S1015" s="6" t="str">
        <f aca="false">IF($C1015&gt;0,VLOOKUP($C1015,codes!$D$18:$F$40,3),"")</f>
        <v/>
      </c>
      <c r="T1015" s="6" t="str">
        <f aca="false">IF($D1015&gt;0,VLOOKUP($D1015,codes!$A$29:$B$31,2),"")</f>
        <v/>
      </c>
    </row>
    <row r="1016" customFormat="false" ht="15.1" hidden="false" customHeight="true" outlineLevel="0" collapsed="false">
      <c r="R1016" s="6" t="str">
        <f aca="false">IF($C1016&gt;0,VLOOKUP($C1016,codes!$D$18:$E$40,2),"")</f>
        <v/>
      </c>
      <c r="S1016" s="6" t="str">
        <f aca="false">IF($C1016&gt;0,VLOOKUP($C1016,codes!$D$18:$F$40,3),"")</f>
        <v/>
      </c>
      <c r="T1016" s="6" t="str">
        <f aca="false">IF($D1016&gt;0,VLOOKUP($D1016,codes!$A$29:$B$31,2),"")</f>
        <v/>
      </c>
    </row>
    <row r="1017" customFormat="false" ht="15.1" hidden="false" customHeight="true" outlineLevel="0" collapsed="false">
      <c r="R1017" s="6" t="str">
        <f aca="false">IF($C1017&gt;0,VLOOKUP($C1017,codes!$D$18:$E$40,2),"")</f>
        <v/>
      </c>
      <c r="S1017" s="6" t="str">
        <f aca="false">IF($C1017&gt;0,VLOOKUP($C1017,codes!$D$18:$F$40,3),"")</f>
        <v/>
      </c>
      <c r="T1017" s="6" t="str">
        <f aca="false">IF($D1017&gt;0,VLOOKUP($D1017,codes!$A$29:$B$31,2),"")</f>
        <v/>
      </c>
    </row>
    <row r="1018" customFormat="false" ht="15.1" hidden="false" customHeight="true" outlineLevel="0" collapsed="false">
      <c r="R1018" s="6" t="str">
        <f aca="false">IF($C1018&gt;0,VLOOKUP($C1018,codes!$D$18:$E$40,2),"")</f>
        <v/>
      </c>
      <c r="S1018" s="6" t="str">
        <f aca="false">IF($C1018&gt;0,VLOOKUP($C1018,codes!$D$18:$F$40,3),"")</f>
        <v/>
      </c>
      <c r="T1018" s="6" t="str">
        <f aca="false">IF($D1018&gt;0,VLOOKUP($D1018,codes!$A$29:$B$31,2),"")</f>
        <v/>
      </c>
    </row>
    <row r="1019" customFormat="false" ht="15.1" hidden="false" customHeight="true" outlineLevel="0" collapsed="false">
      <c r="R1019" s="6" t="str">
        <f aca="false">IF($C1019&gt;0,VLOOKUP($C1019,codes!$D$18:$E$40,2),"")</f>
        <v/>
      </c>
      <c r="S1019" s="6" t="str">
        <f aca="false">IF($C1019&gt;0,VLOOKUP($C1019,codes!$D$18:$F$40,3),"")</f>
        <v/>
      </c>
      <c r="T1019" s="6" t="str">
        <f aca="false">IF($D1019&gt;0,VLOOKUP($D1019,codes!$A$29:$B$31,2),"")</f>
        <v/>
      </c>
    </row>
    <row r="1020" customFormat="false" ht="15.1" hidden="false" customHeight="true" outlineLevel="0" collapsed="false">
      <c r="R1020" s="6" t="str">
        <f aca="false">IF($C1020&gt;0,VLOOKUP($C1020,codes!$D$18:$E$40,2),"")</f>
        <v/>
      </c>
      <c r="S1020" s="6" t="str">
        <f aca="false">IF($C1020&gt;0,VLOOKUP($C1020,codes!$D$18:$F$40,3),"")</f>
        <v/>
      </c>
      <c r="T1020" s="6" t="str">
        <f aca="false">IF($D1020&gt;0,VLOOKUP($D1020,codes!$A$29:$B$31,2),"")</f>
        <v/>
      </c>
    </row>
    <row r="1021" customFormat="false" ht="15.1" hidden="false" customHeight="true" outlineLevel="0" collapsed="false">
      <c r="R1021" s="6" t="str">
        <f aca="false">IF($C1021&gt;0,VLOOKUP($C1021,codes!$D$18:$E$40,2),"")</f>
        <v/>
      </c>
      <c r="S1021" s="6" t="str">
        <f aca="false">IF($C1021&gt;0,VLOOKUP($C1021,codes!$D$18:$F$40,3),"")</f>
        <v/>
      </c>
      <c r="T1021" s="6" t="str">
        <f aca="false">IF($D1021&gt;0,VLOOKUP($D1021,codes!$A$29:$B$31,2),"")</f>
        <v/>
      </c>
    </row>
    <row r="1022" customFormat="false" ht="15.1" hidden="false" customHeight="true" outlineLevel="0" collapsed="false">
      <c r="R1022" s="6" t="str">
        <f aca="false">IF($C1022&gt;0,VLOOKUP($C1022,codes!$D$18:$E$40,2),"")</f>
        <v/>
      </c>
      <c r="S1022" s="6" t="str">
        <f aca="false">IF($C1022&gt;0,VLOOKUP($C1022,codes!$D$18:$F$40,3),"")</f>
        <v/>
      </c>
      <c r="T1022" s="6" t="str">
        <f aca="false">IF($D1022&gt;0,VLOOKUP($D1022,codes!$A$29:$B$31,2),"")</f>
        <v/>
      </c>
    </row>
    <row r="1023" customFormat="false" ht="15.1" hidden="false" customHeight="true" outlineLevel="0" collapsed="false">
      <c r="R1023" s="6" t="str">
        <f aca="false">IF($C1023&gt;0,VLOOKUP($C1023,codes!$D$18:$E$40,2),"")</f>
        <v/>
      </c>
      <c r="S1023" s="6" t="str">
        <f aca="false">IF($C1023&gt;0,VLOOKUP($C1023,codes!$D$18:$F$40,3),"")</f>
        <v/>
      </c>
      <c r="T1023" s="6" t="str">
        <f aca="false">IF($D1023&gt;0,VLOOKUP($D1023,codes!$A$29:$B$31,2),"")</f>
        <v/>
      </c>
    </row>
    <row r="1024" customFormat="false" ht="15.1" hidden="false" customHeight="true" outlineLevel="0" collapsed="false">
      <c r="R1024" s="6" t="str">
        <f aca="false">IF($C1024&gt;0,VLOOKUP($C1024,codes!$D$18:$E$40,2),"")</f>
        <v/>
      </c>
      <c r="S1024" s="6" t="str">
        <f aca="false">IF($C1024&gt;0,VLOOKUP($C1024,codes!$D$18:$F$40,3),"")</f>
        <v/>
      </c>
      <c r="T1024" s="6" t="str">
        <f aca="false">IF($D1024&gt;0,VLOOKUP($D1024,codes!$A$29:$B$31,2),"")</f>
        <v/>
      </c>
    </row>
    <row r="1025" customFormat="false" ht="15.1" hidden="false" customHeight="true" outlineLevel="0" collapsed="false">
      <c r="R1025" s="6" t="str">
        <f aca="false">IF($C1025&gt;0,VLOOKUP($C1025,codes!$D$18:$E$40,2),"")</f>
        <v/>
      </c>
      <c r="S1025" s="6" t="str">
        <f aca="false">IF($C1025&gt;0,VLOOKUP($C1025,codes!$D$18:$F$40,3),"")</f>
        <v/>
      </c>
      <c r="T1025" s="6" t="str">
        <f aca="false">IF($D1025&gt;0,VLOOKUP($D1025,codes!$A$29:$B$31,2),"")</f>
        <v/>
      </c>
    </row>
    <row r="1026" customFormat="false" ht="15.1" hidden="false" customHeight="true" outlineLevel="0" collapsed="false">
      <c r="R1026" s="6" t="str">
        <f aca="false">IF($C1026&gt;0,VLOOKUP($C1026,codes!$D$18:$E$40,2),"")</f>
        <v/>
      </c>
      <c r="S1026" s="6" t="str">
        <f aca="false">IF($C1026&gt;0,VLOOKUP($C1026,codes!$D$18:$F$40,3),"")</f>
        <v/>
      </c>
      <c r="T1026" s="6" t="str">
        <f aca="false">IF($D1026&gt;0,VLOOKUP($D1026,codes!$A$29:$B$31,2),"")</f>
        <v/>
      </c>
    </row>
    <row r="1027" customFormat="false" ht="15.1" hidden="false" customHeight="true" outlineLevel="0" collapsed="false">
      <c r="R1027" s="6" t="str">
        <f aca="false">IF($C1027&gt;0,VLOOKUP($C1027,codes!$D$18:$E$40,2),"")</f>
        <v/>
      </c>
      <c r="S1027" s="6" t="str">
        <f aca="false">IF($C1027&gt;0,VLOOKUP($C1027,codes!$D$18:$F$40,3),"")</f>
        <v/>
      </c>
      <c r="T1027" s="6" t="str">
        <f aca="false">IF($D1027&gt;0,VLOOKUP($D1027,codes!$A$29:$B$31,2),"")</f>
        <v/>
      </c>
    </row>
    <row r="1028" customFormat="false" ht="15.1" hidden="false" customHeight="true" outlineLevel="0" collapsed="false">
      <c r="R1028" s="6" t="str">
        <f aca="false">IF($C1028&gt;0,VLOOKUP($C1028,codes!$D$18:$E$40,2),"")</f>
        <v/>
      </c>
      <c r="S1028" s="6" t="str">
        <f aca="false">IF($C1028&gt;0,VLOOKUP($C1028,codes!$D$18:$F$40,3),"")</f>
        <v/>
      </c>
      <c r="T1028" s="6" t="str">
        <f aca="false">IF($D1028&gt;0,VLOOKUP($D1028,codes!$A$29:$B$31,2),"")</f>
        <v/>
      </c>
    </row>
    <row r="1029" customFormat="false" ht="15.1" hidden="false" customHeight="true" outlineLevel="0" collapsed="false">
      <c r="R1029" s="6" t="str">
        <f aca="false">IF($C1029&gt;0,VLOOKUP($C1029,codes!$D$18:$E$40,2),"")</f>
        <v/>
      </c>
      <c r="S1029" s="6" t="str">
        <f aca="false">IF($C1029&gt;0,VLOOKUP($C1029,codes!$D$18:$F$40,3),"")</f>
        <v/>
      </c>
      <c r="T1029" s="6" t="str">
        <f aca="false">IF($D1029&gt;0,VLOOKUP($D1029,codes!$A$29:$B$31,2),"")</f>
        <v/>
      </c>
    </row>
    <row r="1030" customFormat="false" ht="15.1" hidden="false" customHeight="true" outlineLevel="0" collapsed="false">
      <c r="R1030" s="6" t="str">
        <f aca="false">IF($C1030&gt;0,VLOOKUP($C1030,codes!$D$18:$E$40,2),"")</f>
        <v/>
      </c>
      <c r="S1030" s="6" t="str">
        <f aca="false">IF($C1030&gt;0,VLOOKUP($C1030,codes!$D$18:$F$40,3),"")</f>
        <v/>
      </c>
      <c r="T1030" s="6" t="str">
        <f aca="false">IF($D1030&gt;0,VLOOKUP($D1030,codes!$A$29:$B$31,2),"")</f>
        <v/>
      </c>
    </row>
    <row r="1031" customFormat="false" ht="15.1" hidden="false" customHeight="true" outlineLevel="0" collapsed="false">
      <c r="R1031" s="6" t="str">
        <f aca="false">IF($C1031&gt;0,VLOOKUP($C1031,codes!$D$18:$E$40,2),"")</f>
        <v/>
      </c>
      <c r="S1031" s="6" t="str">
        <f aca="false">IF($C1031&gt;0,VLOOKUP($C1031,codes!$D$18:$F$40,3),"")</f>
        <v/>
      </c>
      <c r="T1031" s="6" t="str">
        <f aca="false">IF($D1031&gt;0,VLOOKUP($D1031,codes!$A$29:$B$31,2),"")</f>
        <v/>
      </c>
    </row>
    <row r="1032" customFormat="false" ht="15.1" hidden="false" customHeight="true" outlineLevel="0" collapsed="false">
      <c r="R1032" s="6" t="str">
        <f aca="false">IF($C1032&gt;0,VLOOKUP($C1032,codes!$D$18:$E$40,2),"")</f>
        <v/>
      </c>
      <c r="S1032" s="6" t="str">
        <f aca="false">IF($C1032&gt;0,VLOOKUP($C1032,codes!$D$18:$F$40,3),"")</f>
        <v/>
      </c>
      <c r="T1032" s="6" t="str">
        <f aca="false">IF($D1032&gt;0,VLOOKUP($D1032,codes!$A$29:$B$31,2),"")</f>
        <v/>
      </c>
    </row>
    <row r="1033" customFormat="false" ht="15.1" hidden="false" customHeight="true" outlineLevel="0" collapsed="false">
      <c r="R1033" s="6" t="str">
        <f aca="false">IF($C1033&gt;0,VLOOKUP($C1033,codes!$D$18:$E$40,2),"")</f>
        <v/>
      </c>
      <c r="S1033" s="6" t="str">
        <f aca="false">IF($C1033&gt;0,VLOOKUP($C1033,codes!$D$18:$F$40,3),"")</f>
        <v/>
      </c>
      <c r="T1033" s="6" t="str">
        <f aca="false">IF($D1033&gt;0,VLOOKUP($D1033,codes!$A$29:$B$31,2),"")</f>
        <v/>
      </c>
    </row>
    <row r="1034" customFormat="false" ht="15.1" hidden="false" customHeight="true" outlineLevel="0" collapsed="false">
      <c r="R1034" s="6" t="str">
        <f aca="false">IF($C1034&gt;0,VLOOKUP($C1034,codes!$D$18:$E$40,2),"")</f>
        <v/>
      </c>
      <c r="S1034" s="6" t="str">
        <f aca="false">IF($C1034&gt;0,VLOOKUP($C1034,codes!$D$18:$F$40,3),"")</f>
        <v/>
      </c>
      <c r="T1034" s="6" t="str">
        <f aca="false">IF($D1034&gt;0,VLOOKUP($D1034,codes!$A$29:$B$31,2),"")</f>
        <v/>
      </c>
    </row>
    <row r="1035" customFormat="false" ht="15.1" hidden="false" customHeight="true" outlineLevel="0" collapsed="false">
      <c r="R1035" s="6" t="str">
        <f aca="false">IF($C1035&gt;0,VLOOKUP($C1035,codes!$D$18:$E$40,2),"")</f>
        <v/>
      </c>
      <c r="S1035" s="6" t="str">
        <f aca="false">IF($C1035&gt;0,VLOOKUP($C1035,codes!$D$18:$F$40,3),"")</f>
        <v/>
      </c>
      <c r="T1035" s="6" t="str">
        <f aca="false">IF($D1035&gt;0,VLOOKUP($D1035,codes!$A$29:$B$31,2),"")</f>
        <v/>
      </c>
    </row>
    <row r="1036" customFormat="false" ht="15.1" hidden="false" customHeight="true" outlineLevel="0" collapsed="false">
      <c r="R1036" s="6" t="str">
        <f aca="false">IF($C1036&gt;0,VLOOKUP($C1036,codes!$D$18:$E$40,2),"")</f>
        <v/>
      </c>
      <c r="S1036" s="6" t="str">
        <f aca="false">IF($C1036&gt;0,VLOOKUP($C1036,codes!$D$18:$F$40,3),"")</f>
        <v/>
      </c>
      <c r="T1036" s="6" t="str">
        <f aca="false">IF($D1036&gt;0,VLOOKUP($D1036,codes!$A$29:$B$31,2),"")</f>
        <v/>
      </c>
    </row>
    <row r="1037" customFormat="false" ht="15.1" hidden="false" customHeight="true" outlineLevel="0" collapsed="false">
      <c r="R1037" s="6" t="str">
        <f aca="false">IF($C1037&gt;0,VLOOKUP($C1037,codes!$D$18:$E$40,2),"")</f>
        <v/>
      </c>
      <c r="S1037" s="6" t="str">
        <f aca="false">IF($C1037&gt;0,VLOOKUP($C1037,codes!$D$18:$F$40,3),"")</f>
        <v/>
      </c>
      <c r="T1037" s="6" t="str">
        <f aca="false">IF($D1037&gt;0,VLOOKUP($D1037,codes!$A$29:$B$31,2),"")</f>
        <v/>
      </c>
    </row>
    <row r="1038" customFormat="false" ht="15.1" hidden="false" customHeight="true" outlineLevel="0" collapsed="false">
      <c r="R1038" s="6" t="str">
        <f aca="false">IF($C1038&gt;0,VLOOKUP($C1038,codes!$D$18:$E$40,2),"")</f>
        <v/>
      </c>
      <c r="S1038" s="6" t="str">
        <f aca="false">IF($C1038&gt;0,VLOOKUP($C1038,codes!$D$18:$F$40,3),"")</f>
        <v/>
      </c>
      <c r="T1038" s="6" t="str">
        <f aca="false">IF($D1038&gt;0,VLOOKUP($D1038,codes!$A$29:$B$31,2),"")</f>
        <v/>
      </c>
    </row>
    <row r="1039" customFormat="false" ht="15.1" hidden="false" customHeight="true" outlineLevel="0" collapsed="false">
      <c r="R1039" s="6" t="str">
        <f aca="false">IF($C1039&gt;0,VLOOKUP($C1039,codes!$D$18:$E$40,2),"")</f>
        <v/>
      </c>
      <c r="S1039" s="6" t="str">
        <f aca="false">IF($C1039&gt;0,VLOOKUP($C1039,codes!$D$18:$F$40,3),"")</f>
        <v/>
      </c>
      <c r="T1039" s="6" t="str">
        <f aca="false">IF($D1039&gt;0,VLOOKUP($D1039,codes!$A$29:$B$31,2),"")</f>
        <v/>
      </c>
    </row>
    <row r="1040" customFormat="false" ht="12.8" hidden="false" customHeight="true" outlineLevel="0" collapsed="false">
      <c r="R1040" s="6" t="str">
        <f aca="false">IF($C1040&gt;0,VLOOKUP($C1040,codes!$D$18:$E$40,2),"")</f>
        <v/>
      </c>
      <c r="S1040" s="6" t="str">
        <f aca="false">IF($C1040&gt;0,VLOOKUP($C1040,codes!$D$18:$F$40,3),"")</f>
        <v/>
      </c>
      <c r="T1040" s="6"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038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738" activeCellId="0" sqref="K738"/>
    </sheetView>
  </sheetViews>
  <sheetFormatPr defaultRowHeight="15" zeroHeight="false" outlineLevelRow="0" outlineLevelCol="0"/>
  <cols>
    <col collapsed="false" customWidth="true" hidden="false" outlineLevel="0" max="1" min="1" style="11" width="16.87"/>
    <col collapsed="false" customWidth="true" hidden="false" outlineLevel="0" max="5" min="2" style="12" width="6.48"/>
    <col collapsed="false" customWidth="true" hidden="false" outlineLevel="0" max="6" min="6" style="12" width="6.21"/>
    <col collapsed="false" customWidth="true" hidden="false" outlineLevel="0" max="7" min="7" style="12" width="15.36"/>
    <col collapsed="false" customWidth="true" hidden="false" outlineLevel="0" max="8" min="8" style="0" width="6.48"/>
    <col collapsed="false" customWidth="true" hidden="false" outlineLevel="0" max="9" min="9" style="0" width="6.54"/>
    <col collapsed="false" customWidth="false" hidden="false" outlineLevel="0" max="11" min="10" style="0" width="11.52"/>
    <col collapsed="false" customWidth="false" hidden="false" outlineLevel="0" max="256" min="12" style="13" width="11.52"/>
    <col collapsed="false" customWidth="true" hidden="false" outlineLevel="0" max="1025" min="257" style="13" width="9"/>
  </cols>
  <sheetData>
    <row r="1" customFormat="false" ht="15" hidden="false" customHeight="false" outlineLevel="0" collapsed="false">
      <c r="A1" s="11" t="s">
        <v>115</v>
      </c>
      <c r="B1" s="12" t="s">
        <v>53</v>
      </c>
      <c r="C1" s="12" t="s">
        <v>116</v>
      </c>
      <c r="D1" s="12" t="s">
        <v>117</v>
      </c>
      <c r="E1" s="12" t="s">
        <v>118</v>
      </c>
      <c r="F1" s="12" t="s">
        <v>119</v>
      </c>
      <c r="G1" s="12" t="s">
        <v>120</v>
      </c>
      <c r="H1" s="13" t="s">
        <v>121</v>
      </c>
      <c r="I1" s="13" t="s">
        <v>122</v>
      </c>
    </row>
    <row r="2" customFormat="false" ht="15" hidden="false" customHeight="false" outlineLevel="0" collapsed="false">
      <c r="A2" s="11" t="str">
        <f aca="false">IF(D2&gt;0,VLOOKUP($D2,codes!$A$2:$B$26,2),"")</f>
        <v>soft maple</v>
      </c>
      <c r="B2" s="12" t="n">
        <v>2</v>
      </c>
      <c r="C2" s="12" t="n">
        <v>909</v>
      </c>
      <c r="D2" s="12" t="n">
        <v>17</v>
      </c>
      <c r="E2" s="12" t="n">
        <v>5</v>
      </c>
      <c r="F2" s="12" t="n">
        <v>7</v>
      </c>
      <c r="G2" s="12" t="n">
        <v>122</v>
      </c>
    </row>
    <row r="3" customFormat="false" ht="15" hidden="false" customHeight="false" outlineLevel="0" collapsed="false">
      <c r="A3" s="11" t="str">
        <f aca="false">IF(D3&gt;0,VLOOKUP($D3,codes!$A$2:$B$26,2),"")</f>
        <v>soft maple</v>
      </c>
      <c r="D3" s="12" t="n">
        <v>17</v>
      </c>
      <c r="E3" s="12" t="n">
        <v>7</v>
      </c>
      <c r="F3" s="12" t="n">
        <v>3</v>
      </c>
      <c r="G3" s="12" t="n">
        <v>222</v>
      </c>
    </row>
    <row r="4" customFormat="false" ht="15" hidden="false" customHeight="false" outlineLevel="0" collapsed="false">
      <c r="A4" s="11" t="str">
        <f aca="false">IF(D4&gt;0,VLOOKUP($D4,codes!$A$2:$B$26,2),"")</f>
        <v>white pine</v>
      </c>
      <c r="D4" s="12" t="n">
        <v>22</v>
      </c>
      <c r="E4" s="12" t="n">
        <v>21</v>
      </c>
      <c r="F4" s="12" t="n">
        <v>4</v>
      </c>
      <c r="G4" s="12" t="n">
        <v>11122</v>
      </c>
    </row>
    <row r="5" customFormat="false" ht="15" hidden="false" customHeight="false" outlineLevel="0" collapsed="false">
      <c r="A5" s="11" t="str">
        <f aca="false">IF(D5&gt;0,VLOOKUP($D5,codes!$A$2:$B$26,2),"")</f>
        <v>white pine</v>
      </c>
      <c r="D5" s="12" t="n">
        <v>22</v>
      </c>
      <c r="E5" s="12" t="n">
        <v>24</v>
      </c>
      <c r="F5" s="12" t="n">
        <v>5</v>
      </c>
      <c r="G5" s="12" t="n">
        <v>11122</v>
      </c>
    </row>
    <row r="6" customFormat="false" ht="15" hidden="false" customHeight="false" outlineLevel="0" collapsed="false">
      <c r="A6" s="11" t="str">
        <f aca="false">IF(D6&gt;0,VLOOKUP($D6,codes!$A$2:$B$26,2),"")</f>
        <v>white pine</v>
      </c>
      <c r="D6" s="12" t="n">
        <v>22</v>
      </c>
      <c r="E6" s="12" t="n">
        <v>17</v>
      </c>
      <c r="F6" s="12" t="n">
        <v>3</v>
      </c>
      <c r="G6" s="12" t="n">
        <v>21122</v>
      </c>
    </row>
    <row r="7" customFormat="false" ht="15" hidden="false" customHeight="false" outlineLevel="0" collapsed="false">
      <c r="A7" s="11" t="str">
        <f aca="false">IF(D7&gt;0,VLOOKUP($D7,codes!$A$2:$B$26,2),"")</f>
        <v>white pine</v>
      </c>
      <c r="D7" s="12" t="n">
        <v>22</v>
      </c>
      <c r="E7" s="12" t="n">
        <v>22</v>
      </c>
      <c r="F7" s="12" t="n">
        <v>4</v>
      </c>
      <c r="G7" s="12" t="n">
        <v>11122</v>
      </c>
    </row>
    <row r="8" customFormat="false" ht="15" hidden="false" customHeight="false" outlineLevel="0" collapsed="false">
      <c r="A8" s="11" t="str">
        <f aca="false">IF(D8&gt;0,VLOOKUP($D8,codes!$A$2:$B$26,2),"")</f>
        <v>white pine</v>
      </c>
      <c r="D8" s="12" t="n">
        <v>22</v>
      </c>
      <c r="E8" s="12" t="n">
        <v>17</v>
      </c>
      <c r="F8" s="12" t="n">
        <v>3</v>
      </c>
      <c r="G8" s="12" t="n">
        <v>2222</v>
      </c>
    </row>
    <row r="9" customFormat="false" ht="15" hidden="false" customHeight="false" outlineLevel="0" collapsed="false">
      <c r="A9" s="11" t="str">
        <f aca="false">IF(D9&gt;0,VLOOKUP($D9,codes!$A$2:$B$26,2),"")</f>
        <v>white pine</v>
      </c>
      <c r="D9" s="12" t="n">
        <v>22</v>
      </c>
      <c r="E9" s="12" t="n">
        <v>16</v>
      </c>
      <c r="F9" s="12" t="n">
        <v>3</v>
      </c>
      <c r="G9" s="12" t="n">
        <v>2222</v>
      </c>
      <c r="H9" s="0" t="n">
        <v>3</v>
      </c>
    </row>
    <row r="10" customFormat="false" ht="15" hidden="false" customHeight="false" outlineLevel="0" collapsed="false">
      <c r="A10" s="11" t="str">
        <f aca="false">IF(D10&gt;0,VLOOKUP($D10,codes!$A$2:$B$26,2),"")</f>
        <v>white pine</v>
      </c>
      <c r="D10" s="12" t="n">
        <v>22</v>
      </c>
      <c r="E10" s="12" t="n">
        <v>10</v>
      </c>
      <c r="F10" s="12" t="n">
        <v>1</v>
      </c>
      <c r="G10" s="12" t="n">
        <v>222</v>
      </c>
      <c r="H10" s="0" t="n">
        <v>4</v>
      </c>
    </row>
    <row r="11" customFormat="false" ht="15" hidden="false" customHeight="false" outlineLevel="0" collapsed="false">
      <c r="A11" s="11" t="str">
        <f aca="false">IF(D11&gt;0,VLOOKUP($D11,codes!$A$2:$B$26,2),"")</f>
        <v>white pine</v>
      </c>
      <c r="D11" s="12" t="n">
        <v>22</v>
      </c>
      <c r="E11" s="12" t="n">
        <v>19</v>
      </c>
      <c r="F11" s="12" t="n">
        <v>3</v>
      </c>
      <c r="G11" s="12" t="n">
        <v>1222</v>
      </c>
    </row>
    <row r="12" customFormat="false" ht="15" hidden="false" customHeight="false" outlineLevel="0" collapsed="false">
      <c r="A12" s="11" t="str">
        <f aca="false">IF(D12&gt;0,VLOOKUP($D12,codes!$A$2:$B$26,2),"")</f>
        <v>white pine</v>
      </c>
      <c r="D12" s="12" t="n">
        <v>22</v>
      </c>
      <c r="E12" s="12" t="n">
        <v>22</v>
      </c>
      <c r="F12" s="12" t="n">
        <v>3</v>
      </c>
      <c r="G12" s="12" t="n">
        <v>222</v>
      </c>
    </row>
    <row r="13" customFormat="false" ht="15" hidden="false" customHeight="false" outlineLevel="0" collapsed="false">
      <c r="A13" s="11" t="str">
        <f aca="false">IF(D13&gt;0,VLOOKUP($D13,codes!$A$2:$B$26,2),"")</f>
        <v>white pine</v>
      </c>
      <c r="D13" s="12" t="n">
        <v>22</v>
      </c>
      <c r="E13" s="12" t="n">
        <v>16</v>
      </c>
      <c r="F13" s="12" t="n">
        <v>2</v>
      </c>
      <c r="G13" s="12" t="n">
        <v>2222</v>
      </c>
    </row>
    <row r="14" customFormat="false" ht="15" hidden="false" customHeight="false" outlineLevel="0" collapsed="false">
      <c r="A14" s="11" t="str">
        <f aca="false">IF(D14&gt;0,VLOOKUP($D14,codes!$A$2:$B$26,2),"")</f>
        <v>white pine</v>
      </c>
      <c r="D14" s="12" t="n">
        <v>22</v>
      </c>
      <c r="E14" s="12" t="n">
        <v>15</v>
      </c>
      <c r="F14" s="12" t="n">
        <v>4</v>
      </c>
      <c r="G14" s="12" t="n">
        <v>11122</v>
      </c>
    </row>
    <row r="15" customFormat="false" ht="15" hidden="false" customHeight="false" outlineLevel="0" collapsed="false">
      <c r="A15" s="11" t="str">
        <f aca="false">IF(D15&gt;0,VLOOKUP($D15,codes!$A$2:$B$26,2),"")</f>
        <v>white pine</v>
      </c>
      <c r="D15" s="12" t="n">
        <v>22</v>
      </c>
      <c r="E15" s="12" t="n">
        <v>20</v>
      </c>
      <c r="F15" s="12" t="n">
        <v>3</v>
      </c>
      <c r="G15" s="12" t="n">
        <v>12522</v>
      </c>
      <c r="H15" s="0" t="n">
        <v>4</v>
      </c>
    </row>
    <row r="16" customFormat="false" ht="15" hidden="false" customHeight="false" outlineLevel="0" collapsed="false">
      <c r="A16" s="11" t="str">
        <f aca="false">IF(D16&gt;0,VLOOKUP($D16,codes!$A$2:$B$26,2),"")</f>
        <v>soft maple</v>
      </c>
      <c r="D16" s="12" t="n">
        <v>17</v>
      </c>
      <c r="E16" s="12" t="n">
        <v>7</v>
      </c>
      <c r="F16" s="12" t="n">
        <v>6</v>
      </c>
      <c r="G16" s="12" t="s">
        <v>123</v>
      </c>
    </row>
    <row r="17" customFormat="false" ht="15" hidden="false" customHeight="false" outlineLevel="0" collapsed="false">
      <c r="A17" s="11" t="str">
        <f aca="false">IF(D17&gt;0,VLOOKUP($D17,codes!$A$2:$B$26,2),"")</f>
        <v>white pine</v>
      </c>
      <c r="D17" s="12" t="n">
        <v>22</v>
      </c>
      <c r="E17" s="12" t="n">
        <v>19</v>
      </c>
      <c r="F17" s="12" t="n">
        <v>3</v>
      </c>
      <c r="G17" s="12" t="n">
        <v>2222</v>
      </c>
    </row>
    <row r="18" customFormat="false" ht="15" hidden="false" customHeight="false" outlineLevel="0" collapsed="false">
      <c r="A18" s="11" t="str">
        <f aca="false">IF(D18&gt;0,VLOOKUP($D18,codes!$A$2:$B$26,2),"")</f>
        <v>white pine</v>
      </c>
      <c r="D18" s="12" t="n">
        <v>22</v>
      </c>
      <c r="E18" s="12" t="n">
        <v>25</v>
      </c>
      <c r="F18" s="12" t="n">
        <v>5</v>
      </c>
      <c r="G18" s="12" t="s">
        <v>124</v>
      </c>
    </row>
    <row r="19" customFormat="false" ht="15" hidden="false" customHeight="false" outlineLevel="0" collapsed="false">
      <c r="A19" s="11" t="str">
        <f aca="false">IF(D19&gt;0,VLOOKUP($D19,codes!$A$2:$B$26,2),"")</f>
        <v>spruce</v>
      </c>
      <c r="C19" s="12" t="n">
        <v>808</v>
      </c>
      <c r="D19" s="12" t="n">
        <v>18</v>
      </c>
      <c r="E19" s="12" t="n">
        <v>5</v>
      </c>
      <c r="F19" s="12" t="n">
        <v>10</v>
      </c>
      <c r="G19" s="12" t="n">
        <v>22</v>
      </c>
    </row>
    <row r="20" customFormat="false" ht="15" hidden="false" customHeight="false" outlineLevel="0" collapsed="false">
      <c r="A20" s="11" t="str">
        <f aca="false">IF(D20&gt;0,VLOOKUP($D20,codes!$A$2:$B$26,2),"")</f>
        <v>spruce</v>
      </c>
      <c r="D20" s="12" t="n">
        <v>18</v>
      </c>
      <c r="E20" s="12" t="n">
        <v>15</v>
      </c>
      <c r="F20" s="12" t="n">
        <v>9</v>
      </c>
      <c r="G20" s="12" t="s">
        <v>125</v>
      </c>
    </row>
    <row r="21" customFormat="false" ht="15" hidden="false" customHeight="false" outlineLevel="0" collapsed="false">
      <c r="A21" s="11" t="str">
        <f aca="false">IF(D21&gt;0,VLOOKUP($D21,codes!$A$2:$B$26,2),"")</f>
        <v>soft maple</v>
      </c>
      <c r="D21" s="12" t="n">
        <v>17</v>
      </c>
      <c r="E21" s="12" t="n">
        <v>13</v>
      </c>
      <c r="F21" s="12" t="n">
        <v>2</v>
      </c>
      <c r="G21" s="12" t="s">
        <v>126</v>
      </c>
    </row>
    <row r="22" customFormat="false" ht="15" hidden="false" customHeight="false" outlineLevel="0" collapsed="false">
      <c r="A22" s="11" t="str">
        <f aca="false">IF(D22&gt;0,VLOOKUP($D22,codes!$A$2:$B$26,2),"")</f>
        <v>soft maple</v>
      </c>
      <c r="D22" s="12" t="n">
        <v>17</v>
      </c>
      <c r="E22" s="12" t="n">
        <v>13</v>
      </c>
      <c r="F22" s="12" t="n">
        <v>3</v>
      </c>
      <c r="G22" s="12" t="s">
        <v>127</v>
      </c>
    </row>
    <row r="23" customFormat="false" ht="15" hidden="false" customHeight="false" outlineLevel="0" collapsed="false">
      <c r="A23" s="11" t="str">
        <f aca="false">IF(D23&gt;0,VLOOKUP($D23,codes!$A$2:$B$26,2),"")</f>
        <v>white pine</v>
      </c>
      <c r="D23" s="12" t="n">
        <v>22</v>
      </c>
      <c r="E23" s="12" t="n">
        <v>21</v>
      </c>
      <c r="F23" s="12" t="n">
        <v>5</v>
      </c>
      <c r="G23" s="12" t="n">
        <v>222232</v>
      </c>
    </row>
    <row r="24" customFormat="false" ht="15" hidden="false" customHeight="false" outlineLevel="0" collapsed="false">
      <c r="A24" s="11" t="str">
        <f aca="false">IF(D24&gt;0,VLOOKUP($D24,codes!$A$2:$B$26,2),"")</f>
        <v>white pine</v>
      </c>
      <c r="D24" s="12" t="n">
        <v>22</v>
      </c>
      <c r="E24" s="12" t="n">
        <v>15</v>
      </c>
      <c r="F24" s="12" t="n">
        <v>3</v>
      </c>
      <c r="G24" s="12" t="n">
        <v>112122</v>
      </c>
    </row>
    <row r="25" customFormat="false" ht="15" hidden="false" customHeight="false" outlineLevel="0" collapsed="false">
      <c r="A25" s="11" t="str">
        <f aca="false">IF(D25&gt;0,VLOOKUP($D25,codes!$A$2:$B$26,2),"")</f>
        <v>ash</v>
      </c>
      <c r="B25" s="12" t="n">
        <v>4</v>
      </c>
      <c r="C25" s="12" t="n">
        <v>807</v>
      </c>
      <c r="D25" s="12" t="n">
        <v>1</v>
      </c>
      <c r="E25" s="12" t="n">
        <v>4</v>
      </c>
      <c r="F25" s="12" t="n">
        <v>0</v>
      </c>
      <c r="G25" s="12" t="s">
        <v>128</v>
      </c>
      <c r="H25" s="0" t="n">
        <v>5</v>
      </c>
    </row>
    <row r="26" customFormat="false" ht="15" hidden="false" customHeight="false" outlineLevel="0" collapsed="false">
      <c r="A26" s="11" t="str">
        <f aca="false">IF(D26&gt;0,VLOOKUP($D26,codes!$A$2:$B$26,2),"")</f>
        <v>ash</v>
      </c>
      <c r="D26" s="12" t="n">
        <v>1</v>
      </c>
      <c r="E26" s="12" t="n">
        <v>2</v>
      </c>
      <c r="F26" s="12" t="n">
        <v>5</v>
      </c>
      <c r="G26" s="12" t="s">
        <v>128</v>
      </c>
      <c r="H26" s="0" t="n">
        <v>4</v>
      </c>
    </row>
    <row r="27" customFormat="false" ht="15" hidden="false" customHeight="false" outlineLevel="0" collapsed="false">
      <c r="A27" s="11" t="str">
        <f aca="false">IF(D27&gt;0,VLOOKUP($D27,codes!$A$2:$B$26,2),"")</f>
        <v>aspen</v>
      </c>
      <c r="D27" s="12" t="n">
        <v>2</v>
      </c>
      <c r="E27" s="12" t="n">
        <v>15</v>
      </c>
      <c r="F27" s="12" t="n">
        <v>0</v>
      </c>
      <c r="G27" s="12" t="s">
        <v>128</v>
      </c>
      <c r="H27" s="0" t="n">
        <v>5</v>
      </c>
    </row>
    <row r="28" customFormat="false" ht="15" hidden="false" customHeight="false" outlineLevel="0" collapsed="false">
      <c r="A28" s="11" t="str">
        <f aca="false">IF(D28&gt;0,VLOOKUP($D28,codes!$A$2:$B$26,2),"")</f>
        <v>ash</v>
      </c>
      <c r="D28" s="12" t="n">
        <v>1</v>
      </c>
      <c r="E28" s="12" t="n">
        <v>5</v>
      </c>
      <c r="F28" s="12" t="n">
        <v>4</v>
      </c>
      <c r="G28" s="12" t="n">
        <v>2222</v>
      </c>
    </row>
    <row r="29" customFormat="false" ht="15" hidden="false" customHeight="false" outlineLevel="0" collapsed="false">
      <c r="A29" s="11" t="str">
        <f aca="false">IF(D29&gt;0,VLOOKUP($D29,codes!$A$2:$B$26,2),"")</f>
        <v>fir</v>
      </c>
      <c r="D29" s="12" t="n">
        <v>3</v>
      </c>
      <c r="E29" s="12" t="n">
        <v>6</v>
      </c>
      <c r="F29" s="12" t="n">
        <v>4</v>
      </c>
      <c r="G29" s="12" t="s">
        <v>128</v>
      </c>
      <c r="H29" s="0" t="n">
        <v>4</v>
      </c>
    </row>
    <row r="30" customFormat="false" ht="15" hidden="false" customHeight="false" outlineLevel="0" collapsed="false">
      <c r="A30" s="11" t="str">
        <f aca="false">IF(D30&gt;0,VLOOKUP($D30,codes!$A$2:$B$26,2),"")</f>
        <v>soft maple</v>
      </c>
      <c r="D30" s="12" t="n">
        <v>17</v>
      </c>
      <c r="E30" s="12" t="n">
        <v>12</v>
      </c>
      <c r="F30" s="12" t="n">
        <v>4</v>
      </c>
      <c r="G30" s="12" t="s">
        <v>129</v>
      </c>
      <c r="H30" s="0" t="n">
        <v>3</v>
      </c>
    </row>
    <row r="31" customFormat="false" ht="15" hidden="false" customHeight="false" outlineLevel="0" collapsed="false">
      <c r="A31" s="11" t="str">
        <f aca="false">IF(D31&gt;0,VLOOKUP($D31,codes!$A$2:$B$26,2),"")</f>
        <v>fir</v>
      </c>
      <c r="D31" s="12" t="n">
        <v>3</v>
      </c>
      <c r="E31" s="12" t="n">
        <v>15</v>
      </c>
      <c r="F31" s="12" t="n">
        <v>3</v>
      </c>
      <c r="G31" s="12" t="n">
        <v>2222</v>
      </c>
    </row>
    <row r="32" customFormat="false" ht="15" hidden="false" customHeight="false" outlineLevel="0" collapsed="false">
      <c r="A32" s="11" t="str">
        <f aca="false">IF(D32&gt;0,VLOOKUP($D32,codes!$A$2:$B$26,2),"")</f>
        <v>ash</v>
      </c>
      <c r="D32" s="12" t="n">
        <v>1</v>
      </c>
      <c r="E32" s="12" t="n">
        <v>16</v>
      </c>
      <c r="F32" s="12" t="n">
        <v>0</v>
      </c>
      <c r="G32" s="12" t="s">
        <v>128</v>
      </c>
      <c r="H32" s="0" t="n">
        <v>5</v>
      </c>
    </row>
    <row r="33" customFormat="false" ht="15" hidden="false" customHeight="false" outlineLevel="0" collapsed="false">
      <c r="A33" s="11" t="str">
        <f aca="false">IF(D33&gt;0,VLOOKUP($D33,codes!$A$2:$B$26,2),"")</f>
        <v>soft maple</v>
      </c>
      <c r="D33" s="12" t="n">
        <v>17</v>
      </c>
      <c r="E33" s="12" t="n">
        <v>9</v>
      </c>
      <c r="F33" s="12" t="n">
        <v>3</v>
      </c>
      <c r="G33" s="12" t="s">
        <v>130</v>
      </c>
      <c r="H33" s="0" t="n">
        <v>3</v>
      </c>
    </row>
    <row r="34" customFormat="false" ht="15" hidden="false" customHeight="false" outlineLevel="0" collapsed="false">
      <c r="A34" s="11" t="str">
        <f aca="false">IF(D34&gt;0,VLOOKUP($D34,codes!$A$2:$B$26,2),"")</f>
        <v>soft maple</v>
      </c>
      <c r="D34" s="12" t="n">
        <v>17</v>
      </c>
      <c r="E34" s="12" t="n">
        <v>10</v>
      </c>
      <c r="F34" s="12" t="n">
        <v>3</v>
      </c>
      <c r="G34" s="12" t="s">
        <v>131</v>
      </c>
      <c r="H34" s="0" t="n">
        <v>4</v>
      </c>
    </row>
    <row r="35" customFormat="false" ht="15" hidden="false" customHeight="false" outlineLevel="0" collapsed="false">
      <c r="A35" s="11" t="str">
        <f aca="false">IF(D35&gt;0,VLOOKUP($D35,codes!$A$2:$B$26,2),"")</f>
        <v>soft maple</v>
      </c>
      <c r="D35" s="12" t="n">
        <v>17</v>
      </c>
      <c r="E35" s="12" t="n">
        <v>10</v>
      </c>
      <c r="F35" s="12" t="n">
        <v>3</v>
      </c>
      <c r="G35" s="12" t="s">
        <v>132</v>
      </c>
      <c r="H35" s="0" t="n">
        <v>3</v>
      </c>
    </row>
    <row r="36" customFormat="false" ht="15" hidden="false" customHeight="false" outlineLevel="0" collapsed="false">
      <c r="A36" s="11" t="str">
        <f aca="false">IF(D36&gt;0,VLOOKUP($D36,codes!$A$2:$B$26,2),"")</f>
        <v>fir</v>
      </c>
      <c r="D36" s="12" t="n">
        <v>3</v>
      </c>
      <c r="E36" s="12" t="n">
        <v>11</v>
      </c>
      <c r="F36" s="12" t="n">
        <v>5</v>
      </c>
      <c r="G36" s="12" t="n">
        <v>222</v>
      </c>
    </row>
    <row r="37" customFormat="false" ht="15" hidden="false" customHeight="false" outlineLevel="0" collapsed="false">
      <c r="A37" s="11" t="str">
        <f aca="false">IF(D37&gt;0,VLOOKUP($D37,codes!$A$2:$B$26,2),"")</f>
        <v>black cherry</v>
      </c>
      <c r="D37" s="12" t="n">
        <v>6</v>
      </c>
      <c r="E37" s="12" t="n">
        <v>12</v>
      </c>
      <c r="F37" s="12" t="n">
        <v>0</v>
      </c>
      <c r="G37" s="12" t="s">
        <v>128</v>
      </c>
      <c r="H37" s="0" t="n">
        <v>5</v>
      </c>
    </row>
    <row r="38" customFormat="false" ht="15" hidden="false" customHeight="false" outlineLevel="0" collapsed="false">
      <c r="A38" s="11" t="str">
        <f aca="false">IF(D38&gt;0,VLOOKUP($D38,codes!$A$2:$B$26,2),"")</f>
        <v>other hardwood</v>
      </c>
      <c r="D38" s="12" t="n">
        <v>24</v>
      </c>
      <c r="E38" s="12" t="n">
        <v>8</v>
      </c>
      <c r="F38" s="12" t="n">
        <v>5</v>
      </c>
      <c r="G38" s="12" t="s">
        <v>128</v>
      </c>
      <c r="J38" s="0" t="s">
        <v>133</v>
      </c>
    </row>
    <row r="39" customFormat="false" ht="15" hidden="false" customHeight="false" outlineLevel="0" collapsed="false">
      <c r="A39" s="11" t="str">
        <f aca="false">IF(D39&gt;0,VLOOKUP($D39,codes!$A$2:$B$26,2),"")</f>
        <v>other hardwood</v>
      </c>
      <c r="D39" s="12" t="n">
        <v>24</v>
      </c>
      <c r="E39" s="12" t="n">
        <v>6</v>
      </c>
      <c r="F39" s="12" t="n">
        <v>3</v>
      </c>
      <c r="G39" s="12" t="s">
        <v>128</v>
      </c>
      <c r="H39" s="0" t="n">
        <v>3</v>
      </c>
      <c r="J39" s="0" t="s">
        <v>133</v>
      </c>
    </row>
    <row r="40" customFormat="false" ht="15" hidden="false" customHeight="false" outlineLevel="0" collapsed="false">
      <c r="A40" s="11" t="str">
        <f aca="false">IF(D40&gt;0,VLOOKUP($D40,codes!$A$2:$B$26,2),"")</f>
        <v>white pine</v>
      </c>
      <c r="D40" s="12" t="n">
        <v>22</v>
      </c>
      <c r="E40" s="12" t="n">
        <v>16</v>
      </c>
      <c r="F40" s="12" t="n">
        <v>4</v>
      </c>
      <c r="G40" s="12" t="n">
        <v>25223</v>
      </c>
      <c r="H40" s="0" t="n">
        <v>3</v>
      </c>
    </row>
    <row r="41" customFormat="false" ht="15" hidden="false" customHeight="false" outlineLevel="0" collapsed="false">
      <c r="A41" s="11" t="str">
        <f aca="false">IF(D41&gt;0,VLOOKUP($D41,codes!$A$2:$B$26,2),"")</f>
        <v>ash</v>
      </c>
      <c r="D41" s="12" t="n">
        <v>1</v>
      </c>
      <c r="E41" s="12" t="n">
        <v>21</v>
      </c>
      <c r="F41" s="12" t="n">
        <v>3</v>
      </c>
      <c r="G41" s="12" t="s">
        <v>128</v>
      </c>
      <c r="H41" s="0" t="n">
        <v>4</v>
      </c>
    </row>
    <row r="42" customFormat="false" ht="15" hidden="false" customHeight="false" outlineLevel="0" collapsed="false">
      <c r="A42" s="11" t="str">
        <f aca="false">IF(D42&gt;0,VLOOKUP($D42,codes!$A$2:$B$26,2),"")</f>
        <v>spruce</v>
      </c>
      <c r="B42" s="12" t="n">
        <v>2</v>
      </c>
      <c r="C42" s="12" t="n">
        <v>809</v>
      </c>
      <c r="D42" s="12" t="n">
        <v>18</v>
      </c>
      <c r="E42" s="12" t="n">
        <v>6</v>
      </c>
      <c r="F42" s="12" t="n">
        <v>2</v>
      </c>
      <c r="G42" s="12" t="s">
        <v>128</v>
      </c>
      <c r="H42" s="0" t="n">
        <v>4</v>
      </c>
    </row>
    <row r="43" customFormat="false" ht="15" hidden="false" customHeight="false" outlineLevel="0" collapsed="false">
      <c r="A43" s="11" t="str">
        <f aca="false">IF(D43&gt;0,VLOOKUP($D43,codes!$A$2:$B$26,2),"")</f>
        <v>spruce</v>
      </c>
      <c r="D43" s="12" t="n">
        <v>18</v>
      </c>
      <c r="E43" s="12" t="n">
        <v>10</v>
      </c>
      <c r="F43" s="12" t="n">
        <v>2</v>
      </c>
      <c r="G43" s="12" t="n">
        <v>222</v>
      </c>
    </row>
    <row r="44" customFormat="false" ht="15" hidden="false" customHeight="false" outlineLevel="0" collapsed="false">
      <c r="A44" s="11" t="str">
        <f aca="false">IF(D44&gt;0,VLOOKUP($D44,codes!$A$2:$B$26,2),"")</f>
        <v>spruce</v>
      </c>
      <c r="D44" s="12" t="n">
        <v>18</v>
      </c>
      <c r="E44" s="12" t="n">
        <v>10</v>
      </c>
      <c r="F44" s="12" t="n">
        <v>4</v>
      </c>
      <c r="G44" s="12" t="n">
        <v>2222</v>
      </c>
      <c r="H44" s="0" t="n">
        <v>3</v>
      </c>
    </row>
    <row r="45" customFormat="false" ht="15" hidden="false" customHeight="false" outlineLevel="0" collapsed="false">
      <c r="A45" s="11" t="str">
        <f aca="false">IF(D45&gt;0,VLOOKUP($D45,codes!$A$2:$B$26,2),"")</f>
        <v>white pine</v>
      </c>
      <c r="D45" s="12" t="n">
        <v>22</v>
      </c>
      <c r="E45" s="12" t="n">
        <v>27</v>
      </c>
      <c r="F45" s="12" t="n">
        <v>5</v>
      </c>
      <c r="G45" s="12" t="n">
        <v>11222</v>
      </c>
    </row>
    <row r="46" customFormat="false" ht="15" hidden="false" customHeight="false" outlineLevel="0" collapsed="false">
      <c r="A46" s="11" t="str">
        <f aca="false">IF(D46&gt;0,VLOOKUP($D46,codes!$A$2:$B$26,2),"")</f>
        <v>white pine</v>
      </c>
      <c r="D46" s="12" t="n">
        <v>22</v>
      </c>
      <c r="E46" s="12" t="n">
        <v>16</v>
      </c>
      <c r="F46" s="12" t="n">
        <v>3</v>
      </c>
      <c r="G46" s="12" t="n">
        <v>1222</v>
      </c>
    </row>
    <row r="47" customFormat="false" ht="15" hidden="false" customHeight="false" outlineLevel="0" collapsed="false">
      <c r="A47" s="11" t="str">
        <f aca="false">IF(D47&gt;0,VLOOKUP($D47,codes!$A$2:$B$26,2),"")</f>
        <v>white pine</v>
      </c>
      <c r="D47" s="12" t="n">
        <v>22</v>
      </c>
      <c r="E47" s="12" t="n">
        <v>21</v>
      </c>
      <c r="F47" s="12" t="n">
        <v>4</v>
      </c>
      <c r="G47" s="12" t="n">
        <v>222532</v>
      </c>
      <c r="H47" s="0" t="n">
        <v>3</v>
      </c>
    </row>
    <row r="48" customFormat="false" ht="15" hidden="false" customHeight="false" outlineLevel="0" collapsed="false">
      <c r="A48" s="11" t="str">
        <f aca="false">IF(D48&gt;0,VLOOKUP($D48,codes!$A$2:$B$26,2),"")</f>
        <v>white pine</v>
      </c>
      <c r="D48" s="12" t="n">
        <v>22</v>
      </c>
      <c r="E48" s="12" t="n">
        <v>17</v>
      </c>
      <c r="F48" s="12" t="n">
        <v>3</v>
      </c>
      <c r="G48" s="12" t="n">
        <v>2222</v>
      </c>
    </row>
    <row r="49" customFormat="false" ht="15" hidden="false" customHeight="false" outlineLevel="0" collapsed="false">
      <c r="A49" s="11" t="str">
        <f aca="false">IF(D49&gt;0,VLOOKUP($D49,codes!$A$2:$B$26,2),"")</f>
        <v>white pine</v>
      </c>
      <c r="D49" s="12" t="n">
        <v>22</v>
      </c>
      <c r="E49" s="12" t="n">
        <v>23</v>
      </c>
      <c r="F49" s="12" t="n">
        <v>4</v>
      </c>
      <c r="G49" s="12" t="n">
        <v>11222</v>
      </c>
    </row>
    <row r="50" customFormat="false" ht="15" hidden="false" customHeight="false" outlineLevel="0" collapsed="false">
      <c r="A50" s="11" t="str">
        <f aca="false">IF(D50&gt;0,VLOOKUP($D50,codes!$A$2:$B$26,2),"")</f>
        <v>white pine</v>
      </c>
      <c r="D50" s="12" t="n">
        <v>22</v>
      </c>
      <c r="E50" s="12" t="n">
        <v>26</v>
      </c>
      <c r="F50" s="12" t="n">
        <v>4</v>
      </c>
      <c r="G50" s="12" t="n">
        <v>11111122</v>
      </c>
    </row>
    <row r="51" customFormat="false" ht="15" hidden="false" customHeight="false" outlineLevel="0" collapsed="false">
      <c r="A51" s="11" t="str">
        <f aca="false">IF(D51&gt;0,VLOOKUP($D51,codes!$A$2:$B$26,2),"")</f>
        <v>hemlock</v>
      </c>
      <c r="B51" s="12" t="n">
        <v>3</v>
      </c>
      <c r="C51" s="12" t="n">
        <v>708</v>
      </c>
      <c r="D51" s="12" t="n">
        <v>10</v>
      </c>
      <c r="E51" s="12" t="n">
        <v>36</v>
      </c>
      <c r="F51" s="12" t="n">
        <v>3</v>
      </c>
      <c r="G51" s="12" t="s">
        <v>128</v>
      </c>
      <c r="H51" s="0" t="n">
        <v>3</v>
      </c>
    </row>
    <row r="52" customFormat="false" ht="15" hidden="false" customHeight="false" outlineLevel="0" collapsed="false">
      <c r="A52" s="11" t="str">
        <f aca="false">IF(D52&gt;0,VLOOKUP($D52,codes!$A$2:$B$26,2),"")</f>
        <v>spruce</v>
      </c>
      <c r="D52" s="12" t="n">
        <v>18</v>
      </c>
      <c r="E52" s="12" t="n">
        <v>15</v>
      </c>
      <c r="F52" s="12" t="n">
        <v>3</v>
      </c>
      <c r="G52" s="12" t="s">
        <v>134</v>
      </c>
      <c r="H52" s="0" t="n">
        <v>3</v>
      </c>
    </row>
    <row r="53" customFormat="false" ht="15" hidden="false" customHeight="false" outlineLevel="0" collapsed="false">
      <c r="A53" s="11" t="str">
        <f aca="false">IF(D53&gt;0,VLOOKUP($D53,codes!$A$2:$B$26,2),"")</f>
        <v>spruce</v>
      </c>
      <c r="D53" s="12" t="n">
        <v>18</v>
      </c>
      <c r="E53" s="12" t="n">
        <v>16</v>
      </c>
      <c r="F53" s="12" t="n">
        <v>4</v>
      </c>
      <c r="G53" s="12" t="n">
        <v>22222</v>
      </c>
    </row>
    <row r="54" customFormat="false" ht="15" hidden="false" customHeight="false" outlineLevel="0" collapsed="false">
      <c r="A54" s="11" t="str">
        <f aca="false">IF(D54&gt;0,VLOOKUP($D54,codes!$A$2:$B$26,2),"")</f>
        <v>fir</v>
      </c>
      <c r="D54" s="12" t="n">
        <v>3</v>
      </c>
      <c r="E54" s="12" t="n">
        <v>3</v>
      </c>
      <c r="F54" s="12" t="n">
        <v>9</v>
      </c>
      <c r="G54" s="12" t="n">
        <v>22</v>
      </c>
    </row>
    <row r="55" customFormat="false" ht="15" hidden="false" customHeight="false" outlineLevel="0" collapsed="false">
      <c r="A55" s="11" t="str">
        <f aca="false">IF(D55&gt;0,VLOOKUP($D55,codes!$A$2:$B$26,2),"")</f>
        <v>spruce</v>
      </c>
      <c r="D55" s="12" t="n">
        <v>18</v>
      </c>
      <c r="E55" s="12" t="n">
        <v>1</v>
      </c>
      <c r="F55" s="12" t="n">
        <v>10</v>
      </c>
      <c r="G55" s="12" t="n">
        <v>2</v>
      </c>
    </row>
    <row r="56" customFormat="false" ht="15" hidden="false" customHeight="false" outlineLevel="0" collapsed="false">
      <c r="A56" s="11" t="str">
        <f aca="false">IF(D56&gt;0,VLOOKUP($D56,codes!$A$2:$B$26,2),"")</f>
        <v>fir</v>
      </c>
      <c r="D56" s="12" t="n">
        <v>3</v>
      </c>
      <c r="E56" s="12" t="n">
        <v>3</v>
      </c>
      <c r="F56" s="12" t="n">
        <v>5</v>
      </c>
      <c r="G56" s="12" t="n">
        <v>22</v>
      </c>
    </row>
    <row r="57" customFormat="false" ht="15" hidden="false" customHeight="false" outlineLevel="0" collapsed="false">
      <c r="A57" s="11" t="str">
        <f aca="false">IF(D57&gt;0,VLOOKUP($D57,codes!$A$2:$B$26,2),"")</f>
        <v>hemlock</v>
      </c>
      <c r="D57" s="12" t="n">
        <v>10</v>
      </c>
      <c r="E57" s="12" t="n">
        <v>15</v>
      </c>
      <c r="F57" s="12" t="n">
        <v>5</v>
      </c>
      <c r="G57" s="12" t="n">
        <v>22</v>
      </c>
    </row>
    <row r="58" customFormat="false" ht="15" hidden="false" customHeight="false" outlineLevel="0" collapsed="false">
      <c r="A58" s="11" t="str">
        <f aca="false">IF(D58&gt;0,VLOOKUP($D58,codes!$A$2:$B$26,2),"")</f>
        <v>spruce</v>
      </c>
      <c r="D58" s="12" t="n">
        <v>18</v>
      </c>
      <c r="E58" s="12" t="n">
        <v>4</v>
      </c>
      <c r="F58" s="12" t="n">
        <v>9</v>
      </c>
      <c r="G58" s="12" t="s">
        <v>135</v>
      </c>
      <c r="H58" s="0" t="n">
        <v>3</v>
      </c>
    </row>
    <row r="59" customFormat="false" ht="15" hidden="false" customHeight="false" outlineLevel="0" collapsed="false">
      <c r="A59" s="11" t="str">
        <f aca="false">IF(D59&gt;0,VLOOKUP($D59,codes!$A$2:$B$26,2),"")</f>
        <v>white pine</v>
      </c>
      <c r="D59" s="12" t="n">
        <v>22</v>
      </c>
      <c r="E59" s="12" t="n">
        <v>17</v>
      </c>
      <c r="F59" s="12" t="n">
        <v>3</v>
      </c>
      <c r="G59" s="12" t="s">
        <v>136</v>
      </c>
    </row>
    <row r="60" customFormat="false" ht="15" hidden="false" customHeight="false" outlineLevel="0" collapsed="false">
      <c r="A60" s="11" t="str">
        <f aca="false">IF(D60&gt;0,VLOOKUP($D60,codes!$A$2:$B$26,2),"")</f>
        <v>soft maple</v>
      </c>
      <c r="D60" s="12" t="n">
        <v>17</v>
      </c>
      <c r="E60" s="12" t="n">
        <v>15</v>
      </c>
      <c r="F60" s="12" t="n">
        <v>4</v>
      </c>
      <c r="G60" s="12" t="s">
        <v>135</v>
      </c>
      <c r="H60" s="0" t="n">
        <v>3</v>
      </c>
    </row>
    <row r="61" customFormat="false" ht="15" hidden="false" customHeight="false" outlineLevel="0" collapsed="false">
      <c r="A61" s="11" t="str">
        <f aca="false">IF(D61&gt;0,VLOOKUP($D61,codes!$A$2:$B$26,2),"")</f>
        <v>hard maple</v>
      </c>
      <c r="C61" s="12" t="n">
        <v>709</v>
      </c>
      <c r="D61" s="12" t="n">
        <v>9</v>
      </c>
      <c r="E61" s="12" t="n">
        <v>26</v>
      </c>
      <c r="F61" s="12" t="n">
        <v>0</v>
      </c>
      <c r="G61" s="12" t="s">
        <v>128</v>
      </c>
      <c r="H61" s="0" t="n">
        <v>5</v>
      </c>
    </row>
    <row r="62" customFormat="false" ht="15" hidden="false" customHeight="false" outlineLevel="0" collapsed="false">
      <c r="A62" s="11" t="str">
        <f aca="false">IF(D62&gt;0,VLOOKUP($D62,codes!$A$2:$B$26,2),"")</f>
        <v>fir</v>
      </c>
      <c r="D62" s="12" t="n">
        <v>3</v>
      </c>
      <c r="E62" s="12" t="n">
        <v>11</v>
      </c>
      <c r="F62" s="12" t="n">
        <v>0</v>
      </c>
      <c r="G62" s="12" t="s">
        <v>128</v>
      </c>
      <c r="H62" s="0" t="n">
        <v>5</v>
      </c>
    </row>
    <row r="63" customFormat="false" ht="15" hidden="false" customHeight="false" outlineLevel="0" collapsed="false">
      <c r="A63" s="11" t="str">
        <f aca="false">IF(D63&gt;0,VLOOKUP($D63,codes!$A$2:$B$26,2),"")</f>
        <v>fir</v>
      </c>
      <c r="D63" s="12" t="n">
        <v>3</v>
      </c>
      <c r="E63" s="12" t="n">
        <v>4</v>
      </c>
      <c r="F63" s="12" t="n">
        <v>8</v>
      </c>
      <c r="G63" s="12" t="s">
        <v>137</v>
      </c>
    </row>
    <row r="64" customFormat="false" ht="15" hidden="false" customHeight="false" outlineLevel="0" collapsed="false">
      <c r="A64" s="11" t="str">
        <f aca="false">IF(D64&gt;0,VLOOKUP($D64,codes!$A$2:$B$26,2),"")</f>
        <v>fir</v>
      </c>
      <c r="D64" s="12" t="n">
        <v>3</v>
      </c>
      <c r="E64" s="12" t="n">
        <v>9</v>
      </c>
      <c r="F64" s="12" t="n">
        <v>6</v>
      </c>
      <c r="G64" s="12" t="n">
        <v>222</v>
      </c>
    </row>
    <row r="65" customFormat="false" ht="15" hidden="false" customHeight="false" outlineLevel="0" collapsed="false">
      <c r="A65" s="11" t="str">
        <f aca="false">IF(D65&gt;0,VLOOKUP($D65,codes!$A$2:$B$26,2),"")</f>
        <v>fir</v>
      </c>
      <c r="D65" s="12" t="n">
        <v>3</v>
      </c>
      <c r="E65" s="12" t="n">
        <v>10</v>
      </c>
      <c r="F65" s="12" t="n">
        <v>5</v>
      </c>
      <c r="G65" s="12" t="n">
        <v>222</v>
      </c>
    </row>
    <row r="66" customFormat="false" ht="15" hidden="false" customHeight="false" outlineLevel="0" collapsed="false">
      <c r="A66" s="11" t="str">
        <f aca="false">IF(D66&gt;0,VLOOKUP($D66,codes!$A$2:$B$26,2),"")</f>
        <v>soft maple</v>
      </c>
      <c r="D66" s="12" t="n">
        <v>17</v>
      </c>
      <c r="E66" s="12" t="n">
        <v>14</v>
      </c>
      <c r="F66" s="12" t="n">
        <v>4</v>
      </c>
      <c r="G66" s="12" t="s">
        <v>138</v>
      </c>
      <c r="H66" s="0" t="n">
        <v>3</v>
      </c>
    </row>
    <row r="67" customFormat="false" ht="15" hidden="false" customHeight="false" outlineLevel="0" collapsed="false">
      <c r="A67" s="11" t="str">
        <f aca="false">IF(D67&gt;0,VLOOKUP($D67,codes!$A$2:$B$26,2),"")</f>
        <v>soft maple</v>
      </c>
      <c r="D67" s="12" t="n">
        <v>17</v>
      </c>
      <c r="E67" s="12" t="n">
        <v>13</v>
      </c>
      <c r="F67" s="12" t="n">
        <v>3</v>
      </c>
      <c r="G67" s="12" t="s">
        <v>129</v>
      </c>
      <c r="H67" s="0" t="n">
        <v>3</v>
      </c>
    </row>
    <row r="68" customFormat="false" ht="15" hidden="false" customHeight="false" outlineLevel="0" collapsed="false">
      <c r="A68" s="11" t="str">
        <f aca="false">IF(D68&gt;0,VLOOKUP($D68,codes!$A$2:$B$26,2),"")</f>
        <v>soft maple</v>
      </c>
      <c r="D68" s="12" t="n">
        <v>17</v>
      </c>
      <c r="E68" s="12" t="n">
        <v>12</v>
      </c>
      <c r="F68" s="12" t="n">
        <v>5</v>
      </c>
      <c r="G68" s="12" t="s">
        <v>139</v>
      </c>
      <c r="H68" s="0" t="n">
        <v>3</v>
      </c>
    </row>
    <row r="69" customFormat="false" ht="15" hidden="false" customHeight="false" outlineLevel="0" collapsed="false">
      <c r="A69" s="11" t="str">
        <f aca="false">IF(D69&gt;0,VLOOKUP($D69,codes!$A$2:$B$26,2),"")</f>
        <v>soft maple</v>
      </c>
      <c r="D69" s="12" t="n">
        <v>17</v>
      </c>
      <c r="E69" s="12" t="n">
        <v>13</v>
      </c>
      <c r="F69" s="12" t="n">
        <v>4</v>
      </c>
      <c r="G69" s="12" t="s">
        <v>140</v>
      </c>
      <c r="H69" s="0" t="n">
        <v>3</v>
      </c>
    </row>
    <row r="70" customFormat="false" ht="15" hidden="false" customHeight="false" outlineLevel="0" collapsed="false">
      <c r="A70" s="11" t="str">
        <f aca="false">IF(D70&gt;0,VLOOKUP($D70,codes!$A$2:$B$26,2),"")</f>
        <v>soft maple</v>
      </c>
      <c r="D70" s="12" t="n">
        <v>17</v>
      </c>
      <c r="E70" s="12" t="n">
        <v>11</v>
      </c>
      <c r="F70" s="12" t="n">
        <v>3</v>
      </c>
      <c r="G70" s="12" t="s">
        <v>141</v>
      </c>
      <c r="H70" s="0" t="n">
        <v>4</v>
      </c>
    </row>
    <row r="71" customFormat="false" ht="15" hidden="false" customHeight="false" outlineLevel="0" collapsed="false">
      <c r="A71" s="11" t="str">
        <f aca="false">IF(D71&gt;0,VLOOKUP($D71,codes!$A$2:$B$26,2),"")</f>
        <v>fir</v>
      </c>
      <c r="D71" s="12" t="n">
        <v>3</v>
      </c>
      <c r="E71" s="12" t="n">
        <v>1</v>
      </c>
      <c r="F71" s="12" t="n">
        <v>6</v>
      </c>
      <c r="G71" s="12" t="n">
        <v>2</v>
      </c>
    </row>
    <row r="72" customFormat="false" ht="15" hidden="false" customHeight="false" outlineLevel="0" collapsed="false">
      <c r="A72" s="11" t="str">
        <f aca="false">IF(D72&gt;0,VLOOKUP($D72,codes!$A$2:$B$26,2),"")</f>
        <v>soft maple</v>
      </c>
      <c r="D72" s="12" t="n">
        <v>17</v>
      </c>
      <c r="E72" s="12" t="n">
        <v>12</v>
      </c>
      <c r="F72" s="12" t="n">
        <v>2</v>
      </c>
      <c r="G72" s="12" t="s">
        <v>129</v>
      </c>
    </row>
    <row r="73" customFormat="false" ht="15" hidden="false" customHeight="false" outlineLevel="0" collapsed="false">
      <c r="A73" s="11" t="str">
        <f aca="false">IF(D73&gt;0,VLOOKUP($D73,codes!$A$2:$B$26,2),"")</f>
        <v>soft maple</v>
      </c>
      <c r="D73" s="12" t="n">
        <v>17</v>
      </c>
      <c r="E73" s="12" t="n">
        <v>11</v>
      </c>
      <c r="F73" s="12" t="n">
        <v>2</v>
      </c>
      <c r="G73" s="12" t="s">
        <v>132</v>
      </c>
    </row>
    <row r="74" customFormat="false" ht="15" hidden="false" customHeight="false" outlineLevel="0" collapsed="false">
      <c r="A74" s="11" t="str">
        <f aca="false">IF(D74&gt;0,VLOOKUP($D74,codes!$A$2:$B$26,2),"")</f>
        <v>fir</v>
      </c>
      <c r="D74" s="12" t="n">
        <v>3</v>
      </c>
      <c r="E74" s="12" t="n">
        <v>10</v>
      </c>
      <c r="F74" s="12" t="n">
        <v>0</v>
      </c>
      <c r="G74" s="12" t="s">
        <v>128</v>
      </c>
      <c r="H74" s="0" t="n">
        <v>5</v>
      </c>
    </row>
    <row r="75" customFormat="false" ht="15" hidden="false" customHeight="false" outlineLevel="0" collapsed="false">
      <c r="A75" s="11" t="str">
        <f aca="false">IF(D75&gt;0,VLOOKUP($D75,codes!$A$2:$B$26,2),"")</f>
        <v>soft maple</v>
      </c>
      <c r="D75" s="12" t="n">
        <v>17</v>
      </c>
      <c r="E75" s="12" t="n">
        <v>13</v>
      </c>
      <c r="F75" s="12" t="n">
        <v>4</v>
      </c>
      <c r="G75" s="12" t="s">
        <v>142</v>
      </c>
    </row>
    <row r="76" customFormat="false" ht="15" hidden="false" customHeight="false" outlineLevel="0" collapsed="false">
      <c r="A76" s="11" t="str">
        <f aca="false">IF(D76&gt;0,VLOOKUP($D76,codes!$A$2:$B$26,2),"")</f>
        <v>soft maple</v>
      </c>
      <c r="D76" s="12" t="n">
        <v>17</v>
      </c>
      <c r="E76" s="12" t="n">
        <v>16</v>
      </c>
      <c r="F76" s="12" t="n">
        <v>5</v>
      </c>
      <c r="G76" s="12" t="s">
        <v>135</v>
      </c>
      <c r="H76" s="0" t="n">
        <v>3</v>
      </c>
    </row>
    <row r="77" customFormat="false" ht="15" hidden="false" customHeight="false" outlineLevel="0" collapsed="false">
      <c r="A77" s="11" t="str">
        <f aca="false">IF(D77&gt;0,VLOOKUP($D77,codes!$A$2:$B$26,2),"")</f>
        <v>soft maple</v>
      </c>
      <c r="D77" s="12" t="n">
        <v>17</v>
      </c>
      <c r="E77" s="12" t="n">
        <v>12</v>
      </c>
      <c r="F77" s="12" t="n">
        <v>2</v>
      </c>
      <c r="G77" s="12" t="s">
        <v>143</v>
      </c>
    </row>
    <row r="78" customFormat="false" ht="15" hidden="false" customHeight="false" outlineLevel="0" collapsed="false">
      <c r="A78" s="11" t="str">
        <f aca="false">IF(D78&gt;0,VLOOKUP($D78,codes!$A$2:$B$26,2),"")</f>
        <v>soft maple</v>
      </c>
      <c r="D78" s="12" t="n">
        <v>17</v>
      </c>
      <c r="E78" s="12" t="n">
        <v>13</v>
      </c>
      <c r="F78" s="12" t="n">
        <v>3</v>
      </c>
      <c r="G78" s="12" t="s">
        <v>144</v>
      </c>
      <c r="H78" s="0" t="n">
        <v>3</v>
      </c>
    </row>
    <row r="79" customFormat="false" ht="15" hidden="false" customHeight="false" outlineLevel="0" collapsed="false">
      <c r="A79" s="11" t="str">
        <f aca="false">IF(D79&gt;0,VLOOKUP($D79,codes!$A$2:$B$26,2),"")</f>
        <v>hemlock</v>
      </c>
      <c r="C79" s="12" t="n">
        <v>710</v>
      </c>
      <c r="D79" s="12" t="n">
        <v>10</v>
      </c>
      <c r="E79" s="12" t="n">
        <v>12</v>
      </c>
      <c r="F79" s="12" t="n">
        <v>6</v>
      </c>
      <c r="G79" s="12" t="n">
        <v>22</v>
      </c>
    </row>
    <row r="80" customFormat="false" ht="15" hidden="false" customHeight="false" outlineLevel="0" collapsed="false">
      <c r="A80" s="11" t="str">
        <f aca="false">IF(D80&gt;0,VLOOKUP($D80,codes!$A$2:$B$26,2),"")</f>
        <v>soft maple</v>
      </c>
      <c r="D80" s="12" t="n">
        <v>17</v>
      </c>
      <c r="E80" s="12" t="n">
        <v>12</v>
      </c>
      <c r="F80" s="12" t="n">
        <v>3</v>
      </c>
      <c r="G80" s="12" t="s">
        <v>145</v>
      </c>
    </row>
    <row r="81" customFormat="false" ht="15" hidden="false" customHeight="false" outlineLevel="0" collapsed="false">
      <c r="A81" s="11" t="str">
        <f aca="false">IF(D81&gt;0,VLOOKUP($D81,codes!$A$2:$B$26,2),"")</f>
        <v>hemlock</v>
      </c>
      <c r="D81" s="12" t="n">
        <v>10</v>
      </c>
      <c r="E81" s="12" t="n">
        <v>13</v>
      </c>
      <c r="F81" s="12" t="n">
        <v>4</v>
      </c>
      <c r="G81" s="12" t="s">
        <v>143</v>
      </c>
      <c r="H81" s="0" t="n">
        <v>3</v>
      </c>
    </row>
    <row r="82" customFormat="false" ht="15" hidden="false" customHeight="false" outlineLevel="0" collapsed="false">
      <c r="A82" s="11" t="str">
        <f aca="false">IF(D82&gt;0,VLOOKUP($D82,codes!$A$2:$B$26,2),"")</f>
        <v>hard maple</v>
      </c>
      <c r="D82" s="12" t="n">
        <v>9</v>
      </c>
      <c r="E82" s="12" t="n">
        <v>11</v>
      </c>
      <c r="F82" s="12" t="n">
        <v>3</v>
      </c>
      <c r="G82" s="12" t="s">
        <v>145</v>
      </c>
    </row>
    <row r="83" customFormat="false" ht="15" hidden="false" customHeight="false" outlineLevel="0" collapsed="false">
      <c r="A83" s="11" t="str">
        <f aca="false">IF(D83&gt;0,VLOOKUP($D83,codes!$A$2:$B$26,2),"")</f>
        <v>hemlock</v>
      </c>
      <c r="D83" s="12" t="n">
        <v>10</v>
      </c>
      <c r="E83" s="12" t="n">
        <v>10</v>
      </c>
      <c r="F83" s="12" t="n">
        <v>5</v>
      </c>
      <c r="G83" s="12" t="n">
        <v>2222</v>
      </c>
    </row>
    <row r="84" customFormat="false" ht="15" hidden="false" customHeight="false" outlineLevel="0" collapsed="false">
      <c r="A84" s="11" t="str">
        <f aca="false">IF(D84&gt;0,VLOOKUP($D84,codes!$A$2:$B$26,2),"")</f>
        <v>soft maple</v>
      </c>
      <c r="D84" s="12" t="n">
        <v>17</v>
      </c>
      <c r="E84" s="12" t="n">
        <v>20</v>
      </c>
      <c r="F84" s="12" t="n">
        <v>4</v>
      </c>
      <c r="G84" s="12" t="s">
        <v>135</v>
      </c>
    </row>
    <row r="85" customFormat="false" ht="15" hidden="false" customHeight="false" outlineLevel="0" collapsed="false">
      <c r="A85" s="11" t="str">
        <f aca="false">IF(D85&gt;0,VLOOKUP($D85,codes!$A$2:$B$26,2),"")</f>
        <v>hemlock</v>
      </c>
      <c r="D85" s="12" t="n">
        <v>10</v>
      </c>
      <c r="E85" s="12" t="n">
        <v>22</v>
      </c>
      <c r="F85" s="12" t="n">
        <v>9</v>
      </c>
      <c r="G85" s="12" t="s">
        <v>131</v>
      </c>
    </row>
    <row r="86" customFormat="false" ht="15" hidden="false" customHeight="false" outlineLevel="0" collapsed="false">
      <c r="A86" s="11" t="str">
        <f aca="false">IF(D86&gt;0,VLOOKUP($D86,codes!$A$2:$B$26,2),"")</f>
        <v>fir</v>
      </c>
      <c r="D86" s="12" t="n">
        <v>3</v>
      </c>
      <c r="E86" s="12" t="n">
        <v>8</v>
      </c>
      <c r="F86" s="12" t="n">
        <v>1</v>
      </c>
      <c r="G86" s="12" t="n">
        <v>222</v>
      </c>
    </row>
    <row r="87" customFormat="false" ht="15" hidden="false" customHeight="false" outlineLevel="0" collapsed="false">
      <c r="A87" s="11" t="str">
        <f aca="false">IF(D87&gt;0,VLOOKUP($D87,codes!$A$2:$B$26,2),"")</f>
        <v>hemlock</v>
      </c>
      <c r="D87" s="12" t="n">
        <v>10</v>
      </c>
      <c r="E87" s="12" t="n">
        <v>5</v>
      </c>
      <c r="F87" s="12" t="n">
        <v>3</v>
      </c>
      <c r="G87" s="12" t="n">
        <v>22</v>
      </c>
    </row>
    <row r="88" customFormat="false" ht="15" hidden="false" customHeight="false" outlineLevel="0" collapsed="false">
      <c r="A88" s="11" t="str">
        <f aca="false">IF(D88&gt;0,VLOOKUP($D88,codes!$A$2:$B$26,2),"")</f>
        <v>hemlock</v>
      </c>
      <c r="D88" s="12" t="n">
        <v>10</v>
      </c>
      <c r="E88" s="12" t="n">
        <v>11</v>
      </c>
      <c r="F88" s="12" t="n">
        <v>7</v>
      </c>
      <c r="G88" s="12" t="s">
        <v>135</v>
      </c>
      <c r="H88" s="0" t="n">
        <v>3</v>
      </c>
    </row>
    <row r="89" customFormat="false" ht="15" hidden="false" customHeight="false" outlineLevel="0" collapsed="false">
      <c r="A89" s="11" t="str">
        <f aca="false">IF(D89&gt;0,VLOOKUP($D89,codes!$A$2:$B$26,2),"")</f>
        <v>soft maple</v>
      </c>
      <c r="D89" s="12" t="n">
        <v>17</v>
      </c>
      <c r="E89" s="12" t="n">
        <v>15</v>
      </c>
      <c r="F89" s="12" t="n">
        <v>3</v>
      </c>
      <c r="G89" s="12" t="s">
        <v>135</v>
      </c>
    </row>
    <row r="90" customFormat="false" ht="15" hidden="false" customHeight="false" outlineLevel="0" collapsed="false">
      <c r="A90" s="11" t="str">
        <f aca="false">IF(D90&gt;0,VLOOKUP($D90,codes!$A$2:$B$26,2),"")</f>
        <v>hemlock</v>
      </c>
      <c r="D90" s="12" t="n">
        <v>10</v>
      </c>
      <c r="E90" s="12" t="n">
        <v>10</v>
      </c>
      <c r="F90" s="12" t="n">
        <v>4</v>
      </c>
      <c r="G90" s="12" t="n">
        <v>22</v>
      </c>
    </row>
    <row r="91" customFormat="false" ht="15" hidden="false" customHeight="false" outlineLevel="0" collapsed="false">
      <c r="A91" s="11" t="str">
        <f aca="false">IF(D91&gt;0,VLOOKUP($D91,codes!$A$2:$B$26,2),"")</f>
        <v>soft maple</v>
      </c>
      <c r="D91" s="12" t="n">
        <v>17</v>
      </c>
      <c r="E91" s="12" t="n">
        <v>10</v>
      </c>
      <c r="F91" s="12" t="n">
        <v>3</v>
      </c>
      <c r="G91" s="12" t="s">
        <v>129</v>
      </c>
      <c r="H91" s="0" t="n">
        <v>3</v>
      </c>
    </row>
    <row r="92" customFormat="false" ht="15" hidden="false" customHeight="false" outlineLevel="0" collapsed="false">
      <c r="A92" s="11" t="str">
        <f aca="false">IF(D92&gt;0,VLOOKUP($D92,codes!$A$2:$B$26,2),"")</f>
        <v>soft maple</v>
      </c>
      <c r="D92" s="12" t="n">
        <v>17</v>
      </c>
      <c r="E92" s="12" t="n">
        <v>11</v>
      </c>
      <c r="F92" s="12" t="n">
        <v>2</v>
      </c>
      <c r="G92" s="12" t="s">
        <v>146</v>
      </c>
    </row>
    <row r="93" customFormat="false" ht="15" hidden="false" customHeight="false" outlineLevel="0" collapsed="false">
      <c r="A93" s="11" t="str">
        <f aca="false">IF(D93&gt;0,VLOOKUP($D93,codes!$A$2:$B$26,2),"")</f>
        <v>soft maple</v>
      </c>
      <c r="D93" s="12" t="n">
        <v>17</v>
      </c>
      <c r="E93" s="12" t="n">
        <v>12</v>
      </c>
      <c r="F93" s="12" t="n">
        <v>4</v>
      </c>
      <c r="G93" s="12" t="s">
        <v>135</v>
      </c>
    </row>
    <row r="94" customFormat="false" ht="15" hidden="false" customHeight="false" outlineLevel="0" collapsed="false">
      <c r="A94" s="11" t="str">
        <f aca="false">IF(D94&gt;0,VLOOKUP($D94,codes!$A$2:$B$26,2),"")</f>
        <v>hemlock</v>
      </c>
      <c r="D94" s="12" t="n">
        <v>10</v>
      </c>
      <c r="E94" s="12" t="n">
        <v>14</v>
      </c>
      <c r="F94" s="12" t="n">
        <v>5</v>
      </c>
      <c r="G94" s="12" t="n">
        <v>22</v>
      </c>
    </row>
    <row r="95" customFormat="false" ht="15" hidden="false" customHeight="false" outlineLevel="0" collapsed="false">
      <c r="A95" s="11" t="str">
        <f aca="false">IF(D95&gt;0,VLOOKUP($D95,codes!$A$2:$B$26,2),"")</f>
        <v>hemlock</v>
      </c>
      <c r="D95" s="12" t="n">
        <v>10</v>
      </c>
      <c r="E95" s="12" t="n">
        <v>13</v>
      </c>
      <c r="F95" s="12" t="n">
        <v>4</v>
      </c>
      <c r="G95" s="12" t="n">
        <v>22</v>
      </c>
    </row>
    <row r="96" customFormat="false" ht="15" hidden="false" customHeight="false" outlineLevel="0" collapsed="false">
      <c r="A96" s="11" t="str">
        <f aca="false">IF(D96&gt;0,VLOOKUP($D96,codes!$A$2:$B$26,2),"")</f>
        <v>hemlock</v>
      </c>
      <c r="D96" s="12" t="n">
        <v>10</v>
      </c>
      <c r="E96" s="12" t="n">
        <v>8</v>
      </c>
      <c r="F96" s="12" t="n">
        <v>2</v>
      </c>
      <c r="G96" s="12" t="s">
        <v>147</v>
      </c>
    </row>
    <row r="97" customFormat="false" ht="15" hidden="false" customHeight="false" outlineLevel="0" collapsed="false">
      <c r="A97" s="11" t="str">
        <f aca="false">IF(D97&gt;0,VLOOKUP($D97,codes!$A$2:$B$26,2),"")</f>
        <v>hemlock</v>
      </c>
      <c r="D97" s="12" t="n">
        <v>10</v>
      </c>
      <c r="E97" s="12" t="n">
        <v>9</v>
      </c>
      <c r="F97" s="12" t="n">
        <v>3</v>
      </c>
      <c r="G97" s="12" t="n">
        <v>22</v>
      </c>
    </row>
    <row r="98" customFormat="false" ht="15" hidden="false" customHeight="false" outlineLevel="0" collapsed="false">
      <c r="A98" s="11" t="str">
        <f aca="false">IF(D98&gt;0,VLOOKUP($D98,codes!$A$2:$B$26,2),"")</f>
        <v>hemlock</v>
      </c>
      <c r="D98" s="12" t="n">
        <v>10</v>
      </c>
      <c r="E98" s="12" t="n">
        <v>8</v>
      </c>
      <c r="F98" s="12" t="n">
        <v>5</v>
      </c>
      <c r="G98" s="12" t="n">
        <v>22</v>
      </c>
    </row>
    <row r="99" customFormat="false" ht="15" hidden="false" customHeight="false" outlineLevel="0" collapsed="false">
      <c r="A99" s="11" t="str">
        <f aca="false">IF(D99&gt;0,VLOOKUP($D99,codes!$A$2:$B$26,2),"")</f>
        <v>fir</v>
      </c>
      <c r="D99" s="12" t="n">
        <v>3</v>
      </c>
      <c r="E99" s="12" t="n">
        <v>11</v>
      </c>
      <c r="F99" s="12" t="n">
        <v>3</v>
      </c>
      <c r="G99" s="12" t="n">
        <v>22</v>
      </c>
    </row>
    <row r="100" customFormat="false" ht="15" hidden="false" customHeight="false" outlineLevel="0" collapsed="false">
      <c r="A100" s="11" t="str">
        <f aca="false">IF(D100&gt;0,VLOOKUP($D100,codes!$A$2:$B$26,2),"")</f>
        <v>fir</v>
      </c>
      <c r="B100" s="12" t="n">
        <v>2</v>
      </c>
      <c r="C100" s="12" t="n">
        <v>810</v>
      </c>
      <c r="D100" s="12" t="n">
        <v>3</v>
      </c>
      <c r="E100" s="12" t="n">
        <v>3</v>
      </c>
      <c r="F100" s="12" t="n">
        <v>8</v>
      </c>
      <c r="G100" s="12" t="n">
        <v>22</v>
      </c>
    </row>
    <row r="101" customFormat="false" ht="15" hidden="false" customHeight="false" outlineLevel="0" collapsed="false">
      <c r="A101" s="11" t="str">
        <f aca="false">IF(D101&gt;0,VLOOKUP($D101,codes!$A$2:$B$26,2),"")</f>
        <v>soft maple</v>
      </c>
      <c r="D101" s="12" t="n">
        <v>17</v>
      </c>
      <c r="E101" s="12" t="n">
        <v>8</v>
      </c>
      <c r="F101" s="12" t="n">
        <v>3</v>
      </c>
      <c r="G101" s="12" t="s">
        <v>148</v>
      </c>
      <c r="H101" s="0" t="n">
        <v>3</v>
      </c>
    </row>
    <row r="102" customFormat="false" ht="15" hidden="false" customHeight="false" outlineLevel="0" collapsed="false">
      <c r="A102" s="11" t="str">
        <f aca="false">IF(D102&gt;0,VLOOKUP($D102,codes!$A$2:$B$26,2),"")</f>
        <v>soft maple</v>
      </c>
      <c r="D102" s="12" t="n">
        <v>17</v>
      </c>
      <c r="E102" s="12" t="n">
        <v>10</v>
      </c>
      <c r="F102" s="12" t="n">
        <v>2</v>
      </c>
      <c r="G102" s="12" t="s">
        <v>149</v>
      </c>
    </row>
    <row r="103" customFormat="false" ht="15" hidden="false" customHeight="false" outlineLevel="0" collapsed="false">
      <c r="A103" s="11" t="str">
        <f aca="false">IF(D103&gt;0,VLOOKUP($D103,codes!$A$2:$B$26,2),"")</f>
        <v>soft maple</v>
      </c>
      <c r="D103" s="12" t="n">
        <v>17</v>
      </c>
      <c r="E103" s="12" t="n">
        <v>9</v>
      </c>
      <c r="F103" s="12" t="n">
        <v>4</v>
      </c>
      <c r="G103" s="12" t="s">
        <v>150</v>
      </c>
    </row>
    <row r="104" customFormat="false" ht="15" hidden="false" customHeight="false" outlineLevel="0" collapsed="false">
      <c r="A104" s="11" t="str">
        <f aca="false">IF(D104&gt;0,VLOOKUP($D104,codes!$A$2:$B$26,2),"")</f>
        <v>spruce</v>
      </c>
      <c r="D104" s="12" t="n">
        <v>18</v>
      </c>
      <c r="E104" s="12" t="n">
        <v>8</v>
      </c>
      <c r="F104" s="12" t="n">
        <v>4</v>
      </c>
      <c r="G104" s="12" t="n">
        <v>22</v>
      </c>
    </row>
    <row r="105" customFormat="false" ht="15" hidden="false" customHeight="false" outlineLevel="0" collapsed="false">
      <c r="A105" s="11" t="str">
        <f aca="false">IF(D105&gt;0,VLOOKUP($D105,codes!$A$2:$B$26,2),"")</f>
        <v>soft maple</v>
      </c>
      <c r="D105" s="12" t="n">
        <v>17</v>
      </c>
      <c r="E105" s="12" t="n">
        <v>12</v>
      </c>
      <c r="F105" s="12" t="n">
        <v>3</v>
      </c>
      <c r="G105" s="12" t="s">
        <v>151</v>
      </c>
      <c r="H105" s="0" t="n">
        <v>3</v>
      </c>
    </row>
    <row r="106" customFormat="false" ht="15" hidden="false" customHeight="false" outlineLevel="0" collapsed="false">
      <c r="A106" s="11" t="str">
        <f aca="false">IF(D106&gt;0,VLOOKUP($D106,codes!$A$2:$B$26,2),"")</f>
        <v>soft maple</v>
      </c>
      <c r="D106" s="12" t="n">
        <v>17</v>
      </c>
      <c r="E106" s="12" t="n">
        <v>13</v>
      </c>
      <c r="F106" s="12" t="n">
        <v>3</v>
      </c>
      <c r="G106" s="12" t="s">
        <v>139</v>
      </c>
    </row>
    <row r="107" customFormat="false" ht="15" hidden="false" customHeight="false" outlineLevel="0" collapsed="false">
      <c r="A107" s="11" t="str">
        <f aca="false">IF(D107&gt;0,VLOOKUP($D107,codes!$A$2:$B$26,2),"")</f>
        <v>white pine</v>
      </c>
      <c r="D107" s="12" t="n">
        <v>22</v>
      </c>
      <c r="E107" s="12" t="n">
        <v>20</v>
      </c>
      <c r="F107" s="12" t="n">
        <v>4</v>
      </c>
      <c r="G107" s="12" t="n">
        <v>1111122</v>
      </c>
      <c r="H107" s="0" t="n">
        <v>1</v>
      </c>
    </row>
    <row r="108" customFormat="false" ht="15" hidden="false" customHeight="false" outlineLevel="0" collapsed="false">
      <c r="A108" s="11" t="str">
        <f aca="false">IF(D108&gt;0,VLOOKUP($D108,codes!$A$2:$B$26,2),"")</f>
        <v>soft maple</v>
      </c>
      <c r="D108" s="12" t="n">
        <v>17</v>
      </c>
      <c r="E108" s="12" t="n">
        <v>13</v>
      </c>
      <c r="F108" s="12" t="n">
        <v>4</v>
      </c>
      <c r="G108" s="12" t="s">
        <v>128</v>
      </c>
      <c r="H108" s="0" t="n">
        <v>3</v>
      </c>
    </row>
    <row r="109" customFormat="false" ht="15" hidden="false" customHeight="false" outlineLevel="0" collapsed="false">
      <c r="A109" s="11" t="str">
        <f aca="false">IF(D109&gt;0,VLOOKUP($D109,codes!$A$2:$B$26,2),"")</f>
        <v>soft maple</v>
      </c>
      <c r="D109" s="12" t="n">
        <v>17</v>
      </c>
      <c r="E109" s="12" t="n">
        <v>15</v>
      </c>
      <c r="F109" s="12" t="n">
        <v>5</v>
      </c>
      <c r="G109" s="12" t="s">
        <v>150</v>
      </c>
    </row>
    <row r="110" customFormat="false" ht="15" hidden="false" customHeight="false" outlineLevel="0" collapsed="false">
      <c r="A110" s="11" t="str">
        <f aca="false">IF(D110&gt;0,VLOOKUP($D110,codes!$A$2:$B$26,2),"")</f>
        <v>soft maple</v>
      </c>
      <c r="D110" s="12" t="n">
        <v>17</v>
      </c>
      <c r="E110" s="12" t="n">
        <v>10</v>
      </c>
      <c r="F110" s="12" t="n">
        <v>3</v>
      </c>
      <c r="G110" s="12" t="s">
        <v>129</v>
      </c>
      <c r="H110" s="0" t="n">
        <v>3</v>
      </c>
    </row>
    <row r="111" customFormat="false" ht="15" hidden="false" customHeight="false" outlineLevel="0" collapsed="false">
      <c r="A111" s="11" t="str">
        <f aca="false">IF(D111&gt;0,VLOOKUP($D111,codes!$A$2:$B$26,2),"")</f>
        <v>soft maple</v>
      </c>
      <c r="D111" s="12" t="n">
        <v>17</v>
      </c>
      <c r="E111" s="12" t="n">
        <v>12</v>
      </c>
      <c r="F111" s="12" t="n">
        <v>4</v>
      </c>
      <c r="G111" s="12" t="s">
        <v>137</v>
      </c>
      <c r="H111" s="0" t="n">
        <v>3</v>
      </c>
    </row>
    <row r="112" customFormat="false" ht="15" hidden="false" customHeight="false" outlineLevel="0" collapsed="false">
      <c r="A112" s="11" t="str">
        <f aca="false">IF(D112&gt;0,VLOOKUP($D112,codes!$A$2:$B$26,2),"")</f>
        <v>spruce</v>
      </c>
      <c r="D112" s="12" t="n">
        <v>18</v>
      </c>
      <c r="E112" s="12" t="n">
        <v>15</v>
      </c>
      <c r="F112" s="12" t="n">
        <v>4</v>
      </c>
      <c r="G112" s="12" t="n">
        <v>222</v>
      </c>
    </row>
    <row r="113" customFormat="false" ht="15" hidden="false" customHeight="false" outlineLevel="0" collapsed="false">
      <c r="A113" s="11" t="str">
        <f aca="false">IF(D113&gt;0,VLOOKUP($D113,codes!$A$2:$B$26,2),"")</f>
        <v>soft maple</v>
      </c>
      <c r="D113" s="12" t="n">
        <v>17</v>
      </c>
      <c r="E113" s="12" t="n">
        <v>7</v>
      </c>
      <c r="F113" s="12" t="n">
        <v>0</v>
      </c>
      <c r="G113" s="12" t="s">
        <v>128</v>
      </c>
      <c r="H113" s="0" t="n">
        <v>5</v>
      </c>
    </row>
    <row r="114" customFormat="false" ht="15" hidden="false" customHeight="false" outlineLevel="0" collapsed="false">
      <c r="A114" s="11" t="str">
        <f aca="false">IF(D114&gt;0,VLOOKUP($D114,codes!$A$2:$B$26,2),"")</f>
        <v>soft maple</v>
      </c>
      <c r="D114" s="12" t="n">
        <v>17</v>
      </c>
      <c r="E114" s="12" t="n">
        <v>8</v>
      </c>
      <c r="F114" s="12" t="n">
        <v>0</v>
      </c>
      <c r="G114" s="12" t="s">
        <v>128</v>
      </c>
      <c r="H114" s="0" t="n">
        <v>5</v>
      </c>
    </row>
    <row r="115" customFormat="false" ht="15" hidden="false" customHeight="false" outlineLevel="0" collapsed="false">
      <c r="A115" s="11" t="str">
        <f aca="false">IF(D115&gt;0,VLOOKUP($D115,codes!$A$2:$B$26,2),"")</f>
        <v>soft maple</v>
      </c>
      <c r="D115" s="12" t="n">
        <v>17</v>
      </c>
      <c r="E115" s="12" t="n">
        <v>11</v>
      </c>
      <c r="F115" s="12" t="n">
        <v>2</v>
      </c>
      <c r="G115" s="12" t="s">
        <v>148</v>
      </c>
    </row>
    <row r="116" customFormat="false" ht="15" hidden="false" customHeight="false" outlineLevel="0" collapsed="false">
      <c r="A116" s="11" t="str">
        <f aca="false">IF(D116&gt;0,VLOOKUP($D116,codes!$A$2:$B$26,2),"")</f>
        <v>spruce</v>
      </c>
      <c r="D116" s="12" t="n">
        <v>18</v>
      </c>
      <c r="E116" s="12" t="n">
        <v>10</v>
      </c>
      <c r="F116" s="12" t="n">
        <v>2</v>
      </c>
      <c r="G116" s="12" t="n">
        <v>22</v>
      </c>
      <c r="H116" s="0" t="n">
        <v>1</v>
      </c>
    </row>
    <row r="117" customFormat="false" ht="15" hidden="false" customHeight="false" outlineLevel="0" collapsed="false">
      <c r="A117" s="11" t="str">
        <f aca="false">IF(D117&gt;0,VLOOKUP($D117,codes!$A$2:$B$26,2),"")</f>
        <v>spruce</v>
      </c>
      <c r="D117" s="12" t="n">
        <v>18</v>
      </c>
      <c r="E117" s="12" t="n">
        <v>4</v>
      </c>
      <c r="F117" s="12" t="n">
        <v>7</v>
      </c>
      <c r="G117" s="12" t="n">
        <v>22</v>
      </c>
    </row>
    <row r="118" customFormat="false" ht="15" hidden="false" customHeight="false" outlineLevel="0" collapsed="false">
      <c r="A118" s="11" t="str">
        <f aca="false">IF(D118&gt;0,VLOOKUP($D118,codes!$A$2:$B$26,2),"")</f>
        <v>spruce</v>
      </c>
      <c r="D118" s="12" t="n">
        <v>18</v>
      </c>
      <c r="E118" s="12" t="n">
        <v>4</v>
      </c>
      <c r="F118" s="12" t="n">
        <v>5</v>
      </c>
      <c r="G118" s="12" t="s">
        <v>123</v>
      </c>
    </row>
    <row r="119" customFormat="false" ht="15" hidden="false" customHeight="false" outlineLevel="0" collapsed="false">
      <c r="A119" s="11" t="str">
        <f aca="false">IF(D119&gt;0,VLOOKUP($D119,codes!$A$2:$B$26,2),"")</f>
        <v>spruce</v>
      </c>
      <c r="D119" s="12" t="n">
        <v>18</v>
      </c>
      <c r="E119" s="12" t="n">
        <v>21</v>
      </c>
      <c r="F119" s="12" t="n">
        <v>3</v>
      </c>
      <c r="G119" s="12" t="n">
        <v>333322</v>
      </c>
    </row>
    <row r="120" customFormat="false" ht="15" hidden="false" customHeight="false" outlineLevel="0" collapsed="false">
      <c r="A120" s="11" t="str">
        <f aca="false">IF(D120&gt;0,VLOOKUP($D120,codes!$A$2:$B$26,2),"")</f>
        <v>beech</v>
      </c>
      <c r="B120" s="12" t="n">
        <v>1</v>
      </c>
      <c r="C120" s="12" t="n">
        <v>1210</v>
      </c>
      <c r="D120" s="12" t="n">
        <v>5</v>
      </c>
      <c r="E120" s="12" t="n">
        <v>10</v>
      </c>
      <c r="F120" s="12" t="n">
        <v>3</v>
      </c>
      <c r="G120" s="12" t="s">
        <v>128</v>
      </c>
    </row>
    <row r="121" customFormat="false" ht="15" hidden="false" customHeight="false" outlineLevel="0" collapsed="false">
      <c r="A121" s="11" t="str">
        <f aca="false">IF(D121&gt;0,VLOOKUP($D121,codes!$A$2:$B$26,2),"")</f>
        <v>beech</v>
      </c>
      <c r="D121" s="12" t="n">
        <v>5</v>
      </c>
      <c r="E121" s="12" t="n">
        <v>8</v>
      </c>
      <c r="F121" s="12" t="n">
        <v>5</v>
      </c>
      <c r="G121" s="12" t="s">
        <v>128</v>
      </c>
    </row>
    <row r="122" customFormat="false" ht="15" hidden="false" customHeight="false" outlineLevel="0" collapsed="false">
      <c r="A122" s="11" t="str">
        <f aca="false">IF(D122&gt;0,VLOOKUP($D122,codes!$A$2:$B$26,2),"")</f>
        <v>beech</v>
      </c>
      <c r="D122" s="12" t="n">
        <v>5</v>
      </c>
      <c r="E122" s="12" t="n">
        <v>10</v>
      </c>
      <c r="F122" s="12" t="n">
        <v>4</v>
      </c>
      <c r="G122" s="12" t="s">
        <v>128</v>
      </c>
    </row>
    <row r="123" customFormat="false" ht="15" hidden="false" customHeight="false" outlineLevel="0" collapsed="false">
      <c r="A123" s="11" t="str">
        <f aca="false">IF(D123&gt;0,VLOOKUP($D123,codes!$A$2:$B$26,2),"")</f>
        <v>beech</v>
      </c>
      <c r="D123" s="12" t="n">
        <v>5</v>
      </c>
      <c r="E123" s="12" t="n">
        <v>2</v>
      </c>
      <c r="F123" s="12" t="n">
        <v>7</v>
      </c>
      <c r="G123" s="12" t="n">
        <v>2</v>
      </c>
    </row>
    <row r="124" customFormat="false" ht="15" hidden="false" customHeight="false" outlineLevel="0" collapsed="false">
      <c r="A124" s="11" t="str">
        <f aca="false">IF(D124&gt;0,VLOOKUP($D124,codes!$A$2:$B$26,2),"")</f>
        <v>yellow birch</v>
      </c>
      <c r="D124" s="12" t="n">
        <v>23</v>
      </c>
      <c r="E124" s="12" t="n">
        <v>12</v>
      </c>
      <c r="F124" s="12" t="n">
        <v>5</v>
      </c>
      <c r="G124" s="12" t="s">
        <v>152</v>
      </c>
    </row>
    <row r="125" customFormat="false" ht="15" hidden="false" customHeight="false" outlineLevel="0" collapsed="false">
      <c r="A125" s="11" t="str">
        <f aca="false">IF(D125&gt;0,VLOOKUP($D125,codes!$A$2:$B$26,2),"")</f>
        <v>hard maple</v>
      </c>
      <c r="D125" s="12" t="n">
        <v>9</v>
      </c>
      <c r="E125" s="12" t="n">
        <v>21</v>
      </c>
      <c r="F125" s="12" t="n">
        <v>0</v>
      </c>
      <c r="G125" s="12" t="s">
        <v>128</v>
      </c>
      <c r="H125" s="0" t="n">
        <v>5</v>
      </c>
    </row>
    <row r="126" customFormat="false" ht="15" hidden="false" customHeight="false" outlineLevel="0" collapsed="false">
      <c r="A126" s="11" t="str">
        <f aca="false">IF(D126&gt;0,VLOOKUP($D126,codes!$A$2:$B$26,2),"")</f>
        <v>beech</v>
      </c>
      <c r="D126" s="12" t="n">
        <v>5</v>
      </c>
      <c r="E126" s="12" t="n">
        <v>7</v>
      </c>
      <c r="F126" s="12" t="n">
        <v>5</v>
      </c>
      <c r="G126" s="12" t="s">
        <v>128</v>
      </c>
    </row>
    <row r="127" customFormat="false" ht="15" hidden="false" customHeight="false" outlineLevel="0" collapsed="false">
      <c r="A127" s="11" t="str">
        <f aca="false">IF(D127&gt;0,VLOOKUP($D127,codes!$A$2:$B$26,2),"")</f>
        <v>hard maple</v>
      </c>
      <c r="D127" s="12" t="n">
        <v>9</v>
      </c>
      <c r="E127" s="12" t="n">
        <v>8</v>
      </c>
      <c r="F127" s="12" t="n">
        <v>4</v>
      </c>
      <c r="G127" s="12" t="s">
        <v>153</v>
      </c>
    </row>
    <row r="128" customFormat="false" ht="15" hidden="false" customHeight="false" outlineLevel="0" collapsed="false">
      <c r="A128" s="11" t="str">
        <f aca="false">IF(D128&gt;0,VLOOKUP($D128,codes!$A$2:$B$26,2),"")</f>
        <v>ash</v>
      </c>
      <c r="D128" s="12" t="n">
        <v>1</v>
      </c>
      <c r="E128" s="12" t="n">
        <v>5</v>
      </c>
      <c r="F128" s="12" t="n">
        <v>0</v>
      </c>
      <c r="G128" s="12" t="s">
        <v>128</v>
      </c>
      <c r="H128" s="0" t="n">
        <v>5</v>
      </c>
    </row>
    <row r="129" customFormat="false" ht="15" hidden="false" customHeight="false" outlineLevel="0" collapsed="false">
      <c r="A129" s="11" t="str">
        <f aca="false">IF(D129&gt;0,VLOOKUP($D129,codes!$A$2:$B$26,2),"")</f>
        <v>beech</v>
      </c>
      <c r="D129" s="12" t="n">
        <v>5</v>
      </c>
      <c r="E129" s="12" t="n">
        <v>12</v>
      </c>
      <c r="F129" s="12" t="n">
        <v>5</v>
      </c>
      <c r="G129" s="12" t="s">
        <v>128</v>
      </c>
    </row>
    <row r="130" customFormat="false" ht="15" hidden="false" customHeight="false" outlineLevel="0" collapsed="false">
      <c r="A130" s="11" t="str">
        <f aca="false">IF(D130&gt;0,VLOOKUP($D130,codes!$A$2:$B$26,2),"")</f>
        <v>hard maple</v>
      </c>
      <c r="D130" s="12" t="n">
        <v>9</v>
      </c>
      <c r="E130" s="12" t="n">
        <v>9</v>
      </c>
      <c r="F130" s="12" t="n">
        <v>4</v>
      </c>
      <c r="G130" s="12" t="s">
        <v>154</v>
      </c>
    </row>
    <row r="131" customFormat="false" ht="15" hidden="false" customHeight="false" outlineLevel="0" collapsed="false">
      <c r="A131" s="11" t="str">
        <f aca="false">IF(D131&gt;0,VLOOKUP($D131,codes!$A$2:$B$26,2),"")</f>
        <v>hard maple</v>
      </c>
      <c r="D131" s="12" t="n">
        <v>9</v>
      </c>
      <c r="E131" s="12" t="n">
        <v>16</v>
      </c>
      <c r="F131" s="12" t="n">
        <v>3</v>
      </c>
      <c r="G131" s="12" t="s">
        <v>144</v>
      </c>
    </row>
    <row r="132" customFormat="false" ht="15" hidden="false" customHeight="false" outlineLevel="0" collapsed="false">
      <c r="A132" s="11" t="str">
        <f aca="false">IF(D132&gt;0,VLOOKUP($D132,codes!$A$2:$B$26,2),"")</f>
        <v>hard maple</v>
      </c>
      <c r="D132" s="12" t="n">
        <v>9</v>
      </c>
      <c r="E132" s="12" t="n">
        <v>16</v>
      </c>
      <c r="F132" s="12" t="n">
        <v>1</v>
      </c>
      <c r="G132" s="12" t="s">
        <v>155</v>
      </c>
      <c r="H132" s="0" t="n">
        <v>4</v>
      </c>
    </row>
    <row r="133" customFormat="false" ht="15" hidden="false" customHeight="false" outlineLevel="0" collapsed="false">
      <c r="A133" s="11" t="str">
        <f aca="false">IF(D133&gt;0,VLOOKUP($D133,codes!$A$2:$B$26,2),"")</f>
        <v>ash</v>
      </c>
      <c r="D133" s="12" t="n">
        <v>1</v>
      </c>
      <c r="E133" s="12" t="n">
        <v>15</v>
      </c>
      <c r="F133" s="12" t="n">
        <v>4</v>
      </c>
      <c r="G133" s="12" t="s">
        <v>156</v>
      </c>
    </row>
    <row r="134" customFormat="false" ht="15" hidden="false" customHeight="false" outlineLevel="0" collapsed="false">
      <c r="A134" s="11" t="str">
        <f aca="false">IF(D134&gt;0,VLOOKUP($D134,codes!$A$2:$B$26,2),"")</f>
        <v>ash</v>
      </c>
      <c r="C134" s="12" t="n">
        <v>1209</v>
      </c>
      <c r="D134" s="12" t="n">
        <v>1</v>
      </c>
      <c r="E134" s="12" t="n">
        <v>9</v>
      </c>
      <c r="F134" s="12" t="n">
        <v>2</v>
      </c>
      <c r="G134" s="12" t="s">
        <v>143</v>
      </c>
    </row>
    <row r="135" customFormat="false" ht="15" hidden="false" customHeight="false" outlineLevel="0" collapsed="false">
      <c r="A135" s="11" t="str">
        <f aca="false">IF(D135&gt;0,VLOOKUP($D135,codes!$A$2:$B$26,2),"")</f>
        <v>black cherry</v>
      </c>
      <c r="D135" s="12" t="n">
        <v>6</v>
      </c>
      <c r="E135" s="12" t="n">
        <v>1</v>
      </c>
      <c r="F135" s="12" t="n">
        <v>4</v>
      </c>
      <c r="G135" s="12" t="n">
        <v>22</v>
      </c>
    </row>
    <row r="136" customFormat="false" ht="15" hidden="false" customHeight="false" outlineLevel="0" collapsed="false">
      <c r="A136" s="11" t="str">
        <f aca="false">IF(D136&gt;0,VLOOKUP($D136,codes!$A$2:$B$26,2),"")</f>
        <v>beech</v>
      </c>
      <c r="D136" s="12" t="n">
        <v>5</v>
      </c>
      <c r="E136" s="12" t="n">
        <v>10</v>
      </c>
      <c r="F136" s="12" t="n">
        <v>7</v>
      </c>
      <c r="G136" s="12" t="s">
        <v>128</v>
      </c>
    </row>
    <row r="137" customFormat="false" ht="15" hidden="false" customHeight="false" outlineLevel="0" collapsed="false">
      <c r="A137" s="11" t="str">
        <f aca="false">IF(D137&gt;0,VLOOKUP($D137,codes!$A$2:$B$26,2),"")</f>
        <v>ash</v>
      </c>
      <c r="D137" s="12" t="n">
        <v>1</v>
      </c>
      <c r="E137" s="12" t="n">
        <v>13</v>
      </c>
      <c r="F137" s="12" t="n">
        <v>2</v>
      </c>
      <c r="G137" s="12" t="s">
        <v>146</v>
      </c>
    </row>
    <row r="138" customFormat="false" ht="15" hidden="false" customHeight="false" outlineLevel="0" collapsed="false">
      <c r="A138" s="11" t="str">
        <f aca="false">IF(D138&gt;0,VLOOKUP($D138,codes!$A$2:$B$26,2),"")</f>
        <v>ash</v>
      </c>
      <c r="D138" s="12" t="n">
        <v>1</v>
      </c>
      <c r="E138" s="12" t="n">
        <v>15</v>
      </c>
      <c r="F138" s="12" t="n">
        <v>4</v>
      </c>
      <c r="G138" s="12" t="s">
        <v>157</v>
      </c>
    </row>
    <row r="139" customFormat="false" ht="15" hidden="false" customHeight="false" outlineLevel="0" collapsed="false">
      <c r="A139" s="11" t="str">
        <f aca="false">IF(D139&gt;0,VLOOKUP($D139,codes!$A$2:$B$26,2),"")</f>
        <v>ash</v>
      </c>
      <c r="D139" s="12" t="n">
        <v>1</v>
      </c>
      <c r="E139" s="12" t="n">
        <v>14</v>
      </c>
      <c r="F139" s="12" t="n">
        <v>3</v>
      </c>
      <c r="G139" s="12" t="s">
        <v>134</v>
      </c>
    </row>
    <row r="140" customFormat="false" ht="15" hidden="false" customHeight="false" outlineLevel="0" collapsed="false">
      <c r="A140" s="11" t="str">
        <f aca="false">IF(D140&gt;0,VLOOKUP($D140,codes!$A$2:$B$26,2),"")</f>
        <v>ash</v>
      </c>
      <c r="D140" s="12" t="n">
        <v>1</v>
      </c>
      <c r="E140" s="12" t="n">
        <v>10</v>
      </c>
      <c r="F140" s="12" t="n">
        <v>3</v>
      </c>
      <c r="G140" s="12" t="s">
        <v>158</v>
      </c>
    </row>
    <row r="141" customFormat="false" ht="15" hidden="false" customHeight="false" outlineLevel="0" collapsed="false">
      <c r="A141" s="11" t="str">
        <f aca="false">IF(D141&gt;0,VLOOKUP($D141,codes!$A$2:$B$26,2),"")</f>
        <v>ash</v>
      </c>
      <c r="D141" s="12" t="n">
        <v>1</v>
      </c>
      <c r="E141" s="12" t="n">
        <v>15</v>
      </c>
      <c r="F141" s="12" t="n">
        <v>3</v>
      </c>
      <c r="G141" s="12" t="s">
        <v>143</v>
      </c>
    </row>
    <row r="142" customFormat="false" ht="15" hidden="false" customHeight="false" outlineLevel="0" collapsed="false">
      <c r="A142" s="11" t="str">
        <f aca="false">IF(D142&gt;0,VLOOKUP($D142,codes!$A$2:$B$26,2),"")</f>
        <v>ash</v>
      </c>
      <c r="D142" s="12" t="n">
        <v>1</v>
      </c>
      <c r="E142" s="12" t="n">
        <v>11</v>
      </c>
      <c r="F142" s="12" t="n">
        <v>3</v>
      </c>
      <c r="G142" s="12" t="s">
        <v>146</v>
      </c>
    </row>
    <row r="143" customFormat="false" ht="15" hidden="false" customHeight="false" outlineLevel="0" collapsed="false">
      <c r="A143" s="11" t="str">
        <f aca="false">IF(D143&gt;0,VLOOKUP($D143,codes!$A$2:$B$26,2),"")</f>
        <v>ash</v>
      </c>
      <c r="D143" s="12" t="n">
        <v>1</v>
      </c>
      <c r="E143" s="12" t="n">
        <v>13</v>
      </c>
      <c r="F143" s="12" t="n">
        <v>3</v>
      </c>
      <c r="G143" s="12" t="s">
        <v>159</v>
      </c>
    </row>
    <row r="144" customFormat="false" ht="15" hidden="false" customHeight="false" outlineLevel="0" collapsed="false">
      <c r="A144" s="11" t="str">
        <f aca="false">IF(D144&gt;0,VLOOKUP($D144,codes!$A$2:$B$26,2),"")</f>
        <v>hard maple</v>
      </c>
      <c r="D144" s="12" t="n">
        <v>9</v>
      </c>
      <c r="E144" s="12" t="n">
        <v>9</v>
      </c>
      <c r="F144" s="12" t="n">
        <v>4</v>
      </c>
      <c r="G144" s="12" t="n">
        <v>522</v>
      </c>
    </row>
    <row r="145" customFormat="false" ht="15" hidden="false" customHeight="false" outlineLevel="0" collapsed="false">
      <c r="A145" s="11" t="str">
        <f aca="false">IF(D145&gt;0,VLOOKUP($D145,codes!$A$2:$B$26,2),"")</f>
        <v>beech</v>
      </c>
      <c r="D145" s="12" t="n">
        <v>5</v>
      </c>
      <c r="E145" s="12" t="n">
        <v>3</v>
      </c>
      <c r="F145" s="12" t="n">
        <v>6</v>
      </c>
      <c r="G145" s="12" t="s">
        <v>128</v>
      </c>
    </row>
    <row r="146" customFormat="false" ht="15" hidden="false" customHeight="false" outlineLevel="0" collapsed="false">
      <c r="A146" s="11" t="str">
        <f aca="false">IF(D146&gt;0,VLOOKUP($D146,codes!$A$2:$B$26,2),"")</f>
        <v>beech</v>
      </c>
      <c r="D146" s="12" t="n">
        <v>5</v>
      </c>
      <c r="E146" s="12" t="n">
        <v>11</v>
      </c>
      <c r="F146" s="12" t="n">
        <v>2</v>
      </c>
      <c r="G146" s="12" t="s">
        <v>128</v>
      </c>
      <c r="H146" s="0" t="n">
        <v>4</v>
      </c>
    </row>
    <row r="147" customFormat="false" ht="15" hidden="false" customHeight="false" outlineLevel="0" collapsed="false">
      <c r="A147" s="11" t="str">
        <f aca="false">IF(D147&gt;0,VLOOKUP($D147,codes!$A$2:$B$26,2),"")</f>
        <v>hard maple</v>
      </c>
      <c r="D147" s="12" t="n">
        <v>9</v>
      </c>
      <c r="E147" s="12" t="n">
        <v>11</v>
      </c>
      <c r="F147" s="12" t="n">
        <v>3</v>
      </c>
      <c r="G147" s="12" t="s">
        <v>145</v>
      </c>
    </row>
    <row r="148" customFormat="false" ht="15" hidden="false" customHeight="false" outlineLevel="0" collapsed="false">
      <c r="A148" s="11" t="str">
        <f aca="false">IF(D148&gt;0,VLOOKUP($D148,codes!$A$2:$B$26,2),"")</f>
        <v>black cherry</v>
      </c>
      <c r="D148" s="12" t="n">
        <v>6</v>
      </c>
      <c r="E148" s="12" t="n">
        <v>14</v>
      </c>
      <c r="F148" s="12" t="n">
        <v>2</v>
      </c>
      <c r="G148" s="12" t="s">
        <v>160</v>
      </c>
      <c r="H148" s="0" t="n">
        <v>3</v>
      </c>
    </row>
    <row r="149" customFormat="false" ht="15" hidden="false" customHeight="false" outlineLevel="0" collapsed="false">
      <c r="A149" s="11" t="str">
        <f aca="false">IF(D149&gt;0,VLOOKUP($D149,codes!$A$2:$B$26,2),"")</f>
        <v>ash</v>
      </c>
      <c r="D149" s="12" t="n">
        <v>1</v>
      </c>
      <c r="E149" s="12" t="n">
        <v>11</v>
      </c>
      <c r="F149" s="12" t="n">
        <v>2</v>
      </c>
      <c r="G149" s="12" t="s">
        <v>143</v>
      </c>
    </row>
    <row r="150" customFormat="false" ht="15" hidden="false" customHeight="false" outlineLevel="0" collapsed="false">
      <c r="A150" s="11" t="str">
        <f aca="false">IF(D150&gt;0,VLOOKUP($D150,codes!$A$2:$B$26,2),"")</f>
        <v>ash</v>
      </c>
      <c r="D150" s="12" t="n">
        <v>1</v>
      </c>
      <c r="E150" s="12" t="n">
        <v>13</v>
      </c>
      <c r="F150" s="12" t="n">
        <v>4</v>
      </c>
      <c r="G150" s="12" t="s">
        <v>147</v>
      </c>
    </row>
    <row r="151" customFormat="false" ht="15" hidden="false" customHeight="false" outlineLevel="0" collapsed="false">
      <c r="A151" s="11" t="str">
        <f aca="false">IF(D151&gt;0,VLOOKUP($D151,codes!$A$2:$B$26,2),"")</f>
        <v>hard maple</v>
      </c>
      <c r="D151" s="12" t="n">
        <v>9</v>
      </c>
      <c r="E151" s="12" t="n">
        <v>10</v>
      </c>
      <c r="F151" s="12" t="n">
        <v>4</v>
      </c>
      <c r="G151" s="12" t="s">
        <v>155</v>
      </c>
    </row>
    <row r="152" customFormat="false" ht="15" hidden="false" customHeight="false" outlineLevel="0" collapsed="false">
      <c r="A152" s="11" t="str">
        <f aca="false">IF(D152&gt;0,VLOOKUP($D152,codes!$A$2:$B$26,2),"")</f>
        <v>yellow birch</v>
      </c>
      <c r="D152" s="12" t="n">
        <v>23</v>
      </c>
      <c r="E152" s="12" t="n">
        <v>17</v>
      </c>
      <c r="F152" s="12" t="n">
        <v>6</v>
      </c>
      <c r="G152" s="12" t="s">
        <v>123</v>
      </c>
    </row>
    <row r="153" customFormat="false" ht="15" hidden="false" customHeight="false" outlineLevel="0" collapsed="false">
      <c r="A153" s="11" t="str">
        <f aca="false">IF(D153&gt;0,VLOOKUP($D153,codes!$A$2:$B$26,2),"")</f>
        <v>ash</v>
      </c>
      <c r="C153" s="12" t="n">
        <v>1006</v>
      </c>
      <c r="D153" s="12" t="n">
        <v>1</v>
      </c>
      <c r="E153" s="12" t="n">
        <v>8</v>
      </c>
      <c r="F153" s="12" t="n">
        <v>0</v>
      </c>
      <c r="G153" s="12" t="s">
        <v>128</v>
      </c>
      <c r="H153" s="0" t="n">
        <v>5</v>
      </c>
    </row>
    <row r="154" customFormat="false" ht="15" hidden="false" customHeight="false" outlineLevel="0" collapsed="false">
      <c r="A154" s="11" t="str">
        <f aca="false">IF(D154&gt;0,VLOOKUP($D154,codes!$A$2:$B$26,2),"")</f>
        <v>soft maple</v>
      </c>
      <c r="D154" s="12" t="n">
        <v>17</v>
      </c>
      <c r="E154" s="12" t="n">
        <v>6</v>
      </c>
      <c r="F154" s="12" t="n">
        <v>0</v>
      </c>
      <c r="G154" s="12" t="s">
        <v>128</v>
      </c>
      <c r="H154" s="0" t="n">
        <v>5</v>
      </c>
    </row>
    <row r="155" customFormat="false" ht="15" hidden="false" customHeight="false" outlineLevel="0" collapsed="false">
      <c r="A155" s="11" t="str">
        <f aca="false">IF(D155&gt;0,VLOOKUP($D155,codes!$A$2:$B$26,2),"")</f>
        <v>hard maple</v>
      </c>
      <c r="D155" s="12" t="n">
        <v>9</v>
      </c>
      <c r="E155" s="12" t="n">
        <v>11</v>
      </c>
      <c r="F155" s="12" t="n">
        <v>4</v>
      </c>
      <c r="G155" s="12" t="s">
        <v>152</v>
      </c>
      <c r="H155" s="0" t="n">
        <v>1</v>
      </c>
    </row>
    <row r="156" customFormat="false" ht="15" hidden="false" customHeight="false" outlineLevel="0" collapsed="false">
      <c r="A156" s="11" t="str">
        <f aca="false">IF(D156&gt;0,VLOOKUP($D156,codes!$A$2:$B$26,2),"")</f>
        <v>soft maple</v>
      </c>
      <c r="D156" s="12" t="n">
        <v>17</v>
      </c>
      <c r="E156" s="12" t="n">
        <v>15</v>
      </c>
      <c r="F156" s="12" t="n">
        <v>5</v>
      </c>
      <c r="G156" s="12" t="s">
        <v>147</v>
      </c>
      <c r="H156" s="0" t="n">
        <v>1</v>
      </c>
    </row>
    <row r="157" customFormat="false" ht="15" hidden="false" customHeight="false" outlineLevel="0" collapsed="false">
      <c r="A157" s="11" t="str">
        <f aca="false">IF(D157&gt;0,VLOOKUP($D157,codes!$A$2:$B$26,2),"")</f>
        <v>hard maple</v>
      </c>
      <c r="D157" s="12" t="n">
        <v>9</v>
      </c>
      <c r="E157" s="12" t="n">
        <v>10</v>
      </c>
      <c r="F157" s="12" t="n">
        <v>3</v>
      </c>
      <c r="G157" s="12" t="s">
        <v>154</v>
      </c>
      <c r="H157" s="0" t="n">
        <v>3</v>
      </c>
    </row>
    <row r="158" customFormat="false" ht="15" hidden="false" customHeight="false" outlineLevel="0" collapsed="false">
      <c r="A158" s="11" t="str">
        <f aca="false">IF(D158&gt;0,VLOOKUP($D158,codes!$A$2:$B$26,2),"")</f>
        <v>ash</v>
      </c>
      <c r="D158" s="12" t="n">
        <v>1</v>
      </c>
      <c r="E158" s="12" t="n">
        <v>16</v>
      </c>
      <c r="F158" s="12" t="n">
        <v>2</v>
      </c>
      <c r="G158" s="12" t="s">
        <v>147</v>
      </c>
      <c r="H158" s="0" t="n">
        <v>4</v>
      </c>
    </row>
    <row r="159" customFormat="false" ht="15" hidden="false" customHeight="false" outlineLevel="0" collapsed="false">
      <c r="A159" s="11" t="str">
        <f aca="false">IF(D159&gt;0,VLOOKUP($D159,codes!$A$2:$B$26,2),"")</f>
        <v>beech</v>
      </c>
      <c r="D159" s="12" t="n">
        <v>5</v>
      </c>
      <c r="E159" s="12" t="n">
        <v>8</v>
      </c>
      <c r="F159" s="12" t="n">
        <v>4</v>
      </c>
      <c r="G159" s="12" t="s">
        <v>128</v>
      </c>
      <c r="H159" s="0" t="n">
        <v>4</v>
      </c>
    </row>
    <row r="160" customFormat="false" ht="15" hidden="false" customHeight="false" outlineLevel="0" collapsed="false">
      <c r="A160" s="11" t="str">
        <f aca="false">IF(D160&gt;0,VLOOKUP($D160,codes!$A$2:$B$26,2),"")</f>
        <v>beech</v>
      </c>
      <c r="D160" s="12" t="n">
        <v>5</v>
      </c>
      <c r="E160" s="12" t="n">
        <v>9</v>
      </c>
      <c r="F160" s="12" t="n">
        <v>3</v>
      </c>
      <c r="G160" s="12" t="s">
        <v>128</v>
      </c>
      <c r="H160" s="0" t="n">
        <v>3</v>
      </c>
    </row>
    <row r="161" customFormat="false" ht="15" hidden="false" customHeight="false" outlineLevel="0" collapsed="false">
      <c r="A161" s="11" t="str">
        <f aca="false">IF(D161&gt;0,VLOOKUP($D161,codes!$A$2:$B$26,2),"")</f>
        <v>beech</v>
      </c>
      <c r="D161" s="12" t="n">
        <v>5</v>
      </c>
      <c r="E161" s="12" t="n">
        <v>10</v>
      </c>
      <c r="F161" s="12" t="n">
        <v>5</v>
      </c>
      <c r="G161" s="12" t="s">
        <v>128</v>
      </c>
      <c r="H161" s="0" t="n">
        <v>3</v>
      </c>
    </row>
    <row r="162" customFormat="false" ht="15" hidden="false" customHeight="false" outlineLevel="0" collapsed="false">
      <c r="A162" s="11" t="str">
        <f aca="false">IF(D162&gt;0,VLOOKUP($D162,codes!$A$2:$B$26,2),"")</f>
        <v>beech</v>
      </c>
      <c r="D162" s="12" t="n">
        <v>5</v>
      </c>
      <c r="E162" s="12" t="n">
        <v>14</v>
      </c>
      <c r="F162" s="12" t="n">
        <v>1</v>
      </c>
      <c r="G162" s="12" t="s">
        <v>128</v>
      </c>
      <c r="H162" s="0" t="n">
        <v>4</v>
      </c>
    </row>
    <row r="163" customFormat="false" ht="15" hidden="false" customHeight="false" outlineLevel="0" collapsed="false">
      <c r="A163" s="11" t="str">
        <f aca="false">IF(D163&gt;0,VLOOKUP($D163,codes!$A$2:$B$26,2),"")</f>
        <v>soft maple</v>
      </c>
      <c r="D163" s="12" t="n">
        <v>17</v>
      </c>
      <c r="E163" s="12" t="n">
        <v>6</v>
      </c>
      <c r="F163" s="12" t="n">
        <v>3</v>
      </c>
      <c r="G163" s="12" t="s">
        <v>150</v>
      </c>
      <c r="H163" s="0" t="n">
        <v>3</v>
      </c>
    </row>
    <row r="164" customFormat="false" ht="15" hidden="false" customHeight="false" outlineLevel="0" collapsed="false">
      <c r="A164" s="11" t="str">
        <f aca="false">IF(D164&gt;0,VLOOKUP($D164,codes!$A$2:$B$26,2),"")</f>
        <v>soft maple</v>
      </c>
      <c r="D164" s="12" t="n">
        <v>17</v>
      </c>
      <c r="E164" s="12" t="n">
        <v>14</v>
      </c>
      <c r="F164" s="12" t="n">
        <v>4</v>
      </c>
      <c r="G164" s="12" t="s">
        <v>147</v>
      </c>
    </row>
    <row r="165" customFormat="false" ht="15" hidden="false" customHeight="false" outlineLevel="0" collapsed="false">
      <c r="A165" s="11" t="str">
        <f aca="false">IF(D165&gt;0,VLOOKUP($D165,codes!$A$2:$B$26,2),"")</f>
        <v>soft maple</v>
      </c>
      <c r="D165" s="12" t="n">
        <v>17</v>
      </c>
      <c r="E165" s="12" t="n">
        <v>14</v>
      </c>
      <c r="F165" s="12" t="n">
        <v>3</v>
      </c>
      <c r="G165" s="12" t="s">
        <v>151</v>
      </c>
      <c r="H165" s="0" t="n">
        <v>3</v>
      </c>
    </row>
    <row r="166" customFormat="false" ht="15" hidden="false" customHeight="false" outlineLevel="0" collapsed="false">
      <c r="A166" s="11" t="str">
        <f aca="false">IF(D166&gt;0,VLOOKUP($D166,codes!$A$2:$B$26,2),"")</f>
        <v>beech</v>
      </c>
      <c r="D166" s="12" t="n">
        <v>5</v>
      </c>
      <c r="E166" s="12" t="n">
        <v>7</v>
      </c>
      <c r="F166" s="12" t="n">
        <v>4</v>
      </c>
      <c r="G166" s="12" t="s">
        <v>128</v>
      </c>
      <c r="H166" s="0" t="n">
        <v>3</v>
      </c>
    </row>
    <row r="167" customFormat="false" ht="15" hidden="false" customHeight="false" outlineLevel="0" collapsed="false">
      <c r="A167" s="11" t="str">
        <f aca="false">IF(D167&gt;0,VLOOKUP($D167,codes!$A$2:$B$26,2),"")</f>
        <v>fir</v>
      </c>
      <c r="D167" s="12" t="n">
        <v>3</v>
      </c>
      <c r="E167" s="12" t="n">
        <v>2</v>
      </c>
      <c r="F167" s="12" t="n">
        <v>4</v>
      </c>
      <c r="G167" s="12" t="n">
        <v>32</v>
      </c>
      <c r="H167" s="0" t="n">
        <v>3</v>
      </c>
    </row>
    <row r="168" customFormat="false" ht="15" hidden="false" customHeight="false" outlineLevel="0" collapsed="false">
      <c r="A168" s="11" t="str">
        <f aca="false">IF(D168&gt;0,VLOOKUP($D168,codes!$A$2:$B$26,2),"")</f>
        <v>soft maple</v>
      </c>
      <c r="C168" s="12" t="n">
        <v>1007</v>
      </c>
      <c r="D168" s="12" t="n">
        <v>17</v>
      </c>
      <c r="E168" s="12" t="n">
        <v>21</v>
      </c>
      <c r="F168" s="12" t="n">
        <v>2</v>
      </c>
      <c r="G168" s="12" t="s">
        <v>128</v>
      </c>
      <c r="H168" s="0" t="n">
        <v>3</v>
      </c>
    </row>
    <row r="169" customFormat="false" ht="15" hidden="false" customHeight="false" outlineLevel="0" collapsed="false">
      <c r="A169" s="11" t="str">
        <f aca="false">IF(D169&gt;0,VLOOKUP($D169,codes!$A$2:$B$26,2),"")</f>
        <v>soft maple</v>
      </c>
      <c r="D169" s="12" t="n">
        <v>17</v>
      </c>
      <c r="E169" s="12" t="n">
        <v>7</v>
      </c>
      <c r="F169" s="12" t="n">
        <v>2</v>
      </c>
      <c r="G169" s="12" t="s">
        <v>123</v>
      </c>
      <c r="H169" s="0" t="n">
        <v>3</v>
      </c>
    </row>
    <row r="170" customFormat="false" ht="15" hidden="false" customHeight="false" outlineLevel="0" collapsed="false">
      <c r="A170" s="11" t="str">
        <f aca="false">IF(D170&gt;0,VLOOKUP($D170,codes!$A$2:$B$26,2),"")</f>
        <v>soft maple</v>
      </c>
      <c r="D170" s="12" t="n">
        <v>17</v>
      </c>
      <c r="E170" s="12" t="n">
        <v>11</v>
      </c>
      <c r="F170" s="12" t="n">
        <v>4</v>
      </c>
      <c r="G170" s="12" t="s">
        <v>135</v>
      </c>
    </row>
    <row r="171" customFormat="false" ht="15" hidden="false" customHeight="false" outlineLevel="0" collapsed="false">
      <c r="A171" s="11" t="str">
        <f aca="false">IF(D171&gt;0,VLOOKUP($D171,codes!$A$2:$B$26,2),"")</f>
        <v>soft maple</v>
      </c>
      <c r="D171" s="12" t="n">
        <v>17</v>
      </c>
      <c r="E171" s="12" t="n">
        <v>14</v>
      </c>
      <c r="F171" s="12" t="n">
        <v>2</v>
      </c>
      <c r="G171" s="12" t="s">
        <v>161</v>
      </c>
      <c r="H171" s="0" t="n">
        <v>4</v>
      </c>
    </row>
    <row r="172" customFormat="false" ht="15" hidden="false" customHeight="false" outlineLevel="0" collapsed="false">
      <c r="A172" s="11" t="str">
        <f aca="false">IF(D172&gt;0,VLOOKUP($D172,codes!$A$2:$B$26,2),"")</f>
        <v>hard maple</v>
      </c>
      <c r="D172" s="12" t="n">
        <v>9</v>
      </c>
      <c r="E172" s="12" t="n">
        <v>7</v>
      </c>
      <c r="F172" s="12" t="n">
        <v>0</v>
      </c>
      <c r="G172" s="12" t="s">
        <v>128</v>
      </c>
      <c r="H172" s="0" t="n">
        <v>5</v>
      </c>
    </row>
    <row r="173" customFormat="false" ht="15" hidden="false" customHeight="false" outlineLevel="0" collapsed="false">
      <c r="A173" s="11" t="str">
        <f aca="false">IF(D173&gt;0,VLOOKUP($D173,codes!$A$2:$B$26,2),"")</f>
        <v>beech</v>
      </c>
      <c r="D173" s="12" t="n">
        <v>5</v>
      </c>
      <c r="E173" s="12" t="n">
        <v>4</v>
      </c>
      <c r="F173" s="12" t="n">
        <v>7</v>
      </c>
      <c r="G173" s="12" t="s">
        <v>128</v>
      </c>
      <c r="H173" s="0" t="n">
        <v>3</v>
      </c>
    </row>
    <row r="174" customFormat="false" ht="15" hidden="false" customHeight="false" outlineLevel="0" collapsed="false">
      <c r="A174" s="11" t="str">
        <f aca="false">IF(D174&gt;0,VLOOKUP($D174,codes!$A$2:$B$26,2),"")</f>
        <v>beech</v>
      </c>
      <c r="D174" s="12" t="n">
        <v>5</v>
      </c>
      <c r="E174" s="12" t="n">
        <v>7</v>
      </c>
      <c r="F174" s="12" t="n">
        <v>5</v>
      </c>
      <c r="G174" s="12" t="s">
        <v>128</v>
      </c>
      <c r="H174" s="0" t="n">
        <v>3</v>
      </c>
    </row>
    <row r="175" customFormat="false" ht="15" hidden="false" customHeight="false" outlineLevel="0" collapsed="false">
      <c r="A175" s="11" t="str">
        <f aca="false">IF(D175&gt;0,VLOOKUP($D175,codes!$A$2:$B$26,2),"")</f>
        <v>hard maple</v>
      </c>
      <c r="D175" s="12" t="n">
        <v>9</v>
      </c>
      <c r="E175" s="12" t="n">
        <v>21</v>
      </c>
      <c r="F175" s="12" t="n">
        <v>5</v>
      </c>
      <c r="G175" s="12" t="s">
        <v>128</v>
      </c>
      <c r="H175" s="0" t="n">
        <v>3</v>
      </c>
    </row>
    <row r="176" customFormat="false" ht="15" hidden="false" customHeight="false" outlineLevel="0" collapsed="false">
      <c r="A176" s="11" t="str">
        <f aca="false">IF(D176&gt;0,VLOOKUP($D176,codes!$A$2:$B$26,2),"")</f>
        <v>ash</v>
      </c>
      <c r="D176" s="12" t="n">
        <v>1</v>
      </c>
      <c r="E176" s="12" t="n">
        <v>10</v>
      </c>
      <c r="F176" s="12" t="n">
        <v>3</v>
      </c>
      <c r="G176" s="12" t="s">
        <v>147</v>
      </c>
    </row>
    <row r="177" customFormat="false" ht="15" hidden="false" customHeight="false" outlineLevel="0" collapsed="false">
      <c r="A177" s="11" t="str">
        <f aca="false">IF(D177&gt;0,VLOOKUP($D177,codes!$A$2:$B$26,2),"")</f>
        <v>beech</v>
      </c>
      <c r="D177" s="12" t="n">
        <v>5</v>
      </c>
      <c r="E177" s="12" t="n">
        <v>1</v>
      </c>
      <c r="F177" s="12" t="n">
        <v>8</v>
      </c>
      <c r="G177" s="12" t="s">
        <v>128</v>
      </c>
    </row>
    <row r="178" customFormat="false" ht="15" hidden="false" customHeight="false" outlineLevel="0" collapsed="false">
      <c r="A178" s="11" t="str">
        <f aca="false">IF(D178&gt;0,VLOOKUP($D178,codes!$A$2:$B$26,2),"")</f>
        <v>beech</v>
      </c>
      <c r="D178" s="12" t="n">
        <v>5</v>
      </c>
      <c r="E178" s="12" t="n">
        <v>1</v>
      </c>
      <c r="F178" s="12" t="n">
        <v>8</v>
      </c>
      <c r="G178" s="12" t="s">
        <v>128</v>
      </c>
    </row>
    <row r="179" customFormat="false" ht="15" hidden="false" customHeight="false" outlineLevel="0" collapsed="false">
      <c r="A179" s="11" t="str">
        <f aca="false">IF(D179&gt;0,VLOOKUP($D179,codes!$A$2:$B$26,2),"")</f>
        <v>beech</v>
      </c>
      <c r="D179" s="12" t="n">
        <v>5</v>
      </c>
      <c r="E179" s="12" t="n">
        <v>1</v>
      </c>
      <c r="F179" s="12" t="n">
        <v>9</v>
      </c>
      <c r="G179" s="12" t="s">
        <v>128</v>
      </c>
    </row>
    <row r="180" customFormat="false" ht="15" hidden="false" customHeight="false" outlineLevel="0" collapsed="false">
      <c r="A180" s="11" t="str">
        <f aca="false">IF(D180&gt;0,VLOOKUP($D180,codes!$A$2:$B$26,2),"")</f>
        <v>yellow birch</v>
      </c>
      <c r="D180" s="12" t="n">
        <v>23</v>
      </c>
      <c r="E180" s="12" t="n">
        <v>8</v>
      </c>
      <c r="F180" s="12" t="n">
        <v>5</v>
      </c>
      <c r="G180" s="12" t="s">
        <v>141</v>
      </c>
      <c r="H180" s="0" t="n">
        <v>3</v>
      </c>
    </row>
    <row r="181" customFormat="false" ht="15" hidden="false" customHeight="false" outlineLevel="0" collapsed="false">
      <c r="A181" s="11" t="str">
        <f aca="false">IF(D181&gt;0,VLOOKUP($D181,codes!$A$2:$B$26,2),"")</f>
        <v>red oak</v>
      </c>
      <c r="C181" s="12" t="n">
        <v>1008</v>
      </c>
      <c r="D181" s="12" t="n">
        <v>14</v>
      </c>
      <c r="E181" s="12" t="n">
        <v>22</v>
      </c>
      <c r="F181" s="12" t="n">
        <v>3</v>
      </c>
      <c r="G181" s="12" t="s">
        <v>162</v>
      </c>
      <c r="H181" s="0" t="n">
        <v>1</v>
      </c>
    </row>
    <row r="182" customFormat="false" ht="15" hidden="false" customHeight="false" outlineLevel="0" collapsed="false">
      <c r="A182" s="11" t="str">
        <f aca="false">IF(D182&gt;0,VLOOKUP($D182,codes!$A$2:$B$26,2),"")</f>
        <v>hard maple</v>
      </c>
      <c r="D182" s="12" t="n">
        <v>9</v>
      </c>
      <c r="E182" s="12" t="n">
        <v>11</v>
      </c>
      <c r="F182" s="12" t="n">
        <v>2</v>
      </c>
      <c r="G182" s="12" t="s">
        <v>128</v>
      </c>
      <c r="H182" s="0" t="n">
        <v>4</v>
      </c>
    </row>
    <row r="183" customFormat="false" ht="15" hidden="false" customHeight="false" outlineLevel="0" collapsed="false">
      <c r="A183" s="11" t="str">
        <f aca="false">IF(D183&gt;0,VLOOKUP($D183,codes!$A$2:$B$26,2),"")</f>
        <v>hard maple</v>
      </c>
      <c r="D183" s="12" t="n">
        <v>9</v>
      </c>
      <c r="E183" s="12" t="n">
        <v>10</v>
      </c>
      <c r="F183" s="12" t="n">
        <v>2</v>
      </c>
      <c r="G183" s="12" t="s">
        <v>128</v>
      </c>
      <c r="H183" s="0" t="n">
        <v>4</v>
      </c>
    </row>
    <row r="184" customFormat="false" ht="15" hidden="false" customHeight="false" outlineLevel="0" collapsed="false">
      <c r="A184" s="11" t="str">
        <f aca="false">IF(D184&gt;0,VLOOKUP($D184,codes!$A$2:$B$26,2),"")</f>
        <v>soft maple</v>
      </c>
      <c r="D184" s="12" t="n">
        <v>17</v>
      </c>
      <c r="E184" s="12" t="n">
        <v>10</v>
      </c>
      <c r="F184" s="12" t="n">
        <v>4</v>
      </c>
      <c r="G184" s="12" t="s">
        <v>135</v>
      </c>
      <c r="H184" s="0" t="n">
        <v>3</v>
      </c>
    </row>
    <row r="185" customFormat="false" ht="15" hidden="false" customHeight="false" outlineLevel="0" collapsed="false">
      <c r="A185" s="11" t="str">
        <f aca="false">IF(D185&gt;0,VLOOKUP($D185,codes!$A$2:$B$26,2),"")</f>
        <v>soft maple</v>
      </c>
      <c r="D185" s="12" t="n">
        <v>17</v>
      </c>
      <c r="E185" s="12" t="n">
        <v>15</v>
      </c>
      <c r="F185" s="12" t="n">
        <v>3</v>
      </c>
      <c r="G185" s="12" t="s">
        <v>163</v>
      </c>
      <c r="H185" s="0" t="n">
        <v>1</v>
      </c>
    </row>
    <row r="186" customFormat="false" ht="15" hidden="false" customHeight="false" outlineLevel="0" collapsed="false">
      <c r="A186" s="11" t="str">
        <f aca="false">IF(D186&gt;0,VLOOKUP($D186,codes!$A$2:$B$26,2),"")</f>
        <v>hard maple</v>
      </c>
      <c r="D186" s="12" t="n">
        <v>9</v>
      </c>
      <c r="E186" s="12" t="n">
        <v>13</v>
      </c>
      <c r="F186" s="12" t="n">
        <v>3</v>
      </c>
      <c r="G186" s="12" t="s">
        <v>164</v>
      </c>
    </row>
    <row r="187" customFormat="false" ht="15" hidden="false" customHeight="false" outlineLevel="0" collapsed="false">
      <c r="A187" s="11" t="str">
        <f aca="false">IF(D187&gt;0,VLOOKUP($D187,codes!$A$2:$B$26,2),"")</f>
        <v>red oak</v>
      </c>
      <c r="D187" s="12" t="n">
        <v>14</v>
      </c>
      <c r="E187" s="12" t="n">
        <v>12</v>
      </c>
      <c r="F187" s="12" t="n">
        <v>6</v>
      </c>
      <c r="G187" s="12" t="s">
        <v>152</v>
      </c>
      <c r="H187" s="0" t="n">
        <v>3</v>
      </c>
    </row>
    <row r="188" customFormat="false" ht="15" hidden="false" customHeight="false" outlineLevel="0" collapsed="false">
      <c r="A188" s="11" t="str">
        <f aca="false">IF(D188&gt;0,VLOOKUP($D188,codes!$A$2:$B$26,2),"")</f>
        <v>soft maple</v>
      </c>
      <c r="D188" s="12" t="n">
        <v>17</v>
      </c>
      <c r="E188" s="12" t="n">
        <v>3</v>
      </c>
      <c r="F188" s="12" t="n">
        <v>0</v>
      </c>
      <c r="G188" s="12" t="s">
        <v>128</v>
      </c>
      <c r="H188" s="0" t="n">
        <v>5</v>
      </c>
    </row>
    <row r="189" customFormat="false" ht="15" hidden="false" customHeight="false" outlineLevel="0" collapsed="false">
      <c r="A189" s="11" t="str">
        <f aca="false">IF(D189&gt;0,VLOOKUP($D189,codes!$A$2:$B$26,2),"")</f>
        <v>hard maple</v>
      </c>
      <c r="D189" s="12" t="n">
        <v>9</v>
      </c>
      <c r="E189" s="12" t="n">
        <v>9</v>
      </c>
      <c r="F189" s="12" t="n">
        <v>3</v>
      </c>
      <c r="G189" s="12" t="s">
        <v>139</v>
      </c>
      <c r="H189" s="0" t="n">
        <v>3</v>
      </c>
    </row>
    <row r="190" customFormat="false" ht="15" hidden="false" customHeight="false" outlineLevel="0" collapsed="false">
      <c r="A190" s="11" t="str">
        <f aca="false">IF(D190&gt;0,VLOOKUP($D190,codes!$A$2:$B$26,2),"")</f>
        <v>hard maple</v>
      </c>
      <c r="D190" s="12" t="n">
        <v>9</v>
      </c>
      <c r="E190" s="12" t="n">
        <v>12</v>
      </c>
      <c r="F190" s="12" t="n">
        <v>3</v>
      </c>
      <c r="G190" s="12" t="s">
        <v>147</v>
      </c>
    </row>
    <row r="191" customFormat="false" ht="15" hidden="false" customHeight="false" outlineLevel="0" collapsed="false">
      <c r="A191" s="11" t="str">
        <f aca="false">IF(D191&gt;0,VLOOKUP($D191,codes!$A$2:$B$26,2),"")</f>
        <v>hard maple</v>
      </c>
      <c r="D191" s="12" t="n">
        <v>9</v>
      </c>
      <c r="E191" s="12" t="n">
        <v>10</v>
      </c>
      <c r="F191" s="12" t="n">
        <v>2</v>
      </c>
      <c r="G191" s="12" t="n">
        <v>5222</v>
      </c>
      <c r="H191" s="0" t="n">
        <v>3</v>
      </c>
    </row>
    <row r="192" customFormat="false" ht="15" hidden="false" customHeight="false" outlineLevel="0" collapsed="false">
      <c r="A192" s="11" t="str">
        <f aca="false">IF(D192&gt;0,VLOOKUP($D192,codes!$A$2:$B$26,2),"")</f>
        <v>hard maple</v>
      </c>
      <c r="D192" s="12" t="n">
        <v>9</v>
      </c>
      <c r="E192" s="12" t="n">
        <v>7</v>
      </c>
      <c r="F192" s="12" t="n">
        <v>3</v>
      </c>
      <c r="G192" s="12" t="s">
        <v>135</v>
      </c>
      <c r="H192" s="0" t="n">
        <v>3</v>
      </c>
    </row>
    <row r="193" customFormat="false" ht="15" hidden="false" customHeight="false" outlineLevel="0" collapsed="false">
      <c r="A193" s="11" t="str">
        <f aca="false">IF(D193&gt;0,VLOOKUP($D193,codes!$A$2:$B$26,2),"")</f>
        <v>fir</v>
      </c>
      <c r="D193" s="12" t="n">
        <v>3</v>
      </c>
      <c r="E193" s="12" t="n">
        <v>2</v>
      </c>
      <c r="F193" s="12" t="n">
        <v>2</v>
      </c>
      <c r="G193" s="12" t="n">
        <v>2</v>
      </c>
      <c r="H193" s="0" t="n">
        <v>3</v>
      </c>
    </row>
    <row r="194" customFormat="false" ht="15" hidden="false" customHeight="false" outlineLevel="0" collapsed="false">
      <c r="A194" s="11" t="str">
        <f aca="false">IF(D194&gt;0,VLOOKUP($D194,codes!$A$2:$B$26,2),"")</f>
        <v>beech</v>
      </c>
      <c r="D194" s="12" t="n">
        <v>5</v>
      </c>
      <c r="E194" s="12" t="n">
        <v>6</v>
      </c>
      <c r="F194" s="12" t="n">
        <v>6</v>
      </c>
      <c r="G194" s="12" t="s">
        <v>128</v>
      </c>
    </row>
    <row r="195" customFormat="false" ht="15" hidden="false" customHeight="false" outlineLevel="0" collapsed="false">
      <c r="A195" s="11" t="str">
        <f aca="false">IF(D195&gt;0,VLOOKUP($D195,codes!$A$2:$B$26,2),"")</f>
        <v>hard maple</v>
      </c>
      <c r="D195" s="12" t="n">
        <v>9</v>
      </c>
      <c r="E195" s="12" t="n">
        <v>13</v>
      </c>
      <c r="F195" s="12" t="n">
        <v>3</v>
      </c>
      <c r="G195" s="12" t="s">
        <v>129</v>
      </c>
      <c r="H195" s="0" t="n">
        <v>4</v>
      </c>
    </row>
    <row r="196" customFormat="false" ht="15" hidden="false" customHeight="false" outlineLevel="0" collapsed="false">
      <c r="A196" s="11" t="str">
        <f aca="false">IF(D196&gt;0,VLOOKUP($D196,codes!$A$2:$B$26,2),"")</f>
        <v>hard maple</v>
      </c>
      <c r="D196" s="12" t="n">
        <v>9</v>
      </c>
      <c r="E196" s="12" t="n">
        <v>7</v>
      </c>
      <c r="F196" s="12" t="n">
        <v>0</v>
      </c>
      <c r="G196" s="12" t="s">
        <v>128</v>
      </c>
      <c r="H196" s="0" t="n">
        <v>5</v>
      </c>
    </row>
    <row r="197" customFormat="false" ht="15" hidden="false" customHeight="false" outlineLevel="0" collapsed="false">
      <c r="A197" s="11" t="str">
        <f aca="false">IF(D197&gt;0,VLOOKUP($D197,codes!$A$2:$B$26,2),"")</f>
        <v>soft maple</v>
      </c>
      <c r="D197" s="12" t="n">
        <v>17</v>
      </c>
      <c r="E197" s="12" t="n">
        <v>17</v>
      </c>
      <c r="F197" s="12" t="n">
        <v>1</v>
      </c>
      <c r="G197" s="12" t="s">
        <v>128</v>
      </c>
      <c r="H197" s="0" t="n">
        <v>4</v>
      </c>
    </row>
    <row r="198" customFormat="false" ht="15" hidden="false" customHeight="false" outlineLevel="0" collapsed="false">
      <c r="A198" s="11" t="str">
        <f aca="false">IF(D198&gt;0,VLOOKUP($D198,codes!$A$2:$B$26,2),"")</f>
        <v>soft maple</v>
      </c>
      <c r="C198" s="12" t="n">
        <v>1108</v>
      </c>
      <c r="D198" s="12" t="n">
        <v>17</v>
      </c>
      <c r="E198" s="12" t="n">
        <v>20</v>
      </c>
      <c r="F198" s="12" t="n">
        <v>4</v>
      </c>
      <c r="G198" s="12" t="s">
        <v>128</v>
      </c>
      <c r="H198" s="0" t="n">
        <v>3</v>
      </c>
    </row>
    <row r="199" customFormat="false" ht="15" hidden="false" customHeight="false" outlineLevel="0" collapsed="false">
      <c r="A199" s="11" t="str">
        <f aca="false">IF(D199&gt;0,VLOOKUP($D199,codes!$A$2:$B$26,2),"")</f>
        <v>soft maple</v>
      </c>
      <c r="D199" s="12" t="n">
        <v>17</v>
      </c>
      <c r="E199" s="12" t="n">
        <v>23</v>
      </c>
      <c r="F199" s="12" t="n">
        <v>3</v>
      </c>
      <c r="G199" s="12" t="s">
        <v>128</v>
      </c>
      <c r="H199" s="0" t="n">
        <v>3</v>
      </c>
    </row>
    <row r="200" customFormat="false" ht="15" hidden="false" customHeight="false" outlineLevel="0" collapsed="false">
      <c r="A200" s="11" t="str">
        <f aca="false">IF(D200&gt;0,VLOOKUP($D200,codes!$A$2:$B$26,2),"")</f>
        <v>hard maple</v>
      </c>
      <c r="D200" s="12" t="n">
        <v>9</v>
      </c>
      <c r="E200" s="12" t="n">
        <v>11</v>
      </c>
      <c r="F200" s="12" t="n">
        <v>4</v>
      </c>
      <c r="G200" s="12" t="s">
        <v>128</v>
      </c>
      <c r="H200" s="0" t="n">
        <v>3</v>
      </c>
    </row>
    <row r="201" customFormat="false" ht="15" hidden="false" customHeight="false" outlineLevel="0" collapsed="false">
      <c r="A201" s="11" t="str">
        <f aca="false">IF(D201&gt;0,VLOOKUP($D201,codes!$A$2:$B$26,2),"")</f>
        <v>yellow birch</v>
      </c>
      <c r="D201" s="12" t="n">
        <v>23</v>
      </c>
      <c r="E201" s="12" t="n">
        <v>15</v>
      </c>
      <c r="F201" s="12" t="n">
        <v>5</v>
      </c>
      <c r="G201" s="12" t="s">
        <v>150</v>
      </c>
    </row>
    <row r="202" customFormat="false" ht="15" hidden="false" customHeight="false" outlineLevel="0" collapsed="false">
      <c r="A202" s="11" t="str">
        <f aca="false">IF(D202&gt;0,VLOOKUP($D202,codes!$A$2:$B$26,2),"")</f>
        <v>yellow birch</v>
      </c>
      <c r="D202" s="12" t="n">
        <v>23</v>
      </c>
      <c r="E202" s="12" t="n">
        <v>15</v>
      </c>
      <c r="F202" s="12" t="n">
        <v>3</v>
      </c>
      <c r="G202" s="12" t="s">
        <v>155</v>
      </c>
      <c r="H202" s="0" t="n">
        <v>3</v>
      </c>
    </row>
    <row r="203" customFormat="false" ht="15" hidden="false" customHeight="false" outlineLevel="0" collapsed="false">
      <c r="A203" s="11" t="str">
        <f aca="false">IF(D203&gt;0,VLOOKUP($D203,codes!$A$2:$B$26,2),"")</f>
        <v>hemlock</v>
      </c>
      <c r="D203" s="12" t="n">
        <v>10</v>
      </c>
      <c r="E203" s="12" t="n">
        <v>21</v>
      </c>
      <c r="F203" s="12" t="n">
        <v>6</v>
      </c>
      <c r="G203" s="12" t="n">
        <v>223</v>
      </c>
    </row>
    <row r="204" customFormat="false" ht="15" hidden="false" customHeight="false" outlineLevel="0" collapsed="false">
      <c r="A204" s="11" t="str">
        <f aca="false">IF(D204&gt;0,VLOOKUP($D204,codes!$A$2:$B$26,2),"")</f>
        <v>hemlock</v>
      </c>
      <c r="D204" s="12" t="n">
        <v>10</v>
      </c>
      <c r="E204" s="12" t="n">
        <v>13</v>
      </c>
      <c r="F204" s="12" t="n">
        <v>5</v>
      </c>
      <c r="G204" s="12" t="n">
        <v>222</v>
      </c>
    </row>
    <row r="205" customFormat="false" ht="15" hidden="false" customHeight="false" outlineLevel="0" collapsed="false">
      <c r="A205" s="11" t="str">
        <f aca="false">IF(D205&gt;0,VLOOKUP($D205,codes!$A$2:$B$26,2),"")</f>
        <v>hemlock</v>
      </c>
      <c r="D205" s="12" t="n">
        <v>10</v>
      </c>
      <c r="E205" s="12" t="n">
        <v>13</v>
      </c>
      <c r="F205" s="12" t="n">
        <v>4</v>
      </c>
      <c r="G205" s="12" t="s">
        <v>135</v>
      </c>
    </row>
    <row r="206" customFormat="false" ht="15" hidden="false" customHeight="false" outlineLevel="0" collapsed="false">
      <c r="A206" s="11" t="str">
        <f aca="false">IF(D206&gt;0,VLOOKUP($D206,codes!$A$2:$B$26,2),"")</f>
        <v>hemlock</v>
      </c>
      <c r="D206" s="12" t="n">
        <v>10</v>
      </c>
      <c r="E206" s="12" t="n">
        <v>11</v>
      </c>
      <c r="F206" s="12" t="n">
        <v>0</v>
      </c>
      <c r="G206" s="12" t="s">
        <v>128</v>
      </c>
      <c r="H206" s="0" t="n">
        <v>5</v>
      </c>
    </row>
    <row r="207" customFormat="false" ht="15" hidden="false" customHeight="false" outlineLevel="0" collapsed="false">
      <c r="A207" s="11" t="str">
        <f aca="false">IF(D207&gt;0,VLOOKUP($D207,codes!$A$2:$B$26,2),"")</f>
        <v>hemlock</v>
      </c>
      <c r="D207" s="12" t="n">
        <v>10</v>
      </c>
      <c r="E207" s="12" t="n">
        <v>9</v>
      </c>
      <c r="F207" s="12" t="n">
        <v>5</v>
      </c>
      <c r="G207" s="12" t="n">
        <v>22</v>
      </c>
      <c r="H207" s="0" t="n">
        <v>3</v>
      </c>
    </row>
    <row r="208" customFormat="false" ht="15" hidden="false" customHeight="false" outlineLevel="0" collapsed="false">
      <c r="A208" s="11" t="str">
        <f aca="false">IF(D208&gt;0,VLOOKUP($D208,codes!$A$2:$B$26,2),"")</f>
        <v>yellow birch</v>
      </c>
      <c r="D208" s="12" t="n">
        <v>23</v>
      </c>
      <c r="E208" s="12" t="n">
        <v>9</v>
      </c>
      <c r="F208" s="12" t="n">
        <v>2</v>
      </c>
      <c r="G208" s="12" t="s">
        <v>123</v>
      </c>
    </row>
    <row r="209" customFormat="false" ht="15" hidden="false" customHeight="false" outlineLevel="0" collapsed="false">
      <c r="A209" s="11" t="str">
        <f aca="false">IF(D209&gt;0,VLOOKUP($D209,codes!$A$2:$B$26,2),"")</f>
        <v>ash</v>
      </c>
      <c r="D209" s="12" t="n">
        <v>1</v>
      </c>
      <c r="E209" s="12" t="n">
        <v>1</v>
      </c>
      <c r="F209" s="12" t="n">
        <v>3</v>
      </c>
      <c r="G209" s="12" t="n">
        <v>2</v>
      </c>
    </row>
    <row r="210" customFormat="false" ht="15" hidden="false" customHeight="false" outlineLevel="0" collapsed="false">
      <c r="A210" s="11" t="str">
        <f aca="false">IF(D210&gt;0,VLOOKUP($D210,codes!$A$2:$B$26,2),"")</f>
        <v>yellow birch</v>
      </c>
      <c r="D210" s="12" t="n">
        <v>23</v>
      </c>
      <c r="E210" s="12" t="n">
        <v>11</v>
      </c>
      <c r="F210" s="12" t="n">
        <v>4</v>
      </c>
      <c r="G210" s="12" t="s">
        <v>123</v>
      </c>
      <c r="H210" s="0" t="n">
        <v>3</v>
      </c>
    </row>
    <row r="211" customFormat="false" ht="15" hidden="false" customHeight="false" outlineLevel="0" collapsed="false">
      <c r="A211" s="11" t="str">
        <f aca="false">IF(D211&gt;0,VLOOKUP($D211,codes!$A$2:$B$26,2),"")</f>
        <v>ash</v>
      </c>
      <c r="D211" s="12" t="n">
        <v>1</v>
      </c>
      <c r="E211" s="12" t="n">
        <v>11</v>
      </c>
      <c r="F211" s="12" t="n">
        <v>3</v>
      </c>
      <c r="G211" s="12" t="s">
        <v>150</v>
      </c>
      <c r="H211" s="0" t="n">
        <v>3</v>
      </c>
    </row>
    <row r="212" customFormat="false" ht="15" hidden="false" customHeight="false" outlineLevel="0" collapsed="false">
      <c r="A212" s="11" t="str">
        <f aca="false">IF(D212&gt;0,VLOOKUP($D212,codes!$A$2:$B$26,2),"")</f>
        <v>yellow birch</v>
      </c>
      <c r="D212" s="12" t="n">
        <v>23</v>
      </c>
      <c r="E212" s="12" t="n">
        <v>15</v>
      </c>
      <c r="F212" s="12" t="n">
        <v>6</v>
      </c>
      <c r="G212" s="12" t="s">
        <v>129</v>
      </c>
    </row>
    <row r="213" customFormat="false" ht="15" hidden="false" customHeight="false" outlineLevel="0" collapsed="false">
      <c r="A213" s="11" t="str">
        <f aca="false">IF(D213&gt;0,VLOOKUP($D213,codes!$A$2:$B$26,2),"")</f>
        <v>yellow birch</v>
      </c>
      <c r="D213" s="12" t="n">
        <v>23</v>
      </c>
      <c r="E213" s="12" t="n">
        <v>14</v>
      </c>
      <c r="F213" s="12" t="n">
        <v>4</v>
      </c>
      <c r="G213" s="12" t="s">
        <v>127</v>
      </c>
    </row>
    <row r="214" customFormat="false" ht="15" hidden="false" customHeight="false" outlineLevel="0" collapsed="false">
      <c r="A214" s="11" t="str">
        <f aca="false">IF(D214&gt;0,VLOOKUP($D214,codes!$A$2:$B$26,2),"")</f>
        <v>soft maple</v>
      </c>
      <c r="D214" s="12" t="n">
        <v>17</v>
      </c>
      <c r="E214" s="12" t="n">
        <v>16</v>
      </c>
      <c r="F214" s="12" t="n">
        <v>4</v>
      </c>
      <c r="G214" s="12" t="s">
        <v>165</v>
      </c>
      <c r="H214" s="0" t="n">
        <v>1</v>
      </c>
    </row>
    <row r="215" customFormat="false" ht="15" hidden="false" customHeight="false" outlineLevel="0" collapsed="false">
      <c r="A215" s="11" t="str">
        <f aca="false">IF(D215&gt;0,VLOOKUP($D215,codes!$A$2:$B$26,2),"")</f>
        <v>soft maple</v>
      </c>
      <c r="C215" s="12" t="n">
        <v>1208</v>
      </c>
      <c r="D215" s="12" t="n">
        <v>17</v>
      </c>
      <c r="E215" s="12" t="n">
        <v>16</v>
      </c>
      <c r="F215" s="12" t="n">
        <v>4</v>
      </c>
      <c r="G215" s="12" t="s">
        <v>139</v>
      </c>
    </row>
    <row r="216" customFormat="false" ht="15" hidden="false" customHeight="false" outlineLevel="0" collapsed="false">
      <c r="A216" s="11" t="str">
        <f aca="false">IF(D216&gt;0,VLOOKUP($D216,codes!$A$2:$B$26,2),"")</f>
        <v>soft maple</v>
      </c>
      <c r="D216" s="12" t="n">
        <v>17</v>
      </c>
      <c r="E216" s="12" t="n">
        <v>12</v>
      </c>
      <c r="F216" s="12" t="n">
        <v>4</v>
      </c>
      <c r="G216" s="12" t="s">
        <v>128</v>
      </c>
      <c r="H216" s="0" t="n">
        <v>3</v>
      </c>
    </row>
    <row r="217" customFormat="false" ht="15" hidden="false" customHeight="false" outlineLevel="0" collapsed="false">
      <c r="A217" s="11" t="str">
        <f aca="false">IF(D217&gt;0,VLOOKUP($D217,codes!$A$2:$B$26,2),"")</f>
        <v>soft maple</v>
      </c>
      <c r="D217" s="12" t="n">
        <v>17</v>
      </c>
      <c r="E217" s="12" t="n">
        <v>21</v>
      </c>
      <c r="F217" s="12" t="n">
        <v>3</v>
      </c>
      <c r="G217" s="12" t="s">
        <v>128</v>
      </c>
    </row>
    <row r="218" customFormat="false" ht="15" hidden="false" customHeight="false" outlineLevel="0" collapsed="false">
      <c r="A218" s="11" t="str">
        <f aca="false">IF(D218&gt;0,VLOOKUP($D218,codes!$A$2:$B$26,2),"")</f>
        <v>soft maple</v>
      </c>
      <c r="D218" s="12" t="n">
        <v>17</v>
      </c>
      <c r="E218" s="12" t="n">
        <v>19</v>
      </c>
      <c r="F218" s="12" t="n">
        <v>3</v>
      </c>
      <c r="G218" s="12" t="s">
        <v>141</v>
      </c>
      <c r="H218" s="0" t="n">
        <v>3</v>
      </c>
    </row>
    <row r="219" customFormat="false" ht="15" hidden="false" customHeight="false" outlineLevel="0" collapsed="false">
      <c r="A219" s="11" t="str">
        <f aca="false">IF(D219&gt;0,VLOOKUP($D219,codes!$A$2:$B$26,2),"")</f>
        <v>hard maple</v>
      </c>
      <c r="D219" s="12" t="n">
        <v>9</v>
      </c>
      <c r="E219" s="12" t="n">
        <v>9</v>
      </c>
      <c r="F219" s="12" t="n">
        <v>3</v>
      </c>
      <c r="G219" s="12" t="s">
        <v>128</v>
      </c>
    </row>
    <row r="220" customFormat="false" ht="15" hidden="false" customHeight="false" outlineLevel="0" collapsed="false">
      <c r="A220" s="11" t="str">
        <f aca="false">IF(D220&gt;0,VLOOKUP($D220,codes!$A$2:$B$26,2),"")</f>
        <v>hemlock</v>
      </c>
      <c r="D220" s="12" t="n">
        <v>10</v>
      </c>
      <c r="E220" s="12" t="n">
        <v>7</v>
      </c>
      <c r="F220" s="12" t="n">
        <v>6</v>
      </c>
      <c r="G220" s="12" t="n">
        <v>22</v>
      </c>
    </row>
    <row r="221" customFormat="false" ht="15" hidden="false" customHeight="false" outlineLevel="0" collapsed="false">
      <c r="A221" s="11" t="str">
        <f aca="false">IF(D221&gt;0,VLOOKUP($D221,codes!$A$2:$B$26,2),"")</f>
        <v>yellow birch</v>
      </c>
      <c r="D221" s="12" t="n">
        <v>23</v>
      </c>
      <c r="E221" s="12" t="n">
        <v>9</v>
      </c>
      <c r="F221" s="12" t="n">
        <v>4</v>
      </c>
      <c r="G221" s="12" t="s">
        <v>129</v>
      </c>
      <c r="H221" s="0" t="n">
        <v>3</v>
      </c>
    </row>
    <row r="222" customFormat="false" ht="15" hidden="false" customHeight="false" outlineLevel="0" collapsed="false">
      <c r="A222" s="11" t="str">
        <f aca="false">IF(D222&gt;0,VLOOKUP($D222,codes!$A$2:$B$26,2),"")</f>
        <v>beech</v>
      </c>
      <c r="D222" s="12" t="n">
        <v>5</v>
      </c>
      <c r="E222" s="12" t="n">
        <v>4</v>
      </c>
      <c r="F222" s="12" t="n">
        <v>4</v>
      </c>
      <c r="G222" s="12" t="s">
        <v>128</v>
      </c>
    </row>
    <row r="223" customFormat="false" ht="15" hidden="false" customHeight="false" outlineLevel="0" collapsed="false">
      <c r="A223" s="11" t="str">
        <f aca="false">IF(D223&gt;0,VLOOKUP($D223,codes!$A$2:$B$26,2),"")</f>
        <v>soft maple</v>
      </c>
      <c r="D223" s="12" t="n">
        <v>17</v>
      </c>
      <c r="E223" s="12" t="n">
        <v>5</v>
      </c>
      <c r="F223" s="12" t="n">
        <v>0</v>
      </c>
      <c r="G223" s="12" t="s">
        <v>128</v>
      </c>
      <c r="H223" s="0" t="n">
        <v>5</v>
      </c>
    </row>
    <row r="224" customFormat="false" ht="15" hidden="false" customHeight="false" outlineLevel="0" collapsed="false">
      <c r="A224" s="11" t="str">
        <f aca="false">IF(D224&gt;0,VLOOKUP($D224,codes!$A$2:$B$26,2),"")</f>
        <v>beech</v>
      </c>
      <c r="D224" s="12" t="n">
        <v>5</v>
      </c>
      <c r="E224" s="12" t="n">
        <v>8</v>
      </c>
      <c r="F224" s="12" t="n">
        <v>6</v>
      </c>
      <c r="G224" s="12" t="s">
        <v>128</v>
      </c>
      <c r="H224" s="0" t="n">
        <v>3</v>
      </c>
    </row>
    <row r="225" customFormat="false" ht="15" hidden="false" customHeight="false" outlineLevel="0" collapsed="false">
      <c r="A225" s="11" t="str">
        <f aca="false">IF(D225&gt;0,VLOOKUP($D225,codes!$A$2:$B$26,2),"")</f>
        <v>yellow birch</v>
      </c>
      <c r="D225" s="12" t="n">
        <v>23</v>
      </c>
      <c r="E225" s="12" t="n">
        <v>12</v>
      </c>
      <c r="F225" s="12" t="n">
        <v>3</v>
      </c>
      <c r="G225" s="12" t="s">
        <v>135</v>
      </c>
    </row>
    <row r="226" customFormat="false" ht="15" hidden="false" customHeight="false" outlineLevel="0" collapsed="false">
      <c r="A226" s="11" t="str">
        <f aca="false">IF(D226&gt;0,VLOOKUP($D226,codes!$A$2:$B$26,2),"")</f>
        <v>hemlock</v>
      </c>
      <c r="D226" s="12" t="n">
        <v>10</v>
      </c>
      <c r="E226" s="12" t="n">
        <v>14</v>
      </c>
      <c r="F226" s="12" t="n">
        <v>5</v>
      </c>
      <c r="G226" s="12" t="n">
        <v>2222</v>
      </c>
    </row>
    <row r="227" customFormat="false" ht="15" hidden="false" customHeight="false" outlineLevel="0" collapsed="false">
      <c r="A227" s="11" t="str">
        <f aca="false">IF(D227&gt;0,VLOOKUP($D227,codes!$A$2:$B$26,2),"")</f>
        <v>yellow birch</v>
      </c>
      <c r="D227" s="12" t="n">
        <v>23</v>
      </c>
      <c r="E227" s="12" t="n">
        <v>14</v>
      </c>
      <c r="F227" s="12" t="n">
        <v>0</v>
      </c>
      <c r="G227" s="12" t="s">
        <v>128</v>
      </c>
      <c r="H227" s="0" t="n">
        <v>5</v>
      </c>
    </row>
    <row r="228" customFormat="false" ht="15" hidden="false" customHeight="false" outlineLevel="0" collapsed="false">
      <c r="A228" s="11" t="str">
        <f aca="false">IF(D228&gt;0,VLOOKUP($D228,codes!$A$2:$B$26,2),"")</f>
        <v>hard maple</v>
      </c>
      <c r="D228" s="12" t="n">
        <v>9</v>
      </c>
      <c r="E228" s="12" t="n">
        <v>8</v>
      </c>
      <c r="F228" s="12" t="n">
        <v>3</v>
      </c>
      <c r="G228" s="12" t="s">
        <v>128</v>
      </c>
      <c r="H228" s="0" t="n">
        <v>4</v>
      </c>
    </row>
    <row r="229" customFormat="false" ht="15" hidden="false" customHeight="false" outlineLevel="0" collapsed="false">
      <c r="A229" s="11" t="str">
        <f aca="false">IF(D229&gt;0,VLOOKUP($D229,codes!$A$2:$B$26,2),"")</f>
        <v>beech</v>
      </c>
      <c r="D229" s="12" t="n">
        <v>5</v>
      </c>
      <c r="E229" s="12" t="n">
        <v>1</v>
      </c>
      <c r="F229" s="12" t="n">
        <v>9</v>
      </c>
      <c r="G229" s="12" t="s">
        <v>128</v>
      </c>
    </row>
    <row r="230" customFormat="false" ht="15" hidden="false" customHeight="false" outlineLevel="0" collapsed="false">
      <c r="A230" s="11" t="str">
        <f aca="false">IF(D230&gt;0,VLOOKUP($D230,codes!$A$2:$B$26,2),"")</f>
        <v>beech</v>
      </c>
      <c r="D230" s="12" t="n">
        <v>5</v>
      </c>
      <c r="E230" s="12" t="n">
        <v>10</v>
      </c>
      <c r="F230" s="12" t="n">
        <v>0</v>
      </c>
      <c r="G230" s="12" t="s">
        <v>128</v>
      </c>
      <c r="H230" s="0" t="n">
        <v>5</v>
      </c>
    </row>
    <row r="231" customFormat="false" ht="15" hidden="false" customHeight="false" outlineLevel="0" collapsed="false">
      <c r="A231" s="11" t="str">
        <f aca="false">IF(D231&gt;0,VLOOKUP($D231,codes!$A$2:$B$26,2),"")</f>
        <v>yellow birch</v>
      </c>
      <c r="D231" s="12" t="n">
        <v>23</v>
      </c>
      <c r="E231" s="12" t="n">
        <v>14</v>
      </c>
      <c r="F231" s="12" t="n">
        <v>3</v>
      </c>
      <c r="G231" s="12" t="s">
        <v>135</v>
      </c>
    </row>
    <row r="232" customFormat="false" ht="15" hidden="false" customHeight="false" outlineLevel="0" collapsed="false">
      <c r="A232" s="11" t="str">
        <f aca="false">IF(D232&gt;0,VLOOKUP($D232,codes!$A$2:$B$26,2),"")</f>
        <v>hemlock</v>
      </c>
      <c r="D232" s="12" t="n">
        <v>10</v>
      </c>
      <c r="E232" s="12" t="n">
        <v>14</v>
      </c>
      <c r="F232" s="12" t="n">
        <v>5</v>
      </c>
      <c r="G232" s="12" t="n">
        <v>222</v>
      </c>
    </row>
    <row r="233" customFormat="false" ht="15" hidden="false" customHeight="false" outlineLevel="0" collapsed="false">
      <c r="A233" s="11" t="str">
        <f aca="false">IF(D233&gt;0,VLOOKUP($D233,codes!$A$2:$B$26,2),"")</f>
        <v>hemlock</v>
      </c>
      <c r="D233" s="12" t="n">
        <v>10</v>
      </c>
      <c r="E233" s="12" t="n">
        <v>15</v>
      </c>
      <c r="F233" s="12" t="n">
        <v>6</v>
      </c>
      <c r="G233" s="12" t="n">
        <v>222</v>
      </c>
    </row>
    <row r="234" customFormat="false" ht="15" hidden="false" customHeight="false" outlineLevel="0" collapsed="false">
      <c r="A234" s="11" t="str">
        <f aca="false">IF(D234&gt;0,VLOOKUP($D234,codes!$A$2:$B$26,2),"")</f>
        <v>spruce</v>
      </c>
      <c r="D234" s="12" t="n">
        <v>18</v>
      </c>
      <c r="E234" s="12" t="n">
        <v>14</v>
      </c>
      <c r="F234" s="12" t="n">
        <v>3</v>
      </c>
      <c r="G234" s="12" t="s">
        <v>143</v>
      </c>
    </row>
    <row r="235" customFormat="false" ht="15" hidden="false" customHeight="false" outlineLevel="0" collapsed="false">
      <c r="A235" s="11" t="str">
        <f aca="false">IF(D235&gt;0,VLOOKUP($D235,codes!$A$2:$B$26,2),"")</f>
        <v>hard maple</v>
      </c>
      <c r="C235" s="12" t="n">
        <v>1107</v>
      </c>
      <c r="D235" s="12" t="n">
        <v>9</v>
      </c>
      <c r="E235" s="12" t="n">
        <v>15</v>
      </c>
      <c r="F235" s="12" t="n">
        <v>4</v>
      </c>
      <c r="G235" s="12" t="s">
        <v>129</v>
      </c>
      <c r="H235" s="0" t="n">
        <v>3</v>
      </c>
    </row>
    <row r="236" customFormat="false" ht="15" hidden="false" customHeight="false" outlineLevel="0" collapsed="false">
      <c r="A236" s="11" t="str">
        <f aca="false">IF(D236&gt;0,VLOOKUP($D236,codes!$A$2:$B$26,2),"")</f>
        <v>hard maple</v>
      </c>
      <c r="D236" s="12" t="n">
        <v>9</v>
      </c>
      <c r="E236" s="12" t="n">
        <v>9</v>
      </c>
      <c r="F236" s="12" t="n">
        <v>0</v>
      </c>
      <c r="G236" s="12" t="s">
        <v>128</v>
      </c>
      <c r="H236" s="0" t="n">
        <v>5</v>
      </c>
    </row>
    <row r="237" customFormat="false" ht="15" hidden="false" customHeight="false" outlineLevel="0" collapsed="false">
      <c r="A237" s="11" t="str">
        <f aca="false">IF(D237&gt;0,VLOOKUP($D237,codes!$A$2:$B$26,2),"")</f>
        <v>ash</v>
      </c>
      <c r="D237" s="12" t="n">
        <v>1</v>
      </c>
      <c r="E237" s="12" t="n">
        <v>13</v>
      </c>
      <c r="F237" s="12" t="n">
        <v>3</v>
      </c>
      <c r="G237" s="12" t="s">
        <v>147</v>
      </c>
    </row>
    <row r="238" customFormat="false" ht="15" hidden="false" customHeight="false" outlineLevel="0" collapsed="false">
      <c r="A238" s="11" t="str">
        <f aca="false">IF(D238&gt;0,VLOOKUP($D238,codes!$A$2:$B$26,2),"")</f>
        <v>ash</v>
      </c>
      <c r="D238" s="12" t="n">
        <v>1</v>
      </c>
      <c r="E238" s="12" t="n">
        <v>19</v>
      </c>
      <c r="F238" s="12" t="n">
        <v>3</v>
      </c>
      <c r="G238" s="12" t="s">
        <v>147</v>
      </c>
    </row>
    <row r="239" customFormat="false" ht="15" hidden="false" customHeight="false" outlineLevel="0" collapsed="false">
      <c r="A239" s="11" t="str">
        <f aca="false">IF(D239&gt;0,VLOOKUP($D239,codes!$A$2:$B$26,2),"")</f>
        <v>ash</v>
      </c>
      <c r="D239" s="12" t="n">
        <v>1</v>
      </c>
      <c r="E239" s="12" t="n">
        <v>14</v>
      </c>
      <c r="F239" s="12" t="n">
        <v>3</v>
      </c>
      <c r="G239" s="12" t="s">
        <v>143</v>
      </c>
    </row>
    <row r="240" customFormat="false" ht="15" hidden="false" customHeight="false" outlineLevel="0" collapsed="false">
      <c r="A240" s="11" t="str">
        <f aca="false">IF(D240&gt;0,VLOOKUP($D240,codes!$A$2:$B$26,2),"")</f>
        <v>hard maple</v>
      </c>
      <c r="D240" s="12" t="n">
        <v>9</v>
      </c>
      <c r="E240" s="12" t="n">
        <v>13</v>
      </c>
      <c r="F240" s="12" t="n">
        <v>5</v>
      </c>
      <c r="G240" s="12" t="s">
        <v>127</v>
      </c>
      <c r="H240" s="0" t="n">
        <v>3</v>
      </c>
    </row>
    <row r="241" customFormat="false" ht="15" hidden="false" customHeight="false" outlineLevel="0" collapsed="false">
      <c r="A241" s="11" t="str">
        <f aca="false">IF(D241&gt;0,VLOOKUP($D241,codes!$A$2:$B$26,2),"")</f>
        <v>hard maple</v>
      </c>
      <c r="D241" s="12" t="n">
        <v>9</v>
      </c>
      <c r="E241" s="12" t="n">
        <v>13</v>
      </c>
      <c r="F241" s="12" t="n">
        <v>3</v>
      </c>
      <c r="G241" s="12" t="s">
        <v>139</v>
      </c>
    </row>
    <row r="242" customFormat="false" ht="15" hidden="false" customHeight="false" outlineLevel="0" collapsed="false">
      <c r="A242" s="11" t="str">
        <f aca="false">IF(D242&gt;0,VLOOKUP($D242,codes!$A$2:$B$26,2),"")</f>
        <v>hard maple</v>
      </c>
      <c r="D242" s="12" t="n">
        <v>9</v>
      </c>
      <c r="E242" s="12" t="n">
        <v>11</v>
      </c>
      <c r="F242" s="12" t="n">
        <v>3</v>
      </c>
      <c r="G242" s="12" t="s">
        <v>132</v>
      </c>
      <c r="H242" s="0" t="n">
        <v>3</v>
      </c>
    </row>
    <row r="243" customFormat="false" ht="15" hidden="false" customHeight="false" outlineLevel="0" collapsed="false">
      <c r="A243" s="11" t="str">
        <f aca="false">IF(D243&gt;0,VLOOKUP($D243,codes!$A$2:$B$26,2),"")</f>
        <v>hard maple</v>
      </c>
      <c r="D243" s="12" t="n">
        <v>9</v>
      </c>
      <c r="E243" s="12" t="n">
        <v>12</v>
      </c>
      <c r="F243" s="12" t="n">
        <v>4</v>
      </c>
      <c r="G243" s="12" t="s">
        <v>147</v>
      </c>
    </row>
    <row r="244" customFormat="false" ht="15" hidden="false" customHeight="false" outlineLevel="0" collapsed="false">
      <c r="A244" s="11" t="str">
        <f aca="false">IF(D244&gt;0,VLOOKUP($D244,codes!$A$2:$B$26,2),"")</f>
        <v>hard maple</v>
      </c>
      <c r="D244" s="12" t="n">
        <v>9</v>
      </c>
      <c r="E244" s="12" t="n">
        <v>16</v>
      </c>
      <c r="F244" s="12" t="n">
        <v>4</v>
      </c>
      <c r="G244" s="12" t="s">
        <v>166</v>
      </c>
    </row>
    <row r="245" customFormat="false" ht="15" hidden="false" customHeight="false" outlineLevel="0" collapsed="false">
      <c r="A245" s="11" t="str">
        <f aca="false">IF(D245&gt;0,VLOOKUP($D245,codes!$A$2:$B$26,2),"")</f>
        <v>hard maple</v>
      </c>
      <c r="D245" s="12" t="n">
        <v>9</v>
      </c>
      <c r="E245" s="12" t="n">
        <v>17</v>
      </c>
      <c r="F245" s="12" t="n">
        <v>5</v>
      </c>
      <c r="G245" s="12" t="s">
        <v>135</v>
      </c>
      <c r="H245" s="0" t="n">
        <v>3</v>
      </c>
    </row>
    <row r="246" customFormat="false" ht="15" hidden="false" customHeight="false" outlineLevel="0" collapsed="false">
      <c r="A246" s="11" t="str">
        <f aca="false">IF(D246&gt;0,VLOOKUP($D246,codes!$A$2:$B$26,2),"")</f>
        <v>hard maple</v>
      </c>
      <c r="C246" s="12" t="n">
        <v>1106</v>
      </c>
      <c r="D246" s="12" t="n">
        <v>9</v>
      </c>
      <c r="E246" s="12" t="n">
        <v>11</v>
      </c>
      <c r="F246" s="12" t="n">
        <v>3</v>
      </c>
      <c r="G246" s="12" t="s">
        <v>135</v>
      </c>
      <c r="H246" s="0" t="n">
        <v>3</v>
      </c>
    </row>
    <row r="247" customFormat="false" ht="15" hidden="false" customHeight="false" outlineLevel="0" collapsed="false">
      <c r="A247" s="11" t="str">
        <f aca="false">IF(D247&gt;0,VLOOKUP($D247,codes!$A$2:$B$26,2),"")</f>
        <v>beech</v>
      </c>
      <c r="D247" s="12" t="n">
        <v>5</v>
      </c>
      <c r="E247" s="12" t="n">
        <v>2</v>
      </c>
      <c r="F247" s="12" t="n">
        <v>9</v>
      </c>
      <c r="G247" s="12" t="s">
        <v>128</v>
      </c>
    </row>
    <row r="248" customFormat="false" ht="15" hidden="false" customHeight="false" outlineLevel="0" collapsed="false">
      <c r="A248" s="11" t="str">
        <f aca="false">IF(D248&gt;0,VLOOKUP($D248,codes!$A$2:$B$26,2),"")</f>
        <v>hard maple</v>
      </c>
      <c r="D248" s="12" t="n">
        <v>9</v>
      </c>
      <c r="E248" s="12" t="n">
        <v>14</v>
      </c>
      <c r="F248" s="12" t="n">
        <v>4</v>
      </c>
      <c r="G248" s="12" t="s">
        <v>135</v>
      </c>
    </row>
    <row r="249" customFormat="false" ht="15" hidden="false" customHeight="false" outlineLevel="0" collapsed="false">
      <c r="A249" s="11" t="str">
        <f aca="false">IF(D249&gt;0,VLOOKUP($D249,codes!$A$2:$B$26,2),"")</f>
        <v>beech</v>
      </c>
      <c r="D249" s="12" t="n">
        <v>5</v>
      </c>
      <c r="E249" s="12" t="n">
        <v>4</v>
      </c>
      <c r="F249" s="12" t="n">
        <v>9</v>
      </c>
      <c r="G249" s="12" t="s">
        <v>128</v>
      </c>
    </row>
    <row r="250" customFormat="false" ht="15" hidden="false" customHeight="false" outlineLevel="0" collapsed="false">
      <c r="A250" s="11" t="str">
        <f aca="false">IF(D250&gt;0,VLOOKUP($D250,codes!$A$2:$B$26,2),"")</f>
        <v>hard maple</v>
      </c>
      <c r="D250" s="12" t="n">
        <v>9</v>
      </c>
      <c r="E250" s="12" t="n">
        <v>11</v>
      </c>
      <c r="F250" s="12" t="n">
        <v>5</v>
      </c>
      <c r="G250" s="12" t="s">
        <v>150</v>
      </c>
    </row>
    <row r="251" customFormat="false" ht="15" hidden="false" customHeight="false" outlineLevel="0" collapsed="false">
      <c r="A251" s="11" t="str">
        <f aca="false">IF(D251&gt;0,VLOOKUP($D251,codes!$A$2:$B$26,2),"")</f>
        <v>hard maple</v>
      </c>
      <c r="D251" s="12" t="n">
        <v>9</v>
      </c>
      <c r="E251" s="12" t="n">
        <v>13</v>
      </c>
      <c r="F251" s="12" t="n">
        <v>4</v>
      </c>
      <c r="G251" s="12" t="s">
        <v>167</v>
      </c>
      <c r="H251" s="0" t="n">
        <v>1</v>
      </c>
    </row>
    <row r="252" customFormat="false" ht="15" hidden="false" customHeight="false" outlineLevel="0" collapsed="false">
      <c r="A252" s="11" t="str">
        <f aca="false">IF(D252&gt;0,VLOOKUP($D252,codes!$A$2:$B$26,2),"")</f>
        <v>yellow birch</v>
      </c>
      <c r="D252" s="12" t="n">
        <v>23</v>
      </c>
      <c r="E252" s="12" t="n">
        <v>15</v>
      </c>
      <c r="F252" s="12" t="n">
        <v>3</v>
      </c>
      <c r="G252" s="12" t="s">
        <v>141</v>
      </c>
      <c r="H252" s="0" t="n">
        <v>3</v>
      </c>
    </row>
    <row r="253" customFormat="false" ht="15" hidden="false" customHeight="false" outlineLevel="0" collapsed="false">
      <c r="A253" s="11" t="str">
        <f aca="false">IF(D253&gt;0,VLOOKUP($D253,codes!$A$2:$B$26,2),"")</f>
        <v>soft maple</v>
      </c>
      <c r="D253" s="12" t="n">
        <v>17</v>
      </c>
      <c r="E253" s="12" t="n">
        <v>14</v>
      </c>
      <c r="F253" s="12" t="n">
        <v>3</v>
      </c>
      <c r="G253" s="12" t="s">
        <v>150</v>
      </c>
      <c r="H253" s="0" t="n">
        <v>4</v>
      </c>
    </row>
    <row r="254" customFormat="false" ht="15" hidden="false" customHeight="false" outlineLevel="0" collapsed="false">
      <c r="A254" s="11" t="str">
        <f aca="false">IF(D254&gt;0,VLOOKUP($D254,codes!$A$2:$B$26,2),"")</f>
        <v>yellow birch</v>
      </c>
      <c r="D254" s="12" t="n">
        <v>23</v>
      </c>
      <c r="E254" s="12" t="n">
        <v>13</v>
      </c>
      <c r="F254" s="12" t="n">
        <v>6</v>
      </c>
      <c r="G254" s="12" t="s">
        <v>129</v>
      </c>
      <c r="H254" s="0" t="n">
        <v>3</v>
      </c>
    </row>
    <row r="255" customFormat="false" ht="15" hidden="false" customHeight="false" outlineLevel="0" collapsed="false">
      <c r="A255" s="11" t="str">
        <f aca="false">IF(D255&gt;0,VLOOKUP($D255,codes!$A$2:$B$26,2),"")</f>
        <v>hard maple</v>
      </c>
      <c r="D255" s="12" t="n">
        <v>9</v>
      </c>
      <c r="E255" s="12" t="n">
        <v>11</v>
      </c>
      <c r="F255" s="12" t="n">
        <v>5</v>
      </c>
      <c r="G255" s="12" t="s">
        <v>123</v>
      </c>
      <c r="H255" s="0" t="n">
        <v>3</v>
      </c>
    </row>
    <row r="256" customFormat="false" ht="15" hidden="false" customHeight="false" outlineLevel="0" collapsed="false">
      <c r="A256" s="11" t="str">
        <f aca="false">IF(D256&gt;0,VLOOKUP($D256,codes!$A$2:$B$26,2),"")</f>
        <v>spruce</v>
      </c>
      <c r="C256" s="12" t="n">
        <v>1105</v>
      </c>
      <c r="D256" s="12" t="n">
        <v>18</v>
      </c>
      <c r="E256" s="12" t="n">
        <v>5</v>
      </c>
      <c r="F256" s="12" t="n">
        <v>8</v>
      </c>
      <c r="G256" s="12" t="n">
        <v>22</v>
      </c>
    </row>
    <row r="257" customFormat="false" ht="15" hidden="false" customHeight="false" outlineLevel="0" collapsed="false">
      <c r="A257" s="11" t="str">
        <f aca="false">IF(D257&gt;0,VLOOKUP($D257,codes!$A$2:$B$26,2),"")</f>
        <v>soft maple</v>
      </c>
      <c r="D257" s="12" t="n">
        <v>17</v>
      </c>
      <c r="E257" s="12" t="n">
        <v>12</v>
      </c>
      <c r="F257" s="12" t="n">
        <v>4</v>
      </c>
      <c r="G257" s="12" t="s">
        <v>150</v>
      </c>
    </row>
    <row r="258" customFormat="false" ht="15" hidden="false" customHeight="false" outlineLevel="0" collapsed="false">
      <c r="A258" s="11" t="str">
        <f aca="false">IF(D258&gt;0,VLOOKUP($D258,codes!$A$2:$B$26,2),"")</f>
        <v>yellow birch</v>
      </c>
      <c r="D258" s="12" t="n">
        <v>23</v>
      </c>
      <c r="E258" s="12" t="n">
        <v>12</v>
      </c>
      <c r="F258" s="12" t="n">
        <v>4</v>
      </c>
      <c r="G258" s="12" t="s">
        <v>135</v>
      </c>
    </row>
    <row r="259" customFormat="false" ht="15" hidden="false" customHeight="false" outlineLevel="0" collapsed="false">
      <c r="A259" s="11" t="str">
        <f aca="false">IF(D259&gt;0,VLOOKUP($D259,codes!$A$2:$B$26,2),"")</f>
        <v>paper birch</v>
      </c>
      <c r="D259" s="12" t="n">
        <v>13</v>
      </c>
      <c r="E259" s="12" t="n">
        <v>10</v>
      </c>
      <c r="F259" s="12" t="n">
        <v>2</v>
      </c>
      <c r="G259" s="12" t="s">
        <v>150</v>
      </c>
      <c r="H259" s="0" t="n">
        <v>3</v>
      </c>
    </row>
    <row r="260" customFormat="false" ht="15" hidden="false" customHeight="false" outlineLevel="0" collapsed="false">
      <c r="A260" s="11" t="str">
        <f aca="false">IF(D260&gt;0,VLOOKUP($D260,codes!$A$2:$B$26,2),"")</f>
        <v>hemlock</v>
      </c>
      <c r="D260" s="12" t="n">
        <v>10</v>
      </c>
      <c r="E260" s="12" t="n">
        <v>10</v>
      </c>
      <c r="F260" s="12" t="n">
        <v>7</v>
      </c>
      <c r="G260" s="12" t="n">
        <v>22</v>
      </c>
    </row>
    <row r="261" customFormat="false" ht="15" hidden="false" customHeight="false" outlineLevel="0" collapsed="false">
      <c r="A261" s="11" t="str">
        <f aca="false">IF(D261&gt;0,VLOOKUP($D261,codes!$A$2:$B$26,2),"")</f>
        <v>beech</v>
      </c>
      <c r="D261" s="12" t="n">
        <v>5</v>
      </c>
      <c r="E261" s="12" t="n">
        <v>15</v>
      </c>
      <c r="F261" s="12" t="n">
        <v>6</v>
      </c>
      <c r="G261" s="12" t="s">
        <v>131</v>
      </c>
    </row>
    <row r="262" customFormat="false" ht="15" hidden="false" customHeight="false" outlineLevel="0" collapsed="false">
      <c r="A262" s="11" t="str">
        <f aca="false">IF(D262&gt;0,VLOOKUP($D262,codes!$A$2:$B$26,2),"")</f>
        <v>soft maple</v>
      </c>
      <c r="D262" s="12" t="n">
        <v>17</v>
      </c>
      <c r="E262" s="12" t="n">
        <v>14</v>
      </c>
      <c r="F262" s="12" t="n">
        <v>4</v>
      </c>
      <c r="G262" s="12" t="s">
        <v>158</v>
      </c>
    </row>
    <row r="263" customFormat="false" ht="15" hidden="false" customHeight="false" outlineLevel="0" collapsed="false">
      <c r="A263" s="11" t="str">
        <f aca="false">IF(D263&gt;0,VLOOKUP($D263,codes!$A$2:$B$26,2),"")</f>
        <v>soft maple</v>
      </c>
      <c r="C263" s="12" t="n">
        <v>1104</v>
      </c>
      <c r="D263" s="12" t="n">
        <v>17</v>
      </c>
      <c r="E263" s="12" t="n">
        <v>10</v>
      </c>
      <c r="F263" s="12" t="n">
        <v>3</v>
      </c>
      <c r="G263" s="12" t="s">
        <v>143</v>
      </c>
    </row>
    <row r="264" customFormat="false" ht="15" hidden="false" customHeight="false" outlineLevel="0" collapsed="false">
      <c r="A264" s="11" t="str">
        <f aca="false">IF(D264&gt;0,VLOOKUP($D264,codes!$A$2:$B$26,2),"")</f>
        <v>hard maple</v>
      </c>
      <c r="D264" s="12" t="n">
        <v>9</v>
      </c>
      <c r="E264" s="12" t="n">
        <v>11</v>
      </c>
      <c r="F264" s="12" t="n">
        <v>4</v>
      </c>
      <c r="G264" s="12" t="s">
        <v>147</v>
      </c>
    </row>
    <row r="265" customFormat="false" ht="15" hidden="false" customHeight="false" outlineLevel="0" collapsed="false">
      <c r="A265" s="11" t="str">
        <f aca="false">IF(D265&gt;0,VLOOKUP($D265,codes!$A$2:$B$26,2),"")</f>
        <v>yellow birch</v>
      </c>
      <c r="D265" s="12" t="n">
        <v>23</v>
      </c>
      <c r="E265" s="12" t="n">
        <v>22</v>
      </c>
      <c r="F265" s="12" t="n">
        <v>5</v>
      </c>
      <c r="G265" s="12" t="s">
        <v>128</v>
      </c>
    </row>
    <row r="266" customFormat="false" ht="15" hidden="false" customHeight="false" outlineLevel="0" collapsed="false">
      <c r="A266" s="11" t="str">
        <f aca="false">IF(D266&gt;0,VLOOKUP($D266,codes!$A$2:$B$26,2),"")</f>
        <v>soft maple</v>
      </c>
      <c r="D266" s="12" t="n">
        <v>17</v>
      </c>
      <c r="E266" s="12" t="n">
        <v>13</v>
      </c>
      <c r="F266" s="12" t="n">
        <v>3</v>
      </c>
      <c r="G266" s="12" t="s">
        <v>150</v>
      </c>
    </row>
    <row r="267" customFormat="false" ht="15" hidden="false" customHeight="false" outlineLevel="0" collapsed="false">
      <c r="A267" s="11" t="str">
        <f aca="false">IF(D267&gt;0,VLOOKUP($D267,codes!$A$2:$B$26,2),"")</f>
        <v>soft maple</v>
      </c>
      <c r="D267" s="12" t="n">
        <v>17</v>
      </c>
      <c r="E267" s="12" t="n">
        <v>13</v>
      </c>
      <c r="F267" s="12" t="n">
        <v>4</v>
      </c>
      <c r="G267" s="12" t="s">
        <v>144</v>
      </c>
    </row>
    <row r="268" customFormat="false" ht="15" hidden="false" customHeight="false" outlineLevel="0" collapsed="false">
      <c r="A268" s="11" t="str">
        <f aca="false">IF(D268&gt;0,VLOOKUP($D268,codes!$A$2:$B$26,2),"")</f>
        <v>ash</v>
      </c>
      <c r="D268" s="12" t="n">
        <v>1</v>
      </c>
      <c r="E268" s="12" t="n">
        <v>15</v>
      </c>
      <c r="F268" s="12" t="n">
        <v>3</v>
      </c>
      <c r="G268" s="12" t="s">
        <v>143</v>
      </c>
    </row>
    <row r="269" customFormat="false" ht="15" hidden="false" customHeight="false" outlineLevel="0" collapsed="false">
      <c r="A269" s="11" t="str">
        <f aca="false">IF(D269&gt;0,VLOOKUP($D269,codes!$A$2:$B$26,2),"")</f>
        <v>hard maple</v>
      </c>
      <c r="D269" s="12" t="n">
        <v>9</v>
      </c>
      <c r="E269" s="12" t="n">
        <v>2</v>
      </c>
      <c r="F269" s="12" t="n">
        <v>5</v>
      </c>
      <c r="G269" s="12" t="n">
        <v>12</v>
      </c>
    </row>
    <row r="270" customFormat="false" ht="15" hidden="false" customHeight="false" outlineLevel="0" collapsed="false">
      <c r="A270" s="11" t="str">
        <f aca="false">IF(D270&gt;0,VLOOKUP($D270,codes!$A$2:$B$26,2),"")</f>
        <v>beech</v>
      </c>
      <c r="D270" s="12" t="n">
        <v>5</v>
      </c>
      <c r="E270" s="12" t="n">
        <v>1</v>
      </c>
      <c r="F270" s="12" t="n">
        <v>6</v>
      </c>
      <c r="G270" s="12" t="s">
        <v>128</v>
      </c>
    </row>
    <row r="271" customFormat="false" ht="15" hidden="false" customHeight="false" outlineLevel="0" collapsed="false">
      <c r="A271" s="11" t="str">
        <f aca="false">IF(D271&gt;0,VLOOKUP($D271,codes!$A$2:$B$26,2),"")</f>
        <v>hard maple</v>
      </c>
      <c r="D271" s="12" t="n">
        <v>9</v>
      </c>
      <c r="E271" s="12" t="n">
        <v>5</v>
      </c>
      <c r="F271" s="12" t="n">
        <v>3</v>
      </c>
      <c r="G271" s="12" t="n">
        <v>112</v>
      </c>
    </row>
    <row r="272" customFormat="false" ht="15" hidden="false" customHeight="false" outlineLevel="0" collapsed="false">
      <c r="A272" s="11" t="str">
        <f aca="false">IF(D272&gt;0,VLOOKUP($D272,codes!$A$2:$B$26,2),"")</f>
        <v>yellow birch</v>
      </c>
      <c r="D272" s="12" t="n">
        <v>23</v>
      </c>
      <c r="E272" s="12" t="n">
        <v>10</v>
      </c>
      <c r="F272" s="12" t="n">
        <v>4</v>
      </c>
      <c r="G272" s="12" t="s">
        <v>168</v>
      </c>
    </row>
    <row r="273" customFormat="false" ht="15" hidden="false" customHeight="false" outlineLevel="0" collapsed="false">
      <c r="A273" s="11" t="str">
        <f aca="false">IF(D273&gt;0,VLOOKUP($D273,codes!$A$2:$B$26,2),"")</f>
        <v>yellow birch</v>
      </c>
      <c r="D273" s="12" t="n">
        <v>23</v>
      </c>
      <c r="E273" s="12" t="n">
        <v>9</v>
      </c>
      <c r="F273" s="12" t="n">
        <v>2</v>
      </c>
      <c r="G273" s="12" t="s">
        <v>128</v>
      </c>
    </row>
    <row r="274" customFormat="false" ht="15" hidden="false" customHeight="false" outlineLevel="0" collapsed="false">
      <c r="A274" s="11" t="str">
        <f aca="false">IF(D274&gt;0,VLOOKUP($D274,codes!$A$2:$B$26,2),"")</f>
        <v>soft maple</v>
      </c>
      <c r="D274" s="12" t="n">
        <v>17</v>
      </c>
      <c r="E274" s="12" t="n">
        <v>15</v>
      </c>
      <c r="F274" s="12" t="n">
        <v>5</v>
      </c>
      <c r="G274" s="12" t="s">
        <v>147</v>
      </c>
    </row>
    <row r="275" customFormat="false" ht="15" hidden="false" customHeight="false" outlineLevel="0" collapsed="false">
      <c r="A275" s="11" t="str">
        <f aca="false">IF(D275&gt;0,VLOOKUP($D275,codes!$A$2:$B$26,2),"")</f>
        <v>yellow birch</v>
      </c>
      <c r="D275" s="12" t="n">
        <v>23</v>
      </c>
      <c r="E275" s="12" t="n">
        <v>13</v>
      </c>
      <c r="F275" s="12" t="n">
        <v>2</v>
      </c>
      <c r="G275" s="12" t="s">
        <v>123</v>
      </c>
    </row>
    <row r="276" customFormat="false" ht="15" hidden="false" customHeight="false" outlineLevel="0" collapsed="false">
      <c r="A276" s="11" t="str">
        <f aca="false">IF(D276&gt;0,VLOOKUP($D276,codes!$A$2:$B$26,2),"")</f>
        <v>hard maple</v>
      </c>
      <c r="D276" s="12" t="n">
        <v>9</v>
      </c>
      <c r="E276" s="12" t="n">
        <v>17</v>
      </c>
      <c r="F276" s="12" t="n">
        <v>1</v>
      </c>
      <c r="G276" s="12" t="s">
        <v>128</v>
      </c>
      <c r="H276" s="0" t="n">
        <v>4</v>
      </c>
    </row>
    <row r="277" customFormat="false" ht="15" hidden="false" customHeight="false" outlineLevel="0" collapsed="false">
      <c r="A277" s="11" t="str">
        <f aca="false">IF(D277&gt;0,VLOOKUP($D277,codes!$A$2:$B$26,2),"")</f>
        <v>soft maple</v>
      </c>
      <c r="D277" s="12" t="n">
        <v>17</v>
      </c>
      <c r="E277" s="12" t="n">
        <v>13</v>
      </c>
      <c r="F277" s="12" t="n">
        <v>4</v>
      </c>
      <c r="G277" s="12" t="s">
        <v>150</v>
      </c>
    </row>
    <row r="278" customFormat="false" ht="15" hidden="false" customHeight="false" outlineLevel="0" collapsed="false">
      <c r="A278" s="11" t="str">
        <f aca="false">IF(D278&gt;0,VLOOKUP($D278,codes!$A$2:$B$26,2),"")</f>
        <v>hard maple</v>
      </c>
      <c r="D278" s="12" t="n">
        <v>9</v>
      </c>
      <c r="E278" s="12" t="n">
        <v>12</v>
      </c>
      <c r="F278" s="12" t="n">
        <v>3</v>
      </c>
      <c r="G278" s="12" t="s">
        <v>135</v>
      </c>
    </row>
    <row r="279" customFormat="false" ht="15" hidden="false" customHeight="false" outlineLevel="0" collapsed="false">
      <c r="A279" s="11" t="str">
        <f aca="false">IF(D279&gt;0,VLOOKUP($D279,codes!$A$2:$B$26,2),"")</f>
        <v>beech</v>
      </c>
      <c r="D279" s="12" t="n">
        <v>5</v>
      </c>
      <c r="E279" s="12" t="n">
        <v>2</v>
      </c>
      <c r="F279" s="12" t="n">
        <v>7</v>
      </c>
      <c r="G279" s="12" t="s">
        <v>128</v>
      </c>
    </row>
    <row r="280" customFormat="false" ht="15" hidden="false" customHeight="false" outlineLevel="0" collapsed="false">
      <c r="A280" s="11" t="str">
        <f aca="false">IF(D280&gt;0,VLOOKUP($D280,codes!$A$2:$B$26,2),"")</f>
        <v>hard maple</v>
      </c>
      <c r="D280" s="12" t="n">
        <v>9</v>
      </c>
      <c r="E280" s="12" t="n">
        <v>12</v>
      </c>
      <c r="F280" s="12" t="n">
        <v>2</v>
      </c>
      <c r="G280" s="12" t="s">
        <v>155</v>
      </c>
      <c r="H280" s="0" t="n">
        <v>4</v>
      </c>
    </row>
    <row r="281" customFormat="false" ht="15" hidden="false" customHeight="false" outlineLevel="0" collapsed="false">
      <c r="A281" s="11" t="str">
        <f aca="false">IF(D281&gt;0,VLOOKUP($D281,codes!$A$2:$B$26,2),"")</f>
        <v>yellow birch</v>
      </c>
      <c r="D281" s="12" t="n">
        <v>23</v>
      </c>
      <c r="E281" s="12" t="n">
        <v>13</v>
      </c>
      <c r="F281" s="12" t="n">
        <v>4</v>
      </c>
      <c r="G281" s="12" t="s">
        <v>147</v>
      </c>
    </row>
    <row r="282" customFormat="false" ht="15" hidden="false" customHeight="false" outlineLevel="0" collapsed="false">
      <c r="A282" s="11" t="str">
        <f aca="false">IF(D282&gt;0,VLOOKUP($D282,codes!$A$2:$B$26,2),"")</f>
        <v>soft maple</v>
      </c>
      <c r="B282" s="12" t="n">
        <v>4</v>
      </c>
      <c r="C282" s="12" t="n">
        <v>905</v>
      </c>
      <c r="D282" s="12" t="n">
        <v>17</v>
      </c>
      <c r="E282" s="12" t="n">
        <v>18</v>
      </c>
      <c r="F282" s="12" t="n">
        <v>4</v>
      </c>
      <c r="G282" s="12" t="s">
        <v>141</v>
      </c>
    </row>
    <row r="283" customFormat="false" ht="15" hidden="false" customHeight="false" outlineLevel="0" collapsed="false">
      <c r="A283" s="11" t="str">
        <f aca="false">IF(D283&gt;0,VLOOKUP($D283,codes!$A$2:$B$26,2),"")</f>
        <v>soft maple</v>
      </c>
      <c r="D283" s="12" t="n">
        <v>17</v>
      </c>
      <c r="E283" s="12" t="n">
        <v>9</v>
      </c>
      <c r="F283" s="12" t="n">
        <v>0</v>
      </c>
      <c r="G283" s="12" t="s">
        <v>128</v>
      </c>
      <c r="H283" s="0" t="n">
        <v>5</v>
      </c>
    </row>
    <row r="284" customFormat="false" ht="15" hidden="false" customHeight="false" outlineLevel="0" collapsed="false">
      <c r="A284" s="11" t="str">
        <f aca="false">IF(D284&gt;0,VLOOKUP($D284,codes!$A$2:$B$26,2),"")</f>
        <v>soft maple</v>
      </c>
      <c r="D284" s="12" t="n">
        <v>17</v>
      </c>
      <c r="E284" s="12" t="n">
        <v>13</v>
      </c>
      <c r="F284" s="12" t="n">
        <v>0</v>
      </c>
      <c r="G284" s="12" t="s">
        <v>128</v>
      </c>
      <c r="H284" s="0" t="n">
        <v>5</v>
      </c>
    </row>
    <row r="285" customFormat="false" ht="15" hidden="false" customHeight="false" outlineLevel="0" collapsed="false">
      <c r="A285" s="11" t="str">
        <f aca="false">IF(D285&gt;0,VLOOKUP($D285,codes!$A$2:$B$26,2),"")</f>
        <v>fir</v>
      </c>
      <c r="D285" s="12" t="n">
        <v>3</v>
      </c>
      <c r="E285" s="12" t="n">
        <v>9</v>
      </c>
      <c r="F285" s="12" t="n">
        <v>7</v>
      </c>
      <c r="G285" s="12" t="n">
        <v>22</v>
      </c>
    </row>
    <row r="286" customFormat="false" ht="15" hidden="false" customHeight="false" outlineLevel="0" collapsed="false">
      <c r="A286" s="11" t="str">
        <f aca="false">IF(D286&gt;0,VLOOKUP($D286,codes!$A$2:$B$26,2),"")</f>
        <v>fir</v>
      </c>
      <c r="D286" s="12" t="n">
        <v>3</v>
      </c>
      <c r="E286" s="12" t="n">
        <v>3</v>
      </c>
      <c r="F286" s="12" t="n">
        <v>0</v>
      </c>
      <c r="G286" s="12" t="s">
        <v>128</v>
      </c>
      <c r="H286" s="0" t="n">
        <v>5</v>
      </c>
    </row>
    <row r="287" customFormat="false" ht="15" hidden="false" customHeight="false" outlineLevel="0" collapsed="false">
      <c r="A287" s="11" t="str">
        <f aca="false">IF(D287&gt;0,VLOOKUP($D287,codes!$A$2:$B$26,2),"")</f>
        <v>fir</v>
      </c>
      <c r="D287" s="12" t="n">
        <v>3</v>
      </c>
      <c r="E287" s="12" t="n">
        <v>12</v>
      </c>
      <c r="F287" s="12" t="n">
        <v>3</v>
      </c>
      <c r="G287" s="12" t="n">
        <v>2222</v>
      </c>
    </row>
    <row r="288" customFormat="false" ht="15" hidden="false" customHeight="false" outlineLevel="0" collapsed="false">
      <c r="A288" s="11" t="str">
        <f aca="false">IF(D288&gt;0,VLOOKUP($D288,codes!$A$2:$B$26,2),"")</f>
        <v>soft maple</v>
      </c>
      <c r="D288" s="12" t="n">
        <v>17</v>
      </c>
      <c r="E288" s="12" t="n">
        <v>18</v>
      </c>
      <c r="F288" s="12" t="n">
        <v>5</v>
      </c>
      <c r="G288" s="12" t="s">
        <v>155</v>
      </c>
    </row>
    <row r="289" customFormat="false" ht="15" hidden="false" customHeight="false" outlineLevel="0" collapsed="false">
      <c r="A289" s="11" t="str">
        <f aca="false">IF(D289&gt;0,VLOOKUP($D289,codes!$A$2:$B$26,2),"")</f>
        <v>spruce</v>
      </c>
      <c r="D289" s="12" t="n">
        <v>18</v>
      </c>
      <c r="E289" s="12" t="n">
        <v>2</v>
      </c>
      <c r="F289" s="12" t="n">
        <v>0</v>
      </c>
      <c r="G289" s="12" t="s">
        <v>128</v>
      </c>
      <c r="H289" s="0" t="n">
        <v>5</v>
      </c>
    </row>
    <row r="290" customFormat="false" ht="15" hidden="false" customHeight="false" outlineLevel="0" collapsed="false">
      <c r="A290" s="11" t="str">
        <f aca="false">IF(D290&gt;0,VLOOKUP($D290,codes!$A$2:$B$26,2),"")</f>
        <v>soft maple</v>
      </c>
      <c r="D290" s="12" t="n">
        <v>17</v>
      </c>
      <c r="E290" s="12" t="n">
        <v>14</v>
      </c>
      <c r="F290" s="12" t="n">
        <v>2</v>
      </c>
      <c r="G290" s="12" t="s">
        <v>128</v>
      </c>
      <c r="H290" s="0" t="n">
        <v>4</v>
      </c>
    </row>
    <row r="291" customFormat="false" ht="15" hidden="false" customHeight="false" outlineLevel="0" collapsed="false">
      <c r="A291" s="11" t="str">
        <f aca="false">IF(D291&gt;0,VLOOKUP($D291,codes!$A$2:$B$26,2),"")</f>
        <v>spruce</v>
      </c>
      <c r="D291" s="12" t="n">
        <v>18</v>
      </c>
      <c r="E291" s="12" t="n">
        <v>14</v>
      </c>
      <c r="F291" s="12" t="n">
        <v>5</v>
      </c>
      <c r="G291" s="12" t="n">
        <v>222</v>
      </c>
    </row>
    <row r="292" customFormat="false" ht="15" hidden="false" customHeight="false" outlineLevel="0" collapsed="false">
      <c r="A292" s="11" t="str">
        <f aca="false">IF(D292&gt;0,VLOOKUP($D292,codes!$A$2:$B$26,2),"")</f>
        <v>soft maple</v>
      </c>
      <c r="D292" s="12" t="n">
        <v>17</v>
      </c>
      <c r="E292" s="12" t="n">
        <v>12</v>
      </c>
      <c r="F292" s="12" t="n">
        <v>4</v>
      </c>
      <c r="G292" s="12" t="s">
        <v>137</v>
      </c>
    </row>
    <row r="293" customFormat="false" ht="15" hidden="false" customHeight="false" outlineLevel="0" collapsed="false">
      <c r="A293" s="11" t="str">
        <f aca="false">IF(D293&gt;0,VLOOKUP($D293,codes!$A$2:$B$26,2),"")</f>
        <v>fir</v>
      </c>
      <c r="D293" s="12" t="n">
        <v>3</v>
      </c>
      <c r="E293" s="12" t="n">
        <v>14</v>
      </c>
      <c r="F293" s="12" t="n">
        <v>8</v>
      </c>
      <c r="G293" s="12" t="s">
        <v>143</v>
      </c>
    </row>
    <row r="294" customFormat="false" ht="15" hidden="false" customHeight="false" outlineLevel="0" collapsed="false">
      <c r="A294" s="11" t="str">
        <f aca="false">IF(D294&gt;0,VLOOKUP($D294,codes!$A$2:$B$26,2),"")</f>
        <v>fir</v>
      </c>
      <c r="D294" s="12" t="n">
        <v>3</v>
      </c>
      <c r="E294" s="12" t="n">
        <v>9</v>
      </c>
      <c r="F294" s="12" t="n">
        <v>3</v>
      </c>
      <c r="G294" s="12" t="n">
        <v>222</v>
      </c>
    </row>
    <row r="295" customFormat="false" ht="15" hidden="false" customHeight="false" outlineLevel="0" collapsed="false">
      <c r="A295" s="11" t="str">
        <f aca="false">IF(D295&gt;0,VLOOKUP($D295,codes!$A$2:$B$26,2),"")</f>
        <v>fir</v>
      </c>
      <c r="D295" s="12" t="n">
        <v>3</v>
      </c>
      <c r="E295" s="12" t="n">
        <v>9</v>
      </c>
      <c r="F295" s="12" t="n">
        <v>3</v>
      </c>
      <c r="G295" s="12" t="n">
        <v>222</v>
      </c>
    </row>
    <row r="296" customFormat="false" ht="15" hidden="false" customHeight="false" outlineLevel="0" collapsed="false">
      <c r="A296" s="11" t="str">
        <f aca="false">IF(D296&gt;0,VLOOKUP($D296,codes!$A$2:$B$26,2),"")</f>
        <v>spruce</v>
      </c>
      <c r="D296" s="12" t="n">
        <v>18</v>
      </c>
      <c r="E296" s="12" t="n">
        <v>13</v>
      </c>
      <c r="F296" s="12" t="n">
        <v>4</v>
      </c>
      <c r="G296" s="12" t="n">
        <v>2222</v>
      </c>
    </row>
    <row r="297" customFormat="false" ht="15" hidden="false" customHeight="false" outlineLevel="0" collapsed="false">
      <c r="A297" s="11" t="str">
        <f aca="false">IF(D297&gt;0,VLOOKUP($D297,codes!$A$2:$B$26,2),"")</f>
        <v>soft maple</v>
      </c>
      <c r="D297" s="12" t="n">
        <v>17</v>
      </c>
      <c r="E297" s="12" t="n">
        <v>15</v>
      </c>
      <c r="F297" s="12" t="n">
        <v>3</v>
      </c>
      <c r="G297" s="12" t="s">
        <v>128</v>
      </c>
    </row>
    <row r="298" customFormat="false" ht="15" hidden="false" customHeight="false" outlineLevel="0" collapsed="false">
      <c r="A298" s="11" t="str">
        <f aca="false">IF(D298&gt;0,VLOOKUP($D298,codes!$A$2:$B$26,2),"")</f>
        <v>beech</v>
      </c>
      <c r="D298" s="12" t="n">
        <v>5</v>
      </c>
      <c r="E298" s="12" t="n">
        <v>10</v>
      </c>
      <c r="F298" s="12" t="n">
        <v>9</v>
      </c>
      <c r="G298" s="12" t="s">
        <v>129</v>
      </c>
    </row>
    <row r="299" customFormat="false" ht="15" hidden="false" customHeight="false" outlineLevel="0" collapsed="false">
      <c r="A299" s="11" t="str">
        <f aca="false">IF(D299&gt;0,VLOOKUP($D299,codes!$A$2:$B$26,2),"")</f>
        <v>fir</v>
      </c>
      <c r="D299" s="12" t="n">
        <v>3</v>
      </c>
      <c r="E299" s="12" t="n">
        <v>4</v>
      </c>
      <c r="F299" s="12" t="n">
        <v>2</v>
      </c>
      <c r="G299" s="12" t="n">
        <v>2</v>
      </c>
    </row>
    <row r="300" customFormat="false" ht="15" hidden="false" customHeight="false" outlineLevel="0" collapsed="false">
      <c r="A300" s="11" t="str">
        <f aca="false">IF(D300&gt;0,VLOOKUP($D300,codes!$A$2:$B$26,2),"")</f>
        <v>fir</v>
      </c>
      <c r="D300" s="12" t="n">
        <v>3</v>
      </c>
      <c r="E300" s="12" t="n">
        <v>12</v>
      </c>
      <c r="F300" s="12" t="n">
        <v>3</v>
      </c>
      <c r="G300" s="12" t="n">
        <v>222</v>
      </c>
    </row>
    <row r="301" customFormat="false" ht="15" hidden="false" customHeight="false" outlineLevel="0" collapsed="false">
      <c r="A301" s="11" t="str">
        <f aca="false">IF(D301&gt;0,VLOOKUP($D301,codes!$A$2:$B$26,2),"")</f>
        <v>spruce</v>
      </c>
      <c r="D301" s="12" t="n">
        <v>18</v>
      </c>
      <c r="E301" s="12" t="n">
        <v>7</v>
      </c>
      <c r="F301" s="12" t="n">
        <v>3</v>
      </c>
      <c r="G301" s="12" t="n">
        <v>222</v>
      </c>
    </row>
    <row r="302" customFormat="false" ht="15" hidden="false" customHeight="false" outlineLevel="0" collapsed="false">
      <c r="A302" s="11" t="str">
        <f aca="false">IF(D302&gt;0,VLOOKUP($D302,codes!$A$2:$B$26,2),"")</f>
        <v>soft maple</v>
      </c>
      <c r="D302" s="12" t="n">
        <v>17</v>
      </c>
      <c r="E302" s="12" t="n">
        <v>14</v>
      </c>
      <c r="F302" s="12" t="n">
        <v>2</v>
      </c>
      <c r="G302" s="12" t="s">
        <v>155</v>
      </c>
      <c r="H302" s="0" t="n">
        <v>3</v>
      </c>
    </row>
    <row r="303" customFormat="false" ht="15" hidden="false" customHeight="false" outlineLevel="0" collapsed="false">
      <c r="A303" s="11" t="str">
        <f aca="false">IF(D303&gt;0,VLOOKUP($D303,codes!$A$2:$B$26,2),"")</f>
        <v>hard maple</v>
      </c>
      <c r="C303" s="12" t="n">
        <v>904</v>
      </c>
      <c r="D303" s="12" t="n">
        <v>9</v>
      </c>
      <c r="E303" s="12" t="n">
        <v>11</v>
      </c>
      <c r="F303" s="12" t="n">
        <v>4</v>
      </c>
      <c r="G303" s="12" t="s">
        <v>144</v>
      </c>
    </row>
    <row r="304" customFormat="false" ht="15" hidden="false" customHeight="false" outlineLevel="0" collapsed="false">
      <c r="A304" s="11" t="str">
        <f aca="false">IF(D304&gt;0,VLOOKUP($D304,codes!$A$2:$B$26,2),"")</f>
        <v>hard maple</v>
      </c>
      <c r="D304" s="12" t="n">
        <v>9</v>
      </c>
      <c r="E304" s="12" t="n">
        <v>13</v>
      </c>
      <c r="F304" s="12" t="n">
        <v>3</v>
      </c>
      <c r="G304" s="12" t="s">
        <v>135</v>
      </c>
    </row>
    <row r="305" customFormat="false" ht="15" hidden="false" customHeight="false" outlineLevel="0" collapsed="false">
      <c r="A305" s="11" t="str">
        <f aca="false">IF(D305&gt;0,VLOOKUP($D305,codes!$A$2:$B$26,2),"")</f>
        <v>hard maple</v>
      </c>
      <c r="D305" s="12" t="n">
        <v>9</v>
      </c>
      <c r="E305" s="12" t="n">
        <v>18</v>
      </c>
      <c r="F305" s="12" t="n">
        <v>5</v>
      </c>
      <c r="G305" s="12" t="s">
        <v>147</v>
      </c>
    </row>
    <row r="306" customFormat="false" ht="15" hidden="false" customHeight="false" outlineLevel="0" collapsed="false">
      <c r="A306" s="11" t="str">
        <f aca="false">IF(D306&gt;0,VLOOKUP($D306,codes!$A$2:$B$26,2),"")</f>
        <v>soft maple</v>
      </c>
      <c r="D306" s="12" t="n">
        <v>17</v>
      </c>
      <c r="E306" s="12" t="n">
        <v>10</v>
      </c>
      <c r="F306" s="12" t="n">
        <v>4</v>
      </c>
      <c r="G306" s="12" t="s">
        <v>135</v>
      </c>
    </row>
    <row r="307" customFormat="false" ht="15" hidden="false" customHeight="false" outlineLevel="0" collapsed="false">
      <c r="A307" s="11" t="str">
        <f aca="false">IF(D307&gt;0,VLOOKUP($D307,codes!$A$2:$B$26,2),"")</f>
        <v>soft maple</v>
      </c>
      <c r="D307" s="12" t="n">
        <v>17</v>
      </c>
      <c r="E307" s="12" t="n">
        <v>11</v>
      </c>
      <c r="F307" s="12" t="n">
        <v>3</v>
      </c>
      <c r="G307" s="12" t="s">
        <v>145</v>
      </c>
    </row>
    <row r="308" customFormat="false" ht="15" hidden="false" customHeight="false" outlineLevel="0" collapsed="false">
      <c r="A308" s="11" t="str">
        <f aca="false">IF(D308&gt;0,VLOOKUP($D308,codes!$A$2:$B$26,2),"")</f>
        <v>yellow birch</v>
      </c>
      <c r="D308" s="12" t="n">
        <v>23</v>
      </c>
      <c r="E308" s="12" t="n">
        <v>10</v>
      </c>
      <c r="F308" s="12" t="n">
        <v>4</v>
      </c>
      <c r="G308" s="12" t="s">
        <v>123</v>
      </c>
      <c r="H308" s="0" t="n">
        <v>3</v>
      </c>
    </row>
    <row r="309" customFormat="false" ht="15" hidden="false" customHeight="false" outlineLevel="0" collapsed="false">
      <c r="A309" s="11" t="str">
        <f aca="false">IF(D309&gt;0,VLOOKUP($D309,codes!$A$2:$B$26,2),"")</f>
        <v>yellow birch</v>
      </c>
      <c r="D309" s="12" t="n">
        <v>23</v>
      </c>
      <c r="E309" s="12" t="n">
        <v>12</v>
      </c>
      <c r="F309" s="12" t="n">
        <v>3</v>
      </c>
      <c r="G309" s="12" t="s">
        <v>123</v>
      </c>
    </row>
    <row r="310" customFormat="false" ht="15" hidden="false" customHeight="false" outlineLevel="0" collapsed="false">
      <c r="A310" s="11" t="str">
        <f aca="false">IF(D310&gt;0,VLOOKUP($D310,codes!$A$2:$B$26,2),"")</f>
        <v>hard maple</v>
      </c>
      <c r="D310" s="12" t="n">
        <v>9</v>
      </c>
      <c r="E310" s="12" t="n">
        <v>6</v>
      </c>
      <c r="F310" s="12" t="n">
        <v>4</v>
      </c>
      <c r="G310" s="12" t="n">
        <v>112</v>
      </c>
    </row>
    <row r="311" customFormat="false" ht="15" hidden="false" customHeight="false" outlineLevel="0" collapsed="false">
      <c r="A311" s="11" t="str">
        <f aca="false">IF(D311&gt;0,VLOOKUP($D311,codes!$A$2:$B$26,2),"")</f>
        <v>aspen</v>
      </c>
      <c r="D311" s="12" t="n">
        <v>2</v>
      </c>
      <c r="E311" s="12" t="n">
        <v>12</v>
      </c>
      <c r="F311" s="12" t="n">
        <v>3</v>
      </c>
      <c r="G311" s="12" t="s">
        <v>135</v>
      </c>
    </row>
    <row r="312" customFormat="false" ht="15" hidden="false" customHeight="false" outlineLevel="0" collapsed="false">
      <c r="A312" s="11" t="str">
        <f aca="false">IF(D312&gt;0,VLOOKUP($D312,codes!$A$2:$B$26,2),"")</f>
        <v>hard maple</v>
      </c>
      <c r="D312" s="12" t="n">
        <v>9</v>
      </c>
      <c r="E312" s="12" t="n">
        <v>14</v>
      </c>
      <c r="F312" s="12" t="n">
        <v>4</v>
      </c>
      <c r="G312" s="12" t="s">
        <v>155</v>
      </c>
    </row>
    <row r="313" customFormat="false" ht="15" hidden="false" customHeight="false" outlineLevel="0" collapsed="false">
      <c r="A313" s="11" t="str">
        <f aca="false">IF(D313&gt;0,VLOOKUP($D313,codes!$A$2:$B$26,2),"")</f>
        <v>yellow birch</v>
      </c>
      <c r="D313" s="12" t="n">
        <v>23</v>
      </c>
      <c r="E313" s="12" t="n">
        <v>13</v>
      </c>
      <c r="F313" s="12" t="n">
        <v>3</v>
      </c>
      <c r="G313" s="12" t="s">
        <v>123</v>
      </c>
    </row>
    <row r="314" customFormat="false" ht="15" hidden="false" customHeight="false" outlineLevel="0" collapsed="false">
      <c r="A314" s="11" t="str">
        <f aca="false">IF(D314&gt;0,VLOOKUP($D314,codes!$A$2:$B$26,2),"")</f>
        <v>soft maple</v>
      </c>
      <c r="D314" s="12" t="n">
        <v>17</v>
      </c>
      <c r="E314" s="12" t="n">
        <v>17</v>
      </c>
      <c r="F314" s="12" t="n">
        <v>4</v>
      </c>
      <c r="G314" s="12" t="s">
        <v>129</v>
      </c>
    </row>
    <row r="315" customFormat="false" ht="15" hidden="false" customHeight="false" outlineLevel="0" collapsed="false">
      <c r="A315" s="11" t="str">
        <f aca="false">IF(D315&gt;0,VLOOKUP($D315,codes!$A$2:$B$26,2),"")</f>
        <v>hemlock</v>
      </c>
      <c r="B315" s="12" t="n">
        <v>5</v>
      </c>
      <c r="C315" s="12" t="n">
        <v>704</v>
      </c>
      <c r="D315" s="12" t="n">
        <v>10</v>
      </c>
      <c r="E315" s="12" t="n">
        <v>16</v>
      </c>
      <c r="F315" s="12" t="n">
        <v>7</v>
      </c>
      <c r="G315" s="12" t="n">
        <v>2522</v>
      </c>
    </row>
    <row r="316" customFormat="false" ht="15" hidden="false" customHeight="false" outlineLevel="0" collapsed="false">
      <c r="A316" s="11" t="str">
        <f aca="false">IF(D316&gt;0,VLOOKUP($D316,codes!$A$2:$B$26,2),"")</f>
        <v>hemlock</v>
      </c>
      <c r="D316" s="12" t="n">
        <v>10</v>
      </c>
      <c r="E316" s="12" t="n">
        <v>17</v>
      </c>
      <c r="F316" s="12" t="n">
        <v>4</v>
      </c>
      <c r="G316" s="12" t="n">
        <v>2222</v>
      </c>
    </row>
    <row r="317" customFormat="false" ht="15" hidden="false" customHeight="false" outlineLevel="0" collapsed="false">
      <c r="A317" s="11" t="str">
        <f aca="false">IF(D317&gt;0,VLOOKUP($D317,codes!$A$2:$B$26,2),"")</f>
        <v>spruce</v>
      </c>
      <c r="D317" s="12" t="n">
        <v>18</v>
      </c>
      <c r="E317" s="12" t="n">
        <v>14</v>
      </c>
      <c r="F317" s="12" t="n">
        <v>5</v>
      </c>
      <c r="G317" s="12" t="n">
        <v>222</v>
      </c>
    </row>
    <row r="318" customFormat="false" ht="15" hidden="false" customHeight="false" outlineLevel="0" collapsed="false">
      <c r="A318" s="11" t="str">
        <f aca="false">IF(D318&gt;0,VLOOKUP($D318,codes!$A$2:$B$26,2),"")</f>
        <v>spruce</v>
      </c>
      <c r="D318" s="12" t="n">
        <v>18</v>
      </c>
      <c r="E318" s="12" t="n">
        <v>12</v>
      </c>
      <c r="F318" s="12" t="n">
        <v>4</v>
      </c>
      <c r="G318" s="12" t="n">
        <v>222</v>
      </c>
    </row>
    <row r="319" customFormat="false" ht="15" hidden="false" customHeight="false" outlineLevel="0" collapsed="false">
      <c r="A319" s="11" t="str">
        <f aca="false">IF(D319&gt;0,VLOOKUP($D319,codes!$A$2:$B$26,2),"")</f>
        <v>hemlock</v>
      </c>
      <c r="D319" s="12" t="n">
        <v>10</v>
      </c>
      <c r="E319" s="12" t="n">
        <v>9</v>
      </c>
      <c r="F319" s="12" t="n">
        <v>3</v>
      </c>
      <c r="G319" s="12" t="s">
        <v>123</v>
      </c>
      <c r="H319" s="0" t="n">
        <v>3</v>
      </c>
    </row>
    <row r="320" customFormat="false" ht="15" hidden="false" customHeight="false" outlineLevel="0" collapsed="false">
      <c r="A320" s="11" t="str">
        <f aca="false">IF(D320&gt;0,VLOOKUP($D320,codes!$A$2:$B$26,2),"")</f>
        <v>hemlock</v>
      </c>
      <c r="D320" s="12" t="n">
        <v>10</v>
      </c>
      <c r="E320" s="12" t="n">
        <v>12</v>
      </c>
      <c r="F320" s="12" t="n">
        <v>5</v>
      </c>
      <c r="G320" s="12" t="s">
        <v>135</v>
      </c>
    </row>
    <row r="321" customFormat="false" ht="15" hidden="false" customHeight="false" outlineLevel="0" collapsed="false">
      <c r="A321" s="11" t="str">
        <f aca="false">IF(D321&gt;0,VLOOKUP($D321,codes!$A$2:$B$26,2),"")</f>
        <v>hemlock</v>
      </c>
      <c r="D321" s="12" t="n">
        <v>10</v>
      </c>
      <c r="E321" s="12" t="n">
        <v>12</v>
      </c>
      <c r="F321" s="12" t="n">
        <v>5</v>
      </c>
      <c r="G321" s="12" t="n">
        <v>222</v>
      </c>
    </row>
    <row r="322" customFormat="false" ht="15" hidden="false" customHeight="false" outlineLevel="0" collapsed="false">
      <c r="A322" s="11" t="str">
        <f aca="false">IF(D322&gt;0,VLOOKUP($D322,codes!$A$2:$B$26,2),"")</f>
        <v>fir</v>
      </c>
      <c r="D322" s="12" t="n">
        <v>3</v>
      </c>
      <c r="E322" s="12" t="n">
        <v>15</v>
      </c>
      <c r="F322" s="12" t="n">
        <v>1</v>
      </c>
      <c r="G322" s="12" t="s">
        <v>143</v>
      </c>
      <c r="H322" s="0" t="n">
        <v>4</v>
      </c>
    </row>
    <row r="323" customFormat="false" ht="15" hidden="false" customHeight="false" outlineLevel="0" collapsed="false">
      <c r="A323" s="11" t="str">
        <f aca="false">IF(D323&gt;0,VLOOKUP($D323,codes!$A$2:$B$26,2),"")</f>
        <v>yellow birch</v>
      </c>
      <c r="D323" s="12" t="n">
        <v>23</v>
      </c>
      <c r="E323" s="12" t="n">
        <v>15</v>
      </c>
      <c r="F323" s="12" t="n">
        <v>7</v>
      </c>
      <c r="G323" s="12" t="s">
        <v>129</v>
      </c>
    </row>
    <row r="324" customFormat="false" ht="15" hidden="false" customHeight="false" outlineLevel="0" collapsed="false">
      <c r="A324" s="11" t="str">
        <f aca="false">IF(D324&gt;0,VLOOKUP($D324,codes!$A$2:$B$26,2),"")</f>
        <v>yellow birch</v>
      </c>
      <c r="D324" s="12" t="n">
        <v>23</v>
      </c>
      <c r="E324" s="12" t="n">
        <v>23</v>
      </c>
      <c r="F324" s="12" t="n">
        <v>6</v>
      </c>
      <c r="G324" s="12" t="s">
        <v>128</v>
      </c>
    </row>
    <row r="325" customFormat="false" ht="15" hidden="false" customHeight="false" outlineLevel="0" collapsed="false">
      <c r="A325" s="11" t="str">
        <f aca="false">IF(D325&gt;0,VLOOKUP($D325,codes!$A$2:$B$26,2),"")</f>
        <v>soft maple</v>
      </c>
      <c r="B325" s="12" t="n">
        <v>4</v>
      </c>
      <c r="C325" s="12" t="n">
        <v>705</v>
      </c>
      <c r="D325" s="12" t="n">
        <v>17</v>
      </c>
      <c r="E325" s="12" t="n">
        <v>10</v>
      </c>
      <c r="F325" s="12" t="n">
        <v>4</v>
      </c>
      <c r="G325" s="12" t="s">
        <v>165</v>
      </c>
    </row>
    <row r="326" customFormat="false" ht="15" hidden="false" customHeight="false" outlineLevel="0" collapsed="false">
      <c r="A326" s="11" t="str">
        <f aca="false">IF(D326&gt;0,VLOOKUP($D326,codes!$A$2:$B$26,2),"")</f>
        <v>spruce</v>
      </c>
      <c r="D326" s="12" t="n">
        <v>18</v>
      </c>
      <c r="E326" s="12" t="n">
        <v>10</v>
      </c>
      <c r="F326" s="12" t="n">
        <v>3</v>
      </c>
      <c r="G326" s="12" t="n">
        <v>2222</v>
      </c>
    </row>
    <row r="327" customFormat="false" ht="15" hidden="false" customHeight="false" outlineLevel="0" collapsed="false">
      <c r="A327" s="11" t="str">
        <f aca="false">IF(D327&gt;0,VLOOKUP($D327,codes!$A$2:$B$26,2),"")</f>
        <v>fir</v>
      </c>
      <c r="D327" s="12" t="n">
        <v>3</v>
      </c>
      <c r="E327" s="12" t="n">
        <v>17</v>
      </c>
      <c r="F327" s="12" t="n">
        <v>1</v>
      </c>
      <c r="G327" s="12" t="n">
        <v>5222</v>
      </c>
      <c r="H327" s="0" t="n">
        <v>4</v>
      </c>
    </row>
    <row r="328" customFormat="false" ht="15" hidden="false" customHeight="false" outlineLevel="0" collapsed="false">
      <c r="A328" s="11" t="str">
        <f aca="false">IF(D328&gt;0,VLOOKUP($D328,codes!$A$2:$B$26,2),"")</f>
        <v>spruce</v>
      </c>
      <c r="D328" s="12" t="n">
        <v>18</v>
      </c>
      <c r="E328" s="12" t="n">
        <v>14</v>
      </c>
      <c r="F328" s="12" t="n">
        <v>3</v>
      </c>
      <c r="G328" s="12" t="n">
        <v>2222</v>
      </c>
    </row>
    <row r="329" customFormat="false" ht="15" hidden="false" customHeight="false" outlineLevel="0" collapsed="false">
      <c r="A329" s="11" t="str">
        <f aca="false">IF(D329&gt;0,VLOOKUP($D329,codes!$A$2:$B$26,2),"")</f>
        <v>white pine</v>
      </c>
      <c r="D329" s="12" t="n">
        <v>22</v>
      </c>
      <c r="E329" s="12" t="n">
        <v>21</v>
      </c>
      <c r="F329" s="12" t="n">
        <v>4</v>
      </c>
      <c r="G329" s="12" t="n">
        <v>2222</v>
      </c>
    </row>
    <row r="330" customFormat="false" ht="15" hidden="false" customHeight="false" outlineLevel="0" collapsed="false">
      <c r="A330" s="11" t="str">
        <f aca="false">IF(D330&gt;0,VLOOKUP($D330,codes!$A$2:$B$26,2),"")</f>
        <v>spruce</v>
      </c>
      <c r="D330" s="12" t="n">
        <v>18</v>
      </c>
      <c r="E330" s="12" t="n">
        <v>11</v>
      </c>
      <c r="F330" s="12" t="n">
        <v>3</v>
      </c>
      <c r="G330" s="12" t="n">
        <v>2222</v>
      </c>
    </row>
    <row r="331" customFormat="false" ht="15" hidden="false" customHeight="false" outlineLevel="0" collapsed="false">
      <c r="A331" s="11" t="str">
        <f aca="false">IF(D331&gt;0,VLOOKUP($D331,codes!$A$2:$B$26,2),"")</f>
        <v>fir</v>
      </c>
      <c r="D331" s="12" t="n">
        <v>3</v>
      </c>
      <c r="E331" s="12" t="n">
        <v>13</v>
      </c>
      <c r="F331" s="12" t="n">
        <v>2</v>
      </c>
      <c r="G331" s="12" t="n">
        <v>222</v>
      </c>
    </row>
    <row r="332" customFormat="false" ht="15" hidden="false" customHeight="false" outlineLevel="0" collapsed="false">
      <c r="A332" s="11" t="str">
        <f aca="false">IF(D332&gt;0,VLOOKUP($D332,codes!$A$2:$B$26,2),"")</f>
        <v>white pine</v>
      </c>
      <c r="D332" s="12" t="n">
        <v>22</v>
      </c>
      <c r="E332" s="12" t="n">
        <v>21</v>
      </c>
      <c r="F332" s="12" t="n">
        <v>4</v>
      </c>
      <c r="G332" s="12" t="n">
        <v>3222</v>
      </c>
    </row>
    <row r="333" customFormat="false" ht="15" hidden="false" customHeight="false" outlineLevel="0" collapsed="false">
      <c r="A333" s="11" t="str">
        <f aca="false">IF(D333&gt;0,VLOOKUP($D333,codes!$A$2:$B$26,2),"")</f>
        <v>white pine</v>
      </c>
      <c r="D333" s="12" t="n">
        <v>22</v>
      </c>
      <c r="E333" s="12" t="n">
        <v>16</v>
      </c>
      <c r="F333" s="12" t="n">
        <v>3</v>
      </c>
      <c r="G333" s="12" t="n">
        <v>12122</v>
      </c>
    </row>
    <row r="334" customFormat="false" ht="15" hidden="false" customHeight="false" outlineLevel="0" collapsed="false">
      <c r="A334" s="11" t="str">
        <f aca="false">IF(D334&gt;0,VLOOKUP($D334,codes!$A$2:$B$26,2),"")</f>
        <v>spruce</v>
      </c>
      <c r="D334" s="12" t="n">
        <v>18</v>
      </c>
      <c r="E334" s="12" t="n">
        <v>10</v>
      </c>
      <c r="F334" s="12" t="n">
        <v>0</v>
      </c>
      <c r="G334" s="12" t="s">
        <v>128</v>
      </c>
      <c r="H334" s="0" t="n">
        <v>5</v>
      </c>
    </row>
    <row r="335" customFormat="false" ht="15" hidden="false" customHeight="false" outlineLevel="0" collapsed="false">
      <c r="A335" s="11" t="str">
        <f aca="false">IF(D335&gt;0,VLOOKUP($D335,codes!$A$2:$B$26,2),"")</f>
        <v>spruce</v>
      </c>
      <c r="D335" s="12" t="n">
        <v>18</v>
      </c>
      <c r="E335" s="12" t="n">
        <v>14</v>
      </c>
      <c r="F335" s="12" t="n">
        <v>3</v>
      </c>
      <c r="G335" s="12" t="s">
        <v>146</v>
      </c>
    </row>
    <row r="336" customFormat="false" ht="15" hidden="false" customHeight="false" outlineLevel="0" collapsed="false">
      <c r="A336" s="11" t="str">
        <f aca="false">IF(D336&gt;0,VLOOKUP($D336,codes!$A$2:$B$26,2),"")</f>
        <v>white pine</v>
      </c>
      <c r="D336" s="12" t="n">
        <v>22</v>
      </c>
      <c r="E336" s="12" t="n">
        <v>23</v>
      </c>
      <c r="F336" s="12" t="n">
        <v>0</v>
      </c>
      <c r="G336" s="12" t="s">
        <v>128</v>
      </c>
      <c r="H336" s="0" t="n">
        <v>5</v>
      </c>
    </row>
    <row r="337" customFormat="false" ht="15" hidden="false" customHeight="false" outlineLevel="0" collapsed="false">
      <c r="A337" s="11" t="str">
        <f aca="false">IF(D337&gt;0,VLOOKUP($D337,codes!$A$2:$B$26,2),"")</f>
        <v>spruce</v>
      </c>
      <c r="D337" s="12" t="n">
        <v>18</v>
      </c>
      <c r="E337" s="12" t="n">
        <v>12</v>
      </c>
      <c r="F337" s="12" t="n">
        <v>2</v>
      </c>
      <c r="G337" s="12" t="n">
        <v>2222</v>
      </c>
    </row>
    <row r="338" customFormat="false" ht="15" hidden="false" customHeight="false" outlineLevel="0" collapsed="false">
      <c r="A338" s="11" t="str">
        <f aca="false">IF(D338&gt;0,VLOOKUP($D338,codes!$A$2:$B$26,2),"")</f>
        <v>white pine</v>
      </c>
      <c r="D338" s="12" t="n">
        <v>22</v>
      </c>
      <c r="E338" s="12" t="n">
        <v>22</v>
      </c>
      <c r="F338" s="12" t="n">
        <v>4</v>
      </c>
      <c r="G338" s="12" t="n">
        <v>11222</v>
      </c>
    </row>
    <row r="339" customFormat="false" ht="15" hidden="false" customHeight="false" outlineLevel="0" collapsed="false">
      <c r="A339" s="11" t="str">
        <f aca="false">IF(D339&gt;0,VLOOKUP($D339,codes!$A$2:$B$26,2),"")</f>
        <v>spruce</v>
      </c>
      <c r="D339" s="12" t="n">
        <v>18</v>
      </c>
      <c r="E339" s="12" t="n">
        <v>9</v>
      </c>
      <c r="F339" s="12" t="n">
        <v>1</v>
      </c>
      <c r="G339" s="12" t="n">
        <v>222</v>
      </c>
    </row>
    <row r="340" customFormat="false" ht="15" hidden="false" customHeight="false" outlineLevel="0" collapsed="false">
      <c r="A340" s="11" t="str">
        <f aca="false">IF(D340&gt;0,VLOOKUP($D340,codes!$A$2:$B$26,2),"")</f>
        <v>spruce</v>
      </c>
      <c r="D340" s="12" t="n">
        <v>18</v>
      </c>
      <c r="E340" s="12" t="n">
        <v>14</v>
      </c>
      <c r="F340" s="12" t="n">
        <v>3</v>
      </c>
      <c r="G340" s="12" t="s">
        <v>143</v>
      </c>
    </row>
    <row r="341" customFormat="false" ht="15" hidden="false" customHeight="false" outlineLevel="0" collapsed="false">
      <c r="A341" s="11" t="str">
        <f aca="false">IF(D341&gt;0,VLOOKUP($D341,codes!$A$2:$B$26,2),"")</f>
        <v>white pine</v>
      </c>
      <c r="D341" s="12" t="n">
        <v>22</v>
      </c>
      <c r="E341" s="12" t="n">
        <v>20</v>
      </c>
      <c r="F341" s="12" t="n">
        <v>3</v>
      </c>
      <c r="G341" s="12" t="s">
        <v>169</v>
      </c>
    </row>
    <row r="342" customFormat="false" ht="15" hidden="false" customHeight="false" outlineLevel="0" collapsed="false">
      <c r="A342" s="11" t="str">
        <f aca="false">IF(D342&gt;0,VLOOKUP($D342,codes!$A$2:$B$26,2),"")</f>
        <v>soft maple</v>
      </c>
      <c r="C342" s="12" t="n">
        <v>805</v>
      </c>
      <c r="D342" s="12" t="n">
        <v>17</v>
      </c>
      <c r="E342" s="12" t="n">
        <v>6</v>
      </c>
      <c r="F342" s="12" t="n">
        <v>3</v>
      </c>
      <c r="G342" s="12" t="n">
        <v>112</v>
      </c>
    </row>
    <row r="343" customFormat="false" ht="15" hidden="false" customHeight="false" outlineLevel="0" collapsed="false">
      <c r="A343" s="11" t="str">
        <f aca="false">IF(D343&gt;0,VLOOKUP($D343,codes!$A$2:$B$26,2),"")</f>
        <v>soft maple</v>
      </c>
      <c r="D343" s="12" t="n">
        <v>17</v>
      </c>
      <c r="E343" s="12" t="n">
        <v>4</v>
      </c>
      <c r="F343" s="12" t="n">
        <v>0</v>
      </c>
      <c r="G343" s="12" t="s">
        <v>128</v>
      </c>
      <c r="H343" s="0" t="n">
        <v>5</v>
      </c>
    </row>
    <row r="344" customFormat="false" ht="15" hidden="false" customHeight="false" outlineLevel="0" collapsed="false">
      <c r="A344" s="11" t="str">
        <f aca="false">IF(D344&gt;0,VLOOKUP($D344,codes!$A$2:$B$26,2),"")</f>
        <v>soft maple</v>
      </c>
      <c r="D344" s="12" t="n">
        <v>17</v>
      </c>
      <c r="E344" s="12" t="n">
        <v>7</v>
      </c>
      <c r="F344" s="12" t="n">
        <v>4</v>
      </c>
      <c r="G344" s="12" t="s">
        <v>123</v>
      </c>
    </row>
    <row r="345" customFormat="false" ht="15" hidden="false" customHeight="false" outlineLevel="0" collapsed="false">
      <c r="A345" s="11" t="str">
        <f aca="false">IF(D345&gt;0,VLOOKUP($D345,codes!$A$2:$B$26,2),"")</f>
        <v>white pine</v>
      </c>
      <c r="D345" s="12" t="n">
        <v>22</v>
      </c>
      <c r="E345" s="12" t="n">
        <v>14</v>
      </c>
      <c r="F345" s="12" t="n">
        <v>7</v>
      </c>
      <c r="G345" s="12" t="n">
        <v>2233</v>
      </c>
    </row>
    <row r="346" customFormat="false" ht="15" hidden="false" customHeight="false" outlineLevel="0" collapsed="false">
      <c r="A346" s="11" t="str">
        <f aca="false">IF(D346&gt;0,VLOOKUP($D346,codes!$A$2:$B$26,2),"")</f>
        <v>soft maple</v>
      </c>
      <c r="D346" s="12" t="n">
        <v>17</v>
      </c>
      <c r="E346" s="12" t="n">
        <v>5</v>
      </c>
      <c r="F346" s="12" t="n">
        <v>2</v>
      </c>
      <c r="G346" s="12" t="n">
        <v>112</v>
      </c>
    </row>
    <row r="347" customFormat="false" ht="15" hidden="false" customHeight="false" outlineLevel="0" collapsed="false">
      <c r="A347" s="11" t="str">
        <f aca="false">IF(D347&gt;0,VLOOKUP($D347,codes!$A$2:$B$26,2),"")</f>
        <v>soft maple</v>
      </c>
      <c r="D347" s="12" t="n">
        <v>17</v>
      </c>
      <c r="E347" s="12" t="n">
        <v>6</v>
      </c>
      <c r="F347" s="12" t="n">
        <v>4</v>
      </c>
      <c r="G347" s="12" t="n">
        <v>22</v>
      </c>
      <c r="H347" s="0" t="n">
        <v>3</v>
      </c>
    </row>
    <row r="348" customFormat="false" ht="15" hidden="false" customHeight="false" outlineLevel="0" collapsed="false">
      <c r="A348" s="11" t="str">
        <f aca="false">IF(D348&gt;0,VLOOKUP($D348,codes!$A$2:$B$26,2),"")</f>
        <v>soft maple</v>
      </c>
      <c r="D348" s="12" t="n">
        <v>17</v>
      </c>
      <c r="E348" s="12" t="n">
        <v>7</v>
      </c>
      <c r="F348" s="12" t="n">
        <v>3</v>
      </c>
      <c r="G348" s="12" t="n">
        <v>112</v>
      </c>
    </row>
    <row r="349" customFormat="false" ht="15" hidden="false" customHeight="false" outlineLevel="0" collapsed="false">
      <c r="A349" s="11" t="str">
        <f aca="false">IF(D349&gt;0,VLOOKUP($D349,codes!$A$2:$B$26,2),"")</f>
        <v>soft maple</v>
      </c>
      <c r="D349" s="12" t="n">
        <v>17</v>
      </c>
      <c r="E349" s="12" t="n">
        <v>8</v>
      </c>
      <c r="F349" s="12" t="n">
        <v>4</v>
      </c>
      <c r="G349" s="12" t="n">
        <v>1112</v>
      </c>
    </row>
    <row r="350" customFormat="false" ht="15" hidden="false" customHeight="false" outlineLevel="0" collapsed="false">
      <c r="A350" s="11" t="str">
        <f aca="false">IF(D350&gt;0,VLOOKUP($D350,codes!$A$2:$B$26,2),"")</f>
        <v>white pine</v>
      </c>
      <c r="D350" s="12" t="n">
        <v>22</v>
      </c>
      <c r="E350" s="12" t="n">
        <v>25</v>
      </c>
      <c r="F350" s="12" t="n">
        <v>4</v>
      </c>
      <c r="G350" s="12" t="n">
        <v>322</v>
      </c>
      <c r="H350" s="0" t="n">
        <v>3</v>
      </c>
    </row>
    <row r="351" customFormat="false" ht="15" hidden="false" customHeight="false" outlineLevel="0" collapsed="false">
      <c r="A351" s="11" t="str">
        <f aca="false">IF(D351&gt;0,VLOOKUP($D351,codes!$A$2:$B$26,2),"")</f>
        <v>white pine</v>
      </c>
      <c r="D351" s="12" t="n">
        <v>22</v>
      </c>
      <c r="E351" s="12" t="n">
        <v>18</v>
      </c>
      <c r="F351" s="12" t="n">
        <v>5</v>
      </c>
      <c r="G351" s="12" t="s">
        <v>147</v>
      </c>
    </row>
    <row r="352" customFormat="false" ht="15" hidden="false" customHeight="false" outlineLevel="0" collapsed="false">
      <c r="A352" s="11" t="str">
        <f aca="false">IF(D352&gt;0,VLOOKUP($D352,codes!$A$2:$B$26,2),"")</f>
        <v>soft maple</v>
      </c>
      <c r="D352" s="12" t="n">
        <v>17</v>
      </c>
      <c r="E352" s="12" t="n">
        <v>3</v>
      </c>
      <c r="F352" s="12" t="n">
        <v>0</v>
      </c>
      <c r="G352" s="12" t="s">
        <v>128</v>
      </c>
      <c r="H352" s="0" t="n">
        <v>5</v>
      </c>
    </row>
    <row r="353" customFormat="false" ht="15" hidden="false" customHeight="false" outlineLevel="0" collapsed="false">
      <c r="A353" s="11" t="str">
        <f aca="false">IF(D353&gt;0,VLOOKUP($D353,codes!$A$2:$B$26,2),"")</f>
        <v>soft maple</v>
      </c>
      <c r="D353" s="12" t="n">
        <v>17</v>
      </c>
      <c r="E353" s="12" t="n">
        <v>3</v>
      </c>
      <c r="F353" s="12" t="n">
        <v>0</v>
      </c>
      <c r="G353" s="12" t="s">
        <v>128</v>
      </c>
      <c r="H353" s="0" t="n">
        <v>5</v>
      </c>
    </row>
    <row r="354" customFormat="false" ht="15" hidden="false" customHeight="false" outlineLevel="0" collapsed="false">
      <c r="A354" s="11" t="str">
        <f aca="false">IF(D354&gt;0,VLOOKUP($D354,codes!$A$2:$B$26,2),"")</f>
        <v>soft maple</v>
      </c>
      <c r="D354" s="12" t="n">
        <v>17</v>
      </c>
      <c r="E354" s="12" t="n">
        <v>8</v>
      </c>
      <c r="F354" s="12" t="n">
        <v>3</v>
      </c>
      <c r="G354" s="12" t="n">
        <v>112</v>
      </c>
    </row>
    <row r="355" customFormat="false" ht="15" hidden="false" customHeight="false" outlineLevel="0" collapsed="false">
      <c r="A355" s="11" t="str">
        <f aca="false">IF(D355&gt;0,VLOOKUP($D355,codes!$A$2:$B$26,2),"")</f>
        <v>soft maple</v>
      </c>
      <c r="D355" s="12" t="n">
        <v>17</v>
      </c>
      <c r="E355" s="12" t="n">
        <v>6</v>
      </c>
      <c r="F355" s="12" t="n">
        <v>3</v>
      </c>
      <c r="G355" s="12" t="n">
        <v>22</v>
      </c>
    </row>
    <row r="356" customFormat="false" ht="15" hidden="false" customHeight="false" outlineLevel="0" collapsed="false">
      <c r="A356" s="11" t="str">
        <f aca="false">IF(D356&gt;0,VLOOKUP($D356,codes!$A$2:$B$26,2),"")</f>
        <v>hard maple</v>
      </c>
      <c r="D356" s="12" t="n">
        <v>9</v>
      </c>
      <c r="E356" s="12" t="n">
        <v>1</v>
      </c>
      <c r="F356" s="12" t="n">
        <v>5</v>
      </c>
      <c r="G356" s="12" t="n">
        <v>1</v>
      </c>
    </row>
    <row r="357" customFormat="false" ht="15" hidden="false" customHeight="false" outlineLevel="0" collapsed="false">
      <c r="A357" s="11" t="str">
        <f aca="false">IF(D357&gt;0,VLOOKUP($D357,codes!$A$2:$B$26,2),"")</f>
        <v>white pine</v>
      </c>
      <c r="D357" s="12" t="n">
        <v>22</v>
      </c>
      <c r="E357" s="12" t="n">
        <v>16</v>
      </c>
      <c r="F357" s="12" t="n">
        <v>3</v>
      </c>
      <c r="G357" s="12" t="n">
        <v>2332</v>
      </c>
    </row>
    <row r="358" customFormat="false" ht="15" hidden="false" customHeight="false" outlineLevel="0" collapsed="false">
      <c r="A358" s="11" t="str">
        <f aca="false">IF(D358&gt;0,VLOOKUP($D358,codes!$A$2:$B$26,2),"")</f>
        <v>fir</v>
      </c>
      <c r="B358" s="12" t="n">
        <v>7</v>
      </c>
      <c r="C358" s="12" t="n">
        <v>102</v>
      </c>
      <c r="D358" s="12" t="n">
        <v>3</v>
      </c>
      <c r="E358" s="12" t="n">
        <v>12</v>
      </c>
      <c r="F358" s="12" t="n">
        <v>0</v>
      </c>
      <c r="G358" s="12" t="s">
        <v>128</v>
      </c>
      <c r="H358" s="0" t="n">
        <v>5</v>
      </c>
    </row>
    <row r="359" customFormat="false" ht="15" hidden="false" customHeight="false" outlineLevel="0" collapsed="false">
      <c r="A359" s="11" t="str">
        <f aca="false">IF(D359&gt;0,VLOOKUP($D359,codes!$A$2:$B$26,2),"")</f>
        <v>hemlock</v>
      </c>
      <c r="D359" s="12" t="n">
        <v>10</v>
      </c>
      <c r="E359" s="12" t="n">
        <v>17</v>
      </c>
      <c r="F359" s="12" t="n">
        <v>5</v>
      </c>
      <c r="G359" s="12" t="n">
        <v>222</v>
      </c>
    </row>
    <row r="360" customFormat="false" ht="15" hidden="false" customHeight="false" outlineLevel="0" collapsed="false">
      <c r="A360" s="11" t="str">
        <f aca="false">IF(D360&gt;0,VLOOKUP($D360,codes!$A$2:$B$26,2),"")</f>
        <v>hemlock</v>
      </c>
      <c r="D360" s="12" t="n">
        <v>10</v>
      </c>
      <c r="E360" s="12" t="n">
        <v>17</v>
      </c>
      <c r="F360" s="12" t="n">
        <v>4</v>
      </c>
      <c r="G360" s="12" t="n">
        <v>222</v>
      </c>
    </row>
    <row r="361" customFormat="false" ht="15" hidden="false" customHeight="false" outlineLevel="0" collapsed="false">
      <c r="A361" s="11" t="str">
        <f aca="false">IF(D361&gt;0,VLOOKUP($D361,codes!$A$2:$B$26,2),"")</f>
        <v>hemlock</v>
      </c>
      <c r="D361" s="12" t="n">
        <v>10</v>
      </c>
      <c r="E361" s="12" t="n">
        <v>10</v>
      </c>
      <c r="F361" s="12" t="n">
        <v>3</v>
      </c>
      <c r="G361" s="12" t="n">
        <v>22</v>
      </c>
      <c r="H361" s="0" t="n">
        <v>3</v>
      </c>
    </row>
    <row r="362" customFormat="false" ht="15" hidden="false" customHeight="false" outlineLevel="0" collapsed="false">
      <c r="A362" s="11" t="str">
        <f aca="false">IF(D362&gt;0,VLOOKUP($D362,codes!$A$2:$B$26,2),"")</f>
        <v>hemlock</v>
      </c>
      <c r="D362" s="12" t="n">
        <v>10</v>
      </c>
      <c r="E362" s="12" t="n">
        <v>19</v>
      </c>
      <c r="F362" s="12" t="n">
        <v>4</v>
      </c>
      <c r="G362" s="12" t="n">
        <v>222</v>
      </c>
    </row>
    <row r="363" customFormat="false" ht="15" hidden="false" customHeight="false" outlineLevel="0" collapsed="false">
      <c r="A363" s="11" t="str">
        <f aca="false">IF(D363&gt;0,VLOOKUP($D363,codes!$A$2:$B$26,2),"")</f>
        <v>fir</v>
      </c>
      <c r="D363" s="12" t="n">
        <v>3</v>
      </c>
      <c r="E363" s="12" t="n">
        <v>10</v>
      </c>
      <c r="F363" s="12" t="n">
        <v>0</v>
      </c>
      <c r="G363" s="12" t="s">
        <v>128</v>
      </c>
      <c r="H363" s="0" t="n">
        <v>5</v>
      </c>
    </row>
    <row r="364" customFormat="false" ht="15" hidden="false" customHeight="false" outlineLevel="0" collapsed="false">
      <c r="A364" s="11" t="str">
        <f aca="false">IF(D364&gt;0,VLOOKUP($D364,codes!$A$2:$B$26,2),"")</f>
        <v>hemlock</v>
      </c>
      <c r="D364" s="12" t="n">
        <v>10</v>
      </c>
      <c r="E364" s="12" t="n">
        <v>18</v>
      </c>
      <c r="F364" s="12" t="n">
        <v>5</v>
      </c>
      <c r="G364" s="12" t="n">
        <v>222</v>
      </c>
    </row>
    <row r="365" customFormat="false" ht="15" hidden="false" customHeight="false" outlineLevel="0" collapsed="false">
      <c r="A365" s="11" t="str">
        <f aca="false">IF(D365&gt;0,VLOOKUP($D365,codes!$A$2:$B$26,2),"")</f>
        <v>beech</v>
      </c>
      <c r="D365" s="12" t="n">
        <v>5</v>
      </c>
      <c r="E365" s="12" t="n">
        <v>7</v>
      </c>
      <c r="F365" s="12" t="n">
        <v>8</v>
      </c>
      <c r="G365" s="12" t="s">
        <v>128</v>
      </c>
    </row>
    <row r="366" customFormat="false" ht="15" hidden="false" customHeight="false" outlineLevel="0" collapsed="false">
      <c r="A366" s="11" t="str">
        <f aca="false">IF(D366&gt;0,VLOOKUP($D366,codes!$A$2:$B$26,2),"")</f>
        <v>fir</v>
      </c>
      <c r="D366" s="12" t="n">
        <v>3</v>
      </c>
      <c r="E366" s="12" t="n">
        <v>7</v>
      </c>
      <c r="F366" s="12" t="n">
        <v>4</v>
      </c>
      <c r="G366" s="12" t="n">
        <v>22</v>
      </c>
    </row>
    <row r="367" customFormat="false" ht="15" hidden="false" customHeight="false" outlineLevel="0" collapsed="false">
      <c r="A367" s="11" t="str">
        <f aca="false">IF(D367&gt;0,VLOOKUP($D367,codes!$A$2:$B$26,2),"")</f>
        <v>hemlock</v>
      </c>
      <c r="D367" s="12" t="n">
        <v>10</v>
      </c>
      <c r="E367" s="12" t="n">
        <v>21</v>
      </c>
      <c r="F367" s="12" t="n">
        <v>7</v>
      </c>
      <c r="G367" s="12" t="n">
        <v>222</v>
      </c>
    </row>
    <row r="368" customFormat="false" ht="15" hidden="false" customHeight="false" outlineLevel="0" collapsed="false">
      <c r="A368" s="11" t="str">
        <f aca="false">IF(D368&gt;0,VLOOKUP($D368,codes!$A$2:$B$26,2),"")</f>
        <v>hemlock</v>
      </c>
      <c r="D368" s="12" t="n">
        <v>10</v>
      </c>
      <c r="E368" s="12" t="n">
        <v>13</v>
      </c>
      <c r="F368" s="12" t="n">
        <v>4</v>
      </c>
      <c r="G368" s="12" t="n">
        <v>22</v>
      </c>
      <c r="H368" s="0" t="n">
        <v>3</v>
      </c>
    </row>
    <row r="369" customFormat="false" ht="15" hidden="false" customHeight="false" outlineLevel="0" collapsed="false">
      <c r="A369" s="11" t="str">
        <f aca="false">IF(D369&gt;0,VLOOKUP($D369,codes!$A$2:$B$26,2),"")</f>
        <v>hemlock</v>
      </c>
      <c r="D369" s="12" t="n">
        <v>10</v>
      </c>
      <c r="E369" s="12" t="n">
        <v>16</v>
      </c>
      <c r="F369" s="12" t="n">
        <v>4</v>
      </c>
      <c r="G369" s="12" t="n">
        <v>222</v>
      </c>
    </row>
    <row r="370" customFormat="false" ht="15" hidden="false" customHeight="false" outlineLevel="0" collapsed="false">
      <c r="A370" s="11" t="str">
        <f aca="false">IF(D370&gt;0,VLOOKUP($D370,codes!$A$2:$B$26,2),"")</f>
        <v>fir</v>
      </c>
      <c r="D370" s="12" t="n">
        <v>3</v>
      </c>
      <c r="E370" s="12" t="n">
        <v>11</v>
      </c>
      <c r="F370" s="12" t="n">
        <v>1</v>
      </c>
      <c r="G370" s="12" t="s">
        <v>139</v>
      </c>
      <c r="H370" s="0" t="n">
        <v>4</v>
      </c>
    </row>
    <row r="371" customFormat="false" ht="15" hidden="false" customHeight="false" outlineLevel="0" collapsed="false">
      <c r="A371" s="11" t="str">
        <f aca="false">IF(D371&gt;0,VLOOKUP($D371,codes!$A$2:$B$26,2),"")</f>
        <v>hemlock</v>
      </c>
      <c r="D371" s="12" t="n">
        <v>10</v>
      </c>
      <c r="E371" s="12" t="n">
        <v>17</v>
      </c>
      <c r="F371" s="12" t="n">
        <v>0</v>
      </c>
      <c r="G371" s="12" t="s">
        <v>128</v>
      </c>
      <c r="H371" s="0" t="n">
        <v>5</v>
      </c>
    </row>
    <row r="372" customFormat="false" ht="15" hidden="false" customHeight="false" outlineLevel="0" collapsed="false">
      <c r="A372" s="11" t="str">
        <f aca="false">IF(D372&gt;0,VLOOKUP($D372,codes!$A$2:$B$26,2),"")</f>
        <v>fir</v>
      </c>
      <c r="D372" s="12" t="n">
        <v>3</v>
      </c>
      <c r="E372" s="12" t="n">
        <v>7</v>
      </c>
      <c r="F372" s="12" t="n">
        <v>3</v>
      </c>
      <c r="G372" s="12" t="n">
        <v>22</v>
      </c>
    </row>
    <row r="373" customFormat="false" ht="15" hidden="false" customHeight="false" outlineLevel="0" collapsed="false">
      <c r="A373" s="11" t="str">
        <f aca="false">IF(D373&gt;0,VLOOKUP($D373,codes!$A$2:$B$26,2),"")</f>
        <v>spruce</v>
      </c>
      <c r="C373" s="12" t="n">
        <v>202</v>
      </c>
      <c r="D373" s="12" t="n">
        <v>18</v>
      </c>
      <c r="E373" s="12" t="n">
        <v>3</v>
      </c>
      <c r="F373" s="12" t="n">
        <v>10</v>
      </c>
      <c r="G373" s="12" t="n">
        <v>2</v>
      </c>
    </row>
    <row r="374" customFormat="false" ht="15" hidden="false" customHeight="false" outlineLevel="0" collapsed="false">
      <c r="A374" s="11" t="str">
        <f aca="false">IF(D374&gt;0,VLOOKUP($D374,codes!$A$2:$B$26,2),"")</f>
        <v>fir</v>
      </c>
      <c r="D374" s="12" t="n">
        <v>3</v>
      </c>
      <c r="E374" s="12" t="n">
        <v>10</v>
      </c>
      <c r="F374" s="12" t="n">
        <v>0</v>
      </c>
      <c r="G374" s="12" t="s">
        <v>128</v>
      </c>
      <c r="H374" s="0" t="n">
        <v>5</v>
      </c>
    </row>
    <row r="375" customFormat="false" ht="15" hidden="false" customHeight="false" outlineLevel="0" collapsed="false">
      <c r="A375" s="11" t="str">
        <f aca="false">IF(D375&gt;0,VLOOKUP($D375,codes!$A$2:$B$26,2),"")</f>
        <v>fir</v>
      </c>
      <c r="D375" s="12" t="n">
        <v>3</v>
      </c>
      <c r="E375" s="12" t="n">
        <v>14</v>
      </c>
      <c r="F375" s="12" t="n">
        <v>0</v>
      </c>
      <c r="G375" s="12" t="s">
        <v>128</v>
      </c>
      <c r="H375" s="0" t="n">
        <v>5</v>
      </c>
    </row>
    <row r="376" customFormat="false" ht="15" hidden="false" customHeight="false" outlineLevel="0" collapsed="false">
      <c r="A376" s="11" t="str">
        <f aca="false">IF(D376&gt;0,VLOOKUP($D376,codes!$A$2:$B$26,2),"")</f>
        <v>hard maple</v>
      </c>
      <c r="D376" s="12" t="n">
        <v>9</v>
      </c>
      <c r="E376" s="12" t="n">
        <v>5</v>
      </c>
      <c r="F376" s="12" t="n">
        <v>6</v>
      </c>
      <c r="G376" s="12" t="n">
        <v>12</v>
      </c>
      <c r="H376" s="0" t="n">
        <v>1</v>
      </c>
    </row>
    <row r="377" customFormat="false" ht="15" hidden="false" customHeight="false" outlineLevel="0" collapsed="false">
      <c r="A377" s="11" t="str">
        <f aca="false">IF(D377&gt;0,VLOOKUP($D377,codes!$A$2:$B$26,2),"")</f>
        <v>hard maple</v>
      </c>
      <c r="D377" s="12" t="n">
        <v>9</v>
      </c>
      <c r="E377" s="12" t="n">
        <v>8</v>
      </c>
      <c r="F377" s="12" t="n">
        <v>5</v>
      </c>
      <c r="G377" s="12" t="s">
        <v>164</v>
      </c>
    </row>
    <row r="378" customFormat="false" ht="15" hidden="false" customHeight="false" outlineLevel="0" collapsed="false">
      <c r="A378" s="11" t="str">
        <f aca="false">IF(D378&gt;0,VLOOKUP($D378,codes!$A$2:$B$26,2),"")</f>
        <v>soft maple</v>
      </c>
      <c r="D378" s="12" t="n">
        <v>17</v>
      </c>
      <c r="E378" s="12" t="n">
        <v>13</v>
      </c>
      <c r="F378" s="12" t="n">
        <v>3</v>
      </c>
      <c r="G378" s="12" t="s">
        <v>157</v>
      </c>
    </row>
    <row r="379" customFormat="false" ht="15" hidden="false" customHeight="false" outlineLevel="0" collapsed="false">
      <c r="A379" s="11" t="str">
        <f aca="false">IF(D379&gt;0,VLOOKUP($D379,codes!$A$2:$B$26,2),"")</f>
        <v>soft maple</v>
      </c>
      <c r="D379" s="12" t="n">
        <v>17</v>
      </c>
      <c r="E379" s="12" t="n">
        <v>12</v>
      </c>
      <c r="F379" s="12" t="n">
        <v>4</v>
      </c>
      <c r="G379" s="12" t="s">
        <v>154</v>
      </c>
      <c r="H379" s="0" t="n">
        <v>3</v>
      </c>
    </row>
    <row r="380" customFormat="false" ht="15" hidden="false" customHeight="false" outlineLevel="0" collapsed="false">
      <c r="A380" s="11" t="str">
        <f aca="false">IF(D380&gt;0,VLOOKUP($D380,codes!$A$2:$B$26,2),"")</f>
        <v>spruce</v>
      </c>
      <c r="D380" s="12" t="n">
        <v>18</v>
      </c>
      <c r="E380" s="12" t="n">
        <v>5</v>
      </c>
      <c r="F380" s="12" t="n">
        <v>7</v>
      </c>
      <c r="G380" s="12" t="n">
        <v>2</v>
      </c>
    </row>
    <row r="381" customFormat="false" ht="15" hidden="false" customHeight="false" outlineLevel="0" collapsed="false">
      <c r="A381" s="11" t="str">
        <f aca="false">IF(D381&gt;0,VLOOKUP($D381,codes!$A$2:$B$26,2),"")</f>
        <v>soft maple</v>
      </c>
      <c r="D381" s="12" t="n">
        <v>17</v>
      </c>
      <c r="E381" s="12" t="n">
        <v>9</v>
      </c>
      <c r="F381" s="12" t="n">
        <v>0</v>
      </c>
      <c r="G381" s="12" t="s">
        <v>128</v>
      </c>
      <c r="H381" s="0" t="n">
        <v>5</v>
      </c>
    </row>
    <row r="382" customFormat="false" ht="15" hidden="false" customHeight="false" outlineLevel="0" collapsed="false">
      <c r="A382" s="11" t="str">
        <f aca="false">IF(D382&gt;0,VLOOKUP($D382,codes!$A$2:$B$26,2),"")</f>
        <v>soft maple</v>
      </c>
      <c r="D382" s="12" t="n">
        <v>17</v>
      </c>
      <c r="E382" s="12" t="n">
        <v>12</v>
      </c>
      <c r="F382" s="12" t="n">
        <v>4</v>
      </c>
      <c r="G382" s="12" t="s">
        <v>135</v>
      </c>
    </row>
    <row r="383" customFormat="false" ht="15" hidden="false" customHeight="false" outlineLevel="0" collapsed="false">
      <c r="A383" s="11" t="str">
        <f aca="false">IF(D383&gt;0,VLOOKUP($D383,codes!$A$2:$B$26,2),"")</f>
        <v>soft maple</v>
      </c>
      <c r="D383" s="12" t="n">
        <v>17</v>
      </c>
      <c r="E383" s="12" t="n">
        <v>14</v>
      </c>
      <c r="F383" s="12" t="n">
        <v>4</v>
      </c>
      <c r="G383" s="12" t="s">
        <v>147</v>
      </c>
      <c r="H383" s="0" t="n">
        <v>1</v>
      </c>
    </row>
    <row r="384" customFormat="false" ht="15" hidden="false" customHeight="false" outlineLevel="0" collapsed="false">
      <c r="A384" s="11" t="str">
        <f aca="false">IF(D384&gt;0,VLOOKUP($D384,codes!$A$2:$B$26,2),"")</f>
        <v>soft maple</v>
      </c>
      <c r="C384" s="12" t="n">
        <v>302</v>
      </c>
      <c r="D384" s="12" t="n">
        <v>17</v>
      </c>
      <c r="E384" s="12" t="n">
        <v>14</v>
      </c>
      <c r="F384" s="12" t="n">
        <v>3</v>
      </c>
      <c r="G384" s="12" t="s">
        <v>140</v>
      </c>
      <c r="H384" s="0" t="n">
        <v>3</v>
      </c>
    </row>
    <row r="385" customFormat="false" ht="15" hidden="false" customHeight="false" outlineLevel="0" collapsed="false">
      <c r="A385" s="11" t="str">
        <f aca="false">IF(D385&gt;0,VLOOKUP($D385,codes!$A$2:$B$26,2),"")</f>
        <v>beech</v>
      </c>
      <c r="D385" s="12" t="n">
        <v>5</v>
      </c>
      <c r="E385" s="12" t="n">
        <v>12</v>
      </c>
      <c r="F385" s="12" t="n">
        <v>7</v>
      </c>
      <c r="G385" s="12" t="s">
        <v>150</v>
      </c>
      <c r="H385" s="0" t="n">
        <v>1</v>
      </c>
    </row>
    <row r="386" customFormat="false" ht="15" hidden="false" customHeight="false" outlineLevel="0" collapsed="false">
      <c r="A386" s="11" t="str">
        <f aca="false">IF(D386&gt;0,VLOOKUP($D386,codes!$A$2:$B$26,2),"")</f>
        <v>hard maple</v>
      </c>
      <c r="D386" s="12" t="n">
        <v>9</v>
      </c>
      <c r="E386" s="12" t="n">
        <v>15</v>
      </c>
      <c r="F386" s="12" t="n">
        <v>0</v>
      </c>
      <c r="G386" s="12" t="s">
        <v>128</v>
      </c>
      <c r="H386" s="0" t="n">
        <v>5</v>
      </c>
    </row>
    <row r="387" customFormat="false" ht="15" hidden="false" customHeight="false" outlineLevel="0" collapsed="false">
      <c r="A387" s="11" t="str">
        <f aca="false">IF(D387&gt;0,VLOOKUP($D387,codes!$A$2:$B$26,2),"")</f>
        <v>hemlock</v>
      </c>
      <c r="D387" s="12" t="n">
        <v>10</v>
      </c>
      <c r="E387" s="12" t="n">
        <v>15</v>
      </c>
      <c r="F387" s="12" t="n">
        <v>7</v>
      </c>
      <c r="G387" s="12" t="n">
        <v>222</v>
      </c>
    </row>
    <row r="388" customFormat="false" ht="15" hidden="false" customHeight="false" outlineLevel="0" collapsed="false">
      <c r="A388" s="11" t="str">
        <f aca="false">IF(D388&gt;0,VLOOKUP($D388,codes!$A$2:$B$26,2),"")</f>
        <v>yellow birch</v>
      </c>
      <c r="D388" s="12" t="n">
        <v>23</v>
      </c>
      <c r="E388" s="12" t="n">
        <v>8</v>
      </c>
      <c r="F388" s="12" t="n">
        <v>6</v>
      </c>
      <c r="G388" s="12" t="s">
        <v>128</v>
      </c>
      <c r="H388" s="0" t="n">
        <v>3</v>
      </c>
    </row>
    <row r="389" customFormat="false" ht="15" hidden="false" customHeight="false" outlineLevel="0" collapsed="false">
      <c r="A389" s="11" t="str">
        <f aca="false">IF(D389&gt;0,VLOOKUP($D389,codes!$A$2:$B$26,2),"")</f>
        <v>soft maple</v>
      </c>
      <c r="D389" s="12" t="n">
        <v>17</v>
      </c>
      <c r="E389" s="12" t="n">
        <v>11</v>
      </c>
      <c r="F389" s="12" t="n">
        <v>3</v>
      </c>
      <c r="G389" s="12" t="s">
        <v>168</v>
      </c>
      <c r="H389" s="0" t="n">
        <v>3</v>
      </c>
    </row>
    <row r="390" customFormat="false" ht="15" hidden="false" customHeight="false" outlineLevel="0" collapsed="false">
      <c r="A390" s="11" t="str">
        <f aca="false">IF(D390&gt;0,VLOOKUP($D390,codes!$A$2:$B$26,2),"")</f>
        <v>hard maple</v>
      </c>
      <c r="D390" s="12" t="n">
        <v>9</v>
      </c>
      <c r="E390" s="12" t="n">
        <v>15</v>
      </c>
      <c r="F390" s="12" t="n">
        <v>3</v>
      </c>
      <c r="G390" s="12" t="s">
        <v>170</v>
      </c>
      <c r="H390" s="0" t="n">
        <v>3</v>
      </c>
    </row>
    <row r="391" customFormat="false" ht="15" hidden="false" customHeight="false" outlineLevel="0" collapsed="false">
      <c r="A391" s="11" t="str">
        <f aca="false">IF(D391&gt;0,VLOOKUP($D391,codes!$A$2:$B$26,2),"")</f>
        <v>hard maple</v>
      </c>
      <c r="D391" s="12" t="n">
        <v>9</v>
      </c>
      <c r="E391" s="12" t="n">
        <v>15</v>
      </c>
      <c r="F391" s="12" t="n">
        <v>0</v>
      </c>
      <c r="G391" s="12" t="s">
        <v>128</v>
      </c>
      <c r="H391" s="0" t="n">
        <v>5</v>
      </c>
    </row>
    <row r="392" customFormat="false" ht="15" hidden="false" customHeight="false" outlineLevel="0" collapsed="false">
      <c r="A392" s="11" t="str">
        <f aca="false">IF(D392&gt;0,VLOOKUP($D392,codes!$A$2:$B$26,2),"")</f>
        <v>soft maple</v>
      </c>
      <c r="D392" s="12" t="n">
        <v>17</v>
      </c>
      <c r="E392" s="12" t="n">
        <v>16</v>
      </c>
      <c r="F392" s="12" t="n">
        <v>3</v>
      </c>
      <c r="G392" s="12" t="s">
        <v>150</v>
      </c>
    </row>
    <row r="393" customFormat="false" ht="15" hidden="false" customHeight="false" outlineLevel="0" collapsed="false">
      <c r="A393" s="11" t="str">
        <f aca="false">IF(D393&gt;0,VLOOKUP($D393,codes!$A$2:$B$26,2),"")</f>
        <v>hemlock</v>
      </c>
      <c r="D393" s="12" t="n">
        <v>10</v>
      </c>
      <c r="E393" s="12" t="n">
        <v>9</v>
      </c>
      <c r="F393" s="12" t="n">
        <v>5</v>
      </c>
      <c r="G393" s="12" t="n">
        <v>22</v>
      </c>
      <c r="H393" s="0" t="n">
        <v>3</v>
      </c>
    </row>
    <row r="394" customFormat="false" ht="15" hidden="false" customHeight="false" outlineLevel="0" collapsed="false">
      <c r="A394" s="11" t="str">
        <f aca="false">IF(D394&gt;0,VLOOKUP($D394,codes!$A$2:$B$26,2),"")</f>
        <v>hemlock</v>
      </c>
      <c r="D394" s="12" t="n">
        <v>10</v>
      </c>
      <c r="E394" s="12" t="n">
        <v>10</v>
      </c>
      <c r="F394" s="12" t="n">
        <v>4</v>
      </c>
      <c r="G394" s="12" t="n">
        <v>22</v>
      </c>
    </row>
    <row r="395" customFormat="false" ht="15" hidden="false" customHeight="false" outlineLevel="0" collapsed="false">
      <c r="A395" s="11" t="str">
        <f aca="false">IF(D395&gt;0,VLOOKUP($D395,codes!$A$2:$B$26,2),"")</f>
        <v>paper birch</v>
      </c>
      <c r="D395" s="12" t="n">
        <v>13</v>
      </c>
      <c r="E395" s="12" t="n">
        <v>13</v>
      </c>
      <c r="F395" s="12" t="n">
        <v>0</v>
      </c>
      <c r="G395" s="12" t="s">
        <v>128</v>
      </c>
      <c r="H395" s="0" t="n">
        <v>5</v>
      </c>
    </row>
    <row r="396" customFormat="false" ht="15" hidden="false" customHeight="false" outlineLevel="0" collapsed="false">
      <c r="A396" s="11" t="str">
        <f aca="false">IF(D396&gt;0,VLOOKUP($D396,codes!$A$2:$B$26,2),"")</f>
        <v>paper birch</v>
      </c>
      <c r="D396" s="12" t="n">
        <v>13</v>
      </c>
      <c r="E396" s="12" t="n">
        <v>11</v>
      </c>
      <c r="F396" s="12" t="n">
        <v>0</v>
      </c>
      <c r="G396" s="12" t="s">
        <v>128</v>
      </c>
      <c r="H396" s="0" t="n">
        <v>5</v>
      </c>
    </row>
    <row r="397" customFormat="false" ht="15" hidden="false" customHeight="false" outlineLevel="0" collapsed="false">
      <c r="A397" s="11" t="str">
        <f aca="false">IF(D397&gt;0,VLOOKUP($D397,codes!$A$2:$B$26,2),"")</f>
        <v>soft maple</v>
      </c>
      <c r="D397" s="12" t="n">
        <v>17</v>
      </c>
      <c r="E397" s="12" t="n">
        <v>18</v>
      </c>
      <c r="F397" s="12" t="n">
        <v>3</v>
      </c>
      <c r="G397" s="12" t="s">
        <v>159</v>
      </c>
    </row>
    <row r="398" customFormat="false" ht="15" hidden="false" customHeight="false" outlineLevel="0" collapsed="false">
      <c r="A398" s="11" t="str">
        <f aca="false">IF(D398&gt;0,VLOOKUP($D398,codes!$A$2:$B$26,2),"")</f>
        <v>hemlock</v>
      </c>
      <c r="D398" s="12" t="n">
        <v>10</v>
      </c>
      <c r="E398" s="12" t="n">
        <v>19</v>
      </c>
      <c r="F398" s="12" t="n">
        <v>6</v>
      </c>
      <c r="G398" s="12" t="n">
        <v>222</v>
      </c>
    </row>
    <row r="399" customFormat="false" ht="15" hidden="false" customHeight="false" outlineLevel="0" collapsed="false">
      <c r="A399" s="11" t="str">
        <f aca="false">IF(D399&gt;0,VLOOKUP($D399,codes!$A$2:$B$26,2),"")</f>
        <v>hard maple</v>
      </c>
      <c r="D399" s="12" t="n">
        <v>9</v>
      </c>
      <c r="E399" s="12" t="n">
        <v>16</v>
      </c>
      <c r="F399" s="12" t="n">
        <v>4</v>
      </c>
      <c r="G399" s="12" t="s">
        <v>128</v>
      </c>
    </row>
    <row r="400" customFormat="false" ht="15" hidden="false" customHeight="false" outlineLevel="0" collapsed="false">
      <c r="A400" s="11" t="str">
        <f aca="false">IF(D400&gt;0,VLOOKUP($D400,codes!$A$2:$B$26,2),"")</f>
        <v>spruce</v>
      </c>
      <c r="B400" s="12" t="n">
        <v>6</v>
      </c>
      <c r="C400" s="12" t="n">
        <v>401</v>
      </c>
      <c r="D400" s="12" t="n">
        <v>18</v>
      </c>
      <c r="E400" s="12" t="n">
        <v>12</v>
      </c>
      <c r="F400" s="12" t="n">
        <v>4</v>
      </c>
      <c r="G400" s="12" t="n">
        <v>112</v>
      </c>
    </row>
    <row r="401" customFormat="false" ht="15" hidden="false" customHeight="false" outlineLevel="0" collapsed="false">
      <c r="A401" s="11" t="str">
        <f aca="false">IF(D401&gt;0,VLOOKUP($D401,codes!$A$2:$B$26,2),"")</f>
        <v>soft maple</v>
      </c>
      <c r="D401" s="12" t="n">
        <v>17</v>
      </c>
      <c r="E401" s="12" t="n">
        <v>14</v>
      </c>
      <c r="F401" s="12" t="n">
        <v>3</v>
      </c>
      <c r="G401" s="12" t="s">
        <v>167</v>
      </c>
      <c r="H401" s="0" t="n">
        <v>1</v>
      </c>
    </row>
    <row r="402" customFormat="false" ht="15" hidden="false" customHeight="false" outlineLevel="0" collapsed="false">
      <c r="A402" s="11" t="str">
        <f aca="false">IF(D402&gt;0,VLOOKUP($D402,codes!$A$2:$B$26,2),"")</f>
        <v>yellow birch</v>
      </c>
      <c r="D402" s="12" t="n">
        <v>23</v>
      </c>
      <c r="E402" s="12" t="n">
        <v>10</v>
      </c>
      <c r="F402" s="12" t="n">
        <v>4</v>
      </c>
      <c r="G402" s="12" t="s">
        <v>135</v>
      </c>
    </row>
    <row r="403" customFormat="false" ht="15" hidden="false" customHeight="false" outlineLevel="0" collapsed="false">
      <c r="A403" s="11" t="str">
        <f aca="false">IF(D403&gt;0,VLOOKUP($D403,codes!$A$2:$B$26,2),"")</f>
        <v>soft maple</v>
      </c>
      <c r="D403" s="12" t="n">
        <v>17</v>
      </c>
      <c r="E403" s="12" t="n">
        <v>10</v>
      </c>
      <c r="F403" s="12" t="n">
        <v>3</v>
      </c>
      <c r="G403" s="12" t="s">
        <v>143</v>
      </c>
    </row>
    <row r="404" customFormat="false" ht="15" hidden="false" customHeight="false" outlineLevel="0" collapsed="false">
      <c r="A404" s="11" t="str">
        <f aca="false">IF(D404&gt;0,VLOOKUP($D404,codes!$A$2:$B$26,2),"")</f>
        <v>beech</v>
      </c>
      <c r="D404" s="12" t="n">
        <v>5</v>
      </c>
      <c r="E404" s="12" t="n">
        <v>13</v>
      </c>
      <c r="F404" s="12" t="n">
        <v>4</v>
      </c>
      <c r="G404" s="12" t="s">
        <v>129</v>
      </c>
    </row>
    <row r="405" customFormat="false" ht="15" hidden="false" customHeight="false" outlineLevel="0" collapsed="false">
      <c r="A405" s="11" t="str">
        <f aca="false">IF(D405&gt;0,VLOOKUP($D405,codes!$A$2:$B$26,2),"")</f>
        <v>hemlock</v>
      </c>
      <c r="D405" s="12" t="n">
        <v>10</v>
      </c>
      <c r="E405" s="12" t="n">
        <v>15</v>
      </c>
      <c r="F405" s="12" t="n">
        <v>7</v>
      </c>
      <c r="G405" s="12" t="s">
        <v>143</v>
      </c>
    </row>
    <row r="406" customFormat="false" ht="15" hidden="false" customHeight="false" outlineLevel="0" collapsed="false">
      <c r="A406" s="11" t="str">
        <f aca="false">IF(D406&gt;0,VLOOKUP($D406,codes!$A$2:$B$26,2),"")</f>
        <v>beech</v>
      </c>
      <c r="D406" s="12" t="n">
        <v>5</v>
      </c>
      <c r="E406" s="12" t="n">
        <v>6</v>
      </c>
      <c r="F406" s="12" t="n">
        <v>5</v>
      </c>
      <c r="G406" s="12" t="s">
        <v>128</v>
      </c>
    </row>
    <row r="407" customFormat="false" ht="15" hidden="false" customHeight="false" outlineLevel="0" collapsed="false">
      <c r="A407" s="11" t="str">
        <f aca="false">IF(D407&gt;0,VLOOKUP($D407,codes!$A$2:$B$26,2),"")</f>
        <v>yellow birch</v>
      </c>
      <c r="D407" s="12" t="n">
        <v>23</v>
      </c>
      <c r="E407" s="12" t="n">
        <v>8</v>
      </c>
      <c r="F407" s="12" t="n">
        <v>3</v>
      </c>
      <c r="G407" s="12" t="s">
        <v>128</v>
      </c>
    </row>
    <row r="408" customFormat="false" ht="15" hidden="false" customHeight="false" outlineLevel="0" collapsed="false">
      <c r="A408" s="11" t="str">
        <f aca="false">IF(D408&gt;0,VLOOKUP($D408,codes!$A$2:$B$26,2),"")</f>
        <v>hemlock</v>
      </c>
      <c r="D408" s="12" t="n">
        <v>10</v>
      </c>
      <c r="E408" s="12" t="n">
        <v>16</v>
      </c>
      <c r="F408" s="12" t="n">
        <v>6</v>
      </c>
      <c r="G408" s="12" t="n">
        <v>222</v>
      </c>
    </row>
    <row r="409" customFormat="false" ht="15" hidden="false" customHeight="false" outlineLevel="0" collapsed="false">
      <c r="A409" s="11" t="str">
        <f aca="false">IF(D409&gt;0,VLOOKUP($D409,codes!$A$2:$B$26,2),"")</f>
        <v>hemlock</v>
      </c>
      <c r="D409" s="12" t="n">
        <v>10</v>
      </c>
      <c r="E409" s="12" t="n">
        <v>17</v>
      </c>
      <c r="F409" s="12" t="n">
        <v>7</v>
      </c>
      <c r="G409" s="12" t="n">
        <v>222</v>
      </c>
    </row>
    <row r="410" customFormat="false" ht="15" hidden="false" customHeight="false" outlineLevel="0" collapsed="false">
      <c r="A410" s="11" t="str">
        <f aca="false">IF(D410&gt;0,VLOOKUP($D410,codes!$A$2:$B$26,2),"")</f>
        <v>hemlock</v>
      </c>
      <c r="D410" s="12" t="n">
        <v>10</v>
      </c>
      <c r="E410" s="12" t="n">
        <v>14</v>
      </c>
      <c r="F410" s="12" t="n">
        <v>5</v>
      </c>
      <c r="G410" s="12" t="n">
        <v>222</v>
      </c>
    </row>
    <row r="411" customFormat="false" ht="15" hidden="false" customHeight="false" outlineLevel="0" collapsed="false">
      <c r="A411" s="11" t="str">
        <f aca="false">IF(D411&gt;0,VLOOKUP($D411,codes!$A$2:$B$26,2),"")</f>
        <v>hemlock</v>
      </c>
      <c r="D411" s="12" t="n">
        <v>10</v>
      </c>
      <c r="E411" s="12" t="n">
        <v>17</v>
      </c>
      <c r="F411" s="12" t="n">
        <v>8</v>
      </c>
      <c r="G411" s="12" t="n">
        <v>222</v>
      </c>
    </row>
    <row r="412" customFormat="false" ht="15" hidden="false" customHeight="false" outlineLevel="0" collapsed="false">
      <c r="A412" s="11" t="str">
        <f aca="false">IF(D412&gt;0,VLOOKUP($D412,codes!$A$2:$B$26,2),"")</f>
        <v>soft maple</v>
      </c>
      <c r="C412" s="12" t="n">
        <v>402</v>
      </c>
      <c r="D412" s="12" t="n">
        <v>17</v>
      </c>
      <c r="E412" s="12" t="n">
        <v>16</v>
      </c>
      <c r="F412" s="12" t="n">
        <v>5</v>
      </c>
      <c r="G412" s="12" t="s">
        <v>166</v>
      </c>
    </row>
    <row r="413" customFormat="false" ht="15" hidden="false" customHeight="false" outlineLevel="0" collapsed="false">
      <c r="A413" s="11" t="str">
        <f aca="false">IF(D413&gt;0,VLOOKUP($D413,codes!$A$2:$B$26,2),"")</f>
        <v>soft maple</v>
      </c>
      <c r="D413" s="12" t="n">
        <v>17</v>
      </c>
      <c r="E413" s="12" t="n">
        <v>12</v>
      </c>
      <c r="F413" s="12" t="n">
        <v>4</v>
      </c>
      <c r="G413" s="12" t="s">
        <v>143</v>
      </c>
    </row>
    <row r="414" customFormat="false" ht="15" hidden="false" customHeight="false" outlineLevel="0" collapsed="false">
      <c r="A414" s="11" t="str">
        <f aca="false">IF(D414&gt;0,VLOOKUP($D414,codes!$A$2:$B$26,2),"")</f>
        <v>soft maple</v>
      </c>
      <c r="D414" s="12" t="n">
        <v>17</v>
      </c>
      <c r="E414" s="12" t="n">
        <v>18</v>
      </c>
      <c r="F414" s="12" t="n">
        <v>4</v>
      </c>
      <c r="G414" s="12" t="s">
        <v>171</v>
      </c>
      <c r="H414" s="0" t="n">
        <v>3</v>
      </c>
    </row>
    <row r="415" customFormat="false" ht="15" hidden="false" customHeight="false" outlineLevel="0" collapsed="false">
      <c r="A415" s="11" t="str">
        <f aca="false">IF(D415&gt;0,VLOOKUP($D415,codes!$A$2:$B$26,2),"")</f>
        <v>soft maple</v>
      </c>
      <c r="D415" s="12" t="n">
        <v>17</v>
      </c>
      <c r="E415" s="12" t="n">
        <v>18</v>
      </c>
      <c r="F415" s="12" t="n">
        <v>3</v>
      </c>
      <c r="G415" s="12" t="s">
        <v>170</v>
      </c>
      <c r="H415" s="0" t="n">
        <v>3</v>
      </c>
    </row>
    <row r="416" customFormat="false" ht="15" hidden="false" customHeight="false" outlineLevel="0" collapsed="false">
      <c r="A416" s="11" t="str">
        <f aca="false">IF(D416&gt;0,VLOOKUP($D416,codes!$A$2:$B$26,2),"")</f>
        <v>soft maple</v>
      </c>
      <c r="D416" s="12" t="n">
        <v>17</v>
      </c>
      <c r="E416" s="12" t="n">
        <v>2</v>
      </c>
      <c r="F416" s="12" t="n">
        <v>3</v>
      </c>
      <c r="G416" s="12" t="n">
        <v>2</v>
      </c>
      <c r="H416" s="0" t="n">
        <v>3</v>
      </c>
    </row>
    <row r="417" customFormat="false" ht="15" hidden="false" customHeight="false" outlineLevel="0" collapsed="false">
      <c r="A417" s="11" t="str">
        <f aca="false">IF(D417&gt;0,VLOOKUP($D417,codes!$A$2:$B$26,2),"")</f>
        <v>beech</v>
      </c>
      <c r="D417" s="12" t="n">
        <v>5</v>
      </c>
      <c r="E417" s="12" t="n">
        <v>3</v>
      </c>
      <c r="F417" s="12" t="n">
        <v>9</v>
      </c>
      <c r="G417" s="12" t="s">
        <v>128</v>
      </c>
    </row>
    <row r="418" customFormat="false" ht="15" hidden="false" customHeight="false" outlineLevel="0" collapsed="false">
      <c r="A418" s="11" t="str">
        <f aca="false">IF(D418&gt;0,VLOOKUP($D418,codes!$A$2:$B$26,2),"")</f>
        <v>yellow birch</v>
      </c>
      <c r="D418" s="12" t="n">
        <v>23</v>
      </c>
      <c r="E418" s="12" t="n">
        <v>8</v>
      </c>
      <c r="F418" s="12" t="n">
        <v>5</v>
      </c>
      <c r="G418" s="12" t="s">
        <v>150</v>
      </c>
      <c r="H418" s="0" t="n">
        <v>3</v>
      </c>
    </row>
    <row r="419" customFormat="false" ht="15" hidden="false" customHeight="false" outlineLevel="0" collapsed="false">
      <c r="A419" s="11" t="str">
        <f aca="false">IF(D419&gt;0,VLOOKUP($D419,codes!$A$2:$B$26,2),"")</f>
        <v>hard maple</v>
      </c>
      <c r="D419" s="12" t="n">
        <v>9</v>
      </c>
      <c r="E419" s="12" t="n">
        <v>5</v>
      </c>
      <c r="F419" s="12" t="n">
        <v>0</v>
      </c>
      <c r="G419" s="12" t="s">
        <v>128</v>
      </c>
      <c r="H419" s="0" t="n">
        <v>5</v>
      </c>
    </row>
    <row r="420" customFormat="false" ht="15" hidden="false" customHeight="false" outlineLevel="0" collapsed="false">
      <c r="A420" s="11" t="str">
        <f aca="false">IF(D420&gt;0,VLOOKUP($D420,codes!$A$2:$B$26,2),"")</f>
        <v>soft maple</v>
      </c>
      <c r="D420" s="12" t="n">
        <v>17</v>
      </c>
      <c r="E420" s="12" t="n">
        <v>6</v>
      </c>
      <c r="F420" s="12" t="n">
        <v>4</v>
      </c>
      <c r="G420" s="12" t="n">
        <v>122</v>
      </c>
      <c r="H420" s="0" t="n">
        <v>3</v>
      </c>
    </row>
    <row r="421" customFormat="false" ht="15" hidden="false" customHeight="false" outlineLevel="0" collapsed="false">
      <c r="A421" s="11" t="str">
        <f aca="false">IF(D421&gt;0,VLOOKUP($D421,codes!$A$2:$B$26,2),"")</f>
        <v>yellow birch</v>
      </c>
      <c r="D421" s="12" t="n">
        <v>23</v>
      </c>
      <c r="E421" s="12" t="n">
        <v>7</v>
      </c>
      <c r="F421" s="12" t="n">
        <v>4</v>
      </c>
      <c r="G421" s="12" t="s">
        <v>150</v>
      </c>
      <c r="H421" s="0" t="n">
        <v>3</v>
      </c>
    </row>
    <row r="422" customFormat="false" ht="15" hidden="false" customHeight="false" outlineLevel="0" collapsed="false">
      <c r="A422" s="11" t="str">
        <f aca="false">IF(D422&gt;0,VLOOKUP($D422,codes!$A$2:$B$26,2),"")</f>
        <v>soft maple</v>
      </c>
      <c r="D422" s="12" t="n">
        <v>17</v>
      </c>
      <c r="E422" s="12" t="n">
        <v>11</v>
      </c>
      <c r="F422" s="12" t="n">
        <v>2</v>
      </c>
      <c r="G422" s="12" t="s">
        <v>172</v>
      </c>
      <c r="H422" s="0" t="n">
        <v>3</v>
      </c>
    </row>
    <row r="423" customFormat="false" ht="15" hidden="false" customHeight="false" outlineLevel="0" collapsed="false">
      <c r="A423" s="11" t="str">
        <f aca="false">IF(D423&gt;0,VLOOKUP($D423,codes!$A$2:$B$26,2),"")</f>
        <v>soft maple</v>
      </c>
      <c r="D423" s="12" t="n">
        <v>17</v>
      </c>
      <c r="E423" s="12" t="n">
        <v>16</v>
      </c>
      <c r="F423" s="12" t="n">
        <v>3</v>
      </c>
      <c r="G423" s="12" t="s">
        <v>135</v>
      </c>
    </row>
    <row r="424" customFormat="false" ht="15" hidden="false" customHeight="false" outlineLevel="0" collapsed="false">
      <c r="A424" s="11" t="str">
        <f aca="false">IF(D424&gt;0,VLOOKUP($D424,codes!$A$2:$B$26,2),"")</f>
        <v>soft maple</v>
      </c>
      <c r="D424" s="12" t="n">
        <v>17</v>
      </c>
      <c r="E424" s="12" t="n">
        <v>14</v>
      </c>
      <c r="F424" s="12" t="n">
        <v>4</v>
      </c>
      <c r="G424" s="12" t="s">
        <v>150</v>
      </c>
    </row>
    <row r="425" customFormat="false" ht="15" hidden="false" customHeight="false" outlineLevel="0" collapsed="false">
      <c r="A425" s="11" t="str">
        <f aca="false">IF(D425&gt;0,VLOOKUP($D425,codes!$A$2:$B$26,2),"")</f>
        <v>soft maple</v>
      </c>
      <c r="D425" s="12" t="n">
        <v>17</v>
      </c>
      <c r="E425" s="12" t="n">
        <v>12</v>
      </c>
      <c r="F425" s="12" t="n">
        <v>5</v>
      </c>
      <c r="G425" s="12" t="s">
        <v>160</v>
      </c>
    </row>
    <row r="426" customFormat="false" ht="15" hidden="false" customHeight="false" outlineLevel="0" collapsed="false">
      <c r="A426" s="11" t="str">
        <f aca="false">IF(D426&gt;0,VLOOKUP($D426,codes!$A$2:$B$26,2),"")</f>
        <v>soft maple</v>
      </c>
      <c r="D426" s="12" t="n">
        <v>17</v>
      </c>
      <c r="E426" s="12" t="n">
        <v>12</v>
      </c>
      <c r="F426" s="12" t="n">
        <v>2</v>
      </c>
      <c r="G426" s="12" t="s">
        <v>128</v>
      </c>
    </row>
    <row r="427" customFormat="false" ht="15" hidden="false" customHeight="false" outlineLevel="0" collapsed="false">
      <c r="A427" s="11" t="str">
        <f aca="false">IF(D427&gt;0,VLOOKUP($D427,codes!$A$2:$B$26,2),"")</f>
        <v>soft maple</v>
      </c>
      <c r="D427" s="12" t="n">
        <v>17</v>
      </c>
      <c r="E427" s="12" t="n">
        <v>13</v>
      </c>
      <c r="F427" s="12" t="n">
        <v>3</v>
      </c>
      <c r="G427" s="12" t="s">
        <v>160</v>
      </c>
    </row>
    <row r="428" customFormat="false" ht="15" hidden="false" customHeight="false" outlineLevel="0" collapsed="false">
      <c r="A428" s="11" t="str">
        <f aca="false">IF(D428&gt;0,VLOOKUP($D428,codes!$A$2:$B$26,2),"")</f>
        <v>yellow birch</v>
      </c>
      <c r="D428" s="12" t="n">
        <v>23</v>
      </c>
      <c r="E428" s="12" t="n">
        <v>10</v>
      </c>
      <c r="F428" s="12" t="n">
        <v>5</v>
      </c>
      <c r="G428" s="12" t="s">
        <v>150</v>
      </c>
    </row>
    <row r="429" customFormat="false" ht="15" hidden="false" customHeight="false" outlineLevel="0" collapsed="false">
      <c r="A429" s="11" t="str">
        <f aca="false">IF(D429&gt;0,VLOOKUP($D429,codes!$A$2:$B$26,2),"")</f>
        <v>soft maple</v>
      </c>
      <c r="D429" s="12" t="n">
        <v>17</v>
      </c>
      <c r="E429" s="12" t="n">
        <v>16</v>
      </c>
      <c r="F429" s="12" t="n">
        <v>4</v>
      </c>
      <c r="G429" s="12" t="s">
        <v>145</v>
      </c>
      <c r="H429" s="0" t="n">
        <v>3</v>
      </c>
    </row>
    <row r="430" customFormat="false" ht="15" hidden="false" customHeight="false" outlineLevel="0" collapsed="false">
      <c r="A430" s="11" t="str">
        <f aca="false">IF(D430&gt;0,VLOOKUP($D430,codes!$A$2:$B$26,2),"")</f>
        <v>hard maple</v>
      </c>
      <c r="B430" s="12" t="n">
        <v>7</v>
      </c>
      <c r="C430" s="12" t="n">
        <v>501</v>
      </c>
      <c r="D430" s="12" t="n">
        <v>9</v>
      </c>
      <c r="E430" s="12" t="n">
        <v>15</v>
      </c>
      <c r="F430" s="12" t="n">
        <v>0</v>
      </c>
      <c r="G430" s="12" t="s">
        <v>128</v>
      </c>
      <c r="H430" s="0" t="n">
        <v>5</v>
      </c>
    </row>
    <row r="431" customFormat="false" ht="15" hidden="false" customHeight="false" outlineLevel="0" collapsed="false">
      <c r="A431" s="11" t="str">
        <f aca="false">IF(D431&gt;0,VLOOKUP($D431,codes!$A$2:$B$26,2),"")</f>
        <v>soft maple</v>
      </c>
      <c r="D431" s="12" t="n">
        <v>17</v>
      </c>
      <c r="E431" s="12" t="n">
        <v>7</v>
      </c>
      <c r="F431" s="12" t="n">
        <v>3</v>
      </c>
      <c r="G431" s="12" t="s">
        <v>157</v>
      </c>
      <c r="H431" s="0" t="n">
        <v>3</v>
      </c>
    </row>
    <row r="432" customFormat="false" ht="15" hidden="false" customHeight="false" outlineLevel="0" collapsed="false">
      <c r="A432" s="11" t="str">
        <f aca="false">IF(D432&gt;0,VLOOKUP($D432,codes!$A$2:$B$26,2),"")</f>
        <v>yellow birch</v>
      </c>
      <c r="D432" s="12" t="n">
        <v>23</v>
      </c>
      <c r="E432" s="12" t="n">
        <v>10</v>
      </c>
      <c r="F432" s="12" t="n">
        <v>5</v>
      </c>
      <c r="G432" s="12" t="s">
        <v>150</v>
      </c>
      <c r="H432" s="0" t="n">
        <v>3</v>
      </c>
    </row>
    <row r="433" customFormat="false" ht="15" hidden="false" customHeight="false" outlineLevel="0" collapsed="false">
      <c r="A433" s="11" t="str">
        <f aca="false">IF(D433&gt;0,VLOOKUP($D433,codes!$A$2:$B$26,2),"")</f>
        <v>hemlock</v>
      </c>
      <c r="D433" s="12" t="n">
        <v>10</v>
      </c>
      <c r="E433" s="12" t="n">
        <v>10</v>
      </c>
      <c r="F433" s="12" t="n">
        <v>6</v>
      </c>
      <c r="G433" s="12" t="n">
        <v>222</v>
      </c>
    </row>
    <row r="434" customFormat="false" ht="15" hidden="false" customHeight="false" outlineLevel="0" collapsed="false">
      <c r="A434" s="11" t="str">
        <f aca="false">IF(D434&gt;0,VLOOKUP($D434,codes!$A$2:$B$26,2),"")</f>
        <v>yellow birch</v>
      </c>
      <c r="D434" s="12" t="n">
        <v>23</v>
      </c>
      <c r="E434" s="12" t="n">
        <v>14</v>
      </c>
      <c r="F434" s="12" t="n">
        <v>4</v>
      </c>
      <c r="G434" s="12" t="s">
        <v>123</v>
      </c>
      <c r="H434" s="0" t="n">
        <v>3</v>
      </c>
    </row>
    <row r="435" customFormat="false" ht="15" hidden="false" customHeight="false" outlineLevel="0" collapsed="false">
      <c r="A435" s="11" t="str">
        <f aca="false">IF(D435&gt;0,VLOOKUP($D435,codes!$A$2:$B$26,2),"")</f>
        <v>ash</v>
      </c>
      <c r="D435" s="12" t="n">
        <v>1</v>
      </c>
      <c r="E435" s="12" t="n">
        <v>10</v>
      </c>
      <c r="F435" s="12" t="n">
        <v>3</v>
      </c>
      <c r="G435" s="12" t="s">
        <v>144</v>
      </c>
    </row>
    <row r="436" customFormat="false" ht="15" hidden="false" customHeight="false" outlineLevel="0" collapsed="false">
      <c r="A436" s="11" t="str">
        <f aca="false">IF(D436&gt;0,VLOOKUP($D436,codes!$A$2:$B$26,2),"")</f>
        <v>hemlock</v>
      </c>
      <c r="D436" s="12" t="n">
        <v>10</v>
      </c>
      <c r="E436" s="12" t="n">
        <v>12</v>
      </c>
      <c r="F436" s="12" t="n">
        <v>7</v>
      </c>
      <c r="G436" s="12" t="n">
        <v>222</v>
      </c>
    </row>
    <row r="437" customFormat="false" ht="15" hidden="false" customHeight="false" outlineLevel="0" collapsed="false">
      <c r="A437" s="11" t="str">
        <f aca="false">IF(D437&gt;0,VLOOKUP($D437,codes!$A$2:$B$26,2),"")</f>
        <v>yellow birch</v>
      </c>
      <c r="D437" s="12" t="n">
        <v>23</v>
      </c>
      <c r="E437" s="12" t="n">
        <v>12</v>
      </c>
      <c r="F437" s="12" t="n">
        <v>3</v>
      </c>
      <c r="G437" s="12" t="s">
        <v>165</v>
      </c>
    </row>
    <row r="438" customFormat="false" ht="15" hidden="false" customHeight="false" outlineLevel="0" collapsed="false">
      <c r="A438" s="11" t="str">
        <f aca="false">IF(D438&gt;0,VLOOKUP($D438,codes!$A$2:$B$26,2),"")</f>
        <v>hemlock</v>
      </c>
      <c r="D438" s="12" t="n">
        <v>10</v>
      </c>
      <c r="E438" s="12" t="n">
        <v>18</v>
      </c>
      <c r="F438" s="12" t="n">
        <v>6</v>
      </c>
      <c r="G438" s="12" t="n">
        <v>222</v>
      </c>
    </row>
    <row r="439" customFormat="false" ht="15" hidden="false" customHeight="false" outlineLevel="0" collapsed="false">
      <c r="A439" s="11" t="str">
        <f aca="false">IF(D439&gt;0,VLOOKUP($D439,codes!$A$2:$B$26,2),"")</f>
        <v>hard maple</v>
      </c>
      <c r="D439" s="12" t="n">
        <v>9</v>
      </c>
      <c r="E439" s="12" t="n">
        <v>17</v>
      </c>
      <c r="F439" s="12" t="n">
        <v>4</v>
      </c>
      <c r="G439" s="12" t="s">
        <v>128</v>
      </c>
      <c r="H439" s="0" t="n">
        <v>3</v>
      </c>
    </row>
    <row r="440" customFormat="false" ht="15" hidden="false" customHeight="false" outlineLevel="0" collapsed="false">
      <c r="A440" s="11" t="str">
        <f aca="false">IF(D440&gt;0,VLOOKUP($D440,codes!$A$2:$B$26,2),"")</f>
        <v>hemlock</v>
      </c>
      <c r="D440" s="12" t="n">
        <v>10</v>
      </c>
      <c r="E440" s="12" t="n">
        <v>18</v>
      </c>
      <c r="F440" s="12" t="n">
        <v>5</v>
      </c>
      <c r="G440" s="12" t="n">
        <v>2223</v>
      </c>
    </row>
    <row r="441" customFormat="false" ht="15" hidden="false" customHeight="false" outlineLevel="0" collapsed="false">
      <c r="A441" s="11" t="str">
        <f aca="false">IF(D441&gt;0,VLOOKUP($D441,codes!$A$2:$B$26,2),"")</f>
        <v>hemlock</v>
      </c>
      <c r="D441" s="12" t="n">
        <v>10</v>
      </c>
      <c r="E441" s="12" t="n">
        <v>22</v>
      </c>
      <c r="F441" s="12" t="n">
        <v>4</v>
      </c>
      <c r="G441" s="12" t="n">
        <v>222</v>
      </c>
    </row>
    <row r="442" customFormat="false" ht="15" hidden="false" customHeight="false" outlineLevel="0" collapsed="false">
      <c r="A442" s="11" t="str">
        <f aca="false">IF(D442&gt;0,VLOOKUP($D442,codes!$A$2:$B$26,2),"")</f>
        <v>aspen</v>
      </c>
      <c r="B442" s="12" t="n">
        <v>6</v>
      </c>
      <c r="C442" s="12" t="n">
        <v>502</v>
      </c>
      <c r="D442" s="12" t="n">
        <v>2</v>
      </c>
      <c r="E442" s="12" t="n">
        <v>8</v>
      </c>
      <c r="F442" s="12" t="n">
        <v>0</v>
      </c>
      <c r="G442" s="12" t="s">
        <v>128</v>
      </c>
      <c r="H442" s="0" t="n">
        <v>5</v>
      </c>
    </row>
    <row r="443" customFormat="false" ht="15" hidden="false" customHeight="false" outlineLevel="0" collapsed="false">
      <c r="A443" s="11" t="str">
        <f aca="false">IF(D443&gt;0,VLOOKUP($D443,codes!$A$2:$B$26,2),"")</f>
        <v>yellow birch</v>
      </c>
      <c r="D443" s="12" t="n">
        <v>23</v>
      </c>
      <c r="E443" s="12" t="n">
        <v>6</v>
      </c>
      <c r="F443" s="12" t="n">
        <v>4</v>
      </c>
      <c r="G443" s="12" t="n">
        <v>152</v>
      </c>
    </row>
    <row r="444" customFormat="false" ht="15" hidden="false" customHeight="false" outlineLevel="0" collapsed="false">
      <c r="A444" s="11" t="str">
        <f aca="false">IF(D444&gt;0,VLOOKUP($D444,codes!$A$2:$B$26,2),"")</f>
        <v>beech</v>
      </c>
      <c r="D444" s="12" t="n">
        <v>5</v>
      </c>
      <c r="E444" s="12" t="n">
        <v>4</v>
      </c>
      <c r="F444" s="12" t="n">
        <v>7</v>
      </c>
      <c r="G444" s="12" t="s">
        <v>128</v>
      </c>
    </row>
    <row r="445" customFormat="false" ht="15" hidden="false" customHeight="false" outlineLevel="0" collapsed="false">
      <c r="A445" s="11" t="str">
        <f aca="false">IF(D445&gt;0,VLOOKUP($D445,codes!$A$2:$B$26,2),"")</f>
        <v>beech</v>
      </c>
      <c r="D445" s="12" t="n">
        <v>5</v>
      </c>
      <c r="E445" s="12" t="n">
        <v>4</v>
      </c>
      <c r="F445" s="12" t="n">
        <v>7</v>
      </c>
      <c r="G445" s="12" t="s">
        <v>128</v>
      </c>
    </row>
    <row r="446" customFormat="false" ht="15" hidden="false" customHeight="false" outlineLevel="0" collapsed="false">
      <c r="A446" s="11" t="str">
        <f aca="false">IF(D446&gt;0,VLOOKUP($D446,codes!$A$2:$B$26,2),"")</f>
        <v>soft maple</v>
      </c>
      <c r="D446" s="12" t="n">
        <v>17</v>
      </c>
      <c r="E446" s="12" t="n">
        <v>12</v>
      </c>
      <c r="F446" s="12" t="n">
        <v>4</v>
      </c>
      <c r="G446" s="12" t="s">
        <v>147</v>
      </c>
    </row>
    <row r="447" customFormat="false" ht="15" hidden="false" customHeight="false" outlineLevel="0" collapsed="false">
      <c r="A447" s="11" t="str">
        <f aca="false">IF(D447&gt;0,VLOOKUP($D447,codes!$A$2:$B$26,2),"")</f>
        <v>yellow birch</v>
      </c>
      <c r="D447" s="12" t="n">
        <v>23</v>
      </c>
      <c r="E447" s="12" t="n">
        <v>13</v>
      </c>
      <c r="F447" s="12" t="n">
        <v>3</v>
      </c>
      <c r="G447" s="12" t="s">
        <v>154</v>
      </c>
      <c r="H447" s="0" t="n">
        <v>3</v>
      </c>
    </row>
    <row r="448" customFormat="false" ht="15" hidden="false" customHeight="false" outlineLevel="0" collapsed="false">
      <c r="A448" s="11" t="str">
        <f aca="false">IF(D448&gt;0,VLOOKUP($D448,codes!$A$2:$B$26,2),"")</f>
        <v>beech</v>
      </c>
      <c r="D448" s="12" t="n">
        <v>5</v>
      </c>
      <c r="E448" s="12" t="n">
        <v>6</v>
      </c>
      <c r="F448" s="12" t="n">
        <v>7</v>
      </c>
      <c r="G448" s="12" t="s">
        <v>128</v>
      </c>
    </row>
    <row r="449" customFormat="false" ht="15" hidden="false" customHeight="false" outlineLevel="0" collapsed="false">
      <c r="A449" s="11" t="str">
        <f aca="false">IF(D449&gt;0,VLOOKUP($D449,codes!$A$2:$B$26,2),"")</f>
        <v>beech</v>
      </c>
      <c r="D449" s="12" t="n">
        <v>5</v>
      </c>
      <c r="E449" s="12" t="n">
        <v>3</v>
      </c>
      <c r="F449" s="12" t="n">
        <v>6</v>
      </c>
      <c r="G449" s="12" t="s">
        <v>128</v>
      </c>
    </row>
    <row r="450" customFormat="false" ht="15" hidden="false" customHeight="false" outlineLevel="0" collapsed="false">
      <c r="A450" s="11" t="str">
        <f aca="false">IF(D450&gt;0,VLOOKUP($D450,codes!$A$2:$B$26,2),"")</f>
        <v>beech</v>
      </c>
      <c r="D450" s="12" t="n">
        <v>5</v>
      </c>
      <c r="E450" s="12" t="n">
        <v>4</v>
      </c>
      <c r="F450" s="12" t="n">
        <v>3</v>
      </c>
      <c r="G450" s="12" t="s">
        <v>128</v>
      </c>
    </row>
    <row r="451" customFormat="false" ht="15" hidden="false" customHeight="false" outlineLevel="0" collapsed="false">
      <c r="A451" s="11" t="str">
        <f aca="false">IF(D451&gt;0,VLOOKUP($D451,codes!$A$2:$B$26,2),"")</f>
        <v>beech</v>
      </c>
      <c r="D451" s="12" t="n">
        <v>5</v>
      </c>
      <c r="E451" s="12" t="n">
        <v>7</v>
      </c>
      <c r="F451" s="12" t="n">
        <v>3</v>
      </c>
      <c r="G451" s="12" t="s">
        <v>128</v>
      </c>
    </row>
    <row r="452" customFormat="false" ht="15" hidden="false" customHeight="false" outlineLevel="0" collapsed="false">
      <c r="A452" s="11" t="str">
        <f aca="false">IF(D452&gt;0,VLOOKUP($D452,codes!$A$2:$B$26,2),"")</f>
        <v>beech</v>
      </c>
      <c r="D452" s="12" t="n">
        <v>5</v>
      </c>
      <c r="E452" s="12" t="n">
        <v>5</v>
      </c>
      <c r="F452" s="12" t="n">
        <v>1</v>
      </c>
      <c r="G452" s="12" t="s">
        <v>128</v>
      </c>
      <c r="H452" s="0" t="n">
        <v>3</v>
      </c>
    </row>
    <row r="453" customFormat="false" ht="15" hidden="false" customHeight="false" outlineLevel="0" collapsed="false">
      <c r="A453" s="11" t="str">
        <f aca="false">IF(D453&gt;0,VLOOKUP($D453,codes!$A$2:$B$26,2),"")</f>
        <v>soft maple</v>
      </c>
      <c r="D453" s="12" t="n">
        <v>17</v>
      </c>
      <c r="E453" s="12" t="n">
        <v>11</v>
      </c>
      <c r="F453" s="12" t="n">
        <v>0</v>
      </c>
      <c r="G453" s="12" t="s">
        <v>128</v>
      </c>
      <c r="H453" s="0" t="n">
        <v>5</v>
      </c>
    </row>
    <row r="454" customFormat="false" ht="15" hidden="false" customHeight="false" outlineLevel="0" collapsed="false">
      <c r="A454" s="11" t="str">
        <f aca="false">IF(D454&gt;0,VLOOKUP($D454,codes!$A$2:$B$26,2),"")</f>
        <v>beech</v>
      </c>
      <c r="D454" s="12" t="n">
        <v>5</v>
      </c>
      <c r="E454" s="12" t="n">
        <v>17</v>
      </c>
      <c r="F454" s="12" t="n">
        <v>1</v>
      </c>
      <c r="G454" s="12" t="s">
        <v>129</v>
      </c>
      <c r="H454" s="0" t="n">
        <v>4</v>
      </c>
    </row>
    <row r="455" customFormat="false" ht="15" hidden="false" customHeight="false" outlineLevel="0" collapsed="false">
      <c r="A455" s="11" t="str">
        <f aca="false">IF(D455&gt;0,VLOOKUP($D455,codes!$A$2:$B$26,2),"")</f>
        <v>aspen</v>
      </c>
      <c r="D455" s="12" t="n">
        <v>2</v>
      </c>
      <c r="E455" s="12" t="n">
        <v>15</v>
      </c>
      <c r="F455" s="12" t="n">
        <v>0</v>
      </c>
      <c r="G455" s="12" t="s">
        <v>128</v>
      </c>
      <c r="H455" s="0" t="n">
        <v>5</v>
      </c>
    </row>
    <row r="456" customFormat="false" ht="15" hidden="false" customHeight="false" outlineLevel="0" collapsed="false">
      <c r="A456" s="11" t="str">
        <f aca="false">IF(D456&gt;0,VLOOKUP($D456,codes!$A$2:$B$26,2),"")</f>
        <v>black cherry</v>
      </c>
      <c r="D456" s="12" t="n">
        <v>6</v>
      </c>
      <c r="E456" s="12" t="n">
        <v>18</v>
      </c>
      <c r="F456" s="12" t="n">
        <v>3</v>
      </c>
      <c r="G456" s="12" t="s">
        <v>173</v>
      </c>
      <c r="H456" s="0" t="n">
        <v>3</v>
      </c>
    </row>
    <row r="457" customFormat="false" ht="15" hidden="false" customHeight="false" outlineLevel="0" collapsed="false">
      <c r="A457" s="11" t="str">
        <f aca="false">IF(D457&gt;0,VLOOKUP($D457,codes!$A$2:$B$26,2),"")</f>
        <v>hard maple</v>
      </c>
      <c r="D457" s="12" t="n">
        <v>9</v>
      </c>
      <c r="E457" s="12" t="n">
        <v>11</v>
      </c>
      <c r="F457" s="12" t="n">
        <v>3</v>
      </c>
      <c r="G457" s="12" t="s">
        <v>151</v>
      </c>
    </row>
    <row r="458" customFormat="false" ht="15" hidden="false" customHeight="false" outlineLevel="0" collapsed="false">
      <c r="A458" s="11" t="str">
        <f aca="false">IF(D458&gt;0,VLOOKUP($D458,codes!$A$2:$B$26,2),"")</f>
        <v>black cherry</v>
      </c>
      <c r="C458" s="12" t="n">
        <v>503</v>
      </c>
      <c r="D458" s="12" t="n">
        <v>6</v>
      </c>
      <c r="E458" s="12" t="n">
        <v>13</v>
      </c>
      <c r="F458" s="12" t="n">
        <v>3</v>
      </c>
      <c r="G458" s="12" t="s">
        <v>174</v>
      </c>
      <c r="H458" s="0" t="n">
        <v>3</v>
      </c>
    </row>
    <row r="459" customFormat="false" ht="15" hidden="false" customHeight="false" outlineLevel="0" collapsed="false">
      <c r="A459" s="11" t="str">
        <f aca="false">IF(D459&gt;0,VLOOKUP($D459,codes!$A$2:$B$26,2),"")</f>
        <v>black cherry</v>
      </c>
      <c r="D459" s="12" t="n">
        <v>6</v>
      </c>
      <c r="E459" s="12" t="n">
        <v>13</v>
      </c>
      <c r="F459" s="12" t="n">
        <v>3</v>
      </c>
      <c r="G459" s="12" t="s">
        <v>152</v>
      </c>
      <c r="H459" s="0" t="n">
        <v>3</v>
      </c>
    </row>
    <row r="460" customFormat="false" ht="15" hidden="false" customHeight="false" outlineLevel="0" collapsed="false">
      <c r="A460" s="11" t="str">
        <f aca="false">IF(D460&gt;0,VLOOKUP($D460,codes!$A$2:$B$26,2),"")</f>
        <v>beech</v>
      </c>
      <c r="D460" s="12" t="n">
        <v>5</v>
      </c>
      <c r="E460" s="12" t="n">
        <v>5</v>
      </c>
      <c r="F460" s="12" t="n">
        <v>5</v>
      </c>
      <c r="G460" s="12" t="s">
        <v>128</v>
      </c>
    </row>
    <row r="461" customFormat="false" ht="15" hidden="false" customHeight="false" outlineLevel="0" collapsed="false">
      <c r="A461" s="11" t="str">
        <f aca="false">IF(D461&gt;0,VLOOKUP($D461,codes!$A$2:$B$26,2),"")</f>
        <v>ash</v>
      </c>
      <c r="D461" s="12" t="n">
        <v>1</v>
      </c>
      <c r="E461" s="12" t="n">
        <v>12</v>
      </c>
      <c r="F461" s="12" t="n">
        <v>3</v>
      </c>
      <c r="G461" s="12" t="s">
        <v>146</v>
      </c>
    </row>
    <row r="462" customFormat="false" ht="15" hidden="false" customHeight="false" outlineLevel="0" collapsed="false">
      <c r="A462" s="11" t="str">
        <f aca="false">IF(D462&gt;0,VLOOKUP($D462,codes!$A$2:$B$26,2),"")</f>
        <v>hard maple</v>
      </c>
      <c r="D462" s="12" t="n">
        <v>9</v>
      </c>
      <c r="E462" s="12" t="n">
        <v>10</v>
      </c>
      <c r="F462" s="12" t="n">
        <v>4</v>
      </c>
      <c r="G462" s="12" t="s">
        <v>128</v>
      </c>
    </row>
    <row r="463" customFormat="false" ht="15" hidden="false" customHeight="false" outlineLevel="0" collapsed="false">
      <c r="A463" s="11" t="str">
        <f aca="false">IF(D463&gt;0,VLOOKUP($D463,codes!$A$2:$B$26,2),"")</f>
        <v>ash</v>
      </c>
      <c r="D463" s="12" t="n">
        <v>1</v>
      </c>
      <c r="E463" s="12" t="n">
        <v>13</v>
      </c>
      <c r="F463" s="12" t="n">
        <v>3</v>
      </c>
      <c r="G463" s="12" t="s">
        <v>157</v>
      </c>
    </row>
    <row r="464" customFormat="false" ht="15" hidden="false" customHeight="false" outlineLevel="0" collapsed="false">
      <c r="A464" s="11" t="str">
        <f aca="false">IF(D464&gt;0,VLOOKUP($D464,codes!$A$2:$B$26,2),"")</f>
        <v>ash</v>
      </c>
      <c r="D464" s="12" t="n">
        <v>1</v>
      </c>
      <c r="E464" s="12" t="n">
        <v>11</v>
      </c>
      <c r="F464" s="12" t="n">
        <v>2</v>
      </c>
      <c r="G464" s="12" t="s">
        <v>128</v>
      </c>
      <c r="H464" s="0" t="n">
        <v>4</v>
      </c>
    </row>
    <row r="465" customFormat="false" ht="15" hidden="false" customHeight="false" outlineLevel="0" collapsed="false">
      <c r="A465" s="11" t="str">
        <f aca="false">IF(D465&gt;0,VLOOKUP($D465,codes!$A$2:$B$26,2),"")</f>
        <v>ash</v>
      </c>
      <c r="D465" s="12" t="n">
        <v>1</v>
      </c>
      <c r="E465" s="12" t="n">
        <v>13</v>
      </c>
      <c r="F465" s="12" t="n">
        <v>3</v>
      </c>
      <c r="G465" s="12" t="s">
        <v>143</v>
      </c>
    </row>
    <row r="466" customFormat="false" ht="15" hidden="false" customHeight="false" outlineLevel="0" collapsed="false">
      <c r="A466" s="11" t="str">
        <f aca="false">IF(D466&gt;0,VLOOKUP($D466,codes!$A$2:$B$26,2),"")</f>
        <v>ash</v>
      </c>
      <c r="D466" s="12" t="n">
        <v>1</v>
      </c>
      <c r="E466" s="12" t="n">
        <v>14</v>
      </c>
      <c r="F466" s="12" t="n">
        <v>3</v>
      </c>
      <c r="G466" s="12" t="s">
        <v>146</v>
      </c>
    </row>
    <row r="467" customFormat="false" ht="15" hidden="false" customHeight="false" outlineLevel="0" collapsed="false">
      <c r="A467" s="11" t="str">
        <f aca="false">IF(D467&gt;0,VLOOKUP($D467,codes!$A$2:$B$26,2),"")</f>
        <v>ash</v>
      </c>
      <c r="D467" s="12" t="n">
        <v>1</v>
      </c>
      <c r="E467" s="12" t="n">
        <v>10</v>
      </c>
      <c r="F467" s="12" t="n">
        <v>0</v>
      </c>
      <c r="G467" s="12" t="s">
        <v>128</v>
      </c>
      <c r="H467" s="0" t="n">
        <v>5</v>
      </c>
    </row>
    <row r="468" customFormat="false" ht="15" hidden="false" customHeight="false" outlineLevel="0" collapsed="false">
      <c r="A468" s="11" t="str">
        <f aca="false">IF(D468&gt;0,VLOOKUP($D468,codes!$A$2:$B$26,2),"")</f>
        <v>yellow birch</v>
      </c>
      <c r="D468" s="12" t="n">
        <v>23</v>
      </c>
      <c r="E468" s="12" t="n">
        <v>14</v>
      </c>
      <c r="F468" s="12" t="n">
        <v>5</v>
      </c>
      <c r="G468" s="12" t="s">
        <v>150</v>
      </c>
    </row>
    <row r="469" customFormat="false" ht="15" hidden="false" customHeight="false" outlineLevel="0" collapsed="false">
      <c r="A469" s="11" t="str">
        <f aca="false">IF(D469&gt;0,VLOOKUP($D469,codes!$A$2:$B$26,2),"")</f>
        <v>yellow birch</v>
      </c>
      <c r="D469" s="12" t="n">
        <v>23</v>
      </c>
      <c r="E469" s="12" t="n">
        <v>10</v>
      </c>
      <c r="F469" s="12" t="n">
        <v>4</v>
      </c>
      <c r="G469" s="12" t="s">
        <v>150</v>
      </c>
    </row>
    <row r="470" customFormat="false" ht="15" hidden="false" customHeight="false" outlineLevel="0" collapsed="false">
      <c r="A470" s="11" t="str">
        <f aca="false">IF(D470&gt;0,VLOOKUP($D470,codes!$A$2:$B$26,2),"")</f>
        <v>beech</v>
      </c>
      <c r="D470" s="12" t="n">
        <v>5</v>
      </c>
      <c r="E470" s="12" t="n">
        <v>6</v>
      </c>
      <c r="F470" s="12" t="n">
        <v>8</v>
      </c>
      <c r="G470" s="12" t="s">
        <v>128</v>
      </c>
    </row>
    <row r="471" customFormat="false" ht="15" hidden="false" customHeight="false" outlineLevel="0" collapsed="false">
      <c r="A471" s="11" t="str">
        <f aca="false">IF(D471&gt;0,VLOOKUP($D471,codes!$A$2:$B$26,2),"")</f>
        <v>beech</v>
      </c>
      <c r="D471" s="12" t="n">
        <v>5</v>
      </c>
      <c r="E471" s="12" t="n">
        <v>15</v>
      </c>
      <c r="F471" s="12" t="n">
        <v>0</v>
      </c>
      <c r="G471" s="12" t="s">
        <v>128</v>
      </c>
      <c r="H471" s="0" t="n">
        <v>5</v>
      </c>
    </row>
    <row r="472" customFormat="false" ht="15" hidden="false" customHeight="false" outlineLevel="0" collapsed="false">
      <c r="A472" s="11" t="str">
        <f aca="false">IF(D472&gt;0,VLOOKUP($D472,codes!$A$2:$B$26,2),"")</f>
        <v>beech</v>
      </c>
      <c r="D472" s="12" t="n">
        <v>5</v>
      </c>
      <c r="E472" s="12" t="n">
        <v>12</v>
      </c>
      <c r="F472" s="12" t="n">
        <v>0</v>
      </c>
      <c r="G472" s="12" t="s">
        <v>128</v>
      </c>
      <c r="H472" s="0" t="n">
        <v>5</v>
      </c>
    </row>
    <row r="473" customFormat="false" ht="15" hidden="false" customHeight="false" outlineLevel="0" collapsed="false">
      <c r="A473" s="11" t="str">
        <f aca="false">IF(D473&gt;0,VLOOKUP($D473,codes!$A$2:$B$26,2),"")</f>
        <v>hard maple</v>
      </c>
      <c r="D473" s="12" t="n">
        <v>9</v>
      </c>
      <c r="E473" s="12" t="n">
        <v>23</v>
      </c>
      <c r="F473" s="12" t="n">
        <v>3</v>
      </c>
      <c r="G473" s="12" t="s">
        <v>128</v>
      </c>
      <c r="H473" s="0" t="n">
        <v>3</v>
      </c>
    </row>
    <row r="474" customFormat="false" ht="15" hidden="false" customHeight="false" outlineLevel="0" collapsed="false">
      <c r="A474" s="11" t="str">
        <f aca="false">IF(D474&gt;0,VLOOKUP($D474,codes!$A$2:$B$26,2),"")</f>
        <v>soft maple</v>
      </c>
      <c r="B474" s="12" t="n">
        <v>5</v>
      </c>
      <c r="C474" s="12" t="n">
        <v>504</v>
      </c>
      <c r="D474" s="12" t="n">
        <v>17</v>
      </c>
      <c r="E474" s="12" t="n">
        <v>10</v>
      </c>
      <c r="F474" s="12" t="n">
        <v>3</v>
      </c>
      <c r="G474" s="12" t="s">
        <v>175</v>
      </c>
    </row>
    <row r="475" customFormat="false" ht="15" hidden="false" customHeight="false" outlineLevel="0" collapsed="false">
      <c r="A475" s="11" t="str">
        <f aca="false">IF(D475&gt;0,VLOOKUP($D475,codes!$A$2:$B$26,2),"")</f>
        <v>hard maple</v>
      </c>
      <c r="D475" s="12" t="n">
        <v>9</v>
      </c>
      <c r="E475" s="12" t="n">
        <v>10</v>
      </c>
      <c r="F475" s="12" t="n">
        <v>3</v>
      </c>
      <c r="G475" s="12" t="s">
        <v>128</v>
      </c>
      <c r="H475" s="0" t="n">
        <v>3</v>
      </c>
    </row>
    <row r="476" customFormat="false" ht="15" hidden="false" customHeight="false" outlineLevel="0" collapsed="false">
      <c r="A476" s="11" t="str">
        <f aca="false">IF(D476&gt;0,VLOOKUP($D476,codes!$A$2:$B$26,2),"")</f>
        <v>hard maple</v>
      </c>
      <c r="D476" s="12" t="n">
        <v>9</v>
      </c>
      <c r="E476" s="12" t="n">
        <v>11</v>
      </c>
      <c r="F476" s="12" t="n">
        <v>4</v>
      </c>
      <c r="G476" s="12" t="s">
        <v>145</v>
      </c>
    </row>
    <row r="477" customFormat="false" ht="15" hidden="false" customHeight="false" outlineLevel="0" collapsed="false">
      <c r="A477" s="11" t="str">
        <f aca="false">IF(D477&gt;0,VLOOKUP($D477,codes!$A$2:$B$26,2),"")</f>
        <v>beech</v>
      </c>
      <c r="D477" s="12" t="n">
        <v>5</v>
      </c>
      <c r="E477" s="12" t="n">
        <v>1</v>
      </c>
      <c r="F477" s="12" t="n">
        <v>6</v>
      </c>
      <c r="G477" s="12" t="s">
        <v>128</v>
      </c>
    </row>
    <row r="478" customFormat="false" ht="15" hidden="false" customHeight="false" outlineLevel="0" collapsed="false">
      <c r="A478" s="11" t="str">
        <f aca="false">IF(D478&gt;0,VLOOKUP($D478,codes!$A$2:$B$26,2),"")</f>
        <v>paper birch</v>
      </c>
      <c r="D478" s="12" t="n">
        <v>13</v>
      </c>
      <c r="E478" s="12" t="n">
        <v>12</v>
      </c>
      <c r="F478" s="12" t="n">
        <v>3</v>
      </c>
      <c r="G478" s="12" t="s">
        <v>167</v>
      </c>
    </row>
    <row r="479" customFormat="false" ht="15" hidden="false" customHeight="false" outlineLevel="0" collapsed="false">
      <c r="A479" s="11" t="str">
        <f aca="false">IF(D479&gt;0,VLOOKUP($D479,codes!$A$2:$B$26,2),"")</f>
        <v>beech</v>
      </c>
      <c r="D479" s="12" t="n">
        <v>5</v>
      </c>
      <c r="E479" s="12" t="n">
        <v>4</v>
      </c>
      <c r="F479" s="12" t="n">
        <v>5</v>
      </c>
      <c r="G479" s="12" t="s">
        <v>128</v>
      </c>
    </row>
    <row r="480" customFormat="false" ht="15" hidden="false" customHeight="false" outlineLevel="0" collapsed="false">
      <c r="A480" s="11" t="str">
        <f aca="false">IF(D480&gt;0,VLOOKUP($D480,codes!$A$2:$B$26,2),"")</f>
        <v>beech</v>
      </c>
      <c r="D480" s="12" t="n">
        <v>5</v>
      </c>
      <c r="E480" s="12" t="n">
        <v>2</v>
      </c>
      <c r="F480" s="12" t="n">
        <v>3</v>
      </c>
      <c r="G480" s="12" t="s">
        <v>128</v>
      </c>
    </row>
    <row r="481" customFormat="false" ht="15" hidden="false" customHeight="false" outlineLevel="0" collapsed="false">
      <c r="A481" s="11" t="str">
        <f aca="false">IF(D481&gt;0,VLOOKUP($D481,codes!$A$2:$B$26,2),"")</f>
        <v>hard maple</v>
      </c>
      <c r="D481" s="12" t="n">
        <v>9</v>
      </c>
      <c r="E481" s="12" t="n">
        <v>15</v>
      </c>
      <c r="F481" s="12" t="n">
        <v>4</v>
      </c>
      <c r="G481" s="12" t="s">
        <v>137</v>
      </c>
      <c r="H481" s="0" t="n">
        <v>3</v>
      </c>
    </row>
    <row r="482" customFormat="false" ht="15" hidden="false" customHeight="false" outlineLevel="0" collapsed="false">
      <c r="A482" s="11" t="str">
        <f aca="false">IF(D482&gt;0,VLOOKUP($D482,codes!$A$2:$B$26,2),"")</f>
        <v>hard maple</v>
      </c>
      <c r="D482" s="12" t="n">
        <v>9</v>
      </c>
      <c r="E482" s="12" t="n">
        <v>11</v>
      </c>
      <c r="F482" s="12" t="n">
        <v>2</v>
      </c>
      <c r="G482" s="12" t="s">
        <v>128</v>
      </c>
      <c r="H482" s="0" t="n">
        <v>3</v>
      </c>
    </row>
    <row r="483" customFormat="false" ht="15" hidden="false" customHeight="false" outlineLevel="0" collapsed="false">
      <c r="A483" s="11" t="str">
        <f aca="false">IF(D483&gt;0,VLOOKUP($D483,codes!$A$2:$B$26,2),"")</f>
        <v>yellow birch</v>
      </c>
      <c r="D483" s="12" t="n">
        <v>23</v>
      </c>
      <c r="E483" s="12" t="n">
        <v>10</v>
      </c>
      <c r="F483" s="12" t="n">
        <v>2</v>
      </c>
      <c r="G483" s="12" t="s">
        <v>128</v>
      </c>
      <c r="H483" s="0" t="n">
        <v>4</v>
      </c>
    </row>
    <row r="484" customFormat="false" ht="15" hidden="false" customHeight="false" outlineLevel="0" collapsed="false">
      <c r="A484" s="11" t="str">
        <f aca="false">IF(D484&gt;0,VLOOKUP($D484,codes!$A$2:$B$26,2),"")</f>
        <v>yellow birch</v>
      </c>
      <c r="D484" s="12" t="n">
        <v>23</v>
      </c>
      <c r="E484" s="12" t="n">
        <v>11</v>
      </c>
      <c r="F484" s="12" t="n">
        <v>3</v>
      </c>
      <c r="G484" s="12" t="s">
        <v>123</v>
      </c>
    </row>
    <row r="485" customFormat="false" ht="15" hidden="false" customHeight="false" outlineLevel="0" collapsed="false">
      <c r="A485" s="11" t="str">
        <f aca="false">IF(D485&gt;0,VLOOKUP($D485,codes!$A$2:$B$26,2),"")</f>
        <v>soft maple</v>
      </c>
      <c r="D485" s="12" t="n">
        <v>17</v>
      </c>
      <c r="E485" s="12" t="n">
        <v>19</v>
      </c>
      <c r="F485" s="12" t="n">
        <v>4</v>
      </c>
      <c r="G485" s="12" t="s">
        <v>147</v>
      </c>
    </row>
    <row r="486" customFormat="false" ht="15" hidden="false" customHeight="false" outlineLevel="0" collapsed="false">
      <c r="A486" s="11" t="str">
        <f aca="false">IF(D486&gt;0,VLOOKUP($D486,codes!$A$2:$B$26,2),"")</f>
        <v>soft maple</v>
      </c>
      <c r="D486" s="12" t="n">
        <v>17</v>
      </c>
      <c r="E486" s="12" t="n">
        <v>14</v>
      </c>
      <c r="F486" s="12" t="n">
        <v>3</v>
      </c>
      <c r="G486" s="12" t="s">
        <v>155</v>
      </c>
    </row>
    <row r="487" customFormat="false" ht="15" hidden="false" customHeight="false" outlineLevel="0" collapsed="false">
      <c r="A487" s="11" t="str">
        <f aca="false">IF(D487&gt;0,VLOOKUP($D487,codes!$A$2:$B$26,2),"")</f>
        <v>aspen</v>
      </c>
      <c r="B487" s="12" t="n">
        <v>6</v>
      </c>
      <c r="C487" s="12" t="n">
        <v>604</v>
      </c>
      <c r="D487" s="12" t="n">
        <v>2</v>
      </c>
      <c r="E487" s="12" t="n">
        <v>16</v>
      </c>
      <c r="F487" s="12" t="n">
        <v>3</v>
      </c>
      <c r="G487" s="12" t="s">
        <v>176</v>
      </c>
    </row>
    <row r="488" customFormat="false" ht="15" hidden="false" customHeight="false" outlineLevel="0" collapsed="false">
      <c r="A488" s="11" t="str">
        <f aca="false">IF(D488&gt;0,VLOOKUP($D488,codes!$A$2:$B$26,2),"")</f>
        <v>yellow birch</v>
      </c>
      <c r="D488" s="12" t="n">
        <v>23</v>
      </c>
      <c r="E488" s="12" t="n">
        <v>11</v>
      </c>
      <c r="F488" s="12" t="n">
        <v>6</v>
      </c>
      <c r="G488" s="12" t="s">
        <v>155</v>
      </c>
      <c r="H488" s="0" t="n">
        <v>3</v>
      </c>
    </row>
    <row r="489" customFormat="false" ht="15" hidden="false" customHeight="false" outlineLevel="0" collapsed="false">
      <c r="A489" s="11" t="str">
        <f aca="false">IF(D489&gt;0,VLOOKUP($D489,codes!$A$2:$B$26,2),"")</f>
        <v>aspen</v>
      </c>
      <c r="D489" s="12" t="n">
        <v>2</v>
      </c>
      <c r="E489" s="12" t="n">
        <v>19</v>
      </c>
      <c r="F489" s="12" t="n">
        <v>2</v>
      </c>
      <c r="G489" s="12" t="s">
        <v>128</v>
      </c>
      <c r="H489" s="0" t="n">
        <v>4</v>
      </c>
    </row>
    <row r="490" customFormat="false" ht="15" hidden="false" customHeight="false" outlineLevel="0" collapsed="false">
      <c r="A490" s="11" t="str">
        <f aca="false">IF(D490&gt;0,VLOOKUP($D490,codes!$A$2:$B$26,2),"")</f>
        <v>hard maple</v>
      </c>
      <c r="D490" s="12" t="n">
        <v>9</v>
      </c>
      <c r="E490" s="12" t="n">
        <v>14</v>
      </c>
      <c r="F490" s="12" t="n">
        <v>5</v>
      </c>
      <c r="G490" s="12" t="s">
        <v>177</v>
      </c>
    </row>
    <row r="491" customFormat="false" ht="15" hidden="false" customHeight="false" outlineLevel="0" collapsed="false">
      <c r="A491" s="11" t="str">
        <f aca="false">IF(D491&gt;0,VLOOKUP($D491,codes!$A$2:$B$26,2),"")</f>
        <v>hard maple</v>
      </c>
      <c r="D491" s="12" t="n">
        <v>9</v>
      </c>
      <c r="E491" s="12" t="n">
        <v>15</v>
      </c>
      <c r="F491" s="12" t="n">
        <v>3</v>
      </c>
      <c r="G491" s="12" t="s">
        <v>123</v>
      </c>
    </row>
    <row r="492" customFormat="false" ht="15" hidden="false" customHeight="false" outlineLevel="0" collapsed="false">
      <c r="A492" s="11" t="str">
        <f aca="false">IF(D492&gt;0,VLOOKUP($D492,codes!$A$2:$B$26,2),"")</f>
        <v>hard maple</v>
      </c>
      <c r="D492" s="12" t="n">
        <v>9</v>
      </c>
      <c r="E492" s="12" t="n">
        <v>4</v>
      </c>
      <c r="F492" s="12" t="n">
        <v>5</v>
      </c>
      <c r="G492" s="12" t="n">
        <v>12</v>
      </c>
    </row>
    <row r="493" customFormat="false" ht="15" hidden="false" customHeight="false" outlineLevel="0" collapsed="false">
      <c r="A493" s="11" t="str">
        <f aca="false">IF(D493&gt;0,VLOOKUP($D493,codes!$A$2:$B$26,2),"")</f>
        <v>paper birch</v>
      </c>
      <c r="D493" s="12" t="n">
        <v>13</v>
      </c>
      <c r="E493" s="12" t="n">
        <v>15</v>
      </c>
      <c r="F493" s="12" t="n">
        <v>3</v>
      </c>
      <c r="G493" s="12" t="s">
        <v>178</v>
      </c>
      <c r="H493" s="0" t="n">
        <v>3</v>
      </c>
    </row>
    <row r="494" customFormat="false" ht="15" hidden="false" customHeight="false" outlineLevel="0" collapsed="false">
      <c r="A494" s="11" t="str">
        <f aca="false">IF(D494&gt;0,VLOOKUP($D494,codes!$A$2:$B$26,2),"")</f>
        <v>yellow birch</v>
      </c>
      <c r="D494" s="12" t="n">
        <v>23</v>
      </c>
      <c r="E494" s="12" t="n">
        <v>8</v>
      </c>
      <c r="F494" s="12" t="n">
        <v>5</v>
      </c>
      <c r="G494" s="12" t="s">
        <v>150</v>
      </c>
    </row>
    <row r="495" customFormat="false" ht="15" hidden="false" customHeight="false" outlineLevel="0" collapsed="false">
      <c r="A495" s="11" t="str">
        <f aca="false">IF(D495&gt;0,VLOOKUP($D495,codes!$A$2:$B$26,2),"")</f>
        <v>yellow birch</v>
      </c>
      <c r="D495" s="12" t="n">
        <v>23</v>
      </c>
      <c r="E495" s="12" t="n">
        <v>12</v>
      </c>
      <c r="F495" s="12" t="n">
        <v>5</v>
      </c>
      <c r="G495" s="12" t="s">
        <v>168</v>
      </c>
    </row>
    <row r="496" customFormat="false" ht="15" hidden="false" customHeight="false" outlineLevel="0" collapsed="false">
      <c r="A496" s="11" t="str">
        <f aca="false">IF(D496&gt;0,VLOOKUP($D496,codes!$A$2:$B$26,2),"")</f>
        <v>ash</v>
      </c>
      <c r="D496" s="12" t="n">
        <v>1</v>
      </c>
      <c r="E496" s="12" t="n">
        <v>12</v>
      </c>
      <c r="F496" s="12" t="n">
        <v>3</v>
      </c>
      <c r="G496" s="12" t="s">
        <v>148</v>
      </c>
    </row>
    <row r="497" customFormat="false" ht="15" hidden="false" customHeight="false" outlineLevel="0" collapsed="false">
      <c r="A497" s="11" t="str">
        <f aca="false">IF(D497&gt;0,VLOOKUP($D497,codes!$A$2:$B$26,2),"")</f>
        <v>hard maple</v>
      </c>
      <c r="B497" s="12" t="n">
        <v>5</v>
      </c>
      <c r="C497" s="12" t="n">
        <v>605</v>
      </c>
      <c r="D497" s="12" t="n">
        <v>9</v>
      </c>
      <c r="E497" s="12" t="n">
        <v>15</v>
      </c>
      <c r="F497" s="12" t="n">
        <v>5</v>
      </c>
      <c r="G497" s="12" t="s">
        <v>128</v>
      </c>
    </row>
    <row r="498" customFormat="false" ht="15" hidden="false" customHeight="false" outlineLevel="0" collapsed="false">
      <c r="A498" s="11" t="str">
        <f aca="false">IF(D498&gt;0,VLOOKUP($D498,codes!$A$2:$B$26,2),"")</f>
        <v>spruce</v>
      </c>
      <c r="D498" s="12" t="n">
        <v>18</v>
      </c>
      <c r="E498" s="12" t="n">
        <v>14</v>
      </c>
      <c r="F498" s="12" t="n">
        <v>7</v>
      </c>
      <c r="G498" s="12" t="s">
        <v>143</v>
      </c>
    </row>
    <row r="499" customFormat="false" ht="15" hidden="false" customHeight="false" outlineLevel="0" collapsed="false">
      <c r="A499" s="11" t="str">
        <f aca="false">IF(D499&gt;0,VLOOKUP($D499,codes!$A$2:$B$26,2),"")</f>
        <v>ash</v>
      </c>
      <c r="D499" s="12" t="n">
        <v>1</v>
      </c>
      <c r="E499" s="12" t="n">
        <v>16</v>
      </c>
      <c r="F499" s="12" t="n">
        <v>3</v>
      </c>
      <c r="G499" s="12" t="s">
        <v>146</v>
      </c>
    </row>
    <row r="500" customFormat="false" ht="15" hidden="false" customHeight="false" outlineLevel="0" collapsed="false">
      <c r="A500" s="11" t="str">
        <f aca="false">IF(D500&gt;0,VLOOKUP($D500,codes!$A$2:$B$26,2),"")</f>
        <v>hard maple</v>
      </c>
      <c r="D500" s="12" t="n">
        <v>9</v>
      </c>
      <c r="E500" s="12" t="n">
        <v>12</v>
      </c>
      <c r="F500" s="12" t="n">
        <v>4</v>
      </c>
      <c r="G500" s="12" t="s">
        <v>155</v>
      </c>
      <c r="H500" s="0" t="n">
        <v>3</v>
      </c>
    </row>
    <row r="501" customFormat="false" ht="15" hidden="false" customHeight="false" outlineLevel="0" collapsed="false">
      <c r="A501" s="11" t="str">
        <f aca="false">IF(D501&gt;0,VLOOKUP($D501,codes!$A$2:$B$26,2),"")</f>
        <v>paper birch</v>
      </c>
      <c r="D501" s="12" t="n">
        <v>13</v>
      </c>
      <c r="E501" s="12" t="n">
        <v>9</v>
      </c>
      <c r="F501" s="12" t="n">
        <v>0</v>
      </c>
      <c r="G501" s="12" t="s">
        <v>128</v>
      </c>
      <c r="H501" s="0" t="n">
        <v>5</v>
      </c>
    </row>
    <row r="502" customFormat="false" ht="15" hidden="false" customHeight="false" outlineLevel="0" collapsed="false">
      <c r="A502" s="11" t="str">
        <f aca="false">IF(D502&gt;0,VLOOKUP($D502,codes!$A$2:$B$26,2),"")</f>
        <v>spruce</v>
      </c>
      <c r="D502" s="12" t="n">
        <v>18</v>
      </c>
      <c r="E502" s="12" t="n">
        <v>7</v>
      </c>
      <c r="F502" s="12" t="n">
        <v>3</v>
      </c>
      <c r="G502" s="12" t="n">
        <v>222</v>
      </c>
    </row>
    <row r="503" customFormat="false" ht="15" hidden="false" customHeight="false" outlineLevel="0" collapsed="false">
      <c r="A503" s="11" t="str">
        <f aca="false">IF(D503&gt;0,VLOOKUP($D503,codes!$A$2:$B$26,2),"")</f>
        <v>paper birch</v>
      </c>
      <c r="D503" s="12" t="n">
        <v>13</v>
      </c>
      <c r="E503" s="12" t="n">
        <v>13</v>
      </c>
      <c r="F503" s="12" t="n">
        <v>0</v>
      </c>
      <c r="G503" s="12" t="s">
        <v>128</v>
      </c>
      <c r="H503" s="0" t="n">
        <v>5</v>
      </c>
    </row>
    <row r="504" customFormat="false" ht="15" hidden="false" customHeight="false" outlineLevel="0" collapsed="false">
      <c r="A504" s="11" t="str">
        <f aca="false">IF(D504&gt;0,VLOOKUP($D504,codes!$A$2:$B$26,2),"")</f>
        <v>spruce</v>
      </c>
      <c r="D504" s="12" t="n">
        <v>18</v>
      </c>
      <c r="E504" s="12" t="n">
        <v>6</v>
      </c>
      <c r="F504" s="12" t="n">
        <v>4</v>
      </c>
      <c r="G504" s="12" t="n">
        <v>22</v>
      </c>
    </row>
    <row r="505" customFormat="false" ht="15" hidden="false" customHeight="false" outlineLevel="0" collapsed="false">
      <c r="A505" s="11" t="str">
        <f aca="false">IF(D505&gt;0,VLOOKUP($D505,codes!$A$2:$B$26,2),"")</f>
        <v>soft maple</v>
      </c>
      <c r="C505" s="12" t="n">
        <v>606</v>
      </c>
      <c r="D505" s="12" t="n">
        <v>17</v>
      </c>
      <c r="E505" s="12" t="n">
        <v>13</v>
      </c>
      <c r="F505" s="12" t="n">
        <v>3</v>
      </c>
      <c r="G505" s="12" t="s">
        <v>150</v>
      </c>
    </row>
    <row r="506" customFormat="false" ht="15" hidden="false" customHeight="false" outlineLevel="0" collapsed="false">
      <c r="A506" s="11" t="str">
        <f aca="false">IF(D506&gt;0,VLOOKUP($D506,codes!$A$2:$B$26,2),"")</f>
        <v>spruce</v>
      </c>
      <c r="D506" s="12" t="n">
        <v>18</v>
      </c>
      <c r="E506" s="12" t="n">
        <v>11</v>
      </c>
      <c r="F506" s="12" t="n">
        <v>2</v>
      </c>
      <c r="G506" s="12" t="n">
        <v>222</v>
      </c>
    </row>
    <row r="507" customFormat="false" ht="15" hidden="false" customHeight="false" outlineLevel="0" collapsed="false">
      <c r="A507" s="11" t="str">
        <f aca="false">IF(D507&gt;0,VLOOKUP($D507,codes!$A$2:$B$26,2),"")</f>
        <v>fir</v>
      </c>
      <c r="D507" s="12" t="n">
        <v>3</v>
      </c>
      <c r="E507" s="12" t="n">
        <v>6</v>
      </c>
      <c r="F507" s="12" t="n">
        <v>4</v>
      </c>
      <c r="G507" s="12" t="n">
        <v>2</v>
      </c>
    </row>
    <row r="508" customFormat="false" ht="15" hidden="false" customHeight="false" outlineLevel="0" collapsed="false">
      <c r="A508" s="11" t="str">
        <f aca="false">IF(D508&gt;0,VLOOKUP($D508,codes!$A$2:$B$26,2),"")</f>
        <v>paper birch</v>
      </c>
      <c r="D508" s="12" t="n">
        <v>13</v>
      </c>
      <c r="E508" s="12" t="n">
        <v>11</v>
      </c>
      <c r="F508" s="12" t="n">
        <v>1</v>
      </c>
      <c r="G508" s="12" t="s">
        <v>145</v>
      </c>
      <c r="H508" s="0" t="n">
        <v>3</v>
      </c>
    </row>
    <row r="509" customFormat="false" ht="15" hidden="false" customHeight="false" outlineLevel="0" collapsed="false">
      <c r="A509" s="11" t="str">
        <f aca="false">IF(D509&gt;0,VLOOKUP($D509,codes!$A$2:$B$26,2),"")</f>
        <v>paper birch</v>
      </c>
      <c r="D509" s="12" t="n">
        <v>13</v>
      </c>
      <c r="E509" s="12" t="n">
        <v>12</v>
      </c>
      <c r="F509" s="12" t="n">
        <v>0</v>
      </c>
      <c r="G509" s="12" t="s">
        <v>128</v>
      </c>
      <c r="H509" s="0" t="n">
        <v>5</v>
      </c>
    </row>
    <row r="510" customFormat="false" ht="15" hidden="false" customHeight="false" outlineLevel="0" collapsed="false">
      <c r="A510" s="11" t="str">
        <f aca="false">IF(D510&gt;0,VLOOKUP($D510,codes!$A$2:$B$26,2),"")</f>
        <v>paper birch</v>
      </c>
      <c r="D510" s="12" t="n">
        <v>13</v>
      </c>
      <c r="E510" s="12" t="n">
        <v>11</v>
      </c>
      <c r="F510" s="12" t="n">
        <v>0</v>
      </c>
      <c r="G510" s="12" t="s">
        <v>128</v>
      </c>
      <c r="H510" s="0" t="n">
        <v>5</v>
      </c>
    </row>
    <row r="511" customFormat="false" ht="15" hidden="false" customHeight="false" outlineLevel="0" collapsed="false">
      <c r="A511" s="11" t="str">
        <f aca="false">IF(D511&gt;0,VLOOKUP($D511,codes!$A$2:$B$26,2),"")</f>
        <v>paper birch</v>
      </c>
      <c r="D511" s="12" t="n">
        <v>13</v>
      </c>
      <c r="E511" s="12" t="n">
        <v>10</v>
      </c>
      <c r="F511" s="12" t="n">
        <v>0</v>
      </c>
      <c r="G511" s="12" t="s">
        <v>128</v>
      </c>
      <c r="H511" s="0" t="n">
        <v>5</v>
      </c>
    </row>
    <row r="512" customFormat="false" ht="15" hidden="false" customHeight="false" outlineLevel="0" collapsed="false">
      <c r="A512" s="11" t="str">
        <f aca="false">IF(D512&gt;0,VLOOKUP($D512,codes!$A$2:$B$26,2),"")</f>
        <v>soft maple</v>
      </c>
      <c r="D512" s="12" t="n">
        <v>17</v>
      </c>
      <c r="E512" s="12" t="n">
        <v>11</v>
      </c>
      <c r="F512" s="12" t="n">
        <v>2</v>
      </c>
      <c r="G512" s="12" t="s">
        <v>147</v>
      </c>
    </row>
    <row r="513" customFormat="false" ht="15" hidden="false" customHeight="false" outlineLevel="0" collapsed="false">
      <c r="A513" s="11" t="str">
        <f aca="false">IF(D513&gt;0,VLOOKUP($D513,codes!$A$2:$B$26,2),"")</f>
        <v>soft maple</v>
      </c>
      <c r="D513" s="12" t="n">
        <v>17</v>
      </c>
      <c r="E513" s="12" t="n">
        <v>13</v>
      </c>
      <c r="F513" s="12" t="n">
        <v>3</v>
      </c>
      <c r="G513" s="12" t="s">
        <v>145</v>
      </c>
    </row>
    <row r="514" customFormat="false" ht="15" hidden="false" customHeight="false" outlineLevel="0" collapsed="false">
      <c r="A514" s="11" t="str">
        <f aca="false">IF(D514&gt;0,VLOOKUP($D514,codes!$A$2:$B$26,2),"")</f>
        <v>soft maple</v>
      </c>
      <c r="D514" s="12" t="n">
        <v>17</v>
      </c>
      <c r="E514" s="12" t="n">
        <v>11</v>
      </c>
      <c r="F514" s="12" t="n">
        <v>4</v>
      </c>
      <c r="G514" s="12" t="s">
        <v>145</v>
      </c>
    </row>
    <row r="515" customFormat="false" ht="15" hidden="false" customHeight="false" outlineLevel="0" collapsed="false">
      <c r="A515" s="11" t="str">
        <f aca="false">IF(D515&gt;0,VLOOKUP($D515,codes!$A$2:$B$26,2),"")</f>
        <v>soft maple</v>
      </c>
      <c r="D515" s="12" t="n">
        <v>17</v>
      </c>
      <c r="E515" s="12" t="n">
        <v>13</v>
      </c>
      <c r="F515" s="12" t="n">
        <v>3</v>
      </c>
      <c r="G515" s="12" t="s">
        <v>143</v>
      </c>
    </row>
    <row r="516" customFormat="false" ht="15" hidden="false" customHeight="false" outlineLevel="0" collapsed="false">
      <c r="A516" s="11" t="str">
        <f aca="false">IF(D516&gt;0,VLOOKUP($D516,codes!$A$2:$B$26,2),"")</f>
        <v>paper birch</v>
      </c>
      <c r="D516" s="12" t="n">
        <v>13</v>
      </c>
      <c r="E516" s="12" t="n">
        <v>7</v>
      </c>
      <c r="F516" s="12" t="n">
        <v>0</v>
      </c>
      <c r="G516" s="12" t="s">
        <v>128</v>
      </c>
      <c r="H516" s="0" t="n">
        <v>5</v>
      </c>
    </row>
    <row r="517" customFormat="false" ht="15" hidden="false" customHeight="false" outlineLevel="0" collapsed="false">
      <c r="A517" s="11" t="str">
        <f aca="false">IF(D517&gt;0,VLOOKUP($D517,codes!$A$2:$B$26,2),"")</f>
        <v>fir</v>
      </c>
      <c r="D517" s="12" t="n">
        <v>3</v>
      </c>
      <c r="E517" s="12" t="n">
        <v>12</v>
      </c>
      <c r="F517" s="12" t="n">
        <v>0</v>
      </c>
      <c r="G517" s="12" t="s">
        <v>128</v>
      </c>
      <c r="H517" s="0" t="n">
        <v>5</v>
      </c>
    </row>
    <row r="518" customFormat="false" ht="15" hidden="false" customHeight="false" outlineLevel="0" collapsed="false">
      <c r="A518" s="11" t="str">
        <f aca="false">IF(D518&gt;0,VLOOKUP($D518,codes!$A$2:$B$26,2),"")</f>
        <v>soft maple</v>
      </c>
      <c r="D518" s="12" t="n">
        <v>17</v>
      </c>
      <c r="E518" s="12" t="n">
        <v>15</v>
      </c>
      <c r="F518" s="12" t="n">
        <v>2</v>
      </c>
      <c r="G518" s="12" t="s">
        <v>179</v>
      </c>
      <c r="H518" s="0" t="n">
        <v>4</v>
      </c>
    </row>
    <row r="519" customFormat="false" ht="15" hidden="false" customHeight="false" outlineLevel="0" collapsed="false">
      <c r="A519" s="11" t="str">
        <f aca="false">IF(D519&gt;0,VLOOKUP($D519,codes!$A$2:$B$26,2),"")</f>
        <v>fir</v>
      </c>
      <c r="D519" s="12" t="n">
        <v>3</v>
      </c>
      <c r="E519" s="12" t="n">
        <v>3</v>
      </c>
      <c r="F519" s="12" t="n">
        <v>5</v>
      </c>
      <c r="G519" s="12" t="n">
        <v>2</v>
      </c>
    </row>
    <row r="520" customFormat="false" ht="15" hidden="false" customHeight="false" outlineLevel="0" collapsed="false">
      <c r="A520" s="11" t="str">
        <f aca="false">IF(D520&gt;0,VLOOKUP($D520,codes!$A$2:$B$26,2),"")</f>
        <v>spruce</v>
      </c>
      <c r="D520" s="12" t="n">
        <v>18</v>
      </c>
      <c r="E520" s="12" t="n">
        <v>13</v>
      </c>
      <c r="F520" s="12" t="n">
        <v>4</v>
      </c>
      <c r="G520" s="12" t="s">
        <v>135</v>
      </c>
    </row>
    <row r="521" customFormat="false" ht="15" hidden="false" customHeight="false" outlineLevel="0" collapsed="false">
      <c r="A521" s="11" t="str">
        <f aca="false">IF(D521&gt;0,VLOOKUP($D521,codes!$A$2:$B$26,2),"")</f>
        <v>spruce</v>
      </c>
      <c r="D521" s="12" t="n">
        <v>18</v>
      </c>
      <c r="E521" s="12" t="n">
        <v>8</v>
      </c>
      <c r="F521" s="12" t="n">
        <v>2</v>
      </c>
      <c r="G521" s="12" t="n">
        <v>222</v>
      </c>
    </row>
    <row r="522" customFormat="false" ht="15" hidden="false" customHeight="false" outlineLevel="0" collapsed="false">
      <c r="A522" s="11" t="str">
        <f aca="false">IF(D522&gt;0,VLOOKUP($D522,codes!$A$2:$B$26,2),"")</f>
        <v>spruce</v>
      </c>
      <c r="D522" s="12" t="n">
        <v>18</v>
      </c>
      <c r="E522" s="12" t="n">
        <v>7</v>
      </c>
      <c r="F522" s="12" t="n">
        <v>3</v>
      </c>
      <c r="G522" s="12" t="n">
        <v>22</v>
      </c>
    </row>
    <row r="523" customFormat="false" ht="15" hidden="false" customHeight="false" outlineLevel="0" collapsed="false">
      <c r="A523" s="11" t="str">
        <f aca="false">IF(D523&gt;0,VLOOKUP($D523,codes!$A$2:$B$26,2),"")</f>
        <v>soft maple</v>
      </c>
      <c r="D523" s="12" t="n">
        <v>17</v>
      </c>
      <c r="E523" s="12" t="n">
        <v>7</v>
      </c>
      <c r="F523" s="12" t="n">
        <v>4</v>
      </c>
      <c r="G523" s="12" t="n">
        <v>222</v>
      </c>
    </row>
    <row r="524" customFormat="false" ht="15" hidden="false" customHeight="false" outlineLevel="0" collapsed="false">
      <c r="A524" s="11" t="str">
        <f aca="false">IF(D524&gt;0,VLOOKUP($D524,codes!$A$2:$B$26,2),"")</f>
        <v>soft maple</v>
      </c>
      <c r="D524" s="12" t="n">
        <v>17</v>
      </c>
      <c r="E524" s="12" t="n">
        <v>10</v>
      </c>
      <c r="F524" s="12" t="n">
        <v>4</v>
      </c>
      <c r="G524" s="12" t="n">
        <v>123</v>
      </c>
    </row>
    <row r="525" customFormat="false" ht="15" hidden="false" customHeight="false" outlineLevel="0" collapsed="false">
      <c r="A525" s="11" t="str">
        <f aca="false">IF(D525&gt;0,VLOOKUP($D525,codes!$A$2:$B$26,2),"")</f>
        <v>white pine</v>
      </c>
      <c r="B525" s="12" t="n">
        <v>4</v>
      </c>
      <c r="C525" s="12" t="n">
        <v>706</v>
      </c>
      <c r="D525" s="12" t="n">
        <v>22</v>
      </c>
      <c r="E525" s="12" t="n">
        <v>22</v>
      </c>
      <c r="F525" s="12" t="n">
        <v>4</v>
      </c>
      <c r="G525" s="12" t="n">
        <v>122</v>
      </c>
    </row>
    <row r="526" customFormat="false" ht="15" hidden="false" customHeight="false" outlineLevel="0" collapsed="false">
      <c r="A526" s="11" t="str">
        <f aca="false">IF(D526&gt;0,VLOOKUP($D526,codes!$A$2:$B$26,2),"")</f>
        <v>fir</v>
      </c>
      <c r="D526" s="12" t="n">
        <v>3</v>
      </c>
      <c r="E526" s="12" t="n">
        <v>4</v>
      </c>
      <c r="F526" s="12" t="n">
        <v>6</v>
      </c>
      <c r="G526" s="12" t="n">
        <v>2</v>
      </c>
    </row>
    <row r="527" customFormat="false" ht="15" hidden="false" customHeight="false" outlineLevel="0" collapsed="false">
      <c r="A527" s="11" t="str">
        <f aca="false">IF(D527&gt;0,VLOOKUP($D527,codes!$A$2:$B$26,2),"")</f>
        <v>soft maple</v>
      </c>
      <c r="D527" s="12" t="n">
        <v>17</v>
      </c>
      <c r="E527" s="12" t="n">
        <v>4</v>
      </c>
      <c r="F527" s="12" t="n">
        <v>2</v>
      </c>
      <c r="G527" s="12" t="n">
        <v>12</v>
      </c>
    </row>
    <row r="528" customFormat="false" ht="15" hidden="false" customHeight="false" outlineLevel="0" collapsed="false">
      <c r="A528" s="11" t="str">
        <f aca="false">IF(D528&gt;0,VLOOKUP($D528,codes!$A$2:$B$26,2),"")</f>
        <v>hard maple</v>
      </c>
      <c r="D528" s="12" t="n">
        <v>9</v>
      </c>
      <c r="E528" s="12" t="n">
        <v>4</v>
      </c>
      <c r="F528" s="12" t="n">
        <v>3</v>
      </c>
      <c r="G528" s="12" t="n">
        <v>112</v>
      </c>
    </row>
    <row r="529" customFormat="false" ht="15" hidden="false" customHeight="false" outlineLevel="0" collapsed="false">
      <c r="A529" s="11" t="str">
        <f aca="false">IF(D529&gt;0,VLOOKUP($D529,codes!$A$2:$B$26,2),"")</f>
        <v>hard maple</v>
      </c>
      <c r="D529" s="12" t="n">
        <v>9</v>
      </c>
      <c r="E529" s="12" t="n">
        <v>2</v>
      </c>
      <c r="F529" s="12" t="n">
        <v>0</v>
      </c>
      <c r="G529" s="12" t="s">
        <v>128</v>
      </c>
      <c r="H529" s="0" t="n">
        <v>5</v>
      </c>
    </row>
    <row r="530" customFormat="false" ht="15" hidden="false" customHeight="false" outlineLevel="0" collapsed="false">
      <c r="A530" s="11" t="str">
        <f aca="false">IF(D530&gt;0,VLOOKUP($D530,codes!$A$2:$B$26,2),"")</f>
        <v>paper birch</v>
      </c>
      <c r="D530" s="12" t="n">
        <v>13</v>
      </c>
      <c r="E530" s="12" t="n">
        <v>5</v>
      </c>
      <c r="F530" s="12" t="n">
        <v>0</v>
      </c>
      <c r="G530" s="12" t="s">
        <v>128</v>
      </c>
      <c r="H530" s="0" t="n">
        <v>5</v>
      </c>
    </row>
    <row r="531" customFormat="false" ht="15" hidden="false" customHeight="false" outlineLevel="0" collapsed="false">
      <c r="A531" s="11" t="str">
        <f aca="false">IF(D531&gt;0,VLOOKUP($D531,codes!$A$2:$B$26,2),"")</f>
        <v>soft maple</v>
      </c>
      <c r="D531" s="12" t="n">
        <v>17</v>
      </c>
      <c r="E531" s="12" t="n">
        <v>4</v>
      </c>
      <c r="F531" s="12" t="n">
        <v>3</v>
      </c>
      <c r="G531" s="12" t="n">
        <v>112</v>
      </c>
    </row>
    <row r="532" customFormat="false" ht="15" hidden="false" customHeight="false" outlineLevel="0" collapsed="false">
      <c r="A532" s="11" t="str">
        <f aca="false">IF(D532&gt;0,VLOOKUP($D532,codes!$A$2:$B$26,2),"")</f>
        <v>white pine</v>
      </c>
      <c r="D532" s="12" t="n">
        <v>22</v>
      </c>
      <c r="E532" s="12" t="n">
        <v>25</v>
      </c>
      <c r="F532" s="12" t="n">
        <v>3</v>
      </c>
      <c r="G532" s="12" t="n">
        <v>2222332</v>
      </c>
    </row>
    <row r="533" customFormat="false" ht="15" hidden="false" customHeight="false" outlineLevel="0" collapsed="false">
      <c r="A533" s="11" t="str">
        <f aca="false">IF(D533&gt;0,VLOOKUP($D533,codes!$A$2:$B$26,2),"")</f>
        <v>fir</v>
      </c>
      <c r="D533" s="12" t="n">
        <v>3</v>
      </c>
      <c r="E533" s="12" t="n">
        <v>9</v>
      </c>
      <c r="F533" s="12" t="n">
        <v>0</v>
      </c>
      <c r="G533" s="12" t="s">
        <v>128</v>
      </c>
      <c r="H533" s="0" t="n">
        <v>5</v>
      </c>
    </row>
    <row r="534" customFormat="false" ht="15" hidden="false" customHeight="false" outlineLevel="0" collapsed="false">
      <c r="A534" s="11" t="str">
        <f aca="false">IF(D534&gt;0,VLOOKUP($D534,codes!$A$2:$B$26,2),"")</f>
        <v>soft maple</v>
      </c>
      <c r="D534" s="12" t="n">
        <v>17</v>
      </c>
      <c r="E534" s="12" t="n">
        <v>3</v>
      </c>
      <c r="F534" s="12" t="n">
        <v>1</v>
      </c>
      <c r="G534" s="12" t="n">
        <v>112</v>
      </c>
      <c r="H534" s="0" t="n">
        <v>3</v>
      </c>
    </row>
    <row r="535" customFormat="false" ht="15" hidden="false" customHeight="false" outlineLevel="0" collapsed="false">
      <c r="A535" s="11" t="str">
        <f aca="false">IF(D535&gt;0,VLOOKUP($D535,codes!$A$2:$B$26,2),"")</f>
        <v>soft maple</v>
      </c>
      <c r="D535" s="12" t="n">
        <v>17</v>
      </c>
      <c r="E535" s="12" t="n">
        <v>6</v>
      </c>
      <c r="F535" s="12" t="n">
        <v>3</v>
      </c>
      <c r="G535" s="12" t="n">
        <v>112</v>
      </c>
    </row>
    <row r="536" customFormat="false" ht="15" hidden="false" customHeight="false" outlineLevel="0" collapsed="false">
      <c r="A536" s="11" t="str">
        <f aca="false">IF(D536&gt;0,VLOOKUP($D536,codes!$A$2:$B$26,2),"")</f>
        <v>soft maple</v>
      </c>
      <c r="D536" s="12" t="n">
        <v>17</v>
      </c>
      <c r="E536" s="12" t="n">
        <v>4</v>
      </c>
      <c r="F536" s="12" t="n">
        <v>2</v>
      </c>
      <c r="G536" s="12" t="n">
        <v>22</v>
      </c>
    </row>
    <row r="537" customFormat="false" ht="15" hidden="false" customHeight="false" outlineLevel="0" collapsed="false">
      <c r="A537" s="11" t="str">
        <f aca="false">IF(D537&gt;0,VLOOKUP($D537,codes!$A$2:$B$26,2),"")</f>
        <v>hard maple</v>
      </c>
      <c r="D537" s="12" t="n">
        <v>9</v>
      </c>
      <c r="E537" s="12" t="n">
        <v>3</v>
      </c>
      <c r="F537" s="12" t="n">
        <v>0</v>
      </c>
      <c r="G537" s="12" t="s">
        <v>128</v>
      </c>
      <c r="H537" s="0" t="n">
        <v>5</v>
      </c>
    </row>
    <row r="538" customFormat="false" ht="15" hidden="false" customHeight="false" outlineLevel="0" collapsed="false">
      <c r="A538" s="11" t="str">
        <f aca="false">IF(D538&gt;0,VLOOKUP($D538,codes!$A$2:$B$26,2),"")</f>
        <v>white pine</v>
      </c>
      <c r="D538" s="12" t="n">
        <v>22</v>
      </c>
      <c r="E538" s="12" t="n">
        <v>18</v>
      </c>
      <c r="F538" s="12" t="n">
        <v>2</v>
      </c>
      <c r="G538" s="12" t="s">
        <v>137</v>
      </c>
      <c r="H538" s="0" t="n">
        <v>4</v>
      </c>
    </row>
    <row r="539" customFormat="false" ht="15" hidden="false" customHeight="false" outlineLevel="0" collapsed="false">
      <c r="A539" s="11" t="str">
        <f aca="false">IF(D539&gt;0,VLOOKUP($D539,codes!$A$2:$B$26,2),"")</f>
        <v>white pine</v>
      </c>
      <c r="D539" s="12" t="n">
        <v>22</v>
      </c>
      <c r="E539" s="12" t="n">
        <v>20</v>
      </c>
      <c r="F539" s="12" t="n">
        <v>4</v>
      </c>
      <c r="G539" s="12" t="n">
        <v>1122</v>
      </c>
    </row>
    <row r="540" customFormat="false" ht="15" hidden="false" customHeight="false" outlineLevel="0" collapsed="false">
      <c r="A540" s="11" t="str">
        <f aca="false">IF(D540&gt;0,VLOOKUP($D540,codes!$A$2:$B$26,2),"")</f>
        <v>white pine</v>
      </c>
      <c r="D540" s="12" t="n">
        <v>22</v>
      </c>
      <c r="E540" s="12" t="n">
        <v>22</v>
      </c>
      <c r="F540" s="12" t="n">
        <v>9</v>
      </c>
      <c r="G540" s="12" t="s">
        <v>172</v>
      </c>
    </row>
    <row r="541" customFormat="false" ht="15" hidden="false" customHeight="false" outlineLevel="0" collapsed="false">
      <c r="A541" s="11" t="str">
        <f aca="false">IF(D541&gt;0,VLOOKUP($D541,codes!$A$2:$B$26,2),"")</f>
        <v>white pine</v>
      </c>
      <c r="D541" s="12" t="n">
        <v>22</v>
      </c>
      <c r="E541" s="12" t="n">
        <v>25</v>
      </c>
      <c r="F541" s="12" t="n">
        <v>4</v>
      </c>
      <c r="G541" s="12" t="n">
        <v>11222</v>
      </c>
    </row>
    <row r="542" customFormat="false" ht="15" hidden="false" customHeight="false" outlineLevel="0" collapsed="false">
      <c r="A542" s="11" t="str">
        <f aca="false">IF(D542&gt;0,VLOOKUP($D542,codes!$A$2:$B$26,2),"")</f>
        <v>white pine</v>
      </c>
      <c r="D542" s="12" t="n">
        <v>22</v>
      </c>
      <c r="E542" s="12" t="n">
        <v>18</v>
      </c>
      <c r="F542" s="12" t="n">
        <v>0</v>
      </c>
      <c r="G542" s="12" t="s">
        <v>180</v>
      </c>
      <c r="H542" s="0" t="n">
        <v>4</v>
      </c>
    </row>
    <row r="543" customFormat="false" ht="15" hidden="false" customHeight="false" outlineLevel="0" collapsed="false">
      <c r="A543" s="11" t="str">
        <f aca="false">IF(D543&gt;0,VLOOKUP($D543,codes!$A$2:$B$26,2),"")</f>
        <v>white pine</v>
      </c>
      <c r="D543" s="12" t="n">
        <v>22</v>
      </c>
      <c r="E543" s="12" t="n">
        <v>20</v>
      </c>
      <c r="F543" s="12" t="n">
        <v>2</v>
      </c>
      <c r="G543" s="12" t="n">
        <v>2222</v>
      </c>
    </row>
    <row r="544" customFormat="false" ht="15" hidden="false" customHeight="false" outlineLevel="0" collapsed="false">
      <c r="A544" s="11" t="str">
        <f aca="false">IF(D544&gt;0,VLOOKUP($D544,codes!$A$2:$B$26,2),"")</f>
        <v>white pine</v>
      </c>
      <c r="D544" s="12" t="n">
        <v>22</v>
      </c>
      <c r="E544" s="12" t="n">
        <v>21</v>
      </c>
      <c r="F544" s="12" t="n">
        <v>3</v>
      </c>
      <c r="G544" s="12" t="n">
        <v>12232</v>
      </c>
    </row>
    <row r="545" customFormat="false" ht="15" hidden="false" customHeight="false" outlineLevel="0" collapsed="false">
      <c r="A545" s="11" t="str">
        <f aca="false">IF(D545&gt;0,VLOOKUP($D545,codes!$A$2:$B$26,2),"")</f>
        <v>white pine</v>
      </c>
      <c r="D545" s="12" t="n">
        <v>22</v>
      </c>
      <c r="E545" s="12" t="n">
        <v>14</v>
      </c>
      <c r="F545" s="12" t="n">
        <v>3</v>
      </c>
      <c r="G545" s="12" t="n">
        <v>1112</v>
      </c>
    </row>
    <row r="546" customFormat="false" ht="15" hidden="false" customHeight="false" outlineLevel="0" collapsed="false">
      <c r="A546" s="11" t="str">
        <f aca="false">IF(D546&gt;0,VLOOKUP($D546,codes!$A$2:$B$26,2),"")</f>
        <v>white pine</v>
      </c>
      <c r="D546" s="12" t="n">
        <v>22</v>
      </c>
      <c r="E546" s="12" t="n">
        <v>13</v>
      </c>
      <c r="F546" s="12" t="n">
        <v>3</v>
      </c>
      <c r="G546" s="12" t="n">
        <v>1122</v>
      </c>
      <c r="H546" s="0" t="n">
        <v>3</v>
      </c>
    </row>
    <row r="547" customFormat="false" ht="15" hidden="false" customHeight="false" outlineLevel="0" collapsed="false">
      <c r="A547" s="11" t="str">
        <f aca="false">IF(D547&gt;0,VLOOKUP($D547,codes!$A$2:$B$26,2),"")</f>
        <v>ash</v>
      </c>
      <c r="C547" s="12" t="n">
        <v>707</v>
      </c>
      <c r="D547" s="12" t="n">
        <v>1</v>
      </c>
      <c r="E547" s="12" t="n">
        <v>16</v>
      </c>
      <c r="F547" s="12" t="n">
        <v>2</v>
      </c>
      <c r="G547" s="12" t="s">
        <v>128</v>
      </c>
    </row>
    <row r="548" customFormat="false" ht="15" hidden="false" customHeight="false" outlineLevel="0" collapsed="false">
      <c r="A548" s="11" t="str">
        <f aca="false">IF(D548&gt;0,VLOOKUP($D548,codes!$A$2:$B$26,2),"")</f>
        <v>fir</v>
      </c>
      <c r="D548" s="12" t="n">
        <v>3</v>
      </c>
      <c r="E548" s="12" t="n">
        <v>7</v>
      </c>
      <c r="F548" s="12" t="n">
        <v>3</v>
      </c>
      <c r="G548" s="12" t="n">
        <v>22</v>
      </c>
    </row>
    <row r="549" customFormat="false" ht="15" hidden="false" customHeight="false" outlineLevel="0" collapsed="false">
      <c r="A549" s="11" t="str">
        <f aca="false">IF(D549&gt;0,VLOOKUP($D549,codes!$A$2:$B$26,2),"")</f>
        <v>fir</v>
      </c>
      <c r="D549" s="12" t="n">
        <v>3</v>
      </c>
      <c r="E549" s="12" t="n">
        <v>3</v>
      </c>
      <c r="F549" s="12" t="n">
        <v>0</v>
      </c>
      <c r="G549" s="12" t="s">
        <v>128</v>
      </c>
      <c r="H549" s="0" t="n">
        <v>5</v>
      </c>
    </row>
    <row r="550" customFormat="false" ht="15" hidden="false" customHeight="false" outlineLevel="0" collapsed="false">
      <c r="A550" s="11" t="str">
        <f aca="false">IF(D550&gt;0,VLOOKUP($D550,codes!$A$2:$B$26,2),"")</f>
        <v>fir</v>
      </c>
      <c r="D550" s="12" t="n">
        <v>3</v>
      </c>
      <c r="E550" s="12" t="n">
        <v>10</v>
      </c>
      <c r="F550" s="12" t="n">
        <v>3</v>
      </c>
      <c r="G550" s="12" t="n">
        <v>222</v>
      </c>
    </row>
    <row r="551" customFormat="false" ht="15" hidden="false" customHeight="false" outlineLevel="0" collapsed="false">
      <c r="A551" s="11" t="str">
        <f aca="false">IF(D551&gt;0,VLOOKUP($D551,codes!$A$2:$B$26,2),"")</f>
        <v>spruce</v>
      </c>
      <c r="D551" s="12" t="n">
        <v>18</v>
      </c>
      <c r="E551" s="12" t="n">
        <v>4</v>
      </c>
      <c r="F551" s="12" t="n">
        <v>3</v>
      </c>
      <c r="G551" s="12" t="n">
        <v>52</v>
      </c>
    </row>
    <row r="552" customFormat="false" ht="15" hidden="false" customHeight="false" outlineLevel="0" collapsed="false">
      <c r="A552" s="11" t="str">
        <f aca="false">IF(D552&gt;0,VLOOKUP($D552,codes!$A$2:$B$26,2),"")</f>
        <v>fir</v>
      </c>
      <c r="D552" s="12" t="n">
        <v>3</v>
      </c>
      <c r="E552" s="12" t="n">
        <v>11</v>
      </c>
      <c r="F552" s="12" t="n">
        <v>4</v>
      </c>
      <c r="G552" s="12" t="n">
        <v>222</v>
      </c>
    </row>
    <row r="553" customFormat="false" ht="15" hidden="false" customHeight="false" outlineLevel="0" collapsed="false">
      <c r="A553" s="11" t="str">
        <f aca="false">IF(D553&gt;0,VLOOKUP($D553,codes!$A$2:$B$26,2),"")</f>
        <v>fir</v>
      </c>
      <c r="D553" s="12" t="n">
        <v>3</v>
      </c>
      <c r="E553" s="12" t="n">
        <v>15</v>
      </c>
      <c r="F553" s="12" t="n">
        <v>6</v>
      </c>
      <c r="G553" s="12" t="n">
        <v>222</v>
      </c>
    </row>
    <row r="554" customFormat="false" ht="15" hidden="false" customHeight="false" outlineLevel="0" collapsed="false">
      <c r="A554" s="11" t="str">
        <f aca="false">IF(D554&gt;0,VLOOKUP($D554,codes!$A$2:$B$26,2),"")</f>
        <v>fir</v>
      </c>
      <c r="D554" s="12" t="n">
        <v>3</v>
      </c>
      <c r="E554" s="12" t="n">
        <v>8</v>
      </c>
      <c r="F554" s="12" t="n">
        <v>3</v>
      </c>
      <c r="G554" s="12" t="n">
        <v>222</v>
      </c>
    </row>
    <row r="555" customFormat="false" ht="15" hidden="false" customHeight="false" outlineLevel="0" collapsed="false">
      <c r="A555" s="11" t="str">
        <f aca="false">IF(D555&gt;0,VLOOKUP($D555,codes!$A$2:$B$26,2),"")</f>
        <v>aspen</v>
      </c>
      <c r="D555" s="12" t="n">
        <v>2</v>
      </c>
      <c r="E555" s="12" t="n">
        <v>12</v>
      </c>
      <c r="F555" s="12" t="n">
        <v>2</v>
      </c>
      <c r="G555" s="12" t="s">
        <v>131</v>
      </c>
    </row>
    <row r="556" customFormat="false" ht="15" hidden="false" customHeight="false" outlineLevel="0" collapsed="false">
      <c r="A556" s="11" t="str">
        <f aca="false">IF(D556&gt;0,VLOOKUP($D556,codes!$A$2:$B$26,2),"")</f>
        <v>fir</v>
      </c>
      <c r="D556" s="12" t="n">
        <v>3</v>
      </c>
      <c r="E556" s="12" t="n">
        <v>14</v>
      </c>
      <c r="F556" s="12" t="n">
        <v>4</v>
      </c>
      <c r="G556" s="12" t="n">
        <v>222</v>
      </c>
    </row>
    <row r="557" customFormat="false" ht="15" hidden="false" customHeight="false" outlineLevel="0" collapsed="false">
      <c r="A557" s="11" t="str">
        <f aca="false">IF(D557&gt;0,VLOOKUP($D557,codes!$A$2:$B$26,2),"")</f>
        <v>aspen</v>
      </c>
      <c r="D557" s="12" t="n">
        <v>2</v>
      </c>
      <c r="E557" s="12" t="n">
        <v>8</v>
      </c>
      <c r="F557" s="12" t="n">
        <v>3</v>
      </c>
      <c r="G557" s="12" t="s">
        <v>128</v>
      </c>
    </row>
    <row r="558" customFormat="false" ht="15" hidden="false" customHeight="false" outlineLevel="0" collapsed="false">
      <c r="A558" s="11" t="str">
        <f aca="false">IF(D558&gt;0,VLOOKUP($D558,codes!$A$2:$B$26,2),"")</f>
        <v>fir</v>
      </c>
      <c r="D558" s="12" t="n">
        <v>3</v>
      </c>
      <c r="E558" s="12" t="n">
        <v>6</v>
      </c>
      <c r="F558" s="12" t="n">
        <v>3</v>
      </c>
      <c r="G558" s="12" t="n">
        <v>22</v>
      </c>
    </row>
    <row r="559" customFormat="false" ht="15" hidden="false" customHeight="false" outlineLevel="0" collapsed="false">
      <c r="A559" s="11" t="str">
        <f aca="false">IF(D559&gt;0,VLOOKUP($D559,codes!$A$2:$B$26,2),"")</f>
        <v>paper birch</v>
      </c>
      <c r="D559" s="12" t="n">
        <v>13</v>
      </c>
      <c r="E559" s="12" t="n">
        <v>5</v>
      </c>
      <c r="F559" s="12" t="n">
        <v>1</v>
      </c>
      <c r="G559" s="12" t="s">
        <v>128</v>
      </c>
      <c r="H559" s="0" t="n">
        <v>4</v>
      </c>
    </row>
    <row r="560" customFormat="false" ht="15" hidden="false" customHeight="false" outlineLevel="0" collapsed="false">
      <c r="A560" s="11" t="str">
        <f aca="false">IF(D560&gt;0,VLOOKUP($D560,codes!$A$2:$B$26,2),"")</f>
        <v>soft maple</v>
      </c>
      <c r="D560" s="12" t="n">
        <v>17</v>
      </c>
      <c r="E560" s="12" t="n">
        <v>9</v>
      </c>
      <c r="F560" s="12" t="n">
        <v>5</v>
      </c>
      <c r="G560" s="12" t="n">
        <v>212</v>
      </c>
    </row>
    <row r="561" customFormat="false" ht="15" hidden="false" customHeight="false" outlineLevel="0" collapsed="false">
      <c r="A561" s="11" t="str">
        <f aca="false">IF(D561&gt;0,VLOOKUP($D561,codes!$A$2:$B$26,2),"")</f>
        <v>fir</v>
      </c>
      <c r="D561" s="12" t="n">
        <v>3</v>
      </c>
      <c r="E561" s="12" t="n">
        <v>6</v>
      </c>
      <c r="F561" s="12" t="n">
        <v>4</v>
      </c>
      <c r="G561" s="12" t="n">
        <v>22</v>
      </c>
    </row>
    <row r="562" customFormat="false" ht="15" hidden="false" customHeight="false" outlineLevel="0" collapsed="false">
      <c r="A562" s="11" t="str">
        <f aca="false">IF(D562&gt;0,VLOOKUP($D562,codes!$A$2:$B$26,2),"")</f>
        <v>fir</v>
      </c>
      <c r="D562" s="12" t="n">
        <v>3</v>
      </c>
      <c r="E562" s="12" t="n">
        <v>11</v>
      </c>
      <c r="F562" s="12" t="n">
        <v>4</v>
      </c>
      <c r="G562" s="12" t="n">
        <v>222</v>
      </c>
    </row>
    <row r="563" customFormat="false" ht="15" hidden="false" customHeight="false" outlineLevel="0" collapsed="false">
      <c r="A563" s="11" t="str">
        <f aca="false">IF(D563&gt;0,VLOOKUP($D563,codes!$A$2:$B$26,2),"")</f>
        <v>paper birch</v>
      </c>
      <c r="D563" s="12" t="n">
        <v>13</v>
      </c>
      <c r="E563" s="12" t="n">
        <v>12</v>
      </c>
      <c r="F563" s="12" t="n">
        <v>2</v>
      </c>
      <c r="G563" s="12" t="s">
        <v>123</v>
      </c>
      <c r="H563" s="0" t="n">
        <v>3</v>
      </c>
    </row>
    <row r="564" customFormat="false" ht="15" hidden="false" customHeight="false" outlineLevel="0" collapsed="false">
      <c r="A564" s="11" t="str">
        <f aca="false">IF(D564&gt;0,VLOOKUP($D564,codes!$A$2:$B$26,2),"")</f>
        <v>ash</v>
      </c>
      <c r="D564" s="12" t="n">
        <v>1</v>
      </c>
      <c r="E564" s="12" t="n">
        <v>12</v>
      </c>
      <c r="F564" s="12" t="n">
        <v>3</v>
      </c>
      <c r="G564" s="12" t="s">
        <v>123</v>
      </c>
      <c r="H564" s="0" t="n">
        <v>3</v>
      </c>
    </row>
    <row r="565" customFormat="false" ht="15" hidden="false" customHeight="false" outlineLevel="0" collapsed="false">
      <c r="A565" s="11" t="str">
        <f aca="false">IF(D565&gt;0,VLOOKUP($D565,codes!$A$2:$B$26,2),"")</f>
        <v>ash</v>
      </c>
      <c r="D565" s="12" t="n">
        <v>1</v>
      </c>
      <c r="E565" s="12" t="n">
        <v>12</v>
      </c>
      <c r="F565" s="12" t="n">
        <v>2</v>
      </c>
      <c r="G565" s="12" t="s">
        <v>129</v>
      </c>
      <c r="H565" s="0" t="n">
        <v>3</v>
      </c>
    </row>
    <row r="566" customFormat="false" ht="15" hidden="false" customHeight="false" outlineLevel="0" collapsed="false">
      <c r="A566" s="11" t="str">
        <f aca="false">IF(D566&gt;0,VLOOKUP($D566,codes!$A$2:$B$26,2),"")</f>
        <v>fir</v>
      </c>
      <c r="D566" s="12" t="n">
        <v>3</v>
      </c>
      <c r="E566" s="12" t="n">
        <v>14</v>
      </c>
      <c r="F566" s="12" t="n">
        <v>0</v>
      </c>
      <c r="G566" s="12" t="s">
        <v>128</v>
      </c>
      <c r="H566" s="0" t="n">
        <v>5</v>
      </c>
    </row>
    <row r="567" customFormat="false" ht="15" hidden="false" customHeight="false" outlineLevel="0" collapsed="false">
      <c r="A567" s="11" t="str">
        <f aca="false">IF(D567&gt;0,VLOOKUP($D567,codes!$A$2:$B$26,2),"")</f>
        <v>fir</v>
      </c>
      <c r="D567" s="12" t="n">
        <v>3</v>
      </c>
      <c r="E567" s="12" t="n">
        <v>7</v>
      </c>
      <c r="F567" s="12" t="n">
        <v>3</v>
      </c>
      <c r="G567" s="12" t="n">
        <v>222</v>
      </c>
    </row>
    <row r="568" customFormat="false" ht="15" hidden="false" customHeight="false" outlineLevel="0" collapsed="false">
      <c r="A568" s="11" t="str">
        <f aca="false">IF(D568&gt;0,VLOOKUP($D568,codes!$A$2:$B$26,2),"")</f>
        <v>fir</v>
      </c>
      <c r="D568" s="12" t="n">
        <v>3</v>
      </c>
      <c r="E568" s="12" t="n">
        <v>3</v>
      </c>
      <c r="F568" s="12" t="n">
        <v>0</v>
      </c>
      <c r="G568" s="12" t="s">
        <v>128</v>
      </c>
      <c r="H568" s="0" t="n">
        <v>5</v>
      </c>
    </row>
    <row r="569" customFormat="false" ht="15" hidden="false" customHeight="false" outlineLevel="0" collapsed="false">
      <c r="A569" s="11" t="str">
        <f aca="false">IF(D569&gt;0,VLOOKUP($D569,codes!$A$2:$B$26,2),"")</f>
        <v>fir</v>
      </c>
      <c r="D569" s="12" t="n">
        <v>3</v>
      </c>
      <c r="E569" s="12" t="n">
        <v>11</v>
      </c>
      <c r="F569" s="12" t="n">
        <v>5</v>
      </c>
      <c r="G569" s="12" t="n">
        <v>222</v>
      </c>
    </row>
    <row r="570" customFormat="false" ht="15" hidden="false" customHeight="false" outlineLevel="0" collapsed="false">
      <c r="A570" s="11" t="str">
        <f aca="false">IF(D570&gt;0,VLOOKUP($D570,codes!$A$2:$B$26,2),"")</f>
        <v>white pine</v>
      </c>
      <c r="D570" s="12" t="n">
        <v>22</v>
      </c>
      <c r="E570" s="12" t="n">
        <v>24</v>
      </c>
      <c r="F570" s="12" t="n">
        <v>4</v>
      </c>
      <c r="G570" s="12" t="s">
        <v>158</v>
      </c>
    </row>
    <row r="571" customFormat="false" ht="15" hidden="false" customHeight="false" outlineLevel="0" collapsed="false">
      <c r="A571" s="11" t="str">
        <f aca="false">IF(D571&gt;0,VLOOKUP($D571,codes!$A$2:$B$26,2),"")</f>
        <v>fir</v>
      </c>
      <c r="B571" s="12" t="n">
        <v>5</v>
      </c>
      <c r="C571" s="12" t="n">
        <v>607</v>
      </c>
      <c r="D571" s="12" t="n">
        <v>3</v>
      </c>
      <c r="E571" s="12" t="n">
        <v>11</v>
      </c>
      <c r="F571" s="12" t="n">
        <v>0</v>
      </c>
      <c r="G571" s="12" t="s">
        <v>128</v>
      </c>
      <c r="H571" s="0" t="n">
        <v>5</v>
      </c>
    </row>
    <row r="572" customFormat="false" ht="15" hidden="false" customHeight="false" outlineLevel="0" collapsed="false">
      <c r="A572" s="11" t="str">
        <f aca="false">IF(D572&gt;0,VLOOKUP($D572,codes!$A$2:$B$26,2),"")</f>
        <v>fir</v>
      </c>
      <c r="D572" s="12" t="n">
        <v>3</v>
      </c>
      <c r="E572" s="12" t="n">
        <v>7</v>
      </c>
      <c r="F572" s="12" t="n">
        <v>0</v>
      </c>
      <c r="G572" s="12" t="s">
        <v>128</v>
      </c>
      <c r="H572" s="0" t="n">
        <v>5</v>
      </c>
    </row>
    <row r="573" customFormat="false" ht="15" hidden="false" customHeight="false" outlineLevel="0" collapsed="false">
      <c r="A573" s="11" t="str">
        <f aca="false">IF(D573&gt;0,VLOOKUP($D573,codes!$A$2:$B$26,2),"")</f>
        <v>soft maple</v>
      </c>
      <c r="D573" s="12" t="n">
        <v>17</v>
      </c>
      <c r="E573" s="12" t="n">
        <v>13</v>
      </c>
      <c r="F573" s="12" t="n">
        <v>3</v>
      </c>
      <c r="G573" s="12" t="s">
        <v>150</v>
      </c>
    </row>
    <row r="574" customFormat="false" ht="15" hidden="false" customHeight="false" outlineLevel="0" collapsed="false">
      <c r="A574" s="11" t="str">
        <f aca="false">IF(D574&gt;0,VLOOKUP($D574,codes!$A$2:$B$26,2),"")</f>
        <v>soft maple</v>
      </c>
      <c r="D574" s="12" t="n">
        <v>17</v>
      </c>
      <c r="E574" s="12" t="n">
        <v>10</v>
      </c>
      <c r="F574" s="12" t="n">
        <v>2</v>
      </c>
      <c r="G574" s="12" t="s">
        <v>154</v>
      </c>
    </row>
    <row r="575" customFormat="false" ht="15" hidden="false" customHeight="false" outlineLevel="0" collapsed="false">
      <c r="A575" s="11" t="str">
        <f aca="false">IF(D575&gt;0,VLOOKUP($D575,codes!$A$2:$B$26,2),"")</f>
        <v>paper birch</v>
      </c>
      <c r="D575" s="12" t="n">
        <v>13</v>
      </c>
      <c r="E575" s="12" t="n">
        <v>11</v>
      </c>
      <c r="F575" s="12" t="n">
        <v>3</v>
      </c>
      <c r="G575" s="12" t="s">
        <v>147</v>
      </c>
      <c r="H575" s="0" t="n">
        <v>3</v>
      </c>
    </row>
    <row r="576" customFormat="false" ht="15" hidden="false" customHeight="false" outlineLevel="0" collapsed="false">
      <c r="A576" s="11" t="str">
        <f aca="false">IF(D576&gt;0,VLOOKUP($D576,codes!$A$2:$B$26,2),"")</f>
        <v>hemlock</v>
      </c>
      <c r="D576" s="12" t="n">
        <v>10</v>
      </c>
      <c r="E576" s="12" t="n">
        <v>12</v>
      </c>
      <c r="F576" s="12" t="n">
        <v>5</v>
      </c>
      <c r="G576" s="12" t="n">
        <v>222</v>
      </c>
    </row>
    <row r="577" customFormat="false" ht="15" hidden="false" customHeight="false" outlineLevel="0" collapsed="false">
      <c r="A577" s="11" t="str">
        <f aca="false">IF(D577&gt;0,VLOOKUP($D577,codes!$A$2:$B$26,2),"")</f>
        <v>soft maple</v>
      </c>
      <c r="D577" s="12" t="n">
        <v>17</v>
      </c>
      <c r="E577" s="12" t="n">
        <v>13</v>
      </c>
      <c r="F577" s="12" t="n">
        <v>4</v>
      </c>
      <c r="G577" s="12" t="s">
        <v>135</v>
      </c>
    </row>
    <row r="578" customFormat="false" ht="15" hidden="false" customHeight="false" outlineLevel="0" collapsed="false">
      <c r="A578" s="11" t="str">
        <f aca="false">IF(D578&gt;0,VLOOKUP($D578,codes!$A$2:$B$26,2),"")</f>
        <v>fir</v>
      </c>
      <c r="D578" s="12" t="n">
        <v>3</v>
      </c>
      <c r="E578" s="12" t="n">
        <v>7</v>
      </c>
      <c r="F578" s="12" t="n">
        <v>0</v>
      </c>
      <c r="G578" s="12" t="s">
        <v>128</v>
      </c>
      <c r="H578" s="0" t="n">
        <v>5</v>
      </c>
    </row>
    <row r="579" customFormat="false" ht="15" hidden="false" customHeight="false" outlineLevel="0" collapsed="false">
      <c r="A579" s="11" t="str">
        <f aca="false">IF(D579&gt;0,VLOOKUP($D579,codes!$A$2:$B$26,2),"")</f>
        <v>soft maple</v>
      </c>
      <c r="D579" s="12" t="n">
        <v>17</v>
      </c>
      <c r="E579" s="12" t="n">
        <v>8</v>
      </c>
      <c r="F579" s="12" t="n">
        <v>3</v>
      </c>
      <c r="G579" s="12" t="s">
        <v>154</v>
      </c>
      <c r="H579" s="0" t="n">
        <v>3</v>
      </c>
    </row>
    <row r="580" customFormat="false" ht="15" hidden="false" customHeight="false" outlineLevel="0" collapsed="false">
      <c r="A580" s="11" t="str">
        <f aca="false">IF(D580&gt;0,VLOOKUP($D580,codes!$A$2:$B$26,2),"")</f>
        <v>spruce</v>
      </c>
      <c r="D580" s="12" t="n">
        <v>18</v>
      </c>
      <c r="E580" s="12" t="n">
        <v>8</v>
      </c>
      <c r="F580" s="12" t="n">
        <v>3</v>
      </c>
      <c r="G580" s="12" t="n">
        <v>222</v>
      </c>
    </row>
    <row r="581" customFormat="false" ht="15" hidden="false" customHeight="false" outlineLevel="0" collapsed="false">
      <c r="A581" s="11" t="str">
        <f aca="false">IF(D581&gt;0,VLOOKUP($D581,codes!$A$2:$B$26,2),"")</f>
        <v>hemlock</v>
      </c>
      <c r="D581" s="12" t="n">
        <v>10</v>
      </c>
      <c r="E581" s="12" t="n">
        <v>14</v>
      </c>
      <c r="F581" s="12" t="n">
        <v>5</v>
      </c>
      <c r="G581" s="12" t="n">
        <v>222</v>
      </c>
    </row>
    <row r="582" customFormat="false" ht="15" hidden="false" customHeight="false" outlineLevel="0" collapsed="false">
      <c r="A582" s="11" t="str">
        <f aca="false">IF(D582&gt;0,VLOOKUP($D582,codes!$A$2:$B$26,2),"")</f>
        <v>soft maple</v>
      </c>
      <c r="D582" s="12" t="n">
        <v>17</v>
      </c>
      <c r="E582" s="12" t="n">
        <v>9</v>
      </c>
      <c r="F582" s="12" t="n">
        <v>2</v>
      </c>
      <c r="G582" s="12" t="s">
        <v>147</v>
      </c>
      <c r="H582" s="0" t="n">
        <v>3</v>
      </c>
    </row>
    <row r="583" customFormat="false" ht="15" hidden="false" customHeight="false" outlineLevel="0" collapsed="false">
      <c r="A583" s="11" t="str">
        <f aca="false">IF(D583&gt;0,VLOOKUP($D583,codes!$A$2:$B$26,2),"")</f>
        <v>soft maple</v>
      </c>
      <c r="D583" s="12" t="n">
        <v>17</v>
      </c>
      <c r="E583" s="12" t="n">
        <v>10</v>
      </c>
      <c r="F583" s="12" t="n">
        <v>3</v>
      </c>
      <c r="G583" s="12" t="s">
        <v>148</v>
      </c>
      <c r="H583" s="0" t="n">
        <v>3</v>
      </c>
    </row>
    <row r="584" customFormat="false" ht="15" hidden="false" customHeight="false" outlineLevel="0" collapsed="false">
      <c r="A584" s="11" t="str">
        <f aca="false">IF(D584&gt;0,VLOOKUP($D584,codes!$A$2:$B$26,2),"")</f>
        <v>hemlock</v>
      </c>
      <c r="D584" s="12" t="n">
        <v>10</v>
      </c>
      <c r="E584" s="12" t="n">
        <v>16</v>
      </c>
      <c r="F584" s="12" t="n">
        <v>6</v>
      </c>
      <c r="G584" s="12" t="n">
        <v>222</v>
      </c>
    </row>
    <row r="585" customFormat="false" ht="15" hidden="false" customHeight="false" outlineLevel="0" collapsed="false">
      <c r="A585" s="11" t="str">
        <f aca="false">IF(D585&gt;0,VLOOKUP($D585,codes!$A$2:$B$26,2),"")</f>
        <v>spruce</v>
      </c>
      <c r="D585" s="12" t="n">
        <v>18</v>
      </c>
      <c r="E585" s="12" t="n">
        <v>8</v>
      </c>
      <c r="F585" s="12" t="n">
        <v>6</v>
      </c>
      <c r="G585" s="12" t="n">
        <v>222</v>
      </c>
    </row>
    <row r="586" customFormat="false" ht="15" hidden="false" customHeight="false" outlineLevel="0" collapsed="false">
      <c r="A586" s="11" t="str">
        <f aca="false">IF(D586&gt;0,VLOOKUP($D586,codes!$A$2:$B$26,2),"")</f>
        <v>yellow birch</v>
      </c>
      <c r="D586" s="12" t="n">
        <v>23</v>
      </c>
      <c r="E586" s="12" t="n">
        <v>15</v>
      </c>
      <c r="F586" s="12" t="n">
        <v>5</v>
      </c>
      <c r="G586" s="12" t="s">
        <v>128</v>
      </c>
      <c r="H586" s="0" t="n">
        <v>3</v>
      </c>
    </row>
    <row r="587" customFormat="false" ht="15" hidden="false" customHeight="false" outlineLevel="0" collapsed="false">
      <c r="A587" s="11" t="str">
        <f aca="false">IF(D587&gt;0,VLOOKUP($D587,codes!$A$2:$B$26,2),"")</f>
        <v>spruce</v>
      </c>
      <c r="C587" s="12" t="n">
        <v>507</v>
      </c>
      <c r="D587" s="12" t="n">
        <v>18</v>
      </c>
      <c r="E587" s="12" t="n">
        <v>14</v>
      </c>
      <c r="F587" s="12" t="n">
        <v>3</v>
      </c>
      <c r="G587" s="12" t="n">
        <v>222</v>
      </c>
    </row>
    <row r="588" customFormat="false" ht="15" hidden="false" customHeight="false" outlineLevel="0" collapsed="false">
      <c r="A588" s="11" t="str">
        <f aca="false">IF(D588&gt;0,VLOOKUP($D588,codes!$A$2:$B$26,2),"")</f>
        <v>hemlock</v>
      </c>
      <c r="D588" s="12" t="n">
        <v>10</v>
      </c>
      <c r="E588" s="12" t="n">
        <v>12</v>
      </c>
      <c r="F588" s="12" t="n">
        <v>4</v>
      </c>
      <c r="G588" s="12" t="s">
        <v>123</v>
      </c>
      <c r="H588" s="0" t="n">
        <v>3</v>
      </c>
    </row>
    <row r="589" customFormat="false" ht="15" hidden="false" customHeight="false" outlineLevel="0" collapsed="false">
      <c r="A589" s="11" t="str">
        <f aca="false">IF(D589&gt;0,VLOOKUP($D589,codes!$A$2:$B$26,2),"")</f>
        <v>hemlock</v>
      </c>
      <c r="D589" s="12" t="n">
        <v>10</v>
      </c>
      <c r="E589" s="12" t="n">
        <v>18</v>
      </c>
      <c r="F589" s="12" t="n">
        <v>5</v>
      </c>
      <c r="G589" s="12" t="n">
        <v>222</v>
      </c>
    </row>
    <row r="590" customFormat="false" ht="15" hidden="false" customHeight="false" outlineLevel="0" collapsed="false">
      <c r="A590" s="11" t="str">
        <f aca="false">IF(D590&gt;0,VLOOKUP($D590,codes!$A$2:$B$26,2),"")</f>
        <v>hemlock</v>
      </c>
      <c r="D590" s="12" t="n">
        <v>10</v>
      </c>
      <c r="E590" s="12" t="n">
        <v>19</v>
      </c>
      <c r="F590" s="12" t="n">
        <v>6</v>
      </c>
      <c r="G590" s="12" t="n">
        <v>222</v>
      </c>
    </row>
    <row r="591" customFormat="false" ht="15" hidden="false" customHeight="false" outlineLevel="0" collapsed="false">
      <c r="A591" s="11" t="str">
        <f aca="false">IF(D591&gt;0,VLOOKUP($D591,codes!$A$2:$B$26,2),"")</f>
        <v>hemlock</v>
      </c>
      <c r="D591" s="12" t="n">
        <v>10</v>
      </c>
      <c r="E591" s="12" t="n">
        <v>16</v>
      </c>
      <c r="F591" s="12" t="n">
        <v>5</v>
      </c>
      <c r="G591" s="12" t="n">
        <v>222</v>
      </c>
    </row>
    <row r="592" customFormat="false" ht="15" hidden="false" customHeight="false" outlineLevel="0" collapsed="false">
      <c r="A592" s="11" t="str">
        <f aca="false">IF(D592&gt;0,VLOOKUP($D592,codes!$A$2:$B$26,2),"")</f>
        <v>hemlock</v>
      </c>
      <c r="D592" s="12" t="n">
        <v>10</v>
      </c>
      <c r="E592" s="12" t="n">
        <v>13</v>
      </c>
      <c r="F592" s="12" t="n">
        <v>7</v>
      </c>
      <c r="G592" s="12" t="s">
        <v>135</v>
      </c>
      <c r="H592" s="0" t="n">
        <v>3</v>
      </c>
    </row>
    <row r="593" customFormat="false" ht="15" hidden="false" customHeight="false" outlineLevel="0" collapsed="false">
      <c r="A593" s="11" t="str">
        <f aca="false">IF(D593&gt;0,VLOOKUP($D593,codes!$A$2:$B$26,2),"")</f>
        <v>soft maple</v>
      </c>
      <c r="D593" s="12" t="n">
        <v>17</v>
      </c>
      <c r="E593" s="12" t="n">
        <v>14</v>
      </c>
      <c r="F593" s="12" t="n">
        <v>3</v>
      </c>
      <c r="G593" s="12" t="s">
        <v>160</v>
      </c>
    </row>
    <row r="594" customFormat="false" ht="15" hidden="false" customHeight="false" outlineLevel="0" collapsed="false">
      <c r="A594" s="11" t="str">
        <f aca="false">IF(D594&gt;0,VLOOKUP($D594,codes!$A$2:$B$26,2),"")</f>
        <v>hemlock</v>
      </c>
      <c r="D594" s="12" t="n">
        <v>10</v>
      </c>
      <c r="E594" s="12" t="n">
        <v>16</v>
      </c>
      <c r="F594" s="12" t="n">
        <v>5</v>
      </c>
      <c r="G594" s="12" t="s">
        <v>135</v>
      </c>
      <c r="H594" s="0" t="n">
        <v>3</v>
      </c>
    </row>
    <row r="595" customFormat="false" ht="15" hidden="false" customHeight="false" outlineLevel="0" collapsed="false">
      <c r="A595" s="11" t="str">
        <f aca="false">IF(D595&gt;0,VLOOKUP($D595,codes!$A$2:$B$26,2),"")</f>
        <v>hemlock</v>
      </c>
      <c r="D595" s="12" t="n">
        <v>10</v>
      </c>
      <c r="E595" s="12" t="n">
        <v>10</v>
      </c>
      <c r="F595" s="12" t="n">
        <v>7</v>
      </c>
      <c r="G595" s="12" t="n">
        <v>22</v>
      </c>
    </row>
    <row r="596" customFormat="false" ht="15" hidden="false" customHeight="false" outlineLevel="0" collapsed="false">
      <c r="A596" s="11" t="str">
        <f aca="false">IF(D596&gt;0,VLOOKUP($D596,codes!$A$2:$B$26,2),"")</f>
        <v>fir</v>
      </c>
      <c r="D596" s="12" t="n">
        <v>3</v>
      </c>
      <c r="E596" s="12" t="n">
        <v>9</v>
      </c>
      <c r="F596" s="12" t="n">
        <v>0</v>
      </c>
      <c r="G596" s="12" t="s">
        <v>128</v>
      </c>
      <c r="H596" s="0" t="n">
        <v>5</v>
      </c>
    </row>
    <row r="597" customFormat="false" ht="15" hidden="false" customHeight="false" outlineLevel="0" collapsed="false">
      <c r="A597" s="11" t="str">
        <f aca="false">IF(D597&gt;0,VLOOKUP($D597,codes!$A$2:$B$26,2),"")</f>
        <v>soft maple</v>
      </c>
      <c r="D597" s="12" t="n">
        <v>17</v>
      </c>
      <c r="E597" s="12" t="n">
        <v>15</v>
      </c>
      <c r="F597" s="12" t="n">
        <v>3</v>
      </c>
      <c r="G597" s="12" t="s">
        <v>137</v>
      </c>
      <c r="H597" s="0" t="n">
        <v>3</v>
      </c>
    </row>
    <row r="598" customFormat="false" ht="15" hidden="false" customHeight="false" outlineLevel="0" collapsed="false">
      <c r="A598" s="11" t="str">
        <f aca="false">IF(D598&gt;0,VLOOKUP($D598,codes!$A$2:$B$26,2),"")</f>
        <v>hemlock</v>
      </c>
      <c r="D598" s="12" t="n">
        <v>10</v>
      </c>
      <c r="E598" s="12" t="n">
        <v>15</v>
      </c>
      <c r="F598" s="12" t="n">
        <v>4</v>
      </c>
      <c r="G598" s="12" t="n">
        <v>2222</v>
      </c>
    </row>
    <row r="599" customFormat="false" ht="15" hidden="false" customHeight="false" outlineLevel="0" collapsed="false">
      <c r="A599" s="11" t="str">
        <f aca="false">IF(D599&gt;0,VLOOKUP($D599,codes!$A$2:$B$26,2),"")</f>
        <v>fir</v>
      </c>
      <c r="C599" s="12" t="n">
        <v>506</v>
      </c>
      <c r="D599" s="12" t="n">
        <v>3</v>
      </c>
      <c r="E599" s="12" t="n">
        <v>8</v>
      </c>
      <c r="F599" s="12" t="n">
        <v>4</v>
      </c>
      <c r="G599" s="12" t="n">
        <v>22</v>
      </c>
    </row>
    <row r="600" customFormat="false" ht="15" hidden="false" customHeight="false" outlineLevel="0" collapsed="false">
      <c r="A600" s="11" t="str">
        <f aca="false">IF(D600&gt;0,VLOOKUP($D600,codes!$A$2:$B$26,2),"")</f>
        <v>ash</v>
      </c>
      <c r="D600" s="12" t="n">
        <v>1</v>
      </c>
      <c r="E600" s="12" t="n">
        <v>6</v>
      </c>
      <c r="F600" s="12" t="n">
        <v>2</v>
      </c>
      <c r="G600" s="12" t="s">
        <v>181</v>
      </c>
    </row>
    <row r="601" customFormat="false" ht="15" hidden="false" customHeight="false" outlineLevel="0" collapsed="false">
      <c r="A601" s="11" t="str">
        <f aca="false">IF(D601&gt;0,VLOOKUP($D601,codes!$A$2:$B$26,2),"")</f>
        <v>fir</v>
      </c>
      <c r="D601" s="12" t="n">
        <v>3</v>
      </c>
      <c r="E601" s="12" t="n">
        <v>9</v>
      </c>
      <c r="F601" s="12" t="n">
        <v>2</v>
      </c>
      <c r="G601" s="12" t="s">
        <v>182</v>
      </c>
      <c r="H601" s="0" t="n">
        <v>4</v>
      </c>
    </row>
    <row r="602" customFormat="false" ht="15" hidden="false" customHeight="false" outlineLevel="0" collapsed="false">
      <c r="A602" s="11" t="str">
        <f aca="false">IF(D602&gt;0,VLOOKUP($D602,codes!$A$2:$B$26,2),"")</f>
        <v>fir</v>
      </c>
      <c r="D602" s="12" t="n">
        <v>3</v>
      </c>
      <c r="E602" s="12" t="n">
        <v>9</v>
      </c>
      <c r="F602" s="12" t="n">
        <v>0</v>
      </c>
      <c r="G602" s="12" t="s">
        <v>128</v>
      </c>
      <c r="H602" s="0" t="n">
        <v>5</v>
      </c>
    </row>
    <row r="603" customFormat="false" ht="15" hidden="false" customHeight="false" outlineLevel="0" collapsed="false">
      <c r="A603" s="11" t="str">
        <f aca="false">IF(D603&gt;0,VLOOKUP($D603,codes!$A$2:$B$26,2),"")</f>
        <v>fir</v>
      </c>
      <c r="D603" s="12" t="n">
        <v>3</v>
      </c>
      <c r="E603" s="12" t="n">
        <v>12</v>
      </c>
      <c r="F603" s="12" t="n">
        <v>4</v>
      </c>
      <c r="G603" s="12" t="n">
        <v>2522</v>
      </c>
    </row>
    <row r="604" customFormat="false" ht="15" hidden="false" customHeight="false" outlineLevel="0" collapsed="false">
      <c r="A604" s="11" t="str">
        <f aca="false">IF(D604&gt;0,VLOOKUP($D604,codes!$A$2:$B$26,2),"")</f>
        <v>soft maple</v>
      </c>
      <c r="D604" s="12" t="n">
        <v>17</v>
      </c>
      <c r="E604" s="12" t="n">
        <v>13</v>
      </c>
      <c r="F604" s="12" t="n">
        <v>5</v>
      </c>
      <c r="G604" s="12" t="s">
        <v>128</v>
      </c>
      <c r="H604" s="0" t="n">
        <v>3</v>
      </c>
    </row>
    <row r="605" customFormat="false" ht="15" hidden="false" customHeight="false" outlineLevel="0" collapsed="false">
      <c r="A605" s="11" t="str">
        <f aca="false">IF(D605&gt;0,VLOOKUP($D605,codes!$A$2:$B$26,2),"")</f>
        <v>fir</v>
      </c>
      <c r="D605" s="12" t="n">
        <v>3</v>
      </c>
      <c r="E605" s="12" t="n">
        <v>8</v>
      </c>
      <c r="F605" s="12" t="n">
        <v>7</v>
      </c>
      <c r="G605" s="12" t="n">
        <v>222</v>
      </c>
    </row>
    <row r="606" customFormat="false" ht="15" hidden="false" customHeight="false" outlineLevel="0" collapsed="false">
      <c r="A606" s="11" t="str">
        <f aca="false">IF(D606&gt;0,VLOOKUP($D606,codes!$A$2:$B$26,2),"")</f>
        <v>fir</v>
      </c>
      <c r="D606" s="12" t="n">
        <v>3</v>
      </c>
      <c r="E606" s="12" t="n">
        <v>10</v>
      </c>
      <c r="F606" s="12" t="n">
        <v>3</v>
      </c>
      <c r="G606" s="12" t="n">
        <v>222</v>
      </c>
    </row>
    <row r="607" customFormat="false" ht="15" hidden="false" customHeight="false" outlineLevel="0" collapsed="false">
      <c r="A607" s="11" t="str">
        <f aca="false">IF(D607&gt;0,VLOOKUP($D607,codes!$A$2:$B$26,2),"")</f>
        <v>soft maple</v>
      </c>
      <c r="D607" s="12" t="n">
        <v>17</v>
      </c>
      <c r="E607" s="12" t="n">
        <v>9</v>
      </c>
      <c r="F607" s="12" t="n">
        <v>4</v>
      </c>
      <c r="G607" s="12" t="s">
        <v>150</v>
      </c>
      <c r="H607" s="0" t="n">
        <v>3</v>
      </c>
    </row>
    <row r="608" customFormat="false" ht="15" hidden="false" customHeight="false" outlineLevel="0" collapsed="false">
      <c r="A608" s="11" t="str">
        <f aca="false">IF(D608&gt;0,VLOOKUP($D608,codes!$A$2:$B$26,2),"")</f>
        <v>aspen</v>
      </c>
      <c r="D608" s="12" t="n">
        <v>2</v>
      </c>
      <c r="E608" s="12" t="n">
        <v>16</v>
      </c>
      <c r="F608" s="12" t="n">
        <v>2</v>
      </c>
      <c r="G608" s="12" t="s">
        <v>174</v>
      </c>
      <c r="H608" s="0" t="n">
        <v>4</v>
      </c>
    </row>
    <row r="609" customFormat="false" ht="15" hidden="false" customHeight="false" outlineLevel="0" collapsed="false">
      <c r="A609" s="11" t="str">
        <f aca="false">IF(D609&gt;0,VLOOKUP($D609,codes!$A$2:$B$26,2),"")</f>
        <v>hard maple</v>
      </c>
      <c r="D609" s="12" t="n">
        <v>9</v>
      </c>
      <c r="E609" s="12" t="n">
        <v>8</v>
      </c>
      <c r="F609" s="12" t="n">
        <v>0</v>
      </c>
      <c r="G609" s="12" t="s">
        <v>128</v>
      </c>
      <c r="H609" s="0" t="n">
        <v>5</v>
      </c>
    </row>
    <row r="610" customFormat="false" ht="15" hidden="false" customHeight="false" outlineLevel="0" collapsed="false">
      <c r="A610" s="11" t="str">
        <f aca="false">IF(D610&gt;0,VLOOKUP($D610,codes!$A$2:$B$26,2),"")</f>
        <v>fir</v>
      </c>
      <c r="D610" s="12" t="n">
        <v>3</v>
      </c>
      <c r="E610" s="12" t="n">
        <v>11</v>
      </c>
      <c r="F610" s="12" t="n">
        <v>0</v>
      </c>
      <c r="G610" s="12" t="s">
        <v>128</v>
      </c>
      <c r="H610" s="0" t="n">
        <v>5</v>
      </c>
    </row>
    <row r="611" customFormat="false" ht="15" hidden="false" customHeight="false" outlineLevel="0" collapsed="false">
      <c r="A611" s="11" t="str">
        <f aca="false">IF(D611&gt;0,VLOOKUP($D611,codes!$A$2:$B$26,2),"")</f>
        <v>soft maple</v>
      </c>
      <c r="D611" s="12" t="n">
        <v>17</v>
      </c>
      <c r="E611" s="12" t="n">
        <v>10</v>
      </c>
      <c r="F611" s="12" t="n">
        <v>3</v>
      </c>
      <c r="G611" s="12" t="s">
        <v>183</v>
      </c>
    </row>
    <row r="612" customFormat="false" ht="15" hidden="false" customHeight="false" outlineLevel="0" collapsed="false">
      <c r="A612" s="11" t="str">
        <f aca="false">IF(D612&gt;0,VLOOKUP($D612,codes!$A$2:$B$26,2),"")</f>
        <v>ash</v>
      </c>
      <c r="D612" s="12" t="n">
        <v>1</v>
      </c>
      <c r="E612" s="12" t="n">
        <v>12</v>
      </c>
      <c r="F612" s="12" t="n">
        <v>3</v>
      </c>
      <c r="G612" s="12" t="s">
        <v>143</v>
      </c>
    </row>
    <row r="613" customFormat="false" ht="15" hidden="false" customHeight="false" outlineLevel="0" collapsed="false">
      <c r="A613" s="11" t="str">
        <f aca="false">IF(D613&gt;0,VLOOKUP($D613,codes!$A$2:$B$26,2),"")</f>
        <v>spruce</v>
      </c>
      <c r="D613" s="12" t="n">
        <v>18</v>
      </c>
      <c r="E613" s="12" t="n">
        <v>6</v>
      </c>
      <c r="F613" s="12" t="n">
        <v>0</v>
      </c>
      <c r="G613" s="12" t="s">
        <v>128</v>
      </c>
      <c r="H613" s="0" t="n">
        <v>5</v>
      </c>
    </row>
    <row r="614" customFormat="false" ht="15" hidden="false" customHeight="false" outlineLevel="0" collapsed="false">
      <c r="A614" s="11" t="str">
        <f aca="false">IF(D614&gt;0,VLOOKUP($D614,codes!$A$2:$B$26,2),"")</f>
        <v>soft maple</v>
      </c>
      <c r="D614" s="12" t="n">
        <v>17</v>
      </c>
      <c r="E614" s="12" t="n">
        <v>5</v>
      </c>
      <c r="F614" s="12" t="n">
        <v>3</v>
      </c>
      <c r="G614" s="12" t="n">
        <v>22</v>
      </c>
    </row>
    <row r="615" customFormat="false" ht="15" hidden="false" customHeight="false" outlineLevel="0" collapsed="false">
      <c r="A615" s="11" t="str">
        <f aca="false">IF(D615&gt;0,VLOOKUP($D615,codes!$A$2:$B$26,2),"")</f>
        <v>red pine</v>
      </c>
      <c r="D615" s="12" t="n">
        <v>15</v>
      </c>
      <c r="E615" s="12" t="n">
        <v>23</v>
      </c>
      <c r="F615" s="12" t="n">
        <v>3</v>
      </c>
      <c r="G615" s="12" t="n">
        <v>222222</v>
      </c>
    </row>
    <row r="616" customFormat="false" ht="15" hidden="false" customHeight="false" outlineLevel="0" collapsed="false">
      <c r="A616" s="11" t="str">
        <f aca="false">IF(D616&gt;0,VLOOKUP($D616,codes!$A$2:$B$26,2),"")</f>
        <v>hard maple</v>
      </c>
      <c r="C616" s="12" t="n">
        <v>505</v>
      </c>
      <c r="D616" s="12" t="n">
        <v>9</v>
      </c>
      <c r="E616" s="12" t="n">
        <v>15</v>
      </c>
      <c r="F616" s="12" t="n">
        <v>4</v>
      </c>
      <c r="G616" s="12" t="s">
        <v>123</v>
      </c>
    </row>
    <row r="617" customFormat="false" ht="15" hidden="false" customHeight="false" outlineLevel="0" collapsed="false">
      <c r="A617" s="11" t="str">
        <f aca="false">IF(D617&gt;0,VLOOKUP($D617,codes!$A$2:$B$26,2),"")</f>
        <v>spruce</v>
      </c>
      <c r="D617" s="12" t="n">
        <v>18</v>
      </c>
      <c r="E617" s="12" t="n">
        <v>5</v>
      </c>
      <c r="F617" s="12" t="n">
        <v>4</v>
      </c>
      <c r="G617" s="12" t="n">
        <v>22</v>
      </c>
    </row>
    <row r="618" customFormat="false" ht="15" hidden="false" customHeight="false" outlineLevel="0" collapsed="false">
      <c r="A618" s="11" t="str">
        <f aca="false">IF(D618&gt;0,VLOOKUP($D618,codes!$A$2:$B$26,2),"")</f>
        <v>soft maple</v>
      </c>
      <c r="D618" s="12" t="n">
        <v>17</v>
      </c>
      <c r="E618" s="12" t="n">
        <v>6</v>
      </c>
      <c r="F618" s="12" t="n">
        <v>7</v>
      </c>
      <c r="G618" s="12" t="s">
        <v>128</v>
      </c>
      <c r="H618" s="0" t="n">
        <v>3</v>
      </c>
    </row>
    <row r="619" customFormat="false" ht="15" hidden="false" customHeight="false" outlineLevel="0" collapsed="false">
      <c r="A619" s="11" t="str">
        <f aca="false">IF(D619&gt;0,VLOOKUP($D619,codes!$A$2:$B$26,2),"")</f>
        <v>soft maple</v>
      </c>
      <c r="D619" s="12" t="n">
        <v>17</v>
      </c>
      <c r="E619" s="12" t="n">
        <v>12</v>
      </c>
      <c r="F619" s="12" t="n">
        <v>4</v>
      </c>
      <c r="G619" s="12" t="s">
        <v>168</v>
      </c>
    </row>
    <row r="620" customFormat="false" ht="15" hidden="false" customHeight="false" outlineLevel="0" collapsed="false">
      <c r="A620" s="11" t="str">
        <f aca="false">IF(D620&gt;0,VLOOKUP($D620,codes!$A$2:$B$26,2),"")</f>
        <v>paper birch</v>
      </c>
      <c r="D620" s="12" t="n">
        <v>13</v>
      </c>
      <c r="E620" s="12" t="n">
        <v>15</v>
      </c>
      <c r="F620" s="12" t="n">
        <v>3</v>
      </c>
      <c r="G620" s="12" t="s">
        <v>135</v>
      </c>
      <c r="H620" s="0" t="n">
        <v>3</v>
      </c>
    </row>
    <row r="621" customFormat="false" ht="15" hidden="false" customHeight="false" outlineLevel="0" collapsed="false">
      <c r="A621" s="11" t="str">
        <f aca="false">IF(D621&gt;0,VLOOKUP($D621,codes!$A$2:$B$26,2),"")</f>
        <v>hard maple</v>
      </c>
      <c r="D621" s="12" t="n">
        <v>9</v>
      </c>
      <c r="E621" s="12" t="n">
        <v>10</v>
      </c>
      <c r="F621" s="12" t="n">
        <v>4</v>
      </c>
      <c r="G621" s="12" t="n">
        <v>12</v>
      </c>
    </row>
    <row r="622" customFormat="false" ht="15" hidden="false" customHeight="false" outlineLevel="0" collapsed="false">
      <c r="A622" s="11" t="str">
        <f aca="false">IF(D622&gt;0,VLOOKUP($D622,codes!$A$2:$B$26,2),"")</f>
        <v>hard maple</v>
      </c>
      <c r="D622" s="12" t="n">
        <v>9</v>
      </c>
      <c r="E622" s="12" t="n">
        <v>16</v>
      </c>
      <c r="F622" s="12" t="n">
        <v>5</v>
      </c>
      <c r="G622" s="12" t="s">
        <v>138</v>
      </c>
    </row>
    <row r="623" customFormat="false" ht="15" hidden="false" customHeight="false" outlineLevel="0" collapsed="false">
      <c r="A623" s="11" t="str">
        <f aca="false">IF(D623&gt;0,VLOOKUP($D623,codes!$A$2:$B$26,2),"")</f>
        <v>fir</v>
      </c>
      <c r="D623" s="12" t="n">
        <v>3</v>
      </c>
      <c r="E623" s="12" t="n">
        <v>5</v>
      </c>
      <c r="F623" s="12" t="n">
        <v>6</v>
      </c>
      <c r="G623" s="12" t="n">
        <v>22</v>
      </c>
    </row>
    <row r="624" customFormat="false" ht="15" hidden="false" customHeight="false" outlineLevel="0" collapsed="false">
      <c r="A624" s="11" t="str">
        <f aca="false">IF(D624&gt;0,VLOOKUP($D624,codes!$A$2:$B$26,2),"")</f>
        <v>soft maple</v>
      </c>
      <c r="D624" s="12" t="n">
        <v>17</v>
      </c>
      <c r="E624" s="12" t="n">
        <v>14</v>
      </c>
      <c r="F624" s="12" t="n">
        <v>3</v>
      </c>
      <c r="G624" s="12" t="s">
        <v>184</v>
      </c>
    </row>
    <row r="625" customFormat="false" ht="15" hidden="false" customHeight="false" outlineLevel="0" collapsed="false">
      <c r="A625" s="11" t="str">
        <f aca="false">IF(D625&gt;0,VLOOKUP($D625,codes!$A$2:$B$26,2),"")</f>
        <v>soft maple</v>
      </c>
      <c r="D625" s="12" t="n">
        <v>17</v>
      </c>
      <c r="E625" s="12" t="n">
        <v>15</v>
      </c>
      <c r="F625" s="12" t="n">
        <v>4</v>
      </c>
      <c r="G625" s="12" t="s">
        <v>185</v>
      </c>
    </row>
    <row r="626" customFormat="false" ht="15" hidden="false" customHeight="false" outlineLevel="0" collapsed="false">
      <c r="A626" s="11" t="str">
        <f aca="false">IF(D626&gt;0,VLOOKUP($D626,codes!$A$2:$B$26,2),"")</f>
        <v>soft maple</v>
      </c>
      <c r="D626" s="12" t="n">
        <v>17</v>
      </c>
      <c r="E626" s="12" t="n">
        <v>11</v>
      </c>
      <c r="F626" s="12" t="n">
        <v>3</v>
      </c>
      <c r="G626" s="12" t="s">
        <v>139</v>
      </c>
    </row>
    <row r="627" customFormat="false" ht="15" hidden="false" customHeight="false" outlineLevel="0" collapsed="false">
      <c r="A627" s="11" t="str">
        <f aca="false">IF(D627&gt;0,VLOOKUP($D627,codes!$A$2:$B$26,2),"")</f>
        <v>hard maple</v>
      </c>
      <c r="D627" s="12" t="n">
        <v>9</v>
      </c>
      <c r="E627" s="12" t="n">
        <v>10</v>
      </c>
      <c r="F627" s="12" t="n">
        <v>5</v>
      </c>
      <c r="G627" s="12" t="s">
        <v>135</v>
      </c>
    </row>
    <row r="628" customFormat="false" ht="15" hidden="false" customHeight="false" outlineLevel="0" collapsed="false">
      <c r="A628" s="11" t="str">
        <f aca="false">IF(D628&gt;0,VLOOKUP($D628,codes!$A$2:$B$26,2),"")</f>
        <v>ash</v>
      </c>
      <c r="D628" s="12" t="n">
        <v>1</v>
      </c>
      <c r="E628" s="12" t="n">
        <v>14</v>
      </c>
      <c r="F628" s="12" t="n">
        <v>0</v>
      </c>
      <c r="G628" s="12" t="s">
        <v>128</v>
      </c>
      <c r="H628" s="0" t="n">
        <v>5</v>
      </c>
    </row>
    <row r="629" customFormat="false" ht="15" hidden="false" customHeight="false" outlineLevel="0" collapsed="false">
      <c r="A629" s="11" t="str">
        <f aca="false">IF(D629&gt;0,VLOOKUP($D629,codes!$A$2:$B$26,2),"")</f>
        <v>aspen</v>
      </c>
      <c r="D629" s="12" t="n">
        <v>2</v>
      </c>
      <c r="E629" s="12" t="n">
        <v>16</v>
      </c>
      <c r="F629" s="12" t="n">
        <v>0</v>
      </c>
      <c r="G629" s="12" t="s">
        <v>128</v>
      </c>
      <c r="H629" s="0" t="n">
        <v>5</v>
      </c>
    </row>
    <row r="630" customFormat="false" ht="15" hidden="false" customHeight="false" outlineLevel="0" collapsed="false">
      <c r="A630" s="11" t="str">
        <f aca="false">IF(D630&gt;0,VLOOKUP($D630,codes!$A$2:$B$26,2),"")</f>
        <v>fir</v>
      </c>
      <c r="D630" s="12" t="n">
        <v>3</v>
      </c>
      <c r="E630" s="12" t="n">
        <v>8</v>
      </c>
      <c r="F630" s="12" t="n">
        <v>5</v>
      </c>
      <c r="G630" s="12" t="n">
        <v>222</v>
      </c>
    </row>
    <row r="631" customFormat="false" ht="15" hidden="false" customHeight="false" outlineLevel="0" collapsed="false">
      <c r="A631" s="11" t="str">
        <f aca="false">IF(D631&gt;0,VLOOKUP($D631,codes!$A$2:$B$26,2),"")</f>
        <v>hard maple</v>
      </c>
      <c r="C631" s="12" t="n">
        <v>405</v>
      </c>
      <c r="D631" s="12" t="n">
        <v>9</v>
      </c>
      <c r="E631" s="12" t="n">
        <v>20</v>
      </c>
      <c r="F631" s="12" t="n">
        <v>4</v>
      </c>
      <c r="G631" s="12" t="s">
        <v>128</v>
      </c>
    </row>
    <row r="632" customFormat="false" ht="15" hidden="false" customHeight="false" outlineLevel="0" collapsed="false">
      <c r="A632" s="11" t="str">
        <f aca="false">IF(D632&gt;0,VLOOKUP($D632,codes!$A$2:$B$26,2),"")</f>
        <v>hophornbeam</v>
      </c>
      <c r="D632" s="12" t="n">
        <v>12</v>
      </c>
      <c r="E632" s="12" t="n">
        <v>11</v>
      </c>
      <c r="F632" s="12" t="n">
        <v>4</v>
      </c>
      <c r="G632" s="12" t="s">
        <v>128</v>
      </c>
    </row>
    <row r="633" customFormat="false" ht="15" hidden="false" customHeight="false" outlineLevel="0" collapsed="false">
      <c r="A633" s="11" t="str">
        <f aca="false">IF(D633&gt;0,VLOOKUP($D633,codes!$A$2:$B$26,2),"")</f>
        <v>hophornbeam</v>
      </c>
      <c r="D633" s="12" t="n">
        <v>12</v>
      </c>
      <c r="E633" s="12" t="n">
        <v>4</v>
      </c>
      <c r="F633" s="12" t="n">
        <v>4</v>
      </c>
      <c r="G633" s="12" t="s">
        <v>128</v>
      </c>
    </row>
    <row r="634" customFormat="false" ht="15" hidden="false" customHeight="false" outlineLevel="0" collapsed="false">
      <c r="A634" s="11" t="str">
        <f aca="false">IF(D634&gt;0,VLOOKUP($D634,codes!$A$2:$B$26,2),"")</f>
        <v>yellow birch</v>
      </c>
      <c r="D634" s="12" t="n">
        <v>23</v>
      </c>
      <c r="E634" s="12" t="n">
        <v>13</v>
      </c>
      <c r="F634" s="12" t="n">
        <v>0</v>
      </c>
      <c r="G634" s="12" t="s">
        <v>128</v>
      </c>
      <c r="H634" s="0" t="n">
        <v>5</v>
      </c>
    </row>
    <row r="635" customFormat="false" ht="15" hidden="false" customHeight="false" outlineLevel="0" collapsed="false">
      <c r="A635" s="11" t="str">
        <f aca="false">IF(D635&gt;0,VLOOKUP($D635,codes!$A$2:$B$26,2),"")</f>
        <v>ash</v>
      </c>
      <c r="D635" s="12" t="n">
        <v>1</v>
      </c>
      <c r="E635" s="12" t="n">
        <v>18</v>
      </c>
      <c r="F635" s="12" t="n">
        <v>3</v>
      </c>
      <c r="G635" s="12" t="s">
        <v>143</v>
      </c>
    </row>
    <row r="636" customFormat="false" ht="15" hidden="false" customHeight="false" outlineLevel="0" collapsed="false">
      <c r="A636" s="11" t="str">
        <f aca="false">IF(D636&gt;0,VLOOKUP($D636,codes!$A$2:$B$26,2),"")</f>
        <v>fir</v>
      </c>
      <c r="D636" s="12" t="n">
        <v>3</v>
      </c>
      <c r="E636" s="12" t="n">
        <v>12</v>
      </c>
      <c r="F636" s="12" t="n">
        <v>4</v>
      </c>
      <c r="G636" s="12" t="n">
        <v>222</v>
      </c>
    </row>
    <row r="637" customFormat="false" ht="15" hidden="false" customHeight="false" outlineLevel="0" collapsed="false">
      <c r="A637" s="11" t="str">
        <f aca="false">IF(D637&gt;0,VLOOKUP($D637,codes!$A$2:$B$26,2),"")</f>
        <v>hard maple</v>
      </c>
      <c r="D637" s="12" t="n">
        <v>9</v>
      </c>
      <c r="E637" s="12" t="n">
        <v>17</v>
      </c>
      <c r="F637" s="12" t="n">
        <v>3</v>
      </c>
      <c r="G637" s="12" t="s">
        <v>128</v>
      </c>
    </row>
    <row r="638" customFormat="false" ht="15" hidden="false" customHeight="false" outlineLevel="0" collapsed="false">
      <c r="A638" s="11" t="str">
        <f aca="false">IF(D638&gt;0,VLOOKUP($D638,codes!$A$2:$B$26,2),"")</f>
        <v>hemlock</v>
      </c>
      <c r="D638" s="12" t="n">
        <v>10</v>
      </c>
      <c r="E638" s="12" t="n">
        <v>9</v>
      </c>
      <c r="F638" s="12" t="n">
        <v>3</v>
      </c>
      <c r="G638" s="12" t="s">
        <v>128</v>
      </c>
      <c r="H638" s="0" t="n">
        <v>4</v>
      </c>
    </row>
    <row r="639" customFormat="false" ht="15" hidden="false" customHeight="false" outlineLevel="0" collapsed="false">
      <c r="A639" s="11" t="str">
        <f aca="false">IF(D639&gt;0,VLOOKUP($D639,codes!$A$2:$B$26,2),"")</f>
        <v>yellow birch</v>
      </c>
      <c r="D639" s="12" t="n">
        <v>23</v>
      </c>
      <c r="E639" s="12" t="n">
        <v>16</v>
      </c>
      <c r="F639" s="12" t="n">
        <v>4</v>
      </c>
      <c r="G639" s="12" t="s">
        <v>131</v>
      </c>
      <c r="H639" s="0" t="n">
        <v>3</v>
      </c>
    </row>
    <row r="640" customFormat="false" ht="15" hidden="false" customHeight="false" outlineLevel="0" collapsed="false">
      <c r="A640" s="11" t="str">
        <f aca="false">IF(D640&gt;0,VLOOKUP($D640,codes!$A$2:$B$26,2),"")</f>
        <v>yellow birch</v>
      </c>
      <c r="D640" s="12" t="n">
        <v>23</v>
      </c>
      <c r="E640" s="12" t="n">
        <v>12</v>
      </c>
      <c r="F640" s="12" t="n">
        <v>0</v>
      </c>
      <c r="G640" s="12" t="s">
        <v>128</v>
      </c>
      <c r="H640" s="0" t="n">
        <v>5</v>
      </c>
    </row>
    <row r="641" customFormat="false" ht="15" hidden="false" customHeight="false" outlineLevel="0" collapsed="false">
      <c r="A641" s="11" t="str">
        <f aca="false">IF(D641&gt;0,VLOOKUP($D641,codes!$A$2:$B$26,2),"")</f>
        <v>hemlock</v>
      </c>
      <c r="D641" s="12" t="n">
        <v>10</v>
      </c>
      <c r="E641" s="12" t="n">
        <v>13</v>
      </c>
      <c r="F641" s="12" t="n">
        <v>6</v>
      </c>
      <c r="G641" s="12" t="s">
        <v>135</v>
      </c>
      <c r="H641" s="0" t="n">
        <v>3</v>
      </c>
    </row>
    <row r="642" customFormat="false" ht="15" hidden="false" customHeight="false" outlineLevel="0" collapsed="false">
      <c r="A642" s="11" t="str">
        <f aca="false">IF(D642&gt;0,VLOOKUP($D642,codes!$A$2:$B$26,2),"")</f>
        <v>hard maple</v>
      </c>
      <c r="D642" s="12" t="n">
        <v>9</v>
      </c>
      <c r="E642" s="12" t="n">
        <v>12</v>
      </c>
      <c r="F642" s="12" t="n">
        <v>0</v>
      </c>
      <c r="G642" s="12" t="s">
        <v>128</v>
      </c>
      <c r="H642" s="0" t="n">
        <v>5</v>
      </c>
    </row>
    <row r="643" customFormat="false" ht="15" hidden="false" customHeight="false" outlineLevel="0" collapsed="false">
      <c r="A643" s="11" t="str">
        <f aca="false">IF(D643&gt;0,VLOOKUP($D643,codes!$A$2:$B$26,2),"")</f>
        <v>yellow birch</v>
      </c>
      <c r="D643" s="12" t="n">
        <v>23</v>
      </c>
      <c r="E643" s="12" t="n">
        <v>19</v>
      </c>
      <c r="F643" s="12" t="n">
        <v>3</v>
      </c>
      <c r="G643" s="12" t="s">
        <v>135</v>
      </c>
    </row>
    <row r="644" customFormat="false" ht="15" hidden="false" customHeight="false" outlineLevel="0" collapsed="false">
      <c r="A644" s="11" t="str">
        <f aca="false">IF(D644&gt;0,VLOOKUP($D644,codes!$A$2:$B$26,2),"")</f>
        <v>hemlock</v>
      </c>
      <c r="D644" s="12" t="n">
        <v>10</v>
      </c>
      <c r="E644" s="12" t="n">
        <v>16</v>
      </c>
      <c r="F644" s="12" t="n">
        <v>7</v>
      </c>
      <c r="G644" s="12" t="s">
        <v>135</v>
      </c>
    </row>
    <row r="645" customFormat="false" ht="15" hidden="false" customHeight="false" outlineLevel="0" collapsed="false">
      <c r="A645" s="11" t="str">
        <f aca="false">IF(D645&gt;0,VLOOKUP($D645,codes!$A$2:$B$26,2),"")</f>
        <v>spruce</v>
      </c>
      <c r="D645" s="12" t="n">
        <v>18</v>
      </c>
      <c r="E645" s="12" t="n">
        <v>14</v>
      </c>
      <c r="F645" s="12" t="n">
        <v>2</v>
      </c>
      <c r="G645" s="12" t="n">
        <v>222</v>
      </c>
    </row>
    <row r="646" customFormat="false" ht="15" hidden="false" customHeight="false" outlineLevel="0" collapsed="false">
      <c r="A646" s="11" t="str">
        <f aca="false">IF(D646&gt;0,VLOOKUP($D646,codes!$A$2:$B$26,2),"")</f>
        <v>yellow birch</v>
      </c>
      <c r="B646" s="12" t="n">
        <v>6</v>
      </c>
      <c r="C646" s="12" t="n">
        <v>404</v>
      </c>
      <c r="D646" s="12" t="n">
        <v>23</v>
      </c>
      <c r="E646" s="12" t="n">
        <v>15</v>
      </c>
      <c r="F646" s="12" t="n">
        <v>4</v>
      </c>
      <c r="G646" s="12" t="s">
        <v>135</v>
      </c>
      <c r="H646" s="0" t="n">
        <v>3</v>
      </c>
    </row>
    <row r="647" customFormat="false" ht="15" hidden="false" customHeight="false" outlineLevel="0" collapsed="false">
      <c r="A647" s="11" t="str">
        <f aca="false">IF(D647&gt;0,VLOOKUP($D647,codes!$A$2:$B$26,2),"")</f>
        <v>soft maple</v>
      </c>
      <c r="D647" s="12" t="n">
        <v>17</v>
      </c>
      <c r="E647" s="12" t="n">
        <v>13</v>
      </c>
      <c r="F647" s="12" t="n">
        <v>3</v>
      </c>
      <c r="G647" s="12" t="s">
        <v>168</v>
      </c>
      <c r="H647" s="0" t="n">
        <v>3</v>
      </c>
    </row>
    <row r="648" customFormat="false" ht="15" hidden="false" customHeight="false" outlineLevel="0" collapsed="false">
      <c r="A648" s="11" t="str">
        <f aca="false">IF(D648&gt;0,VLOOKUP($D648,codes!$A$2:$B$26,2),"")</f>
        <v>yellow birch</v>
      </c>
      <c r="D648" s="12" t="n">
        <v>23</v>
      </c>
      <c r="E648" s="12" t="n">
        <v>17</v>
      </c>
      <c r="F648" s="12" t="n">
        <v>4</v>
      </c>
      <c r="G648" s="12" t="s">
        <v>147</v>
      </c>
    </row>
    <row r="649" customFormat="false" ht="15" hidden="false" customHeight="false" outlineLevel="0" collapsed="false">
      <c r="A649" s="11" t="str">
        <f aca="false">IF(D649&gt;0,VLOOKUP($D649,codes!$A$2:$B$26,2),"")</f>
        <v>soft maple</v>
      </c>
      <c r="D649" s="12" t="n">
        <v>17</v>
      </c>
      <c r="E649" s="12" t="n">
        <v>13</v>
      </c>
      <c r="F649" s="12" t="n">
        <v>3</v>
      </c>
      <c r="G649" s="12" t="s">
        <v>135</v>
      </c>
    </row>
    <row r="650" customFormat="false" ht="15" hidden="false" customHeight="false" outlineLevel="0" collapsed="false">
      <c r="A650" s="11" t="str">
        <f aca="false">IF(D650&gt;0,VLOOKUP($D650,codes!$A$2:$B$26,2),"")</f>
        <v>hard maple</v>
      </c>
      <c r="D650" s="12" t="n">
        <v>9</v>
      </c>
      <c r="E650" s="12" t="n">
        <v>20</v>
      </c>
      <c r="F650" s="12" t="n">
        <v>2</v>
      </c>
      <c r="G650" s="12" t="s">
        <v>128</v>
      </c>
      <c r="H650" s="0" t="n">
        <v>4</v>
      </c>
    </row>
    <row r="651" customFormat="false" ht="15" hidden="false" customHeight="false" outlineLevel="0" collapsed="false">
      <c r="A651" s="11" t="str">
        <f aca="false">IF(D651&gt;0,VLOOKUP($D651,codes!$A$2:$B$26,2),"")</f>
        <v>beech</v>
      </c>
      <c r="D651" s="12" t="n">
        <v>5</v>
      </c>
      <c r="E651" s="12" t="n">
        <v>8</v>
      </c>
      <c r="F651" s="12" t="n">
        <v>4</v>
      </c>
      <c r="G651" s="12" t="s">
        <v>128</v>
      </c>
    </row>
    <row r="652" customFormat="false" ht="15" hidden="false" customHeight="false" outlineLevel="0" collapsed="false">
      <c r="A652" s="11" t="str">
        <f aca="false">IF(D652&gt;0,VLOOKUP($D652,codes!$A$2:$B$26,2),"")</f>
        <v>yellow birch</v>
      </c>
      <c r="D652" s="12" t="n">
        <v>23</v>
      </c>
      <c r="E652" s="12" t="n">
        <v>21</v>
      </c>
      <c r="F652" s="12" t="n">
        <v>4</v>
      </c>
      <c r="G652" s="12" t="s">
        <v>186</v>
      </c>
    </row>
    <row r="653" customFormat="false" ht="15" hidden="false" customHeight="false" outlineLevel="0" collapsed="false">
      <c r="A653" s="11" t="str">
        <f aca="false">IF(D653&gt;0,VLOOKUP($D653,codes!$A$2:$B$26,2),"")</f>
        <v>hard maple</v>
      </c>
      <c r="D653" s="12" t="n">
        <v>9</v>
      </c>
      <c r="E653" s="12" t="n">
        <v>20</v>
      </c>
      <c r="F653" s="12" t="n">
        <v>3</v>
      </c>
      <c r="G653" s="12" t="s">
        <v>128</v>
      </c>
    </row>
    <row r="654" customFormat="false" ht="15" hidden="false" customHeight="false" outlineLevel="0" collapsed="false">
      <c r="A654" s="11" t="str">
        <f aca="false">IF(D654&gt;0,VLOOKUP($D654,codes!$A$2:$B$26,2),"")</f>
        <v>beech</v>
      </c>
      <c r="D654" s="12" t="n">
        <v>5</v>
      </c>
      <c r="E654" s="12" t="n">
        <v>10</v>
      </c>
      <c r="F654" s="12" t="n">
        <v>5</v>
      </c>
      <c r="G654" s="12" t="s">
        <v>128</v>
      </c>
    </row>
    <row r="655" customFormat="false" ht="15" hidden="false" customHeight="false" outlineLevel="0" collapsed="false">
      <c r="A655" s="11" t="str">
        <f aca="false">IF(D655&gt;0,VLOOKUP($D655,codes!$A$2:$B$26,2),"")</f>
        <v>soft maple</v>
      </c>
      <c r="D655" s="12" t="n">
        <v>17</v>
      </c>
      <c r="E655" s="12" t="n">
        <v>15</v>
      </c>
      <c r="F655" s="12" t="n">
        <v>3</v>
      </c>
      <c r="G655" s="12" t="s">
        <v>187</v>
      </c>
    </row>
    <row r="656" customFormat="false" ht="15" hidden="false" customHeight="false" outlineLevel="0" collapsed="false">
      <c r="A656" s="11" t="str">
        <f aca="false">IF(D656&gt;0,VLOOKUP($D656,codes!$A$2:$B$26,2),"")</f>
        <v>beech</v>
      </c>
      <c r="D656" s="12" t="n">
        <v>5</v>
      </c>
      <c r="E656" s="12" t="n">
        <v>10</v>
      </c>
      <c r="F656" s="12" t="n">
        <v>4</v>
      </c>
      <c r="G656" s="12" t="s">
        <v>128</v>
      </c>
    </row>
    <row r="657" customFormat="false" ht="15" hidden="false" customHeight="false" outlineLevel="0" collapsed="false">
      <c r="A657" s="11" t="str">
        <f aca="false">IF(D657&gt;0,VLOOKUP($D657,codes!$A$2:$B$26,2),"")</f>
        <v>soft maple</v>
      </c>
      <c r="D657" s="12" t="n">
        <v>17</v>
      </c>
      <c r="E657" s="12" t="n">
        <v>6</v>
      </c>
      <c r="F657" s="12" t="n">
        <v>3</v>
      </c>
      <c r="G657" s="12" t="s">
        <v>138</v>
      </c>
      <c r="H657" s="0" t="n">
        <v>3</v>
      </c>
    </row>
    <row r="658" customFormat="false" ht="15" hidden="false" customHeight="false" outlineLevel="0" collapsed="false">
      <c r="A658" s="11" t="str">
        <f aca="false">IF(D658&gt;0,VLOOKUP($D658,codes!$A$2:$B$26,2),"")</f>
        <v>hemlock</v>
      </c>
      <c r="D658" s="12" t="n">
        <v>10</v>
      </c>
      <c r="E658" s="12" t="n">
        <v>18</v>
      </c>
      <c r="F658" s="12" t="n">
        <v>6</v>
      </c>
      <c r="G658" s="12" t="n">
        <v>222</v>
      </c>
    </row>
    <row r="659" customFormat="false" ht="15" hidden="false" customHeight="false" outlineLevel="0" collapsed="false">
      <c r="A659" s="11" t="str">
        <f aca="false">IF(D659&gt;0,VLOOKUP($D659,codes!$A$2:$B$26,2),"")</f>
        <v>soft maple</v>
      </c>
      <c r="D659" s="12" t="n">
        <v>17</v>
      </c>
      <c r="E659" s="12" t="n">
        <v>10</v>
      </c>
      <c r="F659" s="12" t="n">
        <v>3</v>
      </c>
      <c r="G659" s="12" t="s">
        <v>149</v>
      </c>
      <c r="H659" s="0" t="n">
        <v>3</v>
      </c>
    </row>
    <row r="660" customFormat="false" ht="15" hidden="false" customHeight="false" outlineLevel="0" collapsed="false">
      <c r="A660" s="11" t="str">
        <f aca="false">IF(D660&gt;0,VLOOKUP($D660,codes!$A$2:$B$26,2),"")</f>
        <v>soft maple</v>
      </c>
      <c r="D660" s="12" t="n">
        <v>17</v>
      </c>
      <c r="E660" s="12" t="n">
        <v>12</v>
      </c>
      <c r="F660" s="12" t="n">
        <v>3</v>
      </c>
      <c r="G660" s="12" t="s">
        <v>158</v>
      </c>
    </row>
    <row r="661" customFormat="false" ht="15" hidden="false" customHeight="false" outlineLevel="0" collapsed="false">
      <c r="A661" s="11" t="str">
        <f aca="false">IF(D661&gt;0,VLOOKUP($D661,codes!$A$2:$B$26,2),"")</f>
        <v>yellow birch</v>
      </c>
      <c r="D661" s="12" t="n">
        <v>23</v>
      </c>
      <c r="E661" s="12" t="n">
        <v>17</v>
      </c>
      <c r="F661" s="12" t="n">
        <v>4</v>
      </c>
      <c r="G661" s="12" t="s">
        <v>147</v>
      </c>
    </row>
    <row r="662" customFormat="false" ht="15" hidden="false" customHeight="false" outlineLevel="0" collapsed="false">
      <c r="A662" s="11" t="str">
        <f aca="false">IF(D662&gt;0,VLOOKUP($D662,codes!$A$2:$B$26,2),"")</f>
        <v>hard maple</v>
      </c>
      <c r="D662" s="12" t="n">
        <v>9</v>
      </c>
      <c r="E662" s="12" t="n">
        <v>10</v>
      </c>
      <c r="F662" s="12" t="n">
        <v>4</v>
      </c>
      <c r="G662" s="12" t="s">
        <v>145</v>
      </c>
    </row>
    <row r="663" customFormat="false" ht="15" hidden="false" customHeight="false" outlineLevel="0" collapsed="false">
      <c r="A663" s="11" t="str">
        <f aca="false">IF(D663&gt;0,VLOOKUP($D663,codes!$A$2:$B$26,2),"")</f>
        <v>soft maple</v>
      </c>
      <c r="D663" s="12" t="n">
        <v>17</v>
      </c>
      <c r="E663" s="12" t="n">
        <v>16</v>
      </c>
      <c r="F663" s="12" t="n">
        <v>3</v>
      </c>
      <c r="G663" s="12" t="s">
        <v>188</v>
      </c>
    </row>
    <row r="664" customFormat="false" ht="15" hidden="false" customHeight="false" outlineLevel="0" collapsed="false">
      <c r="A664" s="11" t="str">
        <f aca="false">IF(D664&gt;0,VLOOKUP($D664,codes!$A$2:$B$26,2),"")</f>
        <v>paper birch</v>
      </c>
      <c r="D664" s="12" t="n">
        <v>13</v>
      </c>
      <c r="E664" s="12" t="n">
        <v>12</v>
      </c>
      <c r="F664" s="12" t="n">
        <v>0</v>
      </c>
      <c r="G664" s="12" t="s">
        <v>128</v>
      </c>
      <c r="H664" s="0" t="n">
        <v>5</v>
      </c>
    </row>
    <row r="665" customFormat="false" ht="15" hidden="false" customHeight="false" outlineLevel="0" collapsed="false">
      <c r="A665" s="11" t="str">
        <f aca="false">IF(D665&gt;0,VLOOKUP($D665,codes!$A$2:$B$26,2),"")</f>
        <v>hard maple</v>
      </c>
      <c r="D665" s="12" t="n">
        <v>9</v>
      </c>
      <c r="E665" s="12" t="n">
        <v>4</v>
      </c>
      <c r="F665" s="12" t="n">
        <v>4</v>
      </c>
      <c r="G665" s="12" t="n">
        <v>11</v>
      </c>
    </row>
    <row r="666" customFormat="false" ht="15" hidden="false" customHeight="false" outlineLevel="0" collapsed="false">
      <c r="A666" s="11" t="str">
        <f aca="false">IF(D666&gt;0,VLOOKUP($D666,codes!$A$2:$B$26,2),"")</f>
        <v>soft maple</v>
      </c>
      <c r="C666" s="12" t="n">
        <v>403</v>
      </c>
      <c r="D666" s="12" t="n">
        <v>17</v>
      </c>
      <c r="E666" s="12" t="n">
        <v>12</v>
      </c>
      <c r="F666" s="12" t="n">
        <v>0</v>
      </c>
      <c r="G666" s="12" t="s">
        <v>128</v>
      </c>
      <c r="H666" s="0" t="n">
        <v>5</v>
      </c>
    </row>
    <row r="667" customFormat="false" ht="15" hidden="false" customHeight="false" outlineLevel="0" collapsed="false">
      <c r="A667" s="11" t="str">
        <f aca="false">IF(D667&gt;0,VLOOKUP($D667,codes!$A$2:$B$26,2),"")</f>
        <v>beech</v>
      </c>
      <c r="D667" s="12" t="n">
        <v>5</v>
      </c>
      <c r="E667" s="12" t="n">
        <v>3</v>
      </c>
      <c r="F667" s="12" t="n">
        <v>6</v>
      </c>
      <c r="G667" s="12" t="s">
        <v>128</v>
      </c>
    </row>
    <row r="668" customFormat="false" ht="15" hidden="false" customHeight="false" outlineLevel="0" collapsed="false">
      <c r="A668" s="11" t="str">
        <f aca="false">IF(D668&gt;0,VLOOKUP($D668,codes!$A$2:$B$26,2),"")</f>
        <v>beech</v>
      </c>
      <c r="D668" s="12" t="n">
        <v>5</v>
      </c>
      <c r="E668" s="12" t="n">
        <v>9</v>
      </c>
      <c r="F668" s="12" t="n">
        <v>2</v>
      </c>
      <c r="G668" s="12" t="s">
        <v>128</v>
      </c>
    </row>
    <row r="669" customFormat="false" ht="15" hidden="false" customHeight="false" outlineLevel="0" collapsed="false">
      <c r="A669" s="11" t="str">
        <f aca="false">IF(D669&gt;0,VLOOKUP($D669,codes!$A$2:$B$26,2),"")</f>
        <v>beech</v>
      </c>
      <c r="D669" s="12" t="n">
        <v>5</v>
      </c>
      <c r="E669" s="12" t="n">
        <v>3</v>
      </c>
      <c r="F669" s="12" t="n">
        <v>3</v>
      </c>
      <c r="G669" s="12" t="s">
        <v>128</v>
      </c>
    </row>
    <row r="670" customFormat="false" ht="15" hidden="false" customHeight="false" outlineLevel="0" collapsed="false">
      <c r="A670" s="11" t="str">
        <f aca="false">IF(D670&gt;0,VLOOKUP($D670,codes!$A$2:$B$26,2),"")</f>
        <v>beech</v>
      </c>
      <c r="D670" s="12" t="n">
        <v>5</v>
      </c>
      <c r="E670" s="12" t="n">
        <v>2</v>
      </c>
      <c r="F670" s="12" t="n">
        <v>3</v>
      </c>
      <c r="G670" s="12" t="s">
        <v>128</v>
      </c>
    </row>
    <row r="671" customFormat="false" ht="15" hidden="false" customHeight="false" outlineLevel="0" collapsed="false">
      <c r="A671" s="11" t="str">
        <f aca="false">IF(D671&gt;0,VLOOKUP($D671,codes!$A$2:$B$26,2),"")</f>
        <v>beech</v>
      </c>
      <c r="D671" s="12" t="n">
        <v>5</v>
      </c>
      <c r="E671" s="12" t="n">
        <v>3</v>
      </c>
      <c r="F671" s="12" t="n">
        <v>1</v>
      </c>
      <c r="G671" s="12" t="s">
        <v>128</v>
      </c>
      <c r="H671" s="0" t="n">
        <v>4</v>
      </c>
    </row>
    <row r="672" customFormat="false" ht="15" hidden="false" customHeight="false" outlineLevel="0" collapsed="false">
      <c r="A672" s="11" t="str">
        <f aca="false">IF(D672&gt;0,VLOOKUP($D672,codes!$A$2:$B$26,2),"")</f>
        <v>hard maple</v>
      </c>
      <c r="D672" s="12" t="n">
        <v>9</v>
      </c>
      <c r="E672" s="12" t="n">
        <v>16</v>
      </c>
      <c r="F672" s="12" t="n">
        <v>3</v>
      </c>
      <c r="G672" s="12" t="s">
        <v>150</v>
      </c>
    </row>
    <row r="673" customFormat="false" ht="15" hidden="false" customHeight="false" outlineLevel="0" collapsed="false">
      <c r="A673" s="11" t="str">
        <f aca="false">IF(D673&gt;0,VLOOKUP($D673,codes!$A$2:$B$26,2),"")</f>
        <v>beech</v>
      </c>
      <c r="D673" s="12" t="n">
        <v>5</v>
      </c>
      <c r="E673" s="12" t="n">
        <v>16</v>
      </c>
      <c r="F673" s="12" t="n">
        <v>2</v>
      </c>
      <c r="G673" s="12" t="s">
        <v>129</v>
      </c>
      <c r="H673" s="0" t="n">
        <v>4</v>
      </c>
    </row>
    <row r="674" customFormat="false" ht="15" hidden="false" customHeight="false" outlineLevel="0" collapsed="false">
      <c r="A674" s="11" t="str">
        <f aca="false">IF(D674&gt;0,VLOOKUP($D674,codes!$A$2:$B$26,2),"")</f>
        <v>beech</v>
      </c>
      <c r="D674" s="12" t="n">
        <v>5</v>
      </c>
      <c r="E674" s="12" t="n">
        <v>12</v>
      </c>
      <c r="F674" s="12" t="n">
        <v>1</v>
      </c>
      <c r="G674" s="12" t="s">
        <v>129</v>
      </c>
      <c r="H674" s="0" t="n">
        <v>4</v>
      </c>
    </row>
    <row r="675" customFormat="false" ht="15" hidden="false" customHeight="false" outlineLevel="0" collapsed="false">
      <c r="A675" s="11" t="str">
        <f aca="false">IF(D675&gt;0,VLOOKUP($D675,codes!$A$2:$B$26,2),"")</f>
        <v>soft maple</v>
      </c>
      <c r="D675" s="12" t="n">
        <v>17</v>
      </c>
      <c r="E675" s="12" t="n">
        <v>10</v>
      </c>
      <c r="F675" s="12" t="n">
        <v>3</v>
      </c>
      <c r="G675" s="12" t="s">
        <v>165</v>
      </c>
    </row>
    <row r="676" customFormat="false" ht="15" hidden="false" customHeight="false" outlineLevel="0" collapsed="false">
      <c r="A676" s="11" t="str">
        <f aca="false">IF(D676&gt;0,VLOOKUP($D676,codes!$A$2:$B$26,2),"")</f>
        <v>soft maple</v>
      </c>
      <c r="D676" s="12" t="n">
        <v>17</v>
      </c>
      <c r="E676" s="12" t="n">
        <v>9</v>
      </c>
      <c r="F676" s="12" t="n">
        <v>3</v>
      </c>
      <c r="G676" s="12" t="s">
        <v>166</v>
      </c>
    </row>
    <row r="677" customFormat="false" ht="15" hidden="false" customHeight="false" outlineLevel="0" collapsed="false">
      <c r="A677" s="11" t="str">
        <f aca="false">IF(D677&gt;0,VLOOKUP($D677,codes!$A$2:$B$26,2),"")</f>
        <v>soft maple</v>
      </c>
      <c r="D677" s="12" t="n">
        <v>17</v>
      </c>
      <c r="E677" s="12" t="n">
        <v>9</v>
      </c>
      <c r="F677" s="12" t="n">
        <v>3</v>
      </c>
      <c r="G677" s="12" t="n">
        <v>222</v>
      </c>
    </row>
    <row r="678" customFormat="false" ht="15" hidden="false" customHeight="false" outlineLevel="0" collapsed="false">
      <c r="A678" s="11" t="str">
        <f aca="false">IF(D678&gt;0,VLOOKUP($D678,codes!$A$2:$B$26,2),"")</f>
        <v>beech</v>
      </c>
      <c r="D678" s="12" t="n">
        <v>5</v>
      </c>
      <c r="E678" s="12" t="n">
        <v>3</v>
      </c>
      <c r="F678" s="12" t="n">
        <v>5</v>
      </c>
      <c r="G678" s="12" t="s">
        <v>128</v>
      </c>
    </row>
    <row r="679" customFormat="false" ht="15" hidden="false" customHeight="false" outlineLevel="0" collapsed="false">
      <c r="A679" s="11" t="str">
        <f aca="false">IF(D679&gt;0,VLOOKUP($D679,codes!$A$2:$B$26,2),"")</f>
        <v>beech</v>
      </c>
      <c r="D679" s="12" t="n">
        <v>5</v>
      </c>
      <c r="E679" s="12" t="n">
        <v>3</v>
      </c>
      <c r="F679" s="12" t="n">
        <v>4</v>
      </c>
      <c r="G679" s="12" t="s">
        <v>128</v>
      </c>
    </row>
    <row r="680" customFormat="false" ht="15" hidden="false" customHeight="false" outlineLevel="0" collapsed="false">
      <c r="A680" s="11" t="str">
        <f aca="false">IF(D680&gt;0,VLOOKUP($D680,codes!$A$2:$B$26,2),"")</f>
        <v>beech</v>
      </c>
      <c r="D680" s="12" t="n">
        <v>5</v>
      </c>
      <c r="E680" s="12" t="n">
        <v>14</v>
      </c>
      <c r="F680" s="12" t="n">
        <v>4</v>
      </c>
      <c r="G680" s="12" t="s">
        <v>131</v>
      </c>
    </row>
    <row r="681" customFormat="false" ht="15" hidden="false" customHeight="false" outlineLevel="0" collapsed="false">
      <c r="A681" s="11" t="str">
        <f aca="false">IF(D681&gt;0,VLOOKUP($D681,codes!$A$2:$B$26,2),"")</f>
        <v>beech</v>
      </c>
      <c r="D681" s="12" t="n">
        <v>5</v>
      </c>
      <c r="E681" s="12" t="n">
        <v>13</v>
      </c>
      <c r="F681" s="12" t="n">
        <v>0</v>
      </c>
      <c r="G681" s="12" t="s">
        <v>128</v>
      </c>
      <c r="H681" s="0" t="n">
        <v>5</v>
      </c>
    </row>
    <row r="682" customFormat="false" ht="15" hidden="false" customHeight="false" outlineLevel="0" collapsed="false">
      <c r="A682" s="11" t="str">
        <f aca="false">IF(D682&gt;0,VLOOKUP($D682,codes!$A$2:$B$26,2),"")</f>
        <v>beech</v>
      </c>
      <c r="D682" s="12" t="n">
        <v>5</v>
      </c>
      <c r="E682" s="12" t="n">
        <v>6</v>
      </c>
      <c r="F682" s="12" t="n">
        <v>8</v>
      </c>
      <c r="G682" s="12" t="s">
        <v>128</v>
      </c>
    </row>
    <row r="683" customFormat="false" ht="15" hidden="false" customHeight="false" outlineLevel="0" collapsed="false">
      <c r="A683" s="11" t="str">
        <f aca="false">IF(D683&gt;0,VLOOKUP($D683,codes!$A$2:$B$26,2),"")</f>
        <v>soft maple</v>
      </c>
      <c r="B683" s="12" t="n">
        <v>7</v>
      </c>
      <c r="C683" s="12" t="n">
        <v>303</v>
      </c>
      <c r="D683" s="12" t="n">
        <v>17</v>
      </c>
      <c r="E683" s="12" t="n">
        <v>19</v>
      </c>
      <c r="F683" s="12" t="n">
        <v>3</v>
      </c>
      <c r="G683" s="12" t="s">
        <v>128</v>
      </c>
      <c r="H683" s="0" t="n">
        <v>4</v>
      </c>
    </row>
    <row r="684" customFormat="false" ht="15" hidden="false" customHeight="false" outlineLevel="0" collapsed="false">
      <c r="A684" s="11" t="str">
        <f aca="false">IF(D684&gt;0,VLOOKUP($D684,codes!$A$2:$B$26,2),"")</f>
        <v>soft maple</v>
      </c>
      <c r="D684" s="12" t="n">
        <v>17</v>
      </c>
      <c r="E684" s="12" t="n">
        <v>9</v>
      </c>
      <c r="F684" s="12" t="n">
        <v>1</v>
      </c>
      <c r="G684" s="12" t="s">
        <v>128</v>
      </c>
      <c r="H684" s="0" t="n">
        <v>4</v>
      </c>
    </row>
    <row r="685" customFormat="false" ht="15" hidden="false" customHeight="false" outlineLevel="0" collapsed="false">
      <c r="A685" s="11" t="str">
        <f aca="false">IF(D685&gt;0,VLOOKUP($D685,codes!$A$2:$B$26,2),"")</f>
        <v>hemlock</v>
      </c>
      <c r="D685" s="12" t="n">
        <v>10</v>
      </c>
      <c r="E685" s="12" t="n">
        <v>22</v>
      </c>
      <c r="F685" s="12" t="n">
        <v>6</v>
      </c>
      <c r="G685" s="12" t="n">
        <v>222</v>
      </c>
    </row>
    <row r="686" customFormat="false" ht="15" hidden="false" customHeight="false" outlineLevel="0" collapsed="false">
      <c r="A686" s="11" t="str">
        <f aca="false">IF(D686&gt;0,VLOOKUP($D686,codes!$A$2:$B$26,2),"")</f>
        <v>soft maple</v>
      </c>
      <c r="D686" s="12" t="n">
        <v>17</v>
      </c>
      <c r="E686" s="12" t="n">
        <v>14</v>
      </c>
      <c r="F686" s="12" t="n">
        <v>4</v>
      </c>
      <c r="G686" s="12" t="s">
        <v>155</v>
      </c>
    </row>
    <row r="687" customFormat="false" ht="15" hidden="false" customHeight="false" outlineLevel="0" collapsed="false">
      <c r="A687" s="11" t="str">
        <f aca="false">IF(D687&gt;0,VLOOKUP($D687,codes!$A$2:$B$26,2),"")</f>
        <v>soft maple</v>
      </c>
      <c r="D687" s="12" t="n">
        <v>17</v>
      </c>
      <c r="E687" s="12" t="n">
        <v>13</v>
      </c>
      <c r="F687" s="12" t="n">
        <v>0</v>
      </c>
      <c r="G687" s="12" t="s">
        <v>128</v>
      </c>
      <c r="H687" s="0" t="n">
        <v>5</v>
      </c>
    </row>
    <row r="688" customFormat="false" ht="15" hidden="false" customHeight="false" outlineLevel="0" collapsed="false">
      <c r="A688" s="11" t="str">
        <f aca="false">IF(D688&gt;0,VLOOKUP($D688,codes!$A$2:$B$26,2),"")</f>
        <v>soft maple</v>
      </c>
      <c r="D688" s="12" t="n">
        <v>17</v>
      </c>
      <c r="E688" s="12" t="n">
        <v>15</v>
      </c>
      <c r="F688" s="12" t="n">
        <v>0</v>
      </c>
      <c r="G688" s="12" t="s">
        <v>128</v>
      </c>
      <c r="H688" s="0" t="n">
        <v>5</v>
      </c>
    </row>
    <row r="689" customFormat="false" ht="15" hidden="false" customHeight="false" outlineLevel="0" collapsed="false">
      <c r="A689" s="11" t="str">
        <f aca="false">IF(D689&gt;0,VLOOKUP($D689,codes!$A$2:$B$26,2),"")</f>
        <v>soft maple</v>
      </c>
      <c r="D689" s="12" t="n">
        <v>17</v>
      </c>
      <c r="E689" s="12" t="n">
        <v>10</v>
      </c>
      <c r="F689" s="12" t="n">
        <v>3</v>
      </c>
      <c r="G689" s="12" t="s">
        <v>147</v>
      </c>
    </row>
    <row r="690" customFormat="false" ht="15" hidden="false" customHeight="false" outlineLevel="0" collapsed="false">
      <c r="A690" s="11" t="str">
        <f aca="false">IF(D690&gt;0,VLOOKUP($D690,codes!$A$2:$B$26,2),"")</f>
        <v>paper birch</v>
      </c>
      <c r="D690" s="12" t="n">
        <v>13</v>
      </c>
      <c r="E690" s="12" t="n">
        <v>15</v>
      </c>
      <c r="F690" s="12" t="n">
        <v>3</v>
      </c>
      <c r="G690" s="12" t="s">
        <v>148</v>
      </c>
      <c r="H690" s="0" t="n">
        <v>3</v>
      </c>
    </row>
    <row r="691" customFormat="false" ht="15" hidden="false" customHeight="false" outlineLevel="0" collapsed="false">
      <c r="A691" s="11" t="str">
        <f aca="false">IF(D691&gt;0,VLOOKUP($D691,codes!$A$2:$B$26,2),"")</f>
        <v>beech</v>
      </c>
      <c r="D691" s="12" t="n">
        <v>5</v>
      </c>
      <c r="E691" s="12" t="n">
        <v>6</v>
      </c>
      <c r="F691" s="12" t="n">
        <v>5</v>
      </c>
      <c r="G691" s="12" t="s">
        <v>128</v>
      </c>
    </row>
    <row r="692" customFormat="false" ht="15" hidden="false" customHeight="false" outlineLevel="0" collapsed="false">
      <c r="A692" s="11" t="str">
        <f aca="false">IF(D692&gt;0,VLOOKUP($D692,codes!$A$2:$B$26,2),"")</f>
        <v>soft maple</v>
      </c>
      <c r="D692" s="12" t="n">
        <v>17</v>
      </c>
      <c r="E692" s="12" t="n">
        <v>15</v>
      </c>
      <c r="F692" s="12" t="n">
        <v>2</v>
      </c>
      <c r="G692" s="12" t="s">
        <v>143</v>
      </c>
    </row>
    <row r="693" customFormat="false" ht="15" hidden="false" customHeight="false" outlineLevel="0" collapsed="false">
      <c r="A693" s="11" t="str">
        <f aca="false">IF(D693&gt;0,VLOOKUP($D693,codes!$A$2:$B$26,2),"")</f>
        <v>soft maple</v>
      </c>
      <c r="D693" s="12" t="n">
        <v>17</v>
      </c>
      <c r="E693" s="12" t="n">
        <v>16</v>
      </c>
      <c r="F693" s="12" t="n">
        <v>5</v>
      </c>
      <c r="G693" s="12" t="s">
        <v>189</v>
      </c>
    </row>
    <row r="694" customFormat="false" ht="15" hidden="false" customHeight="false" outlineLevel="0" collapsed="false">
      <c r="A694" s="11" t="str">
        <f aca="false">IF(D694&gt;0,VLOOKUP($D694,codes!$A$2:$B$26,2),"")</f>
        <v>spruce</v>
      </c>
      <c r="D694" s="12" t="n">
        <v>18</v>
      </c>
      <c r="E694" s="12" t="n">
        <v>4</v>
      </c>
      <c r="F694" s="12" t="n">
        <v>4</v>
      </c>
      <c r="G694" s="12" t="n">
        <v>2</v>
      </c>
    </row>
    <row r="695" customFormat="false" ht="15" hidden="false" customHeight="false" outlineLevel="0" collapsed="false">
      <c r="A695" s="11" t="str">
        <f aca="false">IF(D695&gt;0,VLOOKUP($D695,codes!$A$2:$B$26,2),"")</f>
        <v>beech</v>
      </c>
      <c r="D695" s="12" t="n">
        <v>5</v>
      </c>
      <c r="E695" s="12" t="n">
        <v>10</v>
      </c>
      <c r="F695" s="12" t="n">
        <v>4</v>
      </c>
      <c r="G695" s="12" t="s">
        <v>128</v>
      </c>
    </row>
    <row r="696" customFormat="false" ht="15" hidden="false" customHeight="false" outlineLevel="0" collapsed="false">
      <c r="A696" s="11" t="str">
        <f aca="false">IF(D696&gt;0,VLOOKUP($D696,codes!$A$2:$B$26,2),"")</f>
        <v>beech</v>
      </c>
      <c r="D696" s="12" t="n">
        <v>5</v>
      </c>
      <c r="E696" s="12" t="n">
        <v>10</v>
      </c>
      <c r="F696" s="12" t="n">
        <v>2</v>
      </c>
      <c r="G696" s="12" t="s">
        <v>128</v>
      </c>
      <c r="H696" s="0" t="n">
        <v>4</v>
      </c>
    </row>
    <row r="697" customFormat="false" ht="15" hidden="false" customHeight="false" outlineLevel="0" collapsed="false">
      <c r="A697" s="11" t="str">
        <f aca="false">IF(D697&gt;0,VLOOKUP($D697,codes!$A$2:$B$26,2),"")</f>
        <v>soft maple</v>
      </c>
      <c r="D697" s="12" t="n">
        <v>17</v>
      </c>
      <c r="E697" s="12" t="n">
        <v>13</v>
      </c>
      <c r="F697" s="12" t="n">
        <v>3</v>
      </c>
      <c r="G697" s="12" t="s">
        <v>139</v>
      </c>
    </row>
    <row r="698" customFormat="false" ht="15" hidden="false" customHeight="false" outlineLevel="0" collapsed="false">
      <c r="A698" s="11" t="str">
        <f aca="false">IF(D698&gt;0,VLOOKUP($D698,codes!$A$2:$B$26,2),"")</f>
        <v>soft maple</v>
      </c>
      <c r="D698" s="12" t="n">
        <v>17</v>
      </c>
      <c r="E698" s="12" t="n">
        <v>17</v>
      </c>
      <c r="F698" s="12" t="n">
        <v>3</v>
      </c>
      <c r="G698" s="12" t="s">
        <v>190</v>
      </c>
      <c r="H698" s="0" t="n">
        <v>3</v>
      </c>
    </row>
    <row r="699" customFormat="false" ht="15" hidden="false" customHeight="false" outlineLevel="0" collapsed="false">
      <c r="A699" s="11" t="str">
        <f aca="false">IF(D699&gt;0,VLOOKUP($D699,codes!$A$2:$B$26,2),"")</f>
        <v>spruce</v>
      </c>
      <c r="C699" s="12" t="n">
        <v>203</v>
      </c>
      <c r="D699" s="12" t="n">
        <v>18</v>
      </c>
      <c r="E699" s="12" t="n">
        <v>4</v>
      </c>
      <c r="F699" s="12" t="n">
        <v>4</v>
      </c>
      <c r="G699" s="12" t="n">
        <v>2</v>
      </c>
    </row>
    <row r="700" customFormat="false" ht="15" hidden="false" customHeight="false" outlineLevel="0" collapsed="false">
      <c r="A700" s="11" t="str">
        <f aca="false">IF(D700&gt;0,VLOOKUP($D700,codes!$A$2:$B$26,2),"")</f>
        <v>yellow birch</v>
      </c>
      <c r="D700" s="12" t="n">
        <v>23</v>
      </c>
      <c r="E700" s="12" t="n">
        <v>25</v>
      </c>
      <c r="F700" s="12" t="n">
        <v>5</v>
      </c>
      <c r="G700" s="12" t="s">
        <v>128</v>
      </c>
    </row>
    <row r="701" customFormat="false" ht="15" hidden="false" customHeight="false" outlineLevel="0" collapsed="false">
      <c r="A701" s="11" t="str">
        <f aca="false">IF(D701&gt;0,VLOOKUP($D701,codes!$A$2:$B$26,2),"")</f>
        <v>yellow birch</v>
      </c>
      <c r="D701" s="12" t="n">
        <v>23</v>
      </c>
      <c r="E701" s="12" t="n">
        <v>16</v>
      </c>
      <c r="F701" s="12" t="n">
        <v>3</v>
      </c>
      <c r="G701" s="12" t="s">
        <v>128</v>
      </c>
    </row>
    <row r="702" customFormat="false" ht="15" hidden="false" customHeight="false" outlineLevel="0" collapsed="false">
      <c r="A702" s="11" t="str">
        <f aca="false">IF(D702&gt;0,VLOOKUP($D702,codes!$A$2:$B$26,2),"")</f>
        <v>fir</v>
      </c>
      <c r="D702" s="12" t="n">
        <v>3</v>
      </c>
      <c r="E702" s="12" t="n">
        <v>6</v>
      </c>
      <c r="F702" s="12" t="n">
        <v>4</v>
      </c>
      <c r="G702" s="12" t="n">
        <v>22</v>
      </c>
    </row>
    <row r="703" customFormat="false" ht="15" hidden="false" customHeight="false" outlineLevel="0" collapsed="false">
      <c r="A703" s="11" t="str">
        <f aca="false">IF(D703&gt;0,VLOOKUP($D703,codes!$A$2:$B$26,2),"")</f>
        <v>soft maple</v>
      </c>
      <c r="D703" s="12" t="n">
        <v>17</v>
      </c>
      <c r="E703" s="12" t="n">
        <v>25</v>
      </c>
      <c r="F703" s="12" t="n">
        <v>4</v>
      </c>
      <c r="G703" s="12" t="s">
        <v>128</v>
      </c>
    </row>
    <row r="704" customFormat="false" ht="15" hidden="false" customHeight="false" outlineLevel="0" collapsed="false">
      <c r="A704" s="11" t="str">
        <f aca="false">IF(D704&gt;0,VLOOKUP($D704,codes!$A$2:$B$26,2),"")</f>
        <v>soft maple</v>
      </c>
      <c r="D704" s="12" t="n">
        <v>17</v>
      </c>
      <c r="E704" s="12" t="n">
        <v>12</v>
      </c>
      <c r="F704" s="12" t="n">
        <v>5</v>
      </c>
      <c r="G704" s="12" t="s">
        <v>128</v>
      </c>
    </row>
    <row r="705" customFormat="false" ht="15" hidden="false" customHeight="false" outlineLevel="0" collapsed="false">
      <c r="A705" s="11" t="str">
        <f aca="false">IF(D705&gt;0,VLOOKUP($D705,codes!$A$2:$B$26,2),"")</f>
        <v>soft maple</v>
      </c>
      <c r="D705" s="12" t="n">
        <v>17</v>
      </c>
      <c r="E705" s="12" t="n">
        <v>5</v>
      </c>
      <c r="F705" s="12" t="n">
        <v>2</v>
      </c>
      <c r="G705" s="12" t="s">
        <v>128</v>
      </c>
      <c r="H705" s="0" t="n">
        <v>3</v>
      </c>
    </row>
    <row r="706" customFormat="false" ht="15" hidden="false" customHeight="false" outlineLevel="0" collapsed="false">
      <c r="A706" s="11" t="str">
        <f aca="false">IF(D706&gt;0,VLOOKUP($D706,codes!$A$2:$B$26,2),"")</f>
        <v>spruce</v>
      </c>
      <c r="D706" s="12" t="n">
        <v>18</v>
      </c>
      <c r="E706" s="12" t="n">
        <v>2</v>
      </c>
      <c r="F706" s="12" t="n">
        <v>3</v>
      </c>
      <c r="G706" s="12" t="n">
        <v>2</v>
      </c>
    </row>
    <row r="707" customFormat="false" ht="15" hidden="false" customHeight="false" outlineLevel="0" collapsed="false">
      <c r="A707" s="11" t="str">
        <f aca="false">IF(D707&gt;0,VLOOKUP($D707,codes!$A$2:$B$26,2),"")</f>
        <v>spruce</v>
      </c>
      <c r="D707" s="12" t="n">
        <v>18</v>
      </c>
      <c r="E707" s="12" t="n">
        <v>3</v>
      </c>
      <c r="F707" s="12" t="n">
        <v>4</v>
      </c>
      <c r="G707" s="12" t="n">
        <v>2</v>
      </c>
    </row>
    <row r="708" customFormat="false" ht="15" hidden="false" customHeight="false" outlineLevel="0" collapsed="false">
      <c r="A708" s="11" t="str">
        <f aca="false">IF(D708&gt;0,VLOOKUP($D708,codes!$A$2:$B$26,2),"")</f>
        <v>striped maple</v>
      </c>
      <c r="D708" s="12" t="n">
        <v>19</v>
      </c>
      <c r="E708" s="12" t="n">
        <v>4</v>
      </c>
      <c r="F708" s="12" t="n">
        <v>4</v>
      </c>
      <c r="G708" s="12" t="s">
        <v>128</v>
      </c>
    </row>
    <row r="709" customFormat="false" ht="15" hidden="false" customHeight="false" outlineLevel="0" collapsed="false">
      <c r="A709" s="11" t="str">
        <f aca="false">IF(D709&gt;0,VLOOKUP($D709,codes!$A$2:$B$26,2),"")</f>
        <v>hemlock</v>
      </c>
      <c r="D709" s="12" t="n">
        <v>10</v>
      </c>
      <c r="E709" s="12" t="n">
        <v>16</v>
      </c>
      <c r="F709" s="12" t="n">
        <v>7</v>
      </c>
      <c r="G709" s="12" t="n">
        <v>223</v>
      </c>
    </row>
    <row r="710" customFormat="false" ht="15" hidden="false" customHeight="false" outlineLevel="0" collapsed="false">
      <c r="A710" s="11" t="str">
        <f aca="false">IF(D710&gt;0,VLOOKUP($D710,codes!$A$2:$B$26,2),"")</f>
        <v>soft maple</v>
      </c>
      <c r="D710" s="12" t="n">
        <v>17</v>
      </c>
      <c r="E710" s="12" t="n">
        <v>27</v>
      </c>
      <c r="F710" s="12" t="n">
        <v>3</v>
      </c>
      <c r="G710" s="12" t="s">
        <v>128</v>
      </c>
      <c r="H710" s="0" t="n">
        <v>3</v>
      </c>
    </row>
    <row r="711" customFormat="false" ht="15" hidden="false" customHeight="false" outlineLevel="0" collapsed="false">
      <c r="A711" s="11" t="str">
        <f aca="false">IF(D711&gt;0,VLOOKUP($D711,codes!$A$2:$B$26,2),"")</f>
        <v>paper birch</v>
      </c>
      <c r="C711" s="12" t="n">
        <v>103</v>
      </c>
      <c r="D711" s="12" t="n">
        <v>13</v>
      </c>
      <c r="E711" s="12" t="n">
        <v>16</v>
      </c>
      <c r="F711" s="12" t="n">
        <v>0</v>
      </c>
      <c r="G711" s="12" t="s">
        <v>128</v>
      </c>
      <c r="H711" s="0" t="n">
        <v>5</v>
      </c>
    </row>
    <row r="712" customFormat="false" ht="15" hidden="false" customHeight="false" outlineLevel="0" collapsed="false">
      <c r="A712" s="11" t="str">
        <f aca="false">IF(D712&gt;0,VLOOKUP($D712,codes!$A$2:$B$26,2),"")</f>
        <v>spruce</v>
      </c>
      <c r="D712" s="12" t="n">
        <v>18</v>
      </c>
      <c r="E712" s="12" t="n">
        <v>6</v>
      </c>
      <c r="F712" s="12" t="n">
        <v>2</v>
      </c>
      <c r="G712" s="12" t="n">
        <v>22</v>
      </c>
    </row>
    <row r="713" customFormat="false" ht="15" hidden="false" customHeight="false" outlineLevel="0" collapsed="false">
      <c r="A713" s="11" t="str">
        <f aca="false">IF(D713&gt;0,VLOOKUP($D713,codes!$A$2:$B$26,2),"")</f>
        <v>hard maple</v>
      </c>
      <c r="D713" s="12" t="n">
        <v>9</v>
      </c>
      <c r="E713" s="12" t="n">
        <v>7</v>
      </c>
      <c r="F713" s="12" t="n">
        <v>5</v>
      </c>
      <c r="G713" s="12" t="s">
        <v>128</v>
      </c>
      <c r="H713" s="0" t="n">
        <v>3</v>
      </c>
    </row>
    <row r="714" customFormat="false" ht="15" hidden="false" customHeight="false" outlineLevel="0" collapsed="false">
      <c r="A714" s="11" t="str">
        <f aca="false">IF(D714&gt;0,VLOOKUP($D714,codes!$A$2:$B$26,2),"")</f>
        <v>fir</v>
      </c>
      <c r="D714" s="12" t="n">
        <v>3</v>
      </c>
      <c r="E714" s="12" t="n">
        <v>11</v>
      </c>
      <c r="F714" s="12" t="n">
        <v>33</v>
      </c>
      <c r="G714" s="12" t="n">
        <v>222</v>
      </c>
    </row>
    <row r="715" customFormat="false" ht="15" hidden="false" customHeight="false" outlineLevel="0" collapsed="false">
      <c r="A715" s="11" t="str">
        <f aca="false">IF(D715&gt;0,VLOOKUP($D715,codes!$A$2:$B$26,2),"")</f>
        <v>hard maple</v>
      </c>
      <c r="D715" s="12" t="n">
        <v>9</v>
      </c>
      <c r="E715" s="12" t="n">
        <v>5</v>
      </c>
      <c r="F715" s="12" t="n">
        <v>3</v>
      </c>
      <c r="G715" s="12" t="n">
        <v>2</v>
      </c>
      <c r="H715" s="0" t="n">
        <v>3</v>
      </c>
    </row>
    <row r="716" customFormat="false" ht="15" hidden="false" customHeight="false" outlineLevel="0" collapsed="false">
      <c r="A716" s="11" t="str">
        <f aca="false">IF(D716&gt;0,VLOOKUP($D716,codes!$A$2:$B$26,2),"")</f>
        <v>spruce</v>
      </c>
      <c r="D716" s="12" t="n">
        <v>18</v>
      </c>
      <c r="E716" s="12" t="n">
        <v>10</v>
      </c>
      <c r="F716" s="12" t="n">
        <v>2</v>
      </c>
      <c r="G716" s="12" t="n">
        <v>222</v>
      </c>
    </row>
    <row r="717" customFormat="false" ht="15" hidden="false" customHeight="false" outlineLevel="0" collapsed="false">
      <c r="A717" s="11" t="str">
        <f aca="false">IF(D717&gt;0,VLOOKUP($D717,codes!$A$2:$B$26,2),"")</f>
        <v>spruce</v>
      </c>
      <c r="D717" s="12" t="n">
        <v>18</v>
      </c>
      <c r="E717" s="12" t="n">
        <v>11</v>
      </c>
      <c r="F717" s="12" t="n">
        <v>3</v>
      </c>
      <c r="G717" s="12" t="n">
        <v>222</v>
      </c>
    </row>
    <row r="718" customFormat="false" ht="15" hidden="false" customHeight="false" outlineLevel="0" collapsed="false">
      <c r="A718" s="11" t="str">
        <f aca="false">IF(D718&gt;0,VLOOKUP($D718,codes!$A$2:$B$26,2),"")</f>
        <v>hard maple</v>
      </c>
      <c r="D718" s="12" t="n">
        <v>9</v>
      </c>
      <c r="E718" s="12" t="n">
        <v>9</v>
      </c>
      <c r="F718" s="12" t="n">
        <v>4</v>
      </c>
      <c r="G718" s="12" t="n">
        <v>12</v>
      </c>
    </row>
    <row r="719" customFormat="false" ht="15" hidden="false" customHeight="false" outlineLevel="0" collapsed="false">
      <c r="A719" s="11" t="str">
        <f aca="false">IF(D719&gt;0,VLOOKUP($D719,codes!$A$2:$B$26,2),"")</f>
        <v>hard maple</v>
      </c>
      <c r="D719" s="12" t="n">
        <v>9</v>
      </c>
      <c r="E719" s="12" t="n">
        <v>14</v>
      </c>
      <c r="F719" s="12" t="n">
        <v>3</v>
      </c>
      <c r="G719" s="12" t="s">
        <v>147</v>
      </c>
    </row>
    <row r="720" customFormat="false" ht="15" hidden="false" customHeight="false" outlineLevel="0" collapsed="false">
      <c r="A720" s="11" t="str">
        <f aca="false">IF(D720&gt;0,VLOOKUP($D720,codes!$A$2:$B$26,2),"")</f>
        <v>spruce</v>
      </c>
      <c r="D720" s="12" t="n">
        <v>18</v>
      </c>
      <c r="E720" s="12" t="n">
        <v>9</v>
      </c>
      <c r="F720" s="12" t="n">
        <v>3</v>
      </c>
      <c r="G720" s="12" t="n">
        <v>222</v>
      </c>
    </row>
    <row r="721" customFormat="false" ht="15" hidden="false" customHeight="false" outlineLevel="0" collapsed="false">
      <c r="A721" s="11" t="str">
        <f aca="false">IF(D721&gt;0,VLOOKUP($D721,codes!$A$2:$B$26,2),"")</f>
        <v>beech</v>
      </c>
      <c r="D721" s="12" t="n">
        <v>5</v>
      </c>
      <c r="E721" s="12" t="n">
        <v>3</v>
      </c>
      <c r="F721" s="12" t="n">
        <v>2</v>
      </c>
      <c r="G721" s="12" t="s">
        <v>128</v>
      </c>
    </row>
    <row r="722" customFormat="false" ht="15" hidden="false" customHeight="false" outlineLevel="0" collapsed="false">
      <c r="A722" s="11" t="str">
        <f aca="false">IF(D722&gt;0,VLOOKUP($D722,codes!$A$2:$B$26,2),"")</f>
        <v>hemlock</v>
      </c>
      <c r="D722" s="12" t="n">
        <v>10</v>
      </c>
      <c r="E722" s="12" t="n">
        <v>19</v>
      </c>
      <c r="F722" s="12" t="n">
        <v>4</v>
      </c>
      <c r="G722" s="12" t="n">
        <v>222</v>
      </c>
    </row>
    <row r="723" customFormat="false" ht="15" hidden="false" customHeight="false" outlineLevel="0" collapsed="false">
      <c r="A723" s="11" t="str">
        <f aca="false">IF(D723&gt;0,VLOOKUP($D723,codes!$A$2:$B$26,2),"")</f>
        <v>hemlock</v>
      </c>
      <c r="D723" s="12" t="n">
        <v>10</v>
      </c>
      <c r="E723" s="12" t="n">
        <v>14</v>
      </c>
      <c r="F723" s="12" t="n">
        <v>4</v>
      </c>
      <c r="G723" s="12" t="n">
        <v>222</v>
      </c>
    </row>
    <row r="724" customFormat="false" ht="15" hidden="false" customHeight="false" outlineLevel="0" collapsed="false">
      <c r="A724" s="11" t="str">
        <f aca="false">IF(D724&gt;0,VLOOKUP($D724,codes!$A$2:$B$26,2),"")</f>
        <v>soft maple</v>
      </c>
      <c r="D724" s="12" t="n">
        <v>17</v>
      </c>
      <c r="E724" s="12" t="n">
        <v>12</v>
      </c>
      <c r="F724" s="12" t="n">
        <v>3</v>
      </c>
      <c r="G724" s="12" t="s">
        <v>128</v>
      </c>
    </row>
    <row r="725" customFormat="false" ht="15" hidden="false" customHeight="false" outlineLevel="0" collapsed="false">
      <c r="A725" s="11" t="str">
        <f aca="false">IF(D725&gt;0,VLOOKUP($D725,codes!$A$2:$B$26,2),"")</f>
        <v>hemlock</v>
      </c>
      <c r="D725" s="12" t="n">
        <v>10</v>
      </c>
      <c r="E725" s="12" t="n">
        <v>15</v>
      </c>
      <c r="F725" s="12" t="n">
        <v>4</v>
      </c>
      <c r="G725" s="12" t="n">
        <v>222</v>
      </c>
    </row>
    <row r="726" customFormat="false" ht="15" hidden="false" customHeight="false" outlineLevel="0" collapsed="false">
      <c r="A726" s="11" t="str">
        <f aca="false">IF(D726&gt;0,VLOOKUP($D726,codes!$A$2:$B$26,2),"")</f>
        <v>paper birch</v>
      </c>
      <c r="D726" s="12" t="n">
        <v>13</v>
      </c>
      <c r="E726" s="12" t="n">
        <v>11</v>
      </c>
      <c r="F726" s="12" t="n">
        <v>3</v>
      </c>
      <c r="G726" s="12" t="s">
        <v>147</v>
      </c>
      <c r="H726" s="0" t="n">
        <v>3</v>
      </c>
    </row>
    <row r="727" customFormat="false" ht="15" hidden="false" customHeight="false" outlineLevel="0" collapsed="false">
      <c r="A727" s="11" t="str">
        <f aca="false">IF(D727&gt;0,VLOOKUP($D727,codes!$A$2:$B$26,2),"")</f>
        <v>soft maple</v>
      </c>
      <c r="D727" s="12" t="n">
        <v>17</v>
      </c>
      <c r="E727" s="12" t="n">
        <v>8</v>
      </c>
      <c r="F727" s="12" t="n">
        <v>2</v>
      </c>
      <c r="G727" s="12" t="s">
        <v>147</v>
      </c>
    </row>
    <row r="728" customFormat="false" ht="15" hidden="false" customHeight="false" outlineLevel="0" collapsed="false">
      <c r="A728" s="11" t="str">
        <f aca="false">IF(D728&gt;0,VLOOKUP($D728,codes!$A$2:$B$26,2),"")</f>
        <v>soft maple</v>
      </c>
      <c r="D728" s="12" t="n">
        <v>17</v>
      </c>
      <c r="E728" s="12" t="n">
        <v>16</v>
      </c>
      <c r="F728" s="12" t="n">
        <v>3</v>
      </c>
      <c r="G728" s="12" t="s">
        <v>145</v>
      </c>
    </row>
    <row r="729" customFormat="false" ht="15" hidden="false" customHeight="false" outlineLevel="0" collapsed="false">
      <c r="A729" s="11" t="str">
        <f aca="false">IF(D729&gt;0,VLOOKUP($D729,codes!$A$2:$B$26,2),"")</f>
        <v>hemlock</v>
      </c>
      <c r="D729" s="12" t="n">
        <v>10</v>
      </c>
      <c r="E729" s="12" t="n">
        <v>22</v>
      </c>
      <c r="F729" s="12" t="n">
        <v>4</v>
      </c>
      <c r="G729" s="12" t="s">
        <v>143</v>
      </c>
    </row>
    <row r="730" customFormat="false" ht="15" hidden="false" customHeight="false" outlineLevel="0" collapsed="false">
      <c r="A730" s="11" t="str">
        <f aca="false">IF(D730&gt;0,VLOOKUP($D730,codes!$A$2:$B$26,2),"")</f>
        <v>soft maple</v>
      </c>
      <c r="C730" s="12" t="n">
        <v>104</v>
      </c>
      <c r="D730" s="12" t="n">
        <v>17</v>
      </c>
      <c r="E730" s="12" t="n">
        <v>10</v>
      </c>
      <c r="F730" s="12" t="n">
        <v>3</v>
      </c>
      <c r="G730" s="12" t="s">
        <v>145</v>
      </c>
      <c r="H730" s="0" t="n">
        <v>3</v>
      </c>
    </row>
    <row r="731" customFormat="false" ht="15" hidden="false" customHeight="false" outlineLevel="0" collapsed="false">
      <c r="A731" s="11" t="str">
        <f aca="false">IF(D731&gt;0,VLOOKUP($D731,codes!$A$2:$B$26,2),"")</f>
        <v>soft maple</v>
      </c>
      <c r="D731" s="12" t="n">
        <v>17</v>
      </c>
      <c r="E731" s="12" t="n">
        <v>12</v>
      </c>
      <c r="F731" s="12" t="n">
        <v>3</v>
      </c>
      <c r="G731" s="12" t="s">
        <v>147</v>
      </c>
    </row>
    <row r="732" customFormat="false" ht="15" hidden="false" customHeight="false" outlineLevel="0" collapsed="false">
      <c r="A732" s="11" t="str">
        <f aca="false">IF(D732&gt;0,VLOOKUP($D732,codes!$A$2:$B$26,2),"")</f>
        <v>fir</v>
      </c>
      <c r="D732" s="12" t="n">
        <v>3</v>
      </c>
      <c r="E732" s="12" t="n">
        <v>2</v>
      </c>
      <c r="F732" s="12" t="n">
        <v>3</v>
      </c>
      <c r="G732" s="12" t="n">
        <v>2</v>
      </c>
    </row>
    <row r="733" customFormat="false" ht="15" hidden="false" customHeight="false" outlineLevel="0" collapsed="false">
      <c r="A733" s="11" t="str">
        <f aca="false">IF(D733&gt;0,VLOOKUP($D733,codes!$A$2:$B$26,2),"")</f>
        <v>soft maple</v>
      </c>
      <c r="D733" s="12" t="n">
        <v>17</v>
      </c>
      <c r="E733" s="12" t="n">
        <v>6</v>
      </c>
      <c r="F733" s="12" t="n">
        <v>2</v>
      </c>
      <c r="G733" s="12" t="s">
        <v>162</v>
      </c>
    </row>
    <row r="734" customFormat="false" ht="15" hidden="false" customHeight="false" outlineLevel="0" collapsed="false">
      <c r="A734" s="11" t="str">
        <f aca="false">IF(D734&gt;0,VLOOKUP($D734,codes!$A$2:$B$26,2),"")</f>
        <v>aspen</v>
      </c>
      <c r="D734" s="12" t="n">
        <v>2</v>
      </c>
      <c r="E734" s="12" t="n">
        <v>14</v>
      </c>
      <c r="F734" s="12" t="n">
        <v>0</v>
      </c>
      <c r="G734" s="12" t="s">
        <v>128</v>
      </c>
      <c r="H734" s="0" t="n">
        <v>5</v>
      </c>
    </row>
    <row r="735" customFormat="false" ht="15" hidden="false" customHeight="false" outlineLevel="0" collapsed="false">
      <c r="A735" s="11" t="str">
        <f aca="false">IF(D735&gt;0,VLOOKUP($D735,codes!$A$2:$B$26,2),"")</f>
        <v>soft maple</v>
      </c>
      <c r="D735" s="12" t="n">
        <v>17</v>
      </c>
      <c r="E735" s="12" t="n">
        <v>12</v>
      </c>
      <c r="F735" s="12" t="n">
        <v>3</v>
      </c>
      <c r="G735" s="12" t="s">
        <v>162</v>
      </c>
      <c r="H735" s="0" t="n">
        <v>1</v>
      </c>
    </row>
    <row r="736" customFormat="false" ht="15" hidden="false" customHeight="false" outlineLevel="0" collapsed="false">
      <c r="A736" s="11" t="str">
        <f aca="false">IF(D736&gt;0,VLOOKUP($D736,codes!$A$2:$B$26,2),"")</f>
        <v>beech</v>
      </c>
      <c r="D736" s="12" t="n">
        <v>5</v>
      </c>
      <c r="E736" s="12" t="n">
        <v>2</v>
      </c>
      <c r="F736" s="12" t="n">
        <v>5</v>
      </c>
      <c r="G736" s="12" t="s">
        <v>128</v>
      </c>
    </row>
    <row r="737" customFormat="false" ht="15" hidden="false" customHeight="false" outlineLevel="0" collapsed="false">
      <c r="A737" s="11" t="str">
        <f aca="false">IF(D737&gt;0,VLOOKUP($D737,codes!$A$2:$B$26,2),"")</f>
        <v>beech</v>
      </c>
      <c r="D737" s="12" t="n">
        <v>5</v>
      </c>
      <c r="E737" s="12" t="n">
        <v>6</v>
      </c>
      <c r="F737" s="12" t="n">
        <v>6</v>
      </c>
      <c r="G737" s="12" t="s">
        <v>128</v>
      </c>
    </row>
    <row r="738" customFormat="false" ht="15" hidden="false" customHeight="false" outlineLevel="0" collapsed="false">
      <c r="A738" s="11" t="str">
        <f aca="false">IF(D738&gt;0,VLOOKUP($D738,codes!$A$2:$B$26,2),"")</f>
        <v>soft maple</v>
      </c>
      <c r="D738" s="12" t="n">
        <v>17</v>
      </c>
      <c r="E738" s="12" t="n">
        <v>10</v>
      </c>
      <c r="F738" s="12" t="n">
        <v>3</v>
      </c>
      <c r="G738" s="12" t="s">
        <v>147</v>
      </c>
    </row>
    <row r="739" customFormat="false" ht="15" hidden="false" customHeight="false" outlineLevel="0" collapsed="false">
      <c r="A739" s="11" t="str">
        <f aca="false">IF(D739&gt;0,VLOOKUP($D739,codes!$A$2:$B$26,2),"")</f>
        <v>soft maple</v>
      </c>
      <c r="D739" s="12" t="n">
        <v>17</v>
      </c>
      <c r="E739" s="12" t="n">
        <v>10</v>
      </c>
      <c r="F739" s="12" t="n">
        <v>3</v>
      </c>
      <c r="G739" s="12" t="s">
        <v>147</v>
      </c>
    </row>
    <row r="740" customFormat="false" ht="15" hidden="false" customHeight="false" outlineLevel="0" collapsed="false">
      <c r="A740" s="11" t="str">
        <f aca="false">IF(D740&gt;0,VLOOKUP($D740,codes!$A$2:$B$26,2),"")</f>
        <v>soft maple</v>
      </c>
      <c r="D740" s="12" t="n">
        <v>17</v>
      </c>
      <c r="E740" s="12" t="n">
        <v>12</v>
      </c>
      <c r="F740" s="12" t="n">
        <v>0</v>
      </c>
      <c r="G740" s="12" t="s">
        <v>128</v>
      </c>
      <c r="H740" s="0" t="n">
        <v>5</v>
      </c>
    </row>
    <row r="741" customFormat="false" ht="15" hidden="false" customHeight="false" outlineLevel="0" collapsed="false">
      <c r="A741" s="11" t="str">
        <f aca="false">IF(D741&gt;0,VLOOKUP($D741,codes!$A$2:$B$26,2),"")</f>
        <v>soft maple</v>
      </c>
      <c r="D741" s="12" t="n">
        <v>17</v>
      </c>
      <c r="E741" s="12" t="n">
        <v>18</v>
      </c>
      <c r="F741" s="12" t="n">
        <v>3</v>
      </c>
      <c r="G741" s="12" t="s">
        <v>135</v>
      </c>
    </row>
    <row r="742" customFormat="false" ht="15" hidden="false" customHeight="false" outlineLevel="0" collapsed="false">
      <c r="A742" s="11" t="str">
        <f aca="false">IF(D742&gt;0,VLOOKUP($D742,codes!$A$2:$B$26,2),"")</f>
        <v>white pine</v>
      </c>
      <c r="D742" s="12" t="n">
        <v>22</v>
      </c>
      <c r="E742" s="12" t="n">
        <v>23</v>
      </c>
      <c r="F742" s="12" t="n">
        <v>4</v>
      </c>
      <c r="G742" s="12" t="n">
        <v>112522</v>
      </c>
    </row>
    <row r="743" customFormat="false" ht="15" hidden="false" customHeight="false" outlineLevel="0" collapsed="false">
      <c r="A743" s="11" t="str">
        <f aca="false">IF(D743&gt;0,VLOOKUP($D743,codes!$A$2:$B$26,2),"")</f>
        <v>fir</v>
      </c>
      <c r="D743" s="12" t="n">
        <v>3</v>
      </c>
      <c r="E743" s="12" t="n">
        <v>14</v>
      </c>
      <c r="F743" s="12" t="n">
        <v>2</v>
      </c>
      <c r="G743" s="12" t="s">
        <v>128</v>
      </c>
      <c r="H743" s="0" t="n">
        <v>4</v>
      </c>
    </row>
    <row r="744" customFormat="false" ht="15" hidden="false" customHeight="false" outlineLevel="0" collapsed="false">
      <c r="A744" s="11" t="str">
        <f aca="false">IF(D744&gt;0,VLOOKUP($D744,codes!$A$2:$B$26,2),"")</f>
        <v/>
      </c>
    </row>
    <row r="745" customFormat="false" ht="15" hidden="false" customHeight="false" outlineLevel="0" collapsed="false">
      <c r="A745" s="11" t="str">
        <f aca="false">IF(D745&gt;0,VLOOKUP($D745,codes!$A$2:$B$26,2),"")</f>
        <v/>
      </c>
    </row>
    <row r="746" customFormat="false" ht="15" hidden="false" customHeight="false" outlineLevel="0" collapsed="false">
      <c r="A746" s="11" t="str">
        <f aca="false">IF(D746&gt;0,VLOOKUP($D746,codes!$A$2:$B$26,2),"")</f>
        <v/>
      </c>
    </row>
    <row r="747" customFormat="false" ht="15" hidden="false" customHeight="false" outlineLevel="0" collapsed="false">
      <c r="A747" s="11" t="str">
        <f aca="false">IF(D747&gt;0,VLOOKUP($D747,codes!$A$2:$B$26,2),"")</f>
        <v/>
      </c>
    </row>
    <row r="748" customFormat="false" ht="15" hidden="false" customHeight="false" outlineLevel="0" collapsed="false">
      <c r="A748" s="11" t="str">
        <f aca="false">IF(D748&gt;0,VLOOKUP($D748,codes!$A$2:$B$26,2),"")</f>
        <v/>
      </c>
    </row>
    <row r="749" customFormat="false" ht="15" hidden="false" customHeight="false" outlineLevel="0" collapsed="false">
      <c r="A749" s="11" t="str">
        <f aca="false">IF(D749&gt;0,VLOOKUP($D749,codes!$A$2:$B$26,2),"")</f>
        <v/>
      </c>
    </row>
    <row r="750" customFormat="false" ht="15" hidden="false" customHeight="false" outlineLevel="0" collapsed="false">
      <c r="A750" s="11" t="str">
        <f aca="false">IF(D750&gt;0,VLOOKUP($D750,codes!$A$2:$B$26,2),"")</f>
        <v/>
      </c>
    </row>
    <row r="751" customFormat="false" ht="15" hidden="false" customHeight="false" outlineLevel="0" collapsed="false">
      <c r="A751" s="11" t="str">
        <f aca="false">IF(D751&gt;0,VLOOKUP($D751,codes!$A$2:$B$26,2),"")</f>
        <v/>
      </c>
    </row>
    <row r="752" customFormat="false" ht="15" hidden="false" customHeight="false" outlineLevel="0" collapsed="false">
      <c r="A752" s="11" t="str">
        <f aca="false">IF(D752&gt;0,VLOOKUP($D752,codes!$A$2:$B$26,2),"")</f>
        <v/>
      </c>
    </row>
    <row r="753" customFormat="false" ht="15" hidden="false" customHeight="false" outlineLevel="0" collapsed="false">
      <c r="A753" s="11" t="str">
        <f aca="false">IF(D753&gt;0,VLOOKUP($D753,codes!$A$2:$B$26,2),"")</f>
        <v/>
      </c>
    </row>
    <row r="754" customFormat="false" ht="15" hidden="false" customHeight="false" outlineLevel="0" collapsed="false">
      <c r="A754" s="11" t="str">
        <f aca="false">IF(D754&gt;0,VLOOKUP($D754,codes!$A$2:$B$26,2),"")</f>
        <v/>
      </c>
    </row>
    <row r="755" customFormat="false" ht="15" hidden="false" customHeight="false" outlineLevel="0" collapsed="false">
      <c r="A755" s="11" t="str">
        <f aca="false">IF(D755&gt;0,VLOOKUP($D755,codes!$A$2:$B$26,2),"")</f>
        <v/>
      </c>
    </row>
    <row r="756" customFormat="false" ht="15" hidden="false" customHeight="false" outlineLevel="0" collapsed="false">
      <c r="A756" s="11" t="str">
        <f aca="false">IF(D756&gt;0,VLOOKUP($D756,codes!$A$2:$B$26,2),"")</f>
        <v/>
      </c>
    </row>
    <row r="757" customFormat="false" ht="15" hidden="false" customHeight="false" outlineLevel="0" collapsed="false">
      <c r="A757" s="11" t="str">
        <f aca="false">IF(D757&gt;0,VLOOKUP($D757,codes!$A$2:$B$26,2),"")</f>
        <v/>
      </c>
    </row>
    <row r="758" customFormat="false" ht="15" hidden="false" customHeight="false" outlineLevel="0" collapsed="false">
      <c r="A758" s="11" t="str">
        <f aca="false">IF(D758&gt;0,VLOOKUP($D758,codes!$A$2:$B$26,2),"")</f>
        <v/>
      </c>
    </row>
    <row r="759" customFormat="false" ht="15" hidden="false" customHeight="false" outlineLevel="0" collapsed="false">
      <c r="A759" s="11" t="str">
        <f aca="false">IF(D759&gt;0,VLOOKUP($D759,codes!$A$2:$B$26,2),"")</f>
        <v/>
      </c>
    </row>
    <row r="760" customFormat="false" ht="15" hidden="false" customHeight="false" outlineLevel="0" collapsed="false">
      <c r="A760" s="11" t="str">
        <f aca="false">IF(D760&gt;0,VLOOKUP($D760,codes!$A$2:$B$26,2),"")</f>
        <v/>
      </c>
    </row>
    <row r="761" customFormat="false" ht="15" hidden="false" customHeight="false" outlineLevel="0" collapsed="false">
      <c r="A761" s="11" t="str">
        <f aca="false">IF(D761&gt;0,VLOOKUP($D761,codes!$A$2:$B$26,2),"")</f>
        <v/>
      </c>
    </row>
    <row r="762" customFormat="false" ht="15" hidden="false" customHeight="false" outlineLevel="0" collapsed="false">
      <c r="A762" s="11" t="str">
        <f aca="false">IF(D762&gt;0,VLOOKUP($D762,codes!$A$2:$B$26,2),"")</f>
        <v/>
      </c>
    </row>
    <row r="763" customFormat="false" ht="15" hidden="false" customHeight="false" outlineLevel="0" collapsed="false">
      <c r="A763" s="11" t="str">
        <f aca="false">IF(D763&gt;0,VLOOKUP($D763,codes!$A$2:$B$26,2),"")</f>
        <v/>
      </c>
    </row>
    <row r="764" customFormat="false" ht="15" hidden="false" customHeight="false" outlineLevel="0" collapsed="false">
      <c r="A764" s="11" t="str">
        <f aca="false">IF(D764&gt;0,VLOOKUP($D764,codes!$A$2:$B$26,2),"")</f>
        <v/>
      </c>
    </row>
    <row r="765" customFormat="false" ht="15" hidden="false" customHeight="false" outlineLevel="0" collapsed="false">
      <c r="A765" s="11" t="str">
        <f aca="false">IF(D765&gt;0,VLOOKUP($D765,codes!$A$2:$B$26,2),"")</f>
        <v/>
      </c>
    </row>
    <row r="766" customFormat="false" ht="15" hidden="false" customHeight="false" outlineLevel="0" collapsed="false">
      <c r="A766" s="11" t="str">
        <f aca="false">IF(D766&gt;0,VLOOKUP($D766,codes!$A$2:$B$26,2),"")</f>
        <v/>
      </c>
    </row>
    <row r="767" customFormat="false" ht="15" hidden="false" customHeight="false" outlineLevel="0" collapsed="false">
      <c r="A767" s="11" t="str">
        <f aca="false">IF(D767&gt;0,VLOOKUP($D767,codes!$A$2:$B$26,2),"")</f>
        <v/>
      </c>
    </row>
    <row r="768" customFormat="false" ht="15" hidden="false" customHeight="false" outlineLevel="0" collapsed="false">
      <c r="A768" s="11" t="str">
        <f aca="false">IF(D768&gt;0,VLOOKUP($D768,codes!$A$2:$B$26,2),"")</f>
        <v/>
      </c>
    </row>
    <row r="769" customFormat="false" ht="15" hidden="false" customHeight="false" outlineLevel="0" collapsed="false">
      <c r="A769" s="11" t="str">
        <f aca="false">IF(D769&gt;0,VLOOKUP($D769,codes!$A$2:$B$26,2),"")</f>
        <v/>
      </c>
    </row>
    <row r="770" customFormat="false" ht="15" hidden="false" customHeight="false" outlineLevel="0" collapsed="false">
      <c r="A770" s="11" t="str">
        <f aca="false">IF(D770&gt;0,VLOOKUP($D770,codes!$A$2:$B$26,2),"")</f>
        <v/>
      </c>
    </row>
    <row r="771" customFormat="false" ht="15" hidden="false" customHeight="false" outlineLevel="0" collapsed="false">
      <c r="A771" s="11" t="str">
        <f aca="false">IF(D771&gt;0,VLOOKUP($D771,codes!$A$2:$B$26,2),"")</f>
        <v/>
      </c>
    </row>
    <row r="772" customFormat="false" ht="15" hidden="false" customHeight="false" outlineLevel="0" collapsed="false">
      <c r="A772" s="11" t="str">
        <f aca="false">IF(D772&gt;0,VLOOKUP($D772,codes!$A$2:$B$26,2),"")</f>
        <v/>
      </c>
    </row>
    <row r="773" customFormat="false" ht="15" hidden="false" customHeight="false" outlineLevel="0" collapsed="false">
      <c r="A773" s="11" t="str">
        <f aca="false">IF(D773&gt;0,VLOOKUP($D773,codes!$A$2:$B$26,2),"")</f>
        <v/>
      </c>
    </row>
    <row r="774" customFormat="false" ht="15" hidden="false" customHeight="false" outlineLevel="0" collapsed="false">
      <c r="A774" s="11" t="str">
        <f aca="false">IF(D774&gt;0,VLOOKUP($D774,codes!$A$2:$B$26,2),"")</f>
        <v/>
      </c>
    </row>
    <row r="775" customFormat="false" ht="15" hidden="false" customHeight="false" outlineLevel="0" collapsed="false">
      <c r="A775" s="11" t="str">
        <f aca="false">IF(D775&gt;0,VLOOKUP($D775,codes!$A$2:$B$26,2),"")</f>
        <v/>
      </c>
    </row>
    <row r="776" customFormat="false" ht="15" hidden="false" customHeight="false" outlineLevel="0" collapsed="false">
      <c r="A776" s="11" t="str">
        <f aca="false">IF(D776&gt;0,VLOOKUP($D776,codes!$A$2:$B$26,2),"")</f>
        <v/>
      </c>
    </row>
    <row r="777" customFormat="false" ht="15" hidden="false" customHeight="false" outlineLevel="0" collapsed="false">
      <c r="A777" s="11" t="str">
        <f aca="false">IF(D777&gt;0,VLOOKUP($D777,codes!$A$2:$B$26,2),"")</f>
        <v/>
      </c>
    </row>
    <row r="778" customFormat="false" ht="15" hidden="false" customHeight="false" outlineLevel="0" collapsed="false">
      <c r="A778" s="11" t="str">
        <f aca="false">IF(D778&gt;0,VLOOKUP($D778,codes!$A$2:$B$26,2),"")</f>
        <v/>
      </c>
    </row>
    <row r="779" customFormat="false" ht="15" hidden="false" customHeight="false" outlineLevel="0" collapsed="false">
      <c r="A779" s="11" t="str">
        <f aca="false">IF(D779&gt;0,VLOOKUP($D779,codes!$A$2:$B$26,2),"")</f>
        <v/>
      </c>
    </row>
    <row r="780" customFormat="false" ht="15" hidden="false" customHeight="false" outlineLevel="0" collapsed="false">
      <c r="A780" s="11" t="str">
        <f aca="false">IF(D780&gt;0,VLOOKUP($D780,codes!$A$2:$B$26,2),"")</f>
        <v/>
      </c>
    </row>
    <row r="781" customFormat="false" ht="15" hidden="false" customHeight="false" outlineLevel="0" collapsed="false">
      <c r="A781" s="11" t="str">
        <f aca="false">IF(D781&gt;0,VLOOKUP($D781,codes!$A$2:$B$26,2),"")</f>
        <v/>
      </c>
    </row>
    <row r="782" customFormat="false" ht="15" hidden="false" customHeight="false" outlineLevel="0" collapsed="false">
      <c r="A782" s="11" t="str">
        <f aca="false">IF(D782&gt;0,VLOOKUP($D782,codes!$A$2:$B$26,2),"")</f>
        <v/>
      </c>
    </row>
    <row r="783" customFormat="false" ht="15" hidden="false" customHeight="false" outlineLevel="0" collapsed="false">
      <c r="A783" s="11" t="str">
        <f aca="false">IF(D783&gt;0,VLOOKUP($D783,codes!$A$2:$B$26,2),"")</f>
        <v/>
      </c>
    </row>
    <row r="784" customFormat="false" ht="15" hidden="false" customHeight="false" outlineLevel="0" collapsed="false">
      <c r="A784" s="11" t="str">
        <f aca="false">IF(D784&gt;0,VLOOKUP($D784,codes!$A$2:$B$26,2),"")</f>
        <v/>
      </c>
    </row>
    <row r="785" customFormat="false" ht="15" hidden="false" customHeight="false" outlineLevel="0" collapsed="false">
      <c r="A785" s="11" t="str">
        <f aca="false">IF(D785&gt;0,VLOOKUP($D785,codes!$A$2:$B$26,2),"")</f>
        <v/>
      </c>
    </row>
    <row r="786" customFormat="false" ht="15" hidden="false" customHeight="false" outlineLevel="0" collapsed="false">
      <c r="A786" s="11" t="str">
        <f aca="false">IF(D786&gt;0,VLOOKUP($D786,codes!$A$2:$B$26,2),"")</f>
        <v/>
      </c>
    </row>
    <row r="787" customFormat="false" ht="15" hidden="false" customHeight="false" outlineLevel="0" collapsed="false">
      <c r="A787" s="11" t="str">
        <f aca="false">IF(D787&gt;0,VLOOKUP($D787,codes!$A$2:$B$26,2),"")</f>
        <v/>
      </c>
    </row>
    <row r="788" customFormat="false" ht="15" hidden="false" customHeight="false" outlineLevel="0" collapsed="false">
      <c r="A788" s="11" t="str">
        <f aca="false">IF(D788&gt;0,VLOOKUP($D788,codes!$A$2:$B$26,2),"")</f>
        <v/>
      </c>
    </row>
    <row r="789" customFormat="false" ht="15" hidden="false" customHeight="false" outlineLevel="0" collapsed="false">
      <c r="A789" s="11" t="str">
        <f aca="false">IF(D789&gt;0,VLOOKUP($D789,codes!$A$2:$B$26,2),"")</f>
        <v/>
      </c>
    </row>
    <row r="790" customFormat="false" ht="15" hidden="false" customHeight="false" outlineLevel="0" collapsed="false">
      <c r="A790" s="11" t="str">
        <f aca="false">IF(D790&gt;0,VLOOKUP($D790,codes!$A$2:$B$26,2),"")</f>
        <v/>
      </c>
    </row>
    <row r="791" customFormat="false" ht="15" hidden="false" customHeight="false" outlineLevel="0" collapsed="false">
      <c r="A791" s="11" t="str">
        <f aca="false">IF(D791&gt;0,VLOOKUP($D791,codes!$A$2:$B$26,2),"")</f>
        <v/>
      </c>
    </row>
    <row r="792" customFormat="false" ht="15" hidden="false" customHeight="false" outlineLevel="0" collapsed="false">
      <c r="A792" s="11" t="str">
        <f aca="false">IF(D792&gt;0,VLOOKUP($D792,codes!$A$2:$B$26,2),"")</f>
        <v/>
      </c>
    </row>
    <row r="793" customFormat="false" ht="15" hidden="false" customHeight="false" outlineLevel="0" collapsed="false">
      <c r="A793" s="11" t="str">
        <f aca="false">IF(D793&gt;0,VLOOKUP($D793,codes!$A$2:$B$26,2),"")</f>
        <v/>
      </c>
    </row>
    <row r="794" customFormat="false" ht="15" hidden="false" customHeight="false" outlineLevel="0" collapsed="false">
      <c r="A794" s="11" t="str">
        <f aca="false">IF(D794&gt;0,VLOOKUP($D794,codes!$A$2:$B$26,2),"")</f>
        <v/>
      </c>
    </row>
    <row r="795" customFormat="false" ht="15" hidden="false" customHeight="false" outlineLevel="0" collapsed="false">
      <c r="A795" s="11" t="str">
        <f aca="false">IF(D795&gt;0,VLOOKUP($D795,codes!$A$2:$B$26,2),"")</f>
        <v/>
      </c>
    </row>
    <row r="796" customFormat="false" ht="15" hidden="false" customHeight="false" outlineLevel="0" collapsed="false">
      <c r="A796" s="11" t="str">
        <f aca="false">IF(D796&gt;0,VLOOKUP($D796,codes!$A$2:$B$26,2),"")</f>
        <v/>
      </c>
    </row>
    <row r="797" customFormat="false" ht="15" hidden="false" customHeight="false" outlineLevel="0" collapsed="false">
      <c r="A797" s="11" t="str">
        <f aca="false">IF(D797&gt;0,VLOOKUP($D797,codes!$A$2:$B$26,2),"")</f>
        <v/>
      </c>
    </row>
    <row r="798" customFormat="false" ht="15" hidden="false" customHeight="false" outlineLevel="0" collapsed="false">
      <c r="A798" s="11" t="str">
        <f aca="false">IF(D798&gt;0,VLOOKUP($D798,codes!$A$2:$B$26,2),"")</f>
        <v/>
      </c>
    </row>
    <row r="799" customFormat="false" ht="15" hidden="false" customHeight="false" outlineLevel="0" collapsed="false">
      <c r="A799" s="11" t="str">
        <f aca="false">IF(D799&gt;0,VLOOKUP($D799,codes!$A$2:$B$26,2),"")</f>
        <v/>
      </c>
    </row>
    <row r="800" customFormat="false" ht="15" hidden="false" customHeight="false" outlineLevel="0" collapsed="false">
      <c r="A800" s="11" t="str">
        <f aca="false">IF(D800&gt;0,VLOOKUP($D800,codes!$A$2:$B$26,2),"")</f>
        <v/>
      </c>
    </row>
    <row r="801" customFormat="false" ht="15" hidden="false" customHeight="false" outlineLevel="0" collapsed="false">
      <c r="A801" s="11" t="str">
        <f aca="false">IF(D801&gt;0,VLOOKUP($D801,codes!$A$2:$B$26,2),"")</f>
        <v/>
      </c>
    </row>
    <row r="802" customFormat="false" ht="15" hidden="false" customHeight="false" outlineLevel="0" collapsed="false">
      <c r="A802" s="11" t="str">
        <f aca="false">IF(D802&gt;0,VLOOKUP($D802,codes!$A$2:$B$26,2),"")</f>
        <v/>
      </c>
    </row>
    <row r="803" customFormat="false" ht="15" hidden="false" customHeight="false" outlineLevel="0" collapsed="false">
      <c r="A803" s="11" t="str">
        <f aca="false">IF(D803&gt;0,VLOOKUP($D803,codes!$A$2:$B$26,2),"")</f>
        <v/>
      </c>
    </row>
    <row r="804" customFormat="false" ht="15" hidden="false" customHeight="false" outlineLevel="0" collapsed="false">
      <c r="A804" s="11" t="str">
        <f aca="false">IF(D804&gt;0,VLOOKUP($D804,codes!$A$2:$B$26,2),"")</f>
        <v/>
      </c>
    </row>
    <row r="805" customFormat="false" ht="15" hidden="false" customHeight="false" outlineLevel="0" collapsed="false">
      <c r="A805" s="11" t="str">
        <f aca="false">IF(D805&gt;0,VLOOKUP($D805,codes!$A$2:$B$26,2),"")</f>
        <v/>
      </c>
    </row>
    <row r="806" customFormat="false" ht="15" hidden="false" customHeight="false" outlineLevel="0" collapsed="false">
      <c r="A806" s="11" t="str">
        <f aca="false">IF(D806&gt;0,VLOOKUP($D806,codes!$A$2:$B$26,2),"")</f>
        <v/>
      </c>
    </row>
    <row r="807" customFormat="false" ht="15" hidden="false" customHeight="false" outlineLevel="0" collapsed="false">
      <c r="A807" s="11" t="str">
        <f aca="false">IF(D807&gt;0,VLOOKUP($D807,codes!$A$2:$B$26,2),"")</f>
        <v/>
      </c>
    </row>
    <row r="808" customFormat="false" ht="15" hidden="false" customHeight="false" outlineLevel="0" collapsed="false">
      <c r="A808" s="11" t="str">
        <f aca="false">IF(D808&gt;0,VLOOKUP($D808,codes!$A$2:$B$26,2),"")</f>
        <v/>
      </c>
    </row>
    <row r="809" customFormat="false" ht="15" hidden="false" customHeight="false" outlineLevel="0" collapsed="false">
      <c r="A809" s="11" t="str">
        <f aca="false">IF(D809&gt;0,VLOOKUP($D809,codes!$A$2:$B$26,2),"")</f>
        <v/>
      </c>
    </row>
    <row r="810" customFormat="false" ht="15" hidden="false" customHeight="false" outlineLevel="0" collapsed="false">
      <c r="A810" s="11" t="str">
        <f aca="false">IF(D810&gt;0,VLOOKUP($D810,codes!$A$2:$B$26,2),"")</f>
        <v/>
      </c>
    </row>
    <row r="811" customFormat="false" ht="15" hidden="false" customHeight="false" outlineLevel="0" collapsed="false">
      <c r="A811" s="11" t="str">
        <f aca="false">IF(D811&gt;0,VLOOKUP($D811,codes!$A$2:$B$26,2),"")</f>
        <v/>
      </c>
    </row>
    <row r="812" customFormat="false" ht="15" hidden="false" customHeight="false" outlineLevel="0" collapsed="false">
      <c r="A812" s="11" t="str">
        <f aca="false">IF(D812&gt;0,VLOOKUP($D812,codes!$A$2:$B$26,2),"")</f>
        <v/>
      </c>
    </row>
    <row r="813" customFormat="false" ht="15" hidden="false" customHeight="false" outlineLevel="0" collapsed="false">
      <c r="A813" s="11" t="str">
        <f aca="false">IF(D813&gt;0,VLOOKUP($D813,codes!$A$2:$B$26,2),"")</f>
        <v/>
      </c>
    </row>
    <row r="814" customFormat="false" ht="15" hidden="false" customHeight="false" outlineLevel="0" collapsed="false">
      <c r="A814" s="11" t="str">
        <f aca="false">IF(D814&gt;0,VLOOKUP($D814,codes!$A$2:$B$26,2),"")</f>
        <v/>
      </c>
    </row>
    <row r="815" customFormat="false" ht="15" hidden="false" customHeight="false" outlineLevel="0" collapsed="false">
      <c r="A815" s="11" t="str">
        <f aca="false">IF(D815&gt;0,VLOOKUP($D815,codes!$A$2:$B$26,2),"")</f>
        <v/>
      </c>
    </row>
    <row r="816" customFormat="false" ht="15" hidden="false" customHeight="false" outlineLevel="0" collapsed="false">
      <c r="A816" s="11" t="str">
        <f aca="false">IF(D816&gt;0,VLOOKUP($D816,codes!$A$2:$B$26,2),"")</f>
        <v/>
      </c>
    </row>
    <row r="817" customFormat="false" ht="15" hidden="false" customHeight="false" outlineLevel="0" collapsed="false">
      <c r="A817" s="11" t="str">
        <f aca="false">IF(D817&gt;0,VLOOKUP($D817,codes!$A$2:$B$26,2),"")</f>
        <v/>
      </c>
    </row>
    <row r="818" customFormat="false" ht="15" hidden="false" customHeight="false" outlineLevel="0" collapsed="false">
      <c r="A818" s="11" t="str">
        <f aca="false">IF(D818&gt;0,VLOOKUP($D818,codes!$A$2:$B$26,2),"")</f>
        <v/>
      </c>
    </row>
    <row r="819" customFormat="false" ht="15" hidden="false" customHeight="false" outlineLevel="0" collapsed="false">
      <c r="A819" s="11" t="str">
        <f aca="false">IF(D819&gt;0,VLOOKUP($D819,codes!$A$2:$B$26,2),"")</f>
        <v/>
      </c>
    </row>
    <row r="820" customFormat="false" ht="15" hidden="false" customHeight="false" outlineLevel="0" collapsed="false">
      <c r="A820" s="11" t="str">
        <f aca="false">IF(D820&gt;0,VLOOKUP($D820,codes!$A$2:$B$26,2),"")</f>
        <v/>
      </c>
    </row>
    <row r="821" customFormat="false" ht="15" hidden="false" customHeight="false" outlineLevel="0" collapsed="false">
      <c r="A821" s="11" t="str">
        <f aca="false">IF(D821&gt;0,VLOOKUP($D821,codes!$A$2:$B$26,2),"")</f>
        <v/>
      </c>
    </row>
    <row r="822" customFormat="false" ht="15" hidden="false" customHeight="false" outlineLevel="0" collapsed="false">
      <c r="A822" s="11" t="str">
        <f aca="false">IF(D822&gt;0,VLOOKUP($D822,codes!$A$2:$B$26,2),"")</f>
        <v/>
      </c>
    </row>
    <row r="823" customFormat="false" ht="15" hidden="false" customHeight="false" outlineLevel="0" collapsed="false">
      <c r="A823" s="11" t="str">
        <f aca="false">IF(D823&gt;0,VLOOKUP($D823,codes!$A$2:$B$26,2),"")</f>
        <v/>
      </c>
    </row>
    <row r="824" customFormat="false" ht="15" hidden="false" customHeight="false" outlineLevel="0" collapsed="false">
      <c r="A824" s="11" t="str">
        <f aca="false">IF(D824&gt;0,VLOOKUP($D824,codes!$A$2:$B$26,2),"")</f>
        <v/>
      </c>
    </row>
    <row r="825" customFormat="false" ht="15" hidden="false" customHeight="false" outlineLevel="0" collapsed="false">
      <c r="A825" s="11" t="str">
        <f aca="false">IF(D825&gt;0,VLOOKUP($D825,codes!$A$2:$B$26,2),"")</f>
        <v/>
      </c>
    </row>
    <row r="826" customFormat="false" ht="15" hidden="false" customHeight="false" outlineLevel="0" collapsed="false">
      <c r="A826" s="11" t="str">
        <f aca="false">IF(D826&gt;0,VLOOKUP($D826,codes!$A$2:$B$26,2),"")</f>
        <v/>
      </c>
    </row>
    <row r="827" customFormat="false" ht="15" hidden="false" customHeight="false" outlineLevel="0" collapsed="false">
      <c r="A827" s="11" t="str">
        <f aca="false">IF(D827&gt;0,VLOOKUP($D827,codes!$A$2:$B$26,2),"")</f>
        <v/>
      </c>
    </row>
    <row r="828" customFormat="false" ht="15" hidden="false" customHeight="false" outlineLevel="0" collapsed="false">
      <c r="A828" s="11" t="str">
        <f aca="false">IF(D828&gt;0,VLOOKUP($D828,codes!$A$2:$B$26,2),"")</f>
        <v/>
      </c>
    </row>
    <row r="829" customFormat="false" ht="15" hidden="false" customHeight="false" outlineLevel="0" collapsed="false">
      <c r="A829" s="11" t="str">
        <f aca="false">IF(D829&gt;0,VLOOKUP($D829,codes!$A$2:$B$26,2),"")</f>
        <v/>
      </c>
    </row>
    <row r="830" customFormat="false" ht="15" hidden="false" customHeight="false" outlineLevel="0" collapsed="false">
      <c r="A830" s="11" t="str">
        <f aca="false">IF(D830&gt;0,VLOOKUP($D830,codes!$A$2:$B$26,2),"")</f>
        <v/>
      </c>
    </row>
    <row r="831" customFormat="false" ht="15" hidden="false" customHeight="false" outlineLevel="0" collapsed="false">
      <c r="A831" s="11" t="str">
        <f aca="false">IF(D831&gt;0,VLOOKUP($D831,codes!$A$2:$B$26,2),"")</f>
        <v/>
      </c>
    </row>
    <row r="832" customFormat="false" ht="15" hidden="false" customHeight="false" outlineLevel="0" collapsed="false">
      <c r="A832" s="11" t="str">
        <f aca="false">IF(D832&gt;0,VLOOKUP($D832,codes!$A$2:$B$26,2),"")</f>
        <v/>
      </c>
    </row>
    <row r="833" customFormat="false" ht="15" hidden="false" customHeight="false" outlineLevel="0" collapsed="false">
      <c r="A833" s="11" t="str">
        <f aca="false">IF(D833&gt;0,VLOOKUP($D833,codes!$A$2:$B$26,2),"")</f>
        <v/>
      </c>
    </row>
    <row r="834" customFormat="false" ht="15" hidden="false" customHeight="false" outlineLevel="0" collapsed="false">
      <c r="A834" s="11" t="str">
        <f aca="false">IF(D834&gt;0,VLOOKUP($D834,codes!$A$2:$B$26,2),"")</f>
        <v/>
      </c>
    </row>
    <row r="835" customFormat="false" ht="15" hidden="false" customHeight="false" outlineLevel="0" collapsed="false">
      <c r="A835" s="11" t="str">
        <f aca="false">IF(D835&gt;0,VLOOKUP($D835,codes!$A$2:$B$26,2),"")</f>
        <v/>
      </c>
    </row>
    <row r="836" customFormat="false" ht="15" hidden="false" customHeight="false" outlineLevel="0" collapsed="false">
      <c r="A836" s="11" t="str">
        <f aca="false">IF(D836&gt;0,VLOOKUP($D836,codes!$A$2:$B$26,2),"")</f>
        <v/>
      </c>
    </row>
    <row r="837" customFormat="false" ht="15" hidden="false" customHeight="false" outlineLevel="0" collapsed="false">
      <c r="A837" s="11" t="str">
        <f aca="false">IF(D837&gt;0,VLOOKUP($D837,codes!$A$2:$B$26,2),"")</f>
        <v/>
      </c>
    </row>
    <row r="838" customFormat="false" ht="15" hidden="false" customHeight="false" outlineLevel="0" collapsed="false">
      <c r="A838" s="11" t="str">
        <f aca="false">IF(D838&gt;0,VLOOKUP($D838,codes!$A$2:$B$26,2),"")</f>
        <v/>
      </c>
    </row>
    <row r="839" customFormat="false" ht="15" hidden="false" customHeight="false" outlineLevel="0" collapsed="false">
      <c r="A839" s="11" t="str">
        <f aca="false">IF(D839&gt;0,VLOOKUP($D839,codes!$A$2:$B$26,2),"")</f>
        <v/>
      </c>
    </row>
    <row r="840" customFormat="false" ht="15" hidden="false" customHeight="false" outlineLevel="0" collapsed="false">
      <c r="A840" s="11" t="str">
        <f aca="false">IF(D840&gt;0,VLOOKUP($D840,codes!$A$2:$B$26,2),"")</f>
        <v/>
      </c>
    </row>
    <row r="841" customFormat="false" ht="15" hidden="false" customHeight="false" outlineLevel="0" collapsed="false">
      <c r="A841" s="11" t="str">
        <f aca="false">IF(D841&gt;0,VLOOKUP($D841,codes!$A$2:$B$26,2),"")</f>
        <v/>
      </c>
    </row>
    <row r="842" customFormat="false" ht="15" hidden="false" customHeight="false" outlineLevel="0" collapsed="false">
      <c r="A842" s="11" t="str">
        <f aca="false">IF(D842&gt;0,VLOOKUP($D842,codes!$A$2:$B$26,2),"")</f>
        <v/>
      </c>
    </row>
    <row r="843" customFormat="false" ht="15" hidden="false" customHeight="false" outlineLevel="0" collapsed="false">
      <c r="A843" s="11" t="str">
        <f aca="false">IF(D843&gt;0,VLOOKUP($D843,codes!$A$2:$B$26,2),"")</f>
        <v/>
      </c>
    </row>
    <row r="844" customFormat="false" ht="15" hidden="false" customHeight="false" outlineLevel="0" collapsed="false">
      <c r="A844" s="11" t="str">
        <f aca="false">IF(D844&gt;0,VLOOKUP($D844,codes!$A$2:$B$26,2),"")</f>
        <v/>
      </c>
    </row>
    <row r="845" customFormat="false" ht="15" hidden="false" customHeight="false" outlineLevel="0" collapsed="false">
      <c r="A845" s="11" t="str">
        <f aca="false">IF(D845&gt;0,VLOOKUP($D845,codes!$A$2:$B$26,2),"")</f>
        <v/>
      </c>
    </row>
    <row r="846" customFormat="false" ht="15" hidden="false" customHeight="false" outlineLevel="0" collapsed="false">
      <c r="A846" s="11" t="str">
        <f aca="false">IF(D846&gt;0,VLOOKUP($D846,codes!$A$2:$B$26,2),"")</f>
        <v/>
      </c>
    </row>
    <row r="847" customFormat="false" ht="15" hidden="false" customHeight="false" outlineLevel="0" collapsed="false">
      <c r="A847" s="11" t="str">
        <f aca="false">IF(D847&gt;0,VLOOKUP($D847,codes!$A$2:$B$26,2),"")</f>
        <v/>
      </c>
    </row>
    <row r="848" customFormat="false" ht="15" hidden="false" customHeight="false" outlineLevel="0" collapsed="false">
      <c r="A848" s="11" t="str">
        <f aca="false">IF(D848&gt;0,VLOOKUP($D848,codes!$A$2:$B$26,2),"")</f>
        <v/>
      </c>
    </row>
    <row r="849" customFormat="false" ht="15" hidden="false" customHeight="false" outlineLevel="0" collapsed="false">
      <c r="A849" s="11" t="str">
        <f aca="false">IF(D849&gt;0,VLOOKUP($D849,codes!$A$2:$B$26,2),"")</f>
        <v/>
      </c>
    </row>
    <row r="850" customFormat="false" ht="15" hidden="false" customHeight="false" outlineLevel="0" collapsed="false">
      <c r="A850" s="11" t="str">
        <f aca="false">IF(D850&gt;0,VLOOKUP($D850,codes!$A$2:$B$26,2),"")</f>
        <v/>
      </c>
    </row>
    <row r="851" customFormat="false" ht="15" hidden="false" customHeight="false" outlineLevel="0" collapsed="false">
      <c r="A851" s="11" t="str">
        <f aca="false">IF(D851&gt;0,VLOOKUP($D851,codes!$A$2:$B$26,2),"")</f>
        <v/>
      </c>
    </row>
    <row r="852" customFormat="false" ht="15" hidden="false" customHeight="false" outlineLevel="0" collapsed="false">
      <c r="A852" s="11" t="str">
        <f aca="false">IF(D852&gt;0,VLOOKUP($D852,codes!$A$2:$B$26,2),"")</f>
        <v/>
      </c>
    </row>
    <row r="853" customFormat="false" ht="15" hidden="false" customHeight="false" outlineLevel="0" collapsed="false">
      <c r="A853" s="11" t="str">
        <f aca="false">IF(D853&gt;0,VLOOKUP($D853,codes!$A$2:$B$26,2),"")</f>
        <v/>
      </c>
    </row>
    <row r="854" customFormat="false" ht="15" hidden="false" customHeight="false" outlineLevel="0" collapsed="false">
      <c r="A854" s="11" t="str">
        <f aca="false">IF(D854&gt;0,VLOOKUP($D854,codes!$A$2:$B$26,2),"")</f>
        <v/>
      </c>
    </row>
    <row r="855" customFormat="false" ht="15" hidden="false" customHeight="false" outlineLevel="0" collapsed="false">
      <c r="A855" s="11" t="str">
        <f aca="false">IF(D855&gt;0,VLOOKUP($D855,codes!$A$2:$B$26,2),"")</f>
        <v/>
      </c>
    </row>
    <row r="856" customFormat="false" ht="15" hidden="false" customHeight="false" outlineLevel="0" collapsed="false">
      <c r="A856" s="11" t="str">
        <f aca="false">IF(D856&gt;0,VLOOKUP($D856,codes!$A$2:$B$26,2),"")</f>
        <v/>
      </c>
    </row>
    <row r="857" customFormat="false" ht="15" hidden="false" customHeight="false" outlineLevel="0" collapsed="false">
      <c r="A857" s="11" t="str">
        <f aca="false">IF(D857&gt;0,VLOOKUP($D857,codes!$A$2:$B$26,2),"")</f>
        <v/>
      </c>
    </row>
    <row r="858" customFormat="false" ht="15" hidden="false" customHeight="false" outlineLevel="0" collapsed="false">
      <c r="A858" s="11" t="str">
        <f aca="false">IF(D858&gt;0,VLOOKUP($D858,codes!$A$2:$B$26,2),"")</f>
        <v/>
      </c>
    </row>
    <row r="859" customFormat="false" ht="15" hidden="false" customHeight="false" outlineLevel="0" collapsed="false">
      <c r="A859" s="11" t="str">
        <f aca="false">IF(D859&gt;0,VLOOKUP($D859,codes!$A$2:$B$26,2),"")</f>
        <v/>
      </c>
    </row>
    <row r="860" customFormat="false" ht="15" hidden="false" customHeight="false" outlineLevel="0" collapsed="false">
      <c r="A860" s="11" t="str">
        <f aca="false">IF(D860&gt;0,VLOOKUP($D860,codes!$A$2:$B$26,2),"")</f>
        <v/>
      </c>
    </row>
    <row r="861" customFormat="false" ht="15" hidden="false" customHeight="false" outlineLevel="0" collapsed="false">
      <c r="A861" s="11" t="str">
        <f aca="false">IF(D861&gt;0,VLOOKUP($D861,codes!$A$2:$B$26,2),"")</f>
        <v/>
      </c>
    </row>
    <row r="862" customFormat="false" ht="15" hidden="false" customHeight="false" outlineLevel="0" collapsed="false">
      <c r="A862" s="11" t="str">
        <f aca="false">IF(D862&gt;0,VLOOKUP($D862,codes!$A$2:$B$26,2),"")</f>
        <v/>
      </c>
    </row>
    <row r="863" customFormat="false" ht="15" hidden="false" customHeight="false" outlineLevel="0" collapsed="false">
      <c r="A863" s="11" t="str">
        <f aca="false">IF(D863&gt;0,VLOOKUP($D863,codes!$A$2:$B$26,2),"")</f>
        <v/>
      </c>
    </row>
    <row r="864" customFormat="false" ht="15" hidden="false" customHeight="false" outlineLevel="0" collapsed="false">
      <c r="A864" s="11" t="str">
        <f aca="false">IF(D864&gt;0,VLOOKUP($D864,codes!$A$2:$B$26,2),"")</f>
        <v/>
      </c>
    </row>
    <row r="865" customFormat="false" ht="15" hidden="false" customHeight="false" outlineLevel="0" collapsed="false">
      <c r="A865" s="11" t="str">
        <f aca="false">IF(D865&gt;0,VLOOKUP($D865,codes!$A$2:$B$26,2),"")</f>
        <v/>
      </c>
    </row>
    <row r="866" customFormat="false" ht="15" hidden="false" customHeight="false" outlineLevel="0" collapsed="false">
      <c r="A866" s="11" t="str">
        <f aca="false">IF(D866&gt;0,VLOOKUP($D866,codes!$A$2:$B$26,2),"")</f>
        <v/>
      </c>
    </row>
    <row r="867" customFormat="false" ht="15" hidden="false" customHeight="false" outlineLevel="0" collapsed="false">
      <c r="A867" s="11" t="str">
        <f aca="false">IF(D867&gt;0,VLOOKUP($D867,codes!$A$2:$B$26,2),"")</f>
        <v/>
      </c>
    </row>
    <row r="868" customFormat="false" ht="15" hidden="false" customHeight="false" outlineLevel="0" collapsed="false">
      <c r="A868" s="11" t="str">
        <f aca="false">IF(D868&gt;0,VLOOKUP($D868,codes!$A$2:$B$26,2),"")</f>
        <v/>
      </c>
    </row>
    <row r="869" customFormat="false" ht="15" hidden="false" customHeight="false" outlineLevel="0" collapsed="false">
      <c r="A869" s="11" t="str">
        <f aca="false">IF(D869&gt;0,VLOOKUP($D869,codes!$A$2:$B$26,2),"")</f>
        <v/>
      </c>
    </row>
    <row r="870" customFormat="false" ht="15" hidden="false" customHeight="false" outlineLevel="0" collapsed="false">
      <c r="A870" s="11" t="str">
        <f aca="false">IF(D870&gt;0,VLOOKUP($D870,codes!$A$2:$B$26,2),"")</f>
        <v/>
      </c>
    </row>
    <row r="871" customFormat="false" ht="15" hidden="false" customHeight="false" outlineLevel="0" collapsed="false">
      <c r="A871" s="11" t="str">
        <f aca="false">IF(D871&gt;0,VLOOKUP($D871,codes!$A$2:$B$26,2),"")</f>
        <v/>
      </c>
    </row>
    <row r="872" customFormat="false" ht="15" hidden="false" customHeight="false" outlineLevel="0" collapsed="false">
      <c r="A872" s="11" t="str">
        <f aca="false">IF(D872&gt;0,VLOOKUP($D872,codes!$A$2:$B$26,2),"")</f>
        <v/>
      </c>
    </row>
    <row r="873" customFormat="false" ht="15" hidden="false" customHeight="false" outlineLevel="0" collapsed="false">
      <c r="A873" s="11" t="str">
        <f aca="false">IF(D873&gt;0,VLOOKUP($D873,codes!$A$2:$B$26,2),"")</f>
        <v/>
      </c>
    </row>
    <row r="874" customFormat="false" ht="15" hidden="false" customHeight="false" outlineLevel="0" collapsed="false">
      <c r="A874" s="11" t="str">
        <f aca="false">IF(D874&gt;0,VLOOKUP($D874,codes!$A$2:$B$26,2),"")</f>
        <v/>
      </c>
    </row>
    <row r="875" customFormat="false" ht="15" hidden="false" customHeight="false" outlineLevel="0" collapsed="false">
      <c r="A875" s="11" t="str">
        <f aca="false">IF(D875&gt;0,VLOOKUP($D875,codes!$A$2:$B$26,2),"")</f>
        <v/>
      </c>
    </row>
    <row r="876" customFormat="false" ht="15" hidden="false" customHeight="false" outlineLevel="0" collapsed="false">
      <c r="A876" s="11" t="str">
        <f aca="false">IF(D876&gt;0,VLOOKUP($D876,codes!$A$2:$B$26,2),"")</f>
        <v/>
      </c>
    </row>
    <row r="877" customFormat="false" ht="15" hidden="false" customHeight="false" outlineLevel="0" collapsed="false">
      <c r="A877" s="11" t="str">
        <f aca="false">IF(D877&gt;0,VLOOKUP($D877,codes!$A$2:$B$26,2),"")</f>
        <v/>
      </c>
    </row>
    <row r="878" customFormat="false" ht="15" hidden="false" customHeight="false" outlineLevel="0" collapsed="false">
      <c r="A878" s="11" t="str">
        <f aca="false">IF(D878&gt;0,VLOOKUP($D878,codes!$A$2:$B$26,2),"")</f>
        <v/>
      </c>
    </row>
    <row r="879" customFormat="false" ht="15" hidden="false" customHeight="false" outlineLevel="0" collapsed="false">
      <c r="A879" s="11" t="str">
        <f aca="false">IF(D879&gt;0,VLOOKUP($D879,codes!$A$2:$B$26,2),"")</f>
        <v/>
      </c>
    </row>
    <row r="880" customFormat="false" ht="15" hidden="false" customHeight="false" outlineLevel="0" collapsed="false">
      <c r="A880" s="11" t="str">
        <f aca="false">IF(D880&gt;0,VLOOKUP($D880,codes!$A$2:$B$26,2),"")</f>
        <v/>
      </c>
    </row>
    <row r="881" customFormat="false" ht="15" hidden="false" customHeight="false" outlineLevel="0" collapsed="false">
      <c r="A881" s="11" t="str">
        <f aca="false">IF(D881&gt;0,VLOOKUP($D881,codes!$A$2:$B$26,2),"")</f>
        <v/>
      </c>
    </row>
    <row r="882" customFormat="false" ht="15" hidden="false" customHeight="false" outlineLevel="0" collapsed="false">
      <c r="A882" s="11" t="str">
        <f aca="false">IF(D882&gt;0,VLOOKUP($D882,codes!$A$2:$B$26,2),"")</f>
        <v/>
      </c>
    </row>
    <row r="883" customFormat="false" ht="15" hidden="false" customHeight="false" outlineLevel="0" collapsed="false">
      <c r="A883" s="11" t="str">
        <f aca="false">IF(D883&gt;0,VLOOKUP($D883,codes!$A$2:$B$26,2),"")</f>
        <v/>
      </c>
    </row>
    <row r="884" customFormat="false" ht="15" hidden="false" customHeight="false" outlineLevel="0" collapsed="false">
      <c r="A884" s="11" t="str">
        <f aca="false">IF(D884&gt;0,VLOOKUP($D884,codes!$A$2:$B$26,2),"")</f>
        <v/>
      </c>
    </row>
    <row r="885" customFormat="false" ht="15" hidden="false" customHeight="false" outlineLevel="0" collapsed="false">
      <c r="A885" s="11" t="str">
        <f aca="false">IF(D885&gt;0,VLOOKUP($D885,codes!$A$2:$B$26,2),"")</f>
        <v/>
      </c>
    </row>
    <row r="886" customFormat="false" ht="15" hidden="false" customHeight="false" outlineLevel="0" collapsed="false">
      <c r="A886" s="11" t="str">
        <f aca="false">IF(D886&gt;0,VLOOKUP($D886,codes!$A$2:$B$26,2),"")</f>
        <v/>
      </c>
    </row>
    <row r="887" customFormat="false" ht="15" hidden="false" customHeight="false" outlineLevel="0" collapsed="false">
      <c r="A887" s="11" t="str">
        <f aca="false">IF(D887&gt;0,VLOOKUP($D887,codes!$A$2:$B$26,2),"")</f>
        <v/>
      </c>
    </row>
    <row r="888" customFormat="false" ht="15" hidden="false" customHeight="false" outlineLevel="0" collapsed="false">
      <c r="A888" s="11" t="str">
        <f aca="false">IF(D888&gt;0,VLOOKUP($D888,codes!$A$2:$B$26,2),"")</f>
        <v/>
      </c>
    </row>
    <row r="889" customFormat="false" ht="15" hidden="false" customHeight="false" outlineLevel="0" collapsed="false">
      <c r="A889" s="11" t="str">
        <f aca="false">IF(D889&gt;0,VLOOKUP($D889,codes!$A$2:$B$26,2),"")</f>
        <v/>
      </c>
    </row>
    <row r="890" customFormat="false" ht="15" hidden="false" customHeight="false" outlineLevel="0" collapsed="false">
      <c r="A890" s="11" t="str">
        <f aca="false">IF(D890&gt;0,VLOOKUP($D890,codes!$A$2:$B$26,2),"")</f>
        <v/>
      </c>
    </row>
    <row r="891" customFormat="false" ht="15" hidden="false" customHeight="false" outlineLevel="0" collapsed="false">
      <c r="A891" s="11" t="str">
        <f aca="false">IF(D891&gt;0,VLOOKUP($D891,codes!$A$2:$B$26,2),"")</f>
        <v/>
      </c>
    </row>
    <row r="892" customFormat="false" ht="15" hidden="false" customHeight="false" outlineLevel="0" collapsed="false">
      <c r="A892" s="11" t="str">
        <f aca="false">IF(D892&gt;0,VLOOKUP($D892,codes!$A$2:$B$26,2),"")</f>
        <v/>
      </c>
    </row>
    <row r="893" customFormat="false" ht="15" hidden="false" customHeight="false" outlineLevel="0" collapsed="false">
      <c r="A893" s="11" t="str">
        <f aca="false">IF(D893&gt;0,VLOOKUP($D893,codes!$A$2:$B$26,2),"")</f>
        <v/>
      </c>
    </row>
    <row r="894" customFormat="false" ht="15" hidden="false" customHeight="false" outlineLevel="0" collapsed="false">
      <c r="A894" s="11" t="str">
        <f aca="false">IF(D894&gt;0,VLOOKUP($D894,codes!$A$2:$B$26,2),"")</f>
        <v/>
      </c>
    </row>
    <row r="895" customFormat="false" ht="15" hidden="false" customHeight="false" outlineLevel="0" collapsed="false">
      <c r="A895" s="11" t="str">
        <f aca="false">IF(D895&gt;0,VLOOKUP($D895,codes!$A$2:$B$26,2),"")</f>
        <v/>
      </c>
    </row>
    <row r="896" customFormat="false" ht="15" hidden="false" customHeight="false" outlineLevel="0" collapsed="false">
      <c r="A896" s="11" t="str">
        <f aca="false">IF(D896&gt;0,VLOOKUP($D896,codes!$A$2:$B$26,2),"")</f>
        <v/>
      </c>
    </row>
    <row r="897" customFormat="false" ht="15" hidden="false" customHeight="false" outlineLevel="0" collapsed="false">
      <c r="A897" s="11" t="str">
        <f aca="false">IF(D897&gt;0,VLOOKUP($D897,codes!$A$2:$B$26,2),"")</f>
        <v/>
      </c>
    </row>
    <row r="898" customFormat="false" ht="15" hidden="false" customHeight="false" outlineLevel="0" collapsed="false">
      <c r="A898" s="11" t="str">
        <f aca="false">IF(D898&gt;0,VLOOKUP($D898,codes!$A$2:$B$26,2),"")</f>
        <v/>
      </c>
    </row>
    <row r="899" customFormat="false" ht="15" hidden="false" customHeight="false" outlineLevel="0" collapsed="false">
      <c r="A899" s="11" t="str">
        <f aca="false">IF(D899&gt;0,VLOOKUP($D899,codes!$A$2:$B$26,2),"")</f>
        <v/>
      </c>
    </row>
    <row r="900" customFormat="false" ht="15" hidden="false" customHeight="false" outlineLevel="0" collapsed="false">
      <c r="A900" s="11" t="str">
        <f aca="false">IF(D900&gt;0,VLOOKUP($D900,codes!$A$2:$B$26,2),"")</f>
        <v/>
      </c>
    </row>
    <row r="901" customFormat="false" ht="15" hidden="false" customHeight="false" outlineLevel="0" collapsed="false">
      <c r="A901" s="11" t="str">
        <f aca="false">IF(D901&gt;0,VLOOKUP($D901,codes!$A$2:$B$26,2),"")</f>
        <v/>
      </c>
    </row>
    <row r="902" customFormat="false" ht="15" hidden="false" customHeight="false" outlineLevel="0" collapsed="false">
      <c r="A902" s="11" t="str">
        <f aca="false">IF(D902&gt;0,VLOOKUP($D902,codes!$A$2:$B$26,2),"")</f>
        <v/>
      </c>
    </row>
    <row r="903" customFormat="false" ht="15" hidden="false" customHeight="false" outlineLevel="0" collapsed="false">
      <c r="A903" s="11" t="str">
        <f aca="false">IF(D903&gt;0,VLOOKUP($D903,codes!$A$2:$B$26,2),"")</f>
        <v/>
      </c>
    </row>
    <row r="904" customFormat="false" ht="15" hidden="false" customHeight="false" outlineLevel="0" collapsed="false">
      <c r="A904" s="11" t="str">
        <f aca="false">IF(D904&gt;0,VLOOKUP($D904,codes!$A$2:$B$26,2),"")</f>
        <v/>
      </c>
    </row>
    <row r="905" customFormat="false" ht="15" hidden="false" customHeight="false" outlineLevel="0" collapsed="false">
      <c r="A905" s="11" t="str">
        <f aca="false">IF(D905&gt;0,VLOOKUP($D905,codes!$A$2:$B$26,2),"")</f>
        <v/>
      </c>
    </row>
    <row r="906" customFormat="false" ht="15" hidden="false" customHeight="false" outlineLevel="0" collapsed="false">
      <c r="A906" s="11" t="str">
        <f aca="false">IF(D906&gt;0,VLOOKUP($D906,codes!$A$2:$B$26,2),"")</f>
        <v/>
      </c>
    </row>
    <row r="907" customFormat="false" ht="15" hidden="false" customHeight="false" outlineLevel="0" collapsed="false">
      <c r="A907" s="11" t="str">
        <f aca="false">IF(D907&gt;0,VLOOKUP($D907,codes!$A$2:$B$26,2),"")</f>
        <v/>
      </c>
    </row>
    <row r="908" customFormat="false" ht="15" hidden="false" customHeight="false" outlineLevel="0" collapsed="false">
      <c r="A908" s="11" t="str">
        <f aca="false">IF(D908&gt;0,VLOOKUP($D908,codes!$A$2:$B$26,2),"")</f>
        <v/>
      </c>
    </row>
    <row r="909" customFormat="false" ht="15" hidden="false" customHeight="false" outlineLevel="0" collapsed="false">
      <c r="A909" s="11" t="str">
        <f aca="false">IF(D909&gt;0,VLOOKUP($D909,codes!$A$2:$B$26,2),"")</f>
        <v/>
      </c>
    </row>
    <row r="910" customFormat="false" ht="15" hidden="false" customHeight="false" outlineLevel="0" collapsed="false">
      <c r="A910" s="11" t="str">
        <f aca="false">IF(D910&gt;0,VLOOKUP($D910,codes!$A$2:$B$26,2),"")</f>
        <v/>
      </c>
    </row>
    <row r="911" customFormat="false" ht="15" hidden="false" customHeight="false" outlineLevel="0" collapsed="false">
      <c r="A911" s="11" t="str">
        <f aca="false">IF(D911&gt;0,VLOOKUP($D911,codes!$A$2:$B$26,2),"")</f>
        <v/>
      </c>
    </row>
    <row r="912" customFormat="false" ht="15" hidden="false" customHeight="false" outlineLevel="0" collapsed="false">
      <c r="A912" s="11" t="str">
        <f aca="false">IF(D912&gt;0,VLOOKUP($D912,codes!$A$2:$B$26,2),"")</f>
        <v/>
      </c>
    </row>
    <row r="913" customFormat="false" ht="15" hidden="false" customHeight="false" outlineLevel="0" collapsed="false">
      <c r="A913" s="11" t="str">
        <f aca="false">IF(D913&gt;0,VLOOKUP($D913,codes!$A$2:$B$26,2),"")</f>
        <v/>
      </c>
    </row>
    <row r="914" customFormat="false" ht="15" hidden="false" customHeight="false" outlineLevel="0" collapsed="false">
      <c r="A914" s="11" t="str">
        <f aca="false">IF(D914&gt;0,VLOOKUP($D914,codes!$A$2:$B$26,2),"")</f>
        <v/>
      </c>
    </row>
    <row r="915" customFormat="false" ht="15" hidden="false" customHeight="false" outlineLevel="0" collapsed="false">
      <c r="A915" s="11" t="str">
        <f aca="false">IF(D915&gt;0,VLOOKUP($D915,codes!$A$2:$B$26,2),"")</f>
        <v/>
      </c>
    </row>
    <row r="916" customFormat="false" ht="15" hidden="false" customHeight="false" outlineLevel="0" collapsed="false">
      <c r="A916" s="11" t="str">
        <f aca="false">IF(D916&gt;0,VLOOKUP($D916,codes!$A$2:$B$26,2),"")</f>
        <v/>
      </c>
    </row>
    <row r="917" customFormat="false" ht="15" hidden="false" customHeight="false" outlineLevel="0" collapsed="false">
      <c r="A917" s="11" t="str">
        <f aca="false">IF(D917&gt;0,VLOOKUP($D917,codes!$A$2:$B$26,2),"")</f>
        <v/>
      </c>
    </row>
    <row r="918" customFormat="false" ht="15" hidden="false" customHeight="false" outlineLevel="0" collapsed="false">
      <c r="A918" s="11" t="str">
        <f aca="false">IF(D918&gt;0,VLOOKUP($D918,codes!$A$2:$B$26,2),"")</f>
        <v/>
      </c>
    </row>
    <row r="919" customFormat="false" ht="15" hidden="false" customHeight="false" outlineLevel="0" collapsed="false">
      <c r="A919" s="11" t="str">
        <f aca="false">IF(D919&gt;0,VLOOKUP($D919,codes!$A$2:$B$26,2),"")</f>
        <v/>
      </c>
    </row>
    <row r="920" customFormat="false" ht="15" hidden="false" customHeight="false" outlineLevel="0" collapsed="false">
      <c r="A920" s="11" t="str">
        <f aca="false">IF(D920&gt;0,VLOOKUP($D920,codes!$A$2:$B$26,2),"")</f>
        <v/>
      </c>
    </row>
    <row r="921" customFormat="false" ht="15" hidden="false" customHeight="false" outlineLevel="0" collapsed="false">
      <c r="A921" s="11" t="str">
        <f aca="false">IF(D921&gt;0,VLOOKUP($D921,codes!$A$2:$B$26,2),"")</f>
        <v/>
      </c>
    </row>
    <row r="922" customFormat="false" ht="15" hidden="false" customHeight="false" outlineLevel="0" collapsed="false">
      <c r="A922" s="11" t="str">
        <f aca="false">IF(D922&gt;0,VLOOKUP($D922,codes!$A$2:$B$26,2),"")</f>
        <v/>
      </c>
    </row>
    <row r="923" customFormat="false" ht="15" hidden="false" customHeight="false" outlineLevel="0" collapsed="false">
      <c r="A923" s="11" t="str">
        <f aca="false">IF(D923&gt;0,VLOOKUP($D923,codes!$A$2:$B$26,2),"")</f>
        <v/>
      </c>
    </row>
    <row r="924" customFormat="false" ht="15" hidden="false" customHeight="false" outlineLevel="0" collapsed="false">
      <c r="A924" s="11" t="str">
        <f aca="false">IF(D924&gt;0,VLOOKUP($D924,codes!$A$2:$B$26,2),"")</f>
        <v/>
      </c>
    </row>
    <row r="925" customFormat="false" ht="15" hidden="false" customHeight="false" outlineLevel="0" collapsed="false">
      <c r="A925" s="11" t="str">
        <f aca="false">IF(D925&gt;0,VLOOKUP($D925,codes!$A$2:$B$26,2),"")</f>
        <v/>
      </c>
    </row>
    <row r="926" customFormat="false" ht="15" hidden="false" customHeight="false" outlineLevel="0" collapsed="false">
      <c r="A926" s="11" t="str">
        <f aca="false">IF(D926&gt;0,VLOOKUP($D926,codes!$A$2:$B$26,2),"")</f>
        <v/>
      </c>
    </row>
    <row r="927" customFormat="false" ht="15" hidden="false" customHeight="false" outlineLevel="0" collapsed="false">
      <c r="A927" s="11" t="str">
        <f aca="false">IF(D927&gt;0,VLOOKUP($D927,codes!$A$2:$B$26,2),"")</f>
        <v/>
      </c>
    </row>
    <row r="928" customFormat="false" ht="15" hidden="false" customHeight="false" outlineLevel="0" collapsed="false">
      <c r="A928" s="11" t="str">
        <f aca="false">IF(D928&gt;0,VLOOKUP($D928,codes!$A$2:$B$26,2),"")</f>
        <v/>
      </c>
    </row>
    <row r="929" customFormat="false" ht="15" hidden="false" customHeight="false" outlineLevel="0" collapsed="false">
      <c r="A929" s="11" t="str">
        <f aca="false">IF(D929&gt;0,VLOOKUP($D929,codes!$A$2:$B$26,2),"")</f>
        <v/>
      </c>
    </row>
    <row r="930" customFormat="false" ht="15" hidden="false" customHeight="false" outlineLevel="0" collapsed="false">
      <c r="A930" s="11" t="str">
        <f aca="false">IF(D930&gt;0,VLOOKUP($D930,codes!$A$2:$B$26,2),"")</f>
        <v/>
      </c>
    </row>
    <row r="931" customFormat="false" ht="15" hidden="false" customHeight="false" outlineLevel="0" collapsed="false">
      <c r="A931" s="11" t="str">
        <f aca="false">IF(D931&gt;0,VLOOKUP($D931,codes!$A$2:$B$26,2),"")</f>
        <v/>
      </c>
    </row>
    <row r="932" customFormat="false" ht="15" hidden="false" customHeight="false" outlineLevel="0" collapsed="false">
      <c r="A932" s="11" t="str">
        <f aca="false">IF(D932&gt;0,VLOOKUP($D932,codes!$A$2:$B$26,2),"")</f>
        <v/>
      </c>
    </row>
    <row r="933" customFormat="false" ht="15" hidden="false" customHeight="false" outlineLevel="0" collapsed="false">
      <c r="A933" s="11" t="str">
        <f aca="false">IF(D933&gt;0,VLOOKUP($D933,codes!$A$2:$B$26,2),"")</f>
        <v/>
      </c>
    </row>
    <row r="934" customFormat="false" ht="15" hidden="false" customHeight="false" outlineLevel="0" collapsed="false">
      <c r="A934" s="11" t="str">
        <f aca="false">IF(D934&gt;0,VLOOKUP($D934,codes!$A$2:$B$26,2),"")</f>
        <v/>
      </c>
    </row>
    <row r="935" customFormat="false" ht="15" hidden="false" customHeight="false" outlineLevel="0" collapsed="false">
      <c r="A935" s="11" t="str">
        <f aca="false">IF(D935&gt;0,VLOOKUP($D935,codes!$A$2:$B$26,2),"")</f>
        <v/>
      </c>
    </row>
    <row r="936" customFormat="false" ht="15" hidden="false" customHeight="false" outlineLevel="0" collapsed="false">
      <c r="A936" s="11" t="str">
        <f aca="false">IF(D936&gt;0,VLOOKUP($D936,codes!$A$2:$B$26,2),"")</f>
        <v/>
      </c>
    </row>
    <row r="937" customFormat="false" ht="15" hidden="false" customHeight="false" outlineLevel="0" collapsed="false">
      <c r="A937" s="11" t="str">
        <f aca="false">IF(D937&gt;0,VLOOKUP($D937,codes!$A$2:$B$26,2),"")</f>
        <v/>
      </c>
    </row>
    <row r="938" customFormat="false" ht="15" hidden="false" customHeight="false" outlineLevel="0" collapsed="false">
      <c r="A938" s="11" t="str">
        <f aca="false">IF(D938&gt;0,VLOOKUP($D938,codes!$A$2:$B$26,2),"")</f>
        <v/>
      </c>
    </row>
    <row r="939" customFormat="false" ht="15" hidden="false" customHeight="false" outlineLevel="0" collapsed="false">
      <c r="A939" s="11" t="str">
        <f aca="false">IF(D939&gt;0,VLOOKUP($D939,codes!$A$2:$B$26,2),"")</f>
        <v/>
      </c>
    </row>
    <row r="940" customFormat="false" ht="15" hidden="false" customHeight="false" outlineLevel="0" collapsed="false">
      <c r="A940" s="11" t="str">
        <f aca="false">IF(D940&gt;0,VLOOKUP($D940,codes!$A$2:$B$26,2),"")</f>
        <v/>
      </c>
    </row>
    <row r="941" customFormat="false" ht="15" hidden="false" customHeight="false" outlineLevel="0" collapsed="false">
      <c r="A941" s="11" t="str">
        <f aca="false">IF(D941&gt;0,VLOOKUP($D941,codes!$A$2:$B$26,2),"")</f>
        <v/>
      </c>
    </row>
    <row r="942" customFormat="false" ht="15" hidden="false" customHeight="false" outlineLevel="0" collapsed="false">
      <c r="A942" s="11" t="str">
        <f aca="false">IF(D942&gt;0,VLOOKUP($D942,codes!$A$2:$B$26,2),"")</f>
        <v/>
      </c>
    </row>
    <row r="943" customFormat="false" ht="15" hidden="false" customHeight="false" outlineLevel="0" collapsed="false">
      <c r="A943" s="11" t="str">
        <f aca="false">IF(D943&gt;0,VLOOKUP($D943,codes!$A$2:$B$26,2),"")</f>
        <v/>
      </c>
    </row>
    <row r="944" customFormat="false" ht="15" hidden="false" customHeight="false" outlineLevel="0" collapsed="false">
      <c r="A944" s="11" t="str">
        <f aca="false">IF(D944&gt;0,VLOOKUP($D944,codes!$A$2:$B$26,2),"")</f>
        <v/>
      </c>
    </row>
    <row r="945" customFormat="false" ht="15" hidden="false" customHeight="false" outlineLevel="0" collapsed="false">
      <c r="A945" s="11" t="str">
        <f aca="false">IF(D945&gt;0,VLOOKUP($D945,codes!$A$2:$B$26,2),"")</f>
        <v/>
      </c>
    </row>
    <row r="946" customFormat="false" ht="15" hidden="false" customHeight="false" outlineLevel="0" collapsed="false">
      <c r="A946" s="11" t="str">
        <f aca="false">IF(D946&gt;0,VLOOKUP($D946,codes!$A$2:$B$26,2),"")</f>
        <v/>
      </c>
    </row>
    <row r="947" customFormat="false" ht="15" hidden="false" customHeight="false" outlineLevel="0" collapsed="false">
      <c r="A947" s="11" t="str">
        <f aca="false">IF(D947&gt;0,VLOOKUP($D947,codes!$A$2:$B$26,2),"")</f>
        <v/>
      </c>
    </row>
    <row r="948" customFormat="false" ht="15" hidden="false" customHeight="false" outlineLevel="0" collapsed="false">
      <c r="A948" s="11" t="str">
        <f aca="false">IF(D948&gt;0,VLOOKUP($D948,codes!$A$2:$B$26,2),"")</f>
        <v/>
      </c>
    </row>
    <row r="949" customFormat="false" ht="15" hidden="false" customHeight="false" outlineLevel="0" collapsed="false">
      <c r="A949" s="11" t="str">
        <f aca="false">IF(D949&gt;0,VLOOKUP($D949,codes!$A$2:$B$26,2),"")</f>
        <v/>
      </c>
    </row>
    <row r="950" customFormat="false" ht="15" hidden="false" customHeight="false" outlineLevel="0" collapsed="false">
      <c r="A950" s="11" t="str">
        <f aca="false">IF(D950&gt;0,VLOOKUP($D950,codes!$A$2:$B$26,2),"")</f>
        <v/>
      </c>
    </row>
    <row r="951" customFormat="false" ht="15" hidden="false" customHeight="false" outlineLevel="0" collapsed="false">
      <c r="A951" s="11" t="str">
        <f aca="false">IF(D951&gt;0,VLOOKUP($D951,codes!$A$2:$B$26,2),"")</f>
        <v/>
      </c>
    </row>
    <row r="952" customFormat="false" ht="15" hidden="false" customHeight="false" outlineLevel="0" collapsed="false">
      <c r="A952" s="11" t="str">
        <f aca="false">IF(D952&gt;0,VLOOKUP($D952,codes!$A$2:$B$26,2),"")</f>
        <v/>
      </c>
    </row>
    <row r="953" customFormat="false" ht="15" hidden="false" customHeight="false" outlineLevel="0" collapsed="false">
      <c r="A953" s="11" t="str">
        <f aca="false">IF(D953&gt;0,VLOOKUP($D953,codes!$A$2:$B$26,2),"")</f>
        <v/>
      </c>
    </row>
    <row r="954" customFormat="false" ht="15" hidden="false" customHeight="false" outlineLevel="0" collapsed="false">
      <c r="A954" s="11" t="str">
        <f aca="false">IF(D954&gt;0,VLOOKUP($D954,codes!$A$2:$B$26,2),"")</f>
        <v/>
      </c>
    </row>
    <row r="955" customFormat="false" ht="15" hidden="false" customHeight="false" outlineLevel="0" collapsed="false">
      <c r="A955" s="11" t="str">
        <f aca="false">IF(D955&gt;0,VLOOKUP($D955,codes!$A$2:$B$26,2),"")</f>
        <v/>
      </c>
    </row>
    <row r="956" customFormat="false" ht="15" hidden="false" customHeight="false" outlineLevel="0" collapsed="false">
      <c r="A956" s="11" t="str">
        <f aca="false">IF(D956&gt;0,VLOOKUP($D956,codes!$A$2:$B$26,2),"")</f>
        <v/>
      </c>
    </row>
    <row r="957" customFormat="false" ht="15" hidden="false" customHeight="false" outlineLevel="0" collapsed="false">
      <c r="A957" s="11" t="str">
        <f aca="false">IF(D957&gt;0,VLOOKUP($D957,codes!$A$2:$B$26,2),"")</f>
        <v/>
      </c>
    </row>
    <row r="958" customFormat="false" ht="15" hidden="false" customHeight="false" outlineLevel="0" collapsed="false">
      <c r="A958" s="11" t="str">
        <f aca="false">IF(D958&gt;0,VLOOKUP($D958,codes!$A$2:$B$26,2),"")</f>
        <v/>
      </c>
    </row>
    <row r="959" customFormat="false" ht="15" hidden="false" customHeight="false" outlineLevel="0" collapsed="false">
      <c r="A959" s="11" t="str">
        <f aca="false">IF(D959&gt;0,VLOOKUP($D959,codes!$A$2:$B$26,2),"")</f>
        <v/>
      </c>
    </row>
    <row r="960" customFormat="false" ht="15" hidden="false" customHeight="false" outlineLevel="0" collapsed="false">
      <c r="A960" s="11" t="str">
        <f aca="false">IF(D960&gt;0,VLOOKUP($D960,codes!$A$2:$B$26,2),"")</f>
        <v/>
      </c>
    </row>
    <row r="961" customFormat="false" ht="15" hidden="false" customHeight="false" outlineLevel="0" collapsed="false">
      <c r="A961" s="11" t="str">
        <f aca="false">IF(D961&gt;0,VLOOKUP($D961,codes!$A$2:$B$26,2),"")</f>
        <v/>
      </c>
    </row>
    <row r="962" customFormat="false" ht="15" hidden="false" customHeight="false" outlineLevel="0" collapsed="false">
      <c r="A962" s="11" t="str">
        <f aca="false">IF(D962&gt;0,VLOOKUP($D962,codes!$A$2:$B$26,2),"")</f>
        <v/>
      </c>
    </row>
    <row r="963" customFormat="false" ht="15" hidden="false" customHeight="false" outlineLevel="0" collapsed="false">
      <c r="A963" s="11" t="str">
        <f aca="false">IF(D963&gt;0,VLOOKUP($D963,codes!$A$2:$B$26,2),"")</f>
        <v/>
      </c>
    </row>
    <row r="964" customFormat="false" ht="15" hidden="false" customHeight="false" outlineLevel="0" collapsed="false">
      <c r="A964" s="11" t="str">
        <f aca="false">IF(D964&gt;0,VLOOKUP($D964,codes!$A$2:$B$26,2),"")</f>
        <v/>
      </c>
    </row>
    <row r="965" customFormat="false" ht="15" hidden="false" customHeight="false" outlineLevel="0" collapsed="false">
      <c r="A965" s="11" t="str">
        <f aca="false">IF(D965&gt;0,VLOOKUP($D965,codes!$A$2:$B$26,2),"")</f>
        <v/>
      </c>
    </row>
    <row r="966" customFormat="false" ht="15" hidden="false" customHeight="false" outlineLevel="0" collapsed="false">
      <c r="A966" s="11" t="str">
        <f aca="false">IF(D966&gt;0,VLOOKUP($D966,codes!$A$2:$B$26,2),"")</f>
        <v/>
      </c>
    </row>
    <row r="967" customFormat="false" ht="15" hidden="false" customHeight="false" outlineLevel="0" collapsed="false">
      <c r="A967" s="11" t="str">
        <f aca="false">IF(D967&gt;0,VLOOKUP($D967,codes!$A$2:$B$26,2),"")</f>
        <v/>
      </c>
    </row>
    <row r="968" customFormat="false" ht="15" hidden="false" customHeight="false" outlineLevel="0" collapsed="false">
      <c r="A968" s="11" t="str">
        <f aca="false">IF(D968&gt;0,VLOOKUP($D968,codes!$A$2:$B$26,2),"")</f>
        <v/>
      </c>
    </row>
    <row r="969" customFormat="false" ht="15" hidden="false" customHeight="false" outlineLevel="0" collapsed="false">
      <c r="A969" s="11" t="str">
        <f aca="false">IF(D969&gt;0,VLOOKUP($D969,codes!$A$2:$B$26,2),"")</f>
        <v/>
      </c>
    </row>
    <row r="970" customFormat="false" ht="15" hidden="false" customHeight="false" outlineLevel="0" collapsed="false">
      <c r="A970" s="11" t="str">
        <f aca="false">IF(D970&gt;0,VLOOKUP($D970,codes!$A$2:$B$26,2),"")</f>
        <v/>
      </c>
    </row>
    <row r="971" customFormat="false" ht="15" hidden="false" customHeight="false" outlineLevel="0" collapsed="false">
      <c r="A971" s="11" t="str">
        <f aca="false">IF(D971&gt;0,VLOOKUP($D971,codes!$A$2:$B$26,2),"")</f>
        <v/>
      </c>
    </row>
    <row r="972" customFormat="false" ht="15" hidden="false" customHeight="false" outlineLevel="0" collapsed="false">
      <c r="A972" s="11" t="str">
        <f aca="false">IF(D972&gt;0,VLOOKUP($D972,codes!$A$2:$B$26,2),"")</f>
        <v/>
      </c>
    </row>
    <row r="973" customFormat="false" ht="15" hidden="false" customHeight="false" outlineLevel="0" collapsed="false">
      <c r="A973" s="11" t="str">
        <f aca="false">IF(D973&gt;0,VLOOKUP($D973,codes!$A$2:$B$26,2),"")</f>
        <v/>
      </c>
    </row>
    <row r="974" customFormat="false" ht="15" hidden="false" customHeight="false" outlineLevel="0" collapsed="false">
      <c r="A974" s="11" t="str">
        <f aca="false">IF(D974&gt;0,VLOOKUP($D974,codes!$A$2:$B$26,2),"")</f>
        <v/>
      </c>
    </row>
    <row r="975" customFormat="false" ht="15" hidden="false" customHeight="false" outlineLevel="0" collapsed="false">
      <c r="A975" s="11" t="str">
        <f aca="false">IF(D975&gt;0,VLOOKUP($D975,codes!$A$2:$B$26,2),"")</f>
        <v/>
      </c>
    </row>
    <row r="976" customFormat="false" ht="15" hidden="false" customHeight="false" outlineLevel="0" collapsed="false">
      <c r="A976" s="11" t="str">
        <f aca="false">IF(D976&gt;0,VLOOKUP($D976,codes!$A$2:$B$26,2),"")</f>
        <v/>
      </c>
    </row>
    <row r="977" customFormat="false" ht="15" hidden="false" customHeight="false" outlineLevel="0" collapsed="false">
      <c r="A977" s="11" t="str">
        <f aca="false">IF(D977&gt;0,VLOOKUP($D977,codes!$A$2:$B$26,2),"")</f>
        <v/>
      </c>
    </row>
    <row r="978" customFormat="false" ht="15" hidden="false" customHeight="false" outlineLevel="0" collapsed="false">
      <c r="A978" s="11" t="str">
        <f aca="false">IF(D978&gt;0,VLOOKUP($D978,codes!$A$2:$B$26,2),"")</f>
        <v/>
      </c>
    </row>
    <row r="979" customFormat="false" ht="15" hidden="false" customHeight="false" outlineLevel="0" collapsed="false">
      <c r="A979" s="11" t="str">
        <f aca="false">IF(D979&gt;0,VLOOKUP($D979,codes!$A$2:$B$26,2),"")</f>
        <v/>
      </c>
    </row>
    <row r="980" customFormat="false" ht="15" hidden="false" customHeight="false" outlineLevel="0" collapsed="false">
      <c r="A980" s="11" t="str">
        <f aca="false">IF(D980&gt;0,VLOOKUP($D980,codes!$A$2:$B$26,2),"")</f>
        <v/>
      </c>
    </row>
    <row r="981" customFormat="false" ht="15" hidden="false" customHeight="false" outlineLevel="0" collapsed="false">
      <c r="A981" s="11" t="str">
        <f aca="false">IF(D981&gt;0,VLOOKUP($D981,codes!$A$2:$B$26,2),"")</f>
        <v/>
      </c>
    </row>
    <row r="982" customFormat="false" ht="15" hidden="false" customHeight="false" outlineLevel="0" collapsed="false">
      <c r="A982" s="11" t="str">
        <f aca="false">IF(D982&gt;0,VLOOKUP($D982,codes!$A$2:$B$26,2),"")</f>
        <v/>
      </c>
    </row>
    <row r="983" customFormat="false" ht="15" hidden="false" customHeight="false" outlineLevel="0" collapsed="false">
      <c r="A983" s="11" t="str">
        <f aca="false">IF(D983&gt;0,VLOOKUP($D983,codes!$A$2:$B$26,2),"")</f>
        <v/>
      </c>
    </row>
    <row r="984" customFormat="false" ht="15" hidden="false" customHeight="false" outlineLevel="0" collapsed="false">
      <c r="A984" s="11" t="str">
        <f aca="false">IF(D984&gt;0,VLOOKUP($D984,codes!$A$2:$B$26,2),"")</f>
        <v/>
      </c>
    </row>
    <row r="985" customFormat="false" ht="15" hidden="false" customHeight="false" outlineLevel="0" collapsed="false">
      <c r="A985" s="11" t="str">
        <f aca="false">IF(D985&gt;0,VLOOKUP($D985,codes!$A$2:$B$26,2),"")</f>
        <v/>
      </c>
    </row>
    <row r="986" customFormat="false" ht="15" hidden="false" customHeight="false" outlineLevel="0" collapsed="false">
      <c r="A986" s="11" t="str">
        <f aca="false">IF(D986&gt;0,VLOOKUP($D986,codes!$A$2:$B$26,2),"")</f>
        <v/>
      </c>
    </row>
    <row r="987" customFormat="false" ht="15" hidden="false" customHeight="false" outlineLevel="0" collapsed="false">
      <c r="A987" s="11" t="str">
        <f aca="false">IF(D987&gt;0,VLOOKUP($D987,codes!$A$2:$B$26,2),"")</f>
        <v/>
      </c>
    </row>
    <row r="988" customFormat="false" ht="15" hidden="false" customHeight="false" outlineLevel="0" collapsed="false">
      <c r="A988" s="11" t="str">
        <f aca="false">IF(D988&gt;0,VLOOKUP($D988,codes!$A$2:$B$26,2),"")</f>
        <v/>
      </c>
    </row>
    <row r="989" customFormat="false" ht="15" hidden="false" customHeight="false" outlineLevel="0" collapsed="false">
      <c r="A989" s="11" t="str">
        <f aca="false">IF(D989&gt;0,VLOOKUP($D989,codes!$A$2:$B$26,2),"")</f>
        <v/>
      </c>
    </row>
    <row r="990" customFormat="false" ht="15" hidden="false" customHeight="false" outlineLevel="0" collapsed="false">
      <c r="A990" s="11" t="str">
        <f aca="false">IF(D990&gt;0,VLOOKUP($D990,codes!$A$2:$B$26,2),"")</f>
        <v/>
      </c>
    </row>
    <row r="991" customFormat="false" ht="15" hidden="false" customHeight="false" outlineLevel="0" collapsed="false">
      <c r="A991" s="11" t="str">
        <f aca="false">IF(D991&gt;0,VLOOKUP($D991,codes!$A$2:$B$26,2),"")</f>
        <v/>
      </c>
    </row>
    <row r="992" customFormat="false" ht="15" hidden="false" customHeight="false" outlineLevel="0" collapsed="false">
      <c r="A992" s="11" t="str">
        <f aca="false">IF(D992&gt;0,VLOOKUP($D992,codes!$A$2:$B$26,2),"")</f>
        <v/>
      </c>
    </row>
    <row r="993" customFormat="false" ht="15" hidden="false" customHeight="false" outlineLevel="0" collapsed="false">
      <c r="A993" s="11" t="str">
        <f aca="false">IF(D993&gt;0,VLOOKUP($D993,codes!$A$2:$B$26,2),"")</f>
        <v/>
      </c>
    </row>
    <row r="994" customFormat="false" ht="15" hidden="false" customHeight="false" outlineLevel="0" collapsed="false">
      <c r="A994" s="11" t="str">
        <f aca="false">IF(D994&gt;0,VLOOKUP($D994,codes!$A$2:$B$26,2),"")</f>
        <v/>
      </c>
    </row>
    <row r="995" customFormat="false" ht="15" hidden="false" customHeight="false" outlineLevel="0" collapsed="false">
      <c r="A995" s="11" t="str">
        <f aca="false">IF(D995&gt;0,VLOOKUP($D995,codes!$A$2:$B$26,2),"")</f>
        <v/>
      </c>
    </row>
    <row r="996" customFormat="false" ht="15" hidden="false" customHeight="false" outlineLevel="0" collapsed="false">
      <c r="A996" s="11" t="str">
        <f aca="false">IF(D996&gt;0,VLOOKUP($D996,codes!$A$2:$B$26,2),"")</f>
        <v/>
      </c>
    </row>
    <row r="997" customFormat="false" ht="15" hidden="false" customHeight="false" outlineLevel="0" collapsed="false">
      <c r="A997" s="11" t="str">
        <f aca="false">IF(D997&gt;0,VLOOKUP($D997,codes!$A$2:$B$26,2),"")</f>
        <v/>
      </c>
    </row>
    <row r="998" customFormat="false" ht="15" hidden="false" customHeight="false" outlineLevel="0" collapsed="false">
      <c r="A998" s="11" t="str">
        <f aca="false">IF(D998&gt;0,VLOOKUP($D998,codes!$A$2:$B$26,2),"")</f>
        <v/>
      </c>
    </row>
    <row r="999" customFormat="false" ht="15" hidden="false" customHeight="false" outlineLevel="0" collapsed="false">
      <c r="A999" s="11" t="str">
        <f aca="false">IF(D999&gt;0,VLOOKUP($D999,codes!$A$2:$B$26,2),"")</f>
        <v/>
      </c>
    </row>
    <row r="1000" customFormat="false" ht="15" hidden="false" customHeight="false" outlineLevel="0" collapsed="false">
      <c r="A1000" s="11" t="str">
        <f aca="false">IF(D1000&gt;0,VLOOKUP($D1000,codes!$A$2:$B$26,2),"")</f>
        <v/>
      </c>
    </row>
    <row r="1001" customFormat="false" ht="15" hidden="false" customHeight="false" outlineLevel="0" collapsed="false">
      <c r="A1001" s="11" t="str">
        <f aca="false">IF(D1001&gt;0,VLOOKUP($D1001,codes!$A$2:$B$26,2),"")</f>
        <v/>
      </c>
    </row>
    <row r="1002" customFormat="false" ht="15" hidden="false" customHeight="false" outlineLevel="0" collapsed="false">
      <c r="A1002" s="11" t="str">
        <f aca="false">IF(D1002&gt;0,VLOOKUP($D1002,codes!$A$2:$B$26,2),"")</f>
        <v/>
      </c>
    </row>
    <row r="1003" customFormat="false" ht="15" hidden="false" customHeight="false" outlineLevel="0" collapsed="false">
      <c r="A1003" s="11" t="str">
        <f aca="false">IF(D1003&gt;0,VLOOKUP($D1003,codes!$A$2:$B$26,2),"")</f>
        <v/>
      </c>
    </row>
    <row r="1004" customFormat="false" ht="15" hidden="false" customHeight="false" outlineLevel="0" collapsed="false">
      <c r="A1004" s="11" t="str">
        <f aca="false">IF(D1004&gt;0,VLOOKUP($D1004,codes!$A$2:$B$26,2),"")</f>
        <v/>
      </c>
    </row>
    <row r="1005" customFormat="false" ht="15" hidden="false" customHeight="false" outlineLevel="0" collapsed="false">
      <c r="A1005" s="11" t="str">
        <f aca="false">IF(D1005&gt;0,VLOOKUP($D1005,codes!$A$2:$B$26,2),"")</f>
        <v/>
      </c>
    </row>
    <row r="1006" customFormat="false" ht="15" hidden="false" customHeight="false" outlineLevel="0" collapsed="false">
      <c r="A1006" s="11" t="str">
        <f aca="false">IF(D1006&gt;0,VLOOKUP($D1006,codes!$A$2:$B$26,2),"")</f>
        <v/>
      </c>
    </row>
    <row r="1007" customFormat="false" ht="15" hidden="false" customHeight="false" outlineLevel="0" collapsed="false">
      <c r="A1007" s="11" t="str">
        <f aca="false">IF(D1007&gt;0,VLOOKUP($D1007,codes!$A$2:$B$26,2),"")</f>
        <v/>
      </c>
    </row>
    <row r="1008" customFormat="false" ht="15" hidden="false" customHeight="false" outlineLevel="0" collapsed="false">
      <c r="A1008" s="11" t="str">
        <f aca="false">IF(D1008&gt;0,VLOOKUP($D1008,codes!$A$2:$B$26,2),"")</f>
        <v/>
      </c>
    </row>
    <row r="1009" customFormat="false" ht="15" hidden="false" customHeight="false" outlineLevel="0" collapsed="false">
      <c r="A1009" s="11" t="str">
        <f aca="false">IF(D1009&gt;0,VLOOKUP($D1009,codes!$A$2:$B$26,2),"")</f>
        <v/>
      </c>
    </row>
    <row r="1010" customFormat="false" ht="15" hidden="false" customHeight="false" outlineLevel="0" collapsed="false">
      <c r="A1010" s="11" t="str">
        <f aca="false">IF(D1010&gt;0,VLOOKUP($D1010,codes!$A$2:$B$26,2),"")</f>
        <v/>
      </c>
    </row>
    <row r="1011" customFormat="false" ht="15" hidden="false" customHeight="false" outlineLevel="0" collapsed="false">
      <c r="A1011" s="11" t="str">
        <f aca="false">IF(D1011&gt;0,VLOOKUP($D1011,codes!$A$2:$B$26,2),"")</f>
        <v/>
      </c>
    </row>
    <row r="1012" customFormat="false" ht="15" hidden="false" customHeight="false" outlineLevel="0" collapsed="false">
      <c r="A1012" s="11" t="str">
        <f aca="false">IF(D1012&gt;0,VLOOKUP($D1012,codes!$A$2:$B$26,2),"")</f>
        <v/>
      </c>
    </row>
    <row r="1013" customFormat="false" ht="15" hidden="false" customHeight="false" outlineLevel="0" collapsed="false">
      <c r="A1013" s="11" t="str">
        <f aca="false">IF(D1013&gt;0,VLOOKUP($D1013,codes!$A$2:$B$26,2),"")</f>
        <v/>
      </c>
    </row>
    <row r="1014" customFormat="false" ht="15" hidden="false" customHeight="false" outlineLevel="0" collapsed="false">
      <c r="A1014" s="11" t="str">
        <f aca="false">IF(D1014&gt;0,VLOOKUP($D1014,codes!$A$2:$B$26,2),"")</f>
        <v/>
      </c>
    </row>
    <row r="1015" customFormat="false" ht="15" hidden="false" customHeight="false" outlineLevel="0" collapsed="false">
      <c r="A1015" s="11" t="str">
        <f aca="false">IF(D1015&gt;0,VLOOKUP($D1015,codes!$A$2:$B$26,2),"")</f>
        <v/>
      </c>
    </row>
    <row r="1016" customFormat="false" ht="15" hidden="false" customHeight="false" outlineLevel="0" collapsed="false">
      <c r="A1016" s="11" t="str">
        <f aca="false">IF(D1016&gt;0,VLOOKUP($D1016,codes!$A$2:$B$26,2),"")</f>
        <v/>
      </c>
    </row>
    <row r="1017" customFormat="false" ht="15" hidden="false" customHeight="false" outlineLevel="0" collapsed="false">
      <c r="A1017" s="11" t="str">
        <f aca="false">IF(D1017&gt;0,VLOOKUP($D1017,codes!$A$2:$B$26,2),"")</f>
        <v/>
      </c>
    </row>
    <row r="1018" customFormat="false" ht="15" hidden="false" customHeight="false" outlineLevel="0" collapsed="false">
      <c r="A1018" s="11" t="str">
        <f aca="false">IF(D1018&gt;0,VLOOKUP($D1018,codes!$A$2:$B$26,2),"")</f>
        <v/>
      </c>
    </row>
    <row r="1019" customFormat="false" ht="15" hidden="false" customHeight="false" outlineLevel="0" collapsed="false">
      <c r="A1019" s="11" t="str">
        <f aca="false">IF(D1019&gt;0,VLOOKUP($D1019,codes!$A$2:$B$26,2),"")</f>
        <v/>
      </c>
    </row>
    <row r="1020" customFormat="false" ht="15" hidden="false" customHeight="false" outlineLevel="0" collapsed="false">
      <c r="A1020" s="11" t="str">
        <f aca="false">IF(D1020&gt;0,VLOOKUP($D1020,codes!$A$2:$B$26,2),"")</f>
        <v/>
      </c>
    </row>
    <row r="1021" customFormat="false" ht="15" hidden="false" customHeight="false" outlineLevel="0" collapsed="false">
      <c r="A1021" s="11" t="str">
        <f aca="false">IF(D1021&gt;0,VLOOKUP($D1021,codes!$A$2:$B$26,2),"")</f>
        <v/>
      </c>
    </row>
    <row r="1022" customFormat="false" ht="15" hidden="false" customHeight="false" outlineLevel="0" collapsed="false">
      <c r="A1022" s="11" t="str">
        <f aca="false">IF(D1022&gt;0,VLOOKUP($D1022,codes!$A$2:$B$26,2),"")</f>
        <v/>
      </c>
    </row>
    <row r="1023" customFormat="false" ht="15" hidden="false" customHeight="false" outlineLevel="0" collapsed="false">
      <c r="A1023" s="11" t="str">
        <f aca="false">IF(D1023&gt;0,VLOOKUP($D1023,codes!$A$2:$B$26,2),"")</f>
        <v/>
      </c>
    </row>
    <row r="1024" customFormat="false" ht="15" hidden="false" customHeight="false" outlineLevel="0" collapsed="false">
      <c r="A1024" s="11" t="str">
        <f aca="false">IF(D1024&gt;0,VLOOKUP($D1024,codes!$A$2:$B$26,2),"")</f>
        <v/>
      </c>
    </row>
    <row r="1025" customFormat="false" ht="15" hidden="false" customHeight="false" outlineLevel="0" collapsed="false">
      <c r="A1025" s="11" t="str">
        <f aca="false">IF(D1025&gt;0,VLOOKUP($D1025,codes!$A$2:$B$26,2),"")</f>
        <v/>
      </c>
    </row>
    <row r="1026" customFormat="false" ht="15" hidden="false" customHeight="false" outlineLevel="0" collapsed="false">
      <c r="A1026" s="11" t="str">
        <f aca="false">IF(D1026&gt;0,VLOOKUP($D1026,codes!$A$2:$B$26,2),"")</f>
        <v/>
      </c>
    </row>
    <row r="1027" customFormat="false" ht="15" hidden="false" customHeight="false" outlineLevel="0" collapsed="false">
      <c r="A1027" s="11" t="str">
        <f aca="false">IF(D1027&gt;0,VLOOKUP($D1027,codes!$A$2:$B$26,2),"")</f>
        <v/>
      </c>
    </row>
    <row r="1028" customFormat="false" ht="15" hidden="false" customHeight="false" outlineLevel="0" collapsed="false">
      <c r="A1028" s="11" t="str">
        <f aca="false">IF(D1028&gt;0,VLOOKUP($D1028,codes!$A$2:$B$26,2),"")</f>
        <v/>
      </c>
    </row>
    <row r="1029" customFormat="false" ht="15" hidden="false" customHeight="false" outlineLevel="0" collapsed="false">
      <c r="A1029" s="11" t="str">
        <f aca="false">IF(D1029&gt;0,VLOOKUP($D1029,codes!$A$2:$B$26,2),"")</f>
        <v/>
      </c>
    </row>
    <row r="1030" customFormat="false" ht="15" hidden="false" customHeight="false" outlineLevel="0" collapsed="false">
      <c r="A1030" s="11" t="str">
        <f aca="false">IF(D1030&gt;0,VLOOKUP($D1030,codes!$A$2:$B$26,2),"")</f>
        <v/>
      </c>
    </row>
    <row r="1031" customFormat="false" ht="15" hidden="false" customHeight="false" outlineLevel="0" collapsed="false">
      <c r="A1031" s="11" t="str">
        <f aca="false">IF(D1031&gt;0,VLOOKUP($D1031,codes!$A$2:$B$26,2),"")</f>
        <v/>
      </c>
    </row>
    <row r="1032" customFormat="false" ht="15" hidden="false" customHeight="false" outlineLevel="0" collapsed="false">
      <c r="A1032" s="11" t="str">
        <f aca="false">IF(D1032&gt;0,VLOOKUP($D1032,codes!$A$2:$B$26,2),"")</f>
        <v/>
      </c>
    </row>
    <row r="1033" customFormat="false" ht="15" hidden="false" customHeight="false" outlineLevel="0" collapsed="false">
      <c r="A1033" s="11" t="str">
        <f aca="false">IF(D1033&gt;0,VLOOKUP($D1033,codes!$A$2:$B$26,2),"")</f>
        <v/>
      </c>
    </row>
    <row r="1034" customFormat="false" ht="15" hidden="false" customHeight="false" outlineLevel="0" collapsed="false">
      <c r="A1034" s="11" t="str">
        <f aca="false">IF(D1034&gt;0,VLOOKUP($D1034,codes!$A$2:$B$26,2),"")</f>
        <v/>
      </c>
    </row>
    <row r="1035" customFormat="false" ht="15" hidden="false" customHeight="false" outlineLevel="0" collapsed="false">
      <c r="A1035" s="11" t="str">
        <f aca="false">IF(D1035&gt;0,VLOOKUP($D1035,codes!$A$2:$B$26,2),"")</f>
        <v/>
      </c>
    </row>
    <row r="1036" customFormat="false" ht="15" hidden="false" customHeight="false" outlineLevel="0" collapsed="false">
      <c r="A1036" s="11" t="str">
        <f aca="false">IF(D1036&gt;0,VLOOKUP($D1036,codes!$A$2:$B$26,2),"")</f>
        <v/>
      </c>
    </row>
    <row r="1037" customFormat="false" ht="15" hidden="false" customHeight="false" outlineLevel="0" collapsed="false">
      <c r="A1037" s="11" t="str">
        <f aca="false">IF(D1037&gt;0,VLOOKUP($D1037,codes!$A$2:$B$26,2),"")</f>
        <v/>
      </c>
    </row>
    <row r="1038" customFormat="false" ht="15" hidden="false" customHeight="false" outlineLevel="0" collapsed="false">
      <c r="A1038" s="11" t="str">
        <f aca="false">IF(D1038&gt;0,VLOOKUP($D1038,codes!$A$2:$B$26,2),"")</f>
        <v/>
      </c>
    </row>
    <row r="1039" customFormat="false" ht="15" hidden="false" customHeight="false" outlineLevel="0" collapsed="false">
      <c r="A1039" s="11" t="str">
        <f aca="false">IF(D1039&gt;0,VLOOKUP($D1039,codes!$A$2:$B$26,2),"")</f>
        <v/>
      </c>
    </row>
    <row r="1040" customFormat="false" ht="15" hidden="false" customHeight="false" outlineLevel="0" collapsed="false">
      <c r="A1040" s="11" t="str">
        <f aca="false">IF(D1040&gt;0,VLOOKUP($D1040,codes!$A$2:$B$26,2),"")</f>
        <v/>
      </c>
    </row>
    <row r="1041" customFormat="false" ht="15" hidden="false" customHeight="false" outlineLevel="0" collapsed="false">
      <c r="A1041" s="11" t="str">
        <f aca="false">IF(D1041&gt;0,VLOOKUP($D1041,codes!$A$2:$B$26,2),"")</f>
        <v/>
      </c>
    </row>
    <row r="1042" customFormat="false" ht="15" hidden="false" customHeight="false" outlineLevel="0" collapsed="false">
      <c r="A1042" s="11" t="str">
        <f aca="false">IF(D1042&gt;0,VLOOKUP($D1042,codes!$A$2:$B$26,2),"")</f>
        <v/>
      </c>
    </row>
    <row r="1043" customFormat="false" ht="15" hidden="false" customHeight="false" outlineLevel="0" collapsed="false">
      <c r="A1043" s="11" t="str">
        <f aca="false">IF(D1043&gt;0,VLOOKUP($D1043,codes!$A$2:$B$26,2),"")</f>
        <v/>
      </c>
    </row>
    <row r="1044" customFormat="false" ht="15" hidden="false" customHeight="false" outlineLevel="0" collapsed="false">
      <c r="A1044" s="11" t="str">
        <f aca="false">IF(D1044&gt;0,VLOOKUP($D1044,codes!$A$2:$B$26,2),"")</f>
        <v/>
      </c>
    </row>
    <row r="1045" customFormat="false" ht="15" hidden="false" customHeight="false" outlineLevel="0" collapsed="false">
      <c r="A1045" s="11" t="str">
        <f aca="false">IF(D1045&gt;0,VLOOKUP($D1045,codes!$A$2:$B$26,2),"")</f>
        <v/>
      </c>
    </row>
    <row r="1046" customFormat="false" ht="15" hidden="false" customHeight="false" outlineLevel="0" collapsed="false">
      <c r="A1046" s="11" t="str">
        <f aca="false">IF(D1046&gt;0,VLOOKUP($D1046,codes!$A$2:$B$26,2),"")</f>
        <v/>
      </c>
    </row>
    <row r="1047" customFormat="false" ht="15" hidden="false" customHeight="false" outlineLevel="0" collapsed="false">
      <c r="A1047" s="11" t="str">
        <f aca="false">IF(D1047&gt;0,VLOOKUP($D1047,codes!$A$2:$B$26,2),"")</f>
        <v/>
      </c>
    </row>
    <row r="1048" customFormat="false" ht="15" hidden="false" customHeight="false" outlineLevel="0" collapsed="false">
      <c r="A1048" s="11" t="str">
        <f aca="false">IF(D1048&gt;0,VLOOKUP($D1048,codes!$A$2:$B$26,2),"")</f>
        <v/>
      </c>
    </row>
    <row r="1049" customFormat="false" ht="15" hidden="false" customHeight="false" outlineLevel="0" collapsed="false">
      <c r="A1049" s="11" t="str">
        <f aca="false">IF(D1049&gt;0,VLOOKUP($D1049,codes!$A$2:$B$26,2),"")</f>
        <v/>
      </c>
    </row>
    <row r="1050" customFormat="false" ht="15" hidden="false" customHeight="false" outlineLevel="0" collapsed="false">
      <c r="A1050" s="11" t="str">
        <f aca="false">IF(D1050&gt;0,VLOOKUP($D1050,codes!$A$2:$B$26,2),"")</f>
        <v/>
      </c>
    </row>
    <row r="1051" customFormat="false" ht="15" hidden="false" customHeight="false" outlineLevel="0" collapsed="false">
      <c r="A1051" s="11" t="str">
        <f aca="false">IF(D1051&gt;0,VLOOKUP($D1051,codes!$A$2:$B$26,2),"")</f>
        <v/>
      </c>
    </row>
    <row r="1052" customFormat="false" ht="15" hidden="false" customHeight="false" outlineLevel="0" collapsed="false">
      <c r="A1052" s="11" t="str">
        <f aca="false">IF(D1052&gt;0,VLOOKUP($D1052,codes!$A$2:$B$26,2),"")</f>
        <v/>
      </c>
    </row>
    <row r="1053" customFormat="false" ht="15" hidden="false" customHeight="false" outlineLevel="0" collapsed="false">
      <c r="A1053" s="11" t="str">
        <f aca="false">IF(D1053&gt;0,VLOOKUP($D1053,codes!$A$2:$B$26,2),"")</f>
        <v/>
      </c>
    </row>
    <row r="1054" customFormat="false" ht="15" hidden="false" customHeight="false" outlineLevel="0" collapsed="false">
      <c r="A1054" s="11" t="str">
        <f aca="false">IF(D1054&gt;0,VLOOKUP($D1054,codes!$A$2:$B$26,2),"")</f>
        <v/>
      </c>
    </row>
    <row r="1055" customFormat="false" ht="15" hidden="false" customHeight="false" outlineLevel="0" collapsed="false">
      <c r="A1055" s="11" t="str">
        <f aca="false">IF(D1055&gt;0,VLOOKUP($D1055,codes!$A$2:$B$26,2),"")</f>
        <v/>
      </c>
    </row>
    <row r="1056" customFormat="false" ht="15" hidden="false" customHeight="false" outlineLevel="0" collapsed="false">
      <c r="A1056" s="11" t="str">
        <f aca="false">IF(D1056&gt;0,VLOOKUP($D1056,codes!$A$2:$B$26,2),"")</f>
        <v/>
      </c>
    </row>
    <row r="1057" customFormat="false" ht="15" hidden="false" customHeight="false" outlineLevel="0" collapsed="false">
      <c r="A1057" s="11" t="str">
        <f aca="false">IF(D1057&gt;0,VLOOKUP($D1057,codes!$A$2:$B$26,2),"")</f>
        <v/>
      </c>
    </row>
    <row r="1058" customFormat="false" ht="15" hidden="false" customHeight="false" outlineLevel="0" collapsed="false">
      <c r="A1058" s="11" t="str">
        <f aca="false">IF(D1058&gt;0,VLOOKUP($D1058,codes!$A$2:$B$26,2),"")</f>
        <v/>
      </c>
    </row>
    <row r="1059" customFormat="false" ht="15" hidden="false" customHeight="false" outlineLevel="0" collapsed="false">
      <c r="A1059" s="11" t="str">
        <f aca="false">IF(D1059&gt;0,VLOOKUP($D1059,codes!$A$2:$B$26,2),"")</f>
        <v/>
      </c>
    </row>
    <row r="1060" customFormat="false" ht="15" hidden="false" customHeight="false" outlineLevel="0" collapsed="false">
      <c r="A1060" s="11" t="str">
        <f aca="false">IF(D1060&gt;0,VLOOKUP($D1060,codes!$A$2:$B$26,2),"")</f>
        <v/>
      </c>
    </row>
    <row r="1061" customFormat="false" ht="15" hidden="false" customHeight="false" outlineLevel="0" collapsed="false">
      <c r="A1061" s="11" t="str">
        <f aca="false">IF(D1061&gt;0,VLOOKUP($D1061,codes!$A$2:$B$26,2),"")</f>
        <v/>
      </c>
    </row>
    <row r="1062" customFormat="false" ht="15" hidden="false" customHeight="false" outlineLevel="0" collapsed="false">
      <c r="A1062" s="11" t="str">
        <f aca="false">IF(D1062&gt;0,VLOOKUP($D1062,codes!$A$2:$B$26,2),"")</f>
        <v/>
      </c>
    </row>
    <row r="1063" customFormat="false" ht="15" hidden="false" customHeight="false" outlineLevel="0" collapsed="false">
      <c r="A1063" s="11" t="str">
        <f aca="false">IF(D1063&gt;0,VLOOKUP($D1063,codes!$A$2:$B$26,2),"")</f>
        <v/>
      </c>
    </row>
    <row r="1064" customFormat="false" ht="15" hidden="false" customHeight="false" outlineLevel="0" collapsed="false">
      <c r="A1064" s="11" t="str">
        <f aca="false">IF(D1064&gt;0,VLOOKUP($D1064,codes!$A$2:$B$26,2),"")</f>
        <v/>
      </c>
    </row>
    <row r="1065" customFormat="false" ht="15" hidden="false" customHeight="false" outlineLevel="0" collapsed="false">
      <c r="A1065" s="11" t="str">
        <f aca="false">IF(D1065&gt;0,VLOOKUP($D1065,codes!$A$2:$B$26,2),"")</f>
        <v/>
      </c>
    </row>
    <row r="1066" customFormat="false" ht="15" hidden="false" customHeight="false" outlineLevel="0" collapsed="false">
      <c r="A1066" s="11" t="str">
        <f aca="false">IF(D1066&gt;0,VLOOKUP($D1066,codes!$A$2:$B$26,2),"")</f>
        <v/>
      </c>
    </row>
    <row r="1067" customFormat="false" ht="15" hidden="false" customHeight="false" outlineLevel="0" collapsed="false">
      <c r="A1067" s="11" t="str">
        <f aca="false">IF(D1067&gt;0,VLOOKUP($D1067,codes!$A$2:$B$26,2),"")</f>
        <v/>
      </c>
    </row>
    <row r="1068" customFormat="false" ht="15" hidden="false" customHeight="false" outlineLevel="0" collapsed="false">
      <c r="A1068" s="11" t="str">
        <f aca="false">IF(D1068&gt;0,VLOOKUP($D1068,codes!$A$2:$B$26,2),"")</f>
        <v/>
      </c>
    </row>
    <row r="1069" customFormat="false" ht="15" hidden="false" customHeight="false" outlineLevel="0" collapsed="false">
      <c r="A1069" s="11" t="str">
        <f aca="false">IF(D1069&gt;0,VLOOKUP($D1069,codes!$A$2:$B$26,2),"")</f>
        <v/>
      </c>
    </row>
    <row r="1070" customFormat="false" ht="15" hidden="false" customHeight="false" outlineLevel="0" collapsed="false">
      <c r="A1070" s="11" t="str">
        <f aca="false">IF(D1070&gt;0,VLOOKUP($D1070,codes!$A$2:$B$26,2),"")</f>
        <v/>
      </c>
    </row>
    <row r="1071" customFormat="false" ht="15" hidden="false" customHeight="false" outlineLevel="0" collapsed="false">
      <c r="A1071" s="11" t="str">
        <f aca="false">IF(D1071&gt;0,VLOOKUP($D1071,codes!$A$2:$B$26,2),"")</f>
        <v/>
      </c>
    </row>
    <row r="1072" customFormat="false" ht="15" hidden="false" customHeight="false" outlineLevel="0" collapsed="false">
      <c r="A1072" s="11" t="str">
        <f aca="false">IF(D1072&gt;0,VLOOKUP($D1072,codes!$A$2:$B$26,2),"")</f>
        <v/>
      </c>
    </row>
    <row r="1073" customFormat="false" ht="15" hidden="false" customHeight="false" outlineLevel="0" collapsed="false">
      <c r="A1073" s="11" t="str">
        <f aca="false">IF(D1073&gt;0,VLOOKUP($D1073,codes!$A$2:$B$26,2),"")</f>
        <v/>
      </c>
    </row>
    <row r="1074" customFormat="false" ht="15" hidden="false" customHeight="false" outlineLevel="0" collapsed="false">
      <c r="A1074" s="11" t="str">
        <f aca="false">IF(D1074&gt;0,VLOOKUP($D1074,codes!$A$2:$B$26,2),"")</f>
        <v/>
      </c>
    </row>
    <row r="1075" customFormat="false" ht="15" hidden="false" customHeight="false" outlineLevel="0" collapsed="false">
      <c r="A1075" s="11" t="str">
        <f aca="false">IF(D1075&gt;0,VLOOKUP($D1075,codes!$A$2:$B$26,2),"")</f>
        <v/>
      </c>
    </row>
    <row r="1076" customFormat="false" ht="15" hidden="false" customHeight="false" outlineLevel="0" collapsed="false">
      <c r="A1076" s="11" t="str">
        <f aca="false">IF(D1076&gt;0,VLOOKUP($D1076,codes!$A$2:$B$26,2),"")</f>
        <v/>
      </c>
    </row>
    <row r="1077" customFormat="false" ht="15" hidden="false" customHeight="false" outlineLevel="0" collapsed="false">
      <c r="A1077" s="11" t="str">
        <f aca="false">IF(D1077&gt;0,VLOOKUP($D1077,codes!$A$2:$B$26,2),"")</f>
        <v/>
      </c>
    </row>
    <row r="1078" customFormat="false" ht="15" hidden="false" customHeight="false" outlineLevel="0" collapsed="false">
      <c r="A1078" s="11" t="str">
        <f aca="false">IF(D1078&gt;0,VLOOKUP($D1078,codes!$A$2:$B$26,2),"")</f>
        <v/>
      </c>
    </row>
    <row r="1079" customFormat="false" ht="15" hidden="false" customHeight="false" outlineLevel="0" collapsed="false">
      <c r="A1079" s="11" t="str">
        <f aca="false">IF(D1079&gt;0,VLOOKUP($D1079,codes!$A$2:$B$26,2),"")</f>
        <v/>
      </c>
    </row>
    <row r="1080" customFormat="false" ht="15" hidden="false" customHeight="false" outlineLevel="0" collapsed="false">
      <c r="A1080" s="11" t="str">
        <f aca="false">IF(D1080&gt;0,VLOOKUP($D1080,codes!$A$2:$B$26,2),"")</f>
        <v/>
      </c>
    </row>
    <row r="1081" customFormat="false" ht="15" hidden="false" customHeight="false" outlineLevel="0" collapsed="false">
      <c r="A1081" s="11" t="str">
        <f aca="false">IF(D1081&gt;0,VLOOKUP($D1081,codes!$A$2:$B$26,2),"")</f>
        <v/>
      </c>
    </row>
    <row r="1082" customFormat="false" ht="15" hidden="false" customHeight="false" outlineLevel="0" collapsed="false">
      <c r="A1082" s="11" t="str">
        <f aca="false">IF(D1082&gt;0,VLOOKUP($D1082,codes!$A$2:$B$26,2),"")</f>
        <v/>
      </c>
    </row>
    <row r="1083" customFormat="false" ht="15" hidden="false" customHeight="false" outlineLevel="0" collapsed="false">
      <c r="A1083" s="11" t="str">
        <f aca="false">IF(D1083&gt;0,VLOOKUP($D1083,codes!$A$2:$B$26,2),"")</f>
        <v/>
      </c>
    </row>
    <row r="1084" customFormat="false" ht="15" hidden="false" customHeight="false" outlineLevel="0" collapsed="false">
      <c r="A1084" s="11" t="str">
        <f aca="false">IF(D1084&gt;0,VLOOKUP($D1084,codes!$A$2:$B$26,2),"")</f>
        <v/>
      </c>
    </row>
    <row r="1085" customFormat="false" ht="15" hidden="false" customHeight="false" outlineLevel="0" collapsed="false">
      <c r="A1085" s="11" t="str">
        <f aca="false">IF(D1085&gt;0,VLOOKUP($D1085,codes!$A$2:$B$26,2),"")</f>
        <v/>
      </c>
    </row>
    <row r="1086" customFormat="false" ht="15" hidden="false" customHeight="false" outlineLevel="0" collapsed="false">
      <c r="A1086" s="11" t="str">
        <f aca="false">IF(D1086&gt;0,VLOOKUP($D1086,codes!$A$2:$B$26,2),"")</f>
        <v/>
      </c>
    </row>
    <row r="1087" customFormat="false" ht="15" hidden="false" customHeight="false" outlineLevel="0" collapsed="false">
      <c r="A1087" s="11" t="str">
        <f aca="false">IF(D1087&gt;0,VLOOKUP($D1087,codes!$A$2:$B$26,2),"")</f>
        <v/>
      </c>
    </row>
    <row r="1088" customFormat="false" ht="15" hidden="false" customHeight="false" outlineLevel="0" collapsed="false">
      <c r="A1088" s="11" t="str">
        <f aca="false">IF(D1088&gt;0,VLOOKUP($D1088,codes!$A$2:$B$26,2),"")</f>
        <v/>
      </c>
    </row>
    <row r="1089" customFormat="false" ht="15" hidden="false" customHeight="false" outlineLevel="0" collapsed="false">
      <c r="A1089" s="11" t="str">
        <f aca="false">IF(D1089&gt;0,VLOOKUP($D1089,codes!$A$2:$B$26,2),"")</f>
        <v/>
      </c>
    </row>
    <row r="1090" customFormat="false" ht="15" hidden="false" customHeight="false" outlineLevel="0" collapsed="false">
      <c r="A1090" s="11" t="str">
        <f aca="false">IF(D1090&gt;0,VLOOKUP($D1090,codes!$A$2:$B$26,2),"")</f>
        <v/>
      </c>
    </row>
    <row r="1091" customFormat="false" ht="15" hidden="false" customHeight="false" outlineLevel="0" collapsed="false">
      <c r="A1091" s="11" t="str">
        <f aca="false">IF(D1091&gt;0,VLOOKUP($D1091,codes!$A$2:$B$26,2),"")</f>
        <v/>
      </c>
    </row>
    <row r="1092" customFormat="false" ht="15" hidden="false" customHeight="false" outlineLevel="0" collapsed="false">
      <c r="A1092" s="11" t="str">
        <f aca="false">IF(D1092&gt;0,VLOOKUP($D1092,codes!$A$2:$B$26,2),"")</f>
        <v/>
      </c>
    </row>
    <row r="1093" customFormat="false" ht="15" hidden="false" customHeight="false" outlineLevel="0" collapsed="false">
      <c r="A1093" s="11" t="str">
        <f aca="false">IF(D1093&gt;0,VLOOKUP($D1093,codes!$A$2:$B$26,2),"")</f>
        <v/>
      </c>
    </row>
    <row r="1094" customFormat="false" ht="15" hidden="false" customHeight="false" outlineLevel="0" collapsed="false">
      <c r="A1094" s="11" t="str">
        <f aca="false">IF(D1094&gt;0,VLOOKUP($D1094,codes!$A$2:$B$26,2),"")</f>
        <v/>
      </c>
    </row>
    <row r="1095" customFormat="false" ht="15" hidden="false" customHeight="false" outlineLevel="0" collapsed="false">
      <c r="A1095" s="11" t="str">
        <f aca="false">IF(D1095&gt;0,VLOOKUP($D1095,codes!$A$2:$B$26,2),"")</f>
        <v/>
      </c>
    </row>
    <row r="1096" customFormat="false" ht="15" hidden="false" customHeight="false" outlineLevel="0" collapsed="false">
      <c r="A1096" s="11" t="str">
        <f aca="false">IF(D1096&gt;0,VLOOKUP($D1096,codes!$A$2:$B$26,2),"")</f>
        <v/>
      </c>
    </row>
    <row r="1097" customFormat="false" ht="15" hidden="false" customHeight="false" outlineLevel="0" collapsed="false">
      <c r="A1097" s="11" t="str">
        <f aca="false">IF(D1097&gt;0,VLOOKUP($D1097,codes!$A$2:$B$26,2),"")</f>
        <v/>
      </c>
    </row>
    <row r="1098" customFormat="false" ht="15" hidden="false" customHeight="false" outlineLevel="0" collapsed="false">
      <c r="A1098" s="11" t="str">
        <f aca="false">IF(D1098&gt;0,VLOOKUP($D1098,codes!$A$2:$B$26,2),"")</f>
        <v/>
      </c>
    </row>
    <row r="1099" customFormat="false" ht="15" hidden="false" customHeight="false" outlineLevel="0" collapsed="false">
      <c r="A1099" s="11" t="str">
        <f aca="false">IF(D1099&gt;0,VLOOKUP($D1099,codes!$A$2:$B$26,2),"")</f>
        <v/>
      </c>
    </row>
    <row r="1100" customFormat="false" ht="15" hidden="false" customHeight="false" outlineLevel="0" collapsed="false">
      <c r="A1100" s="11" t="str">
        <f aca="false">IF(D1100&gt;0,VLOOKUP($D1100,codes!$A$2:$B$26,2),"")</f>
        <v/>
      </c>
    </row>
    <row r="1101" customFormat="false" ht="15" hidden="false" customHeight="false" outlineLevel="0" collapsed="false">
      <c r="A1101" s="11" t="str">
        <f aca="false">IF(D1101&gt;0,VLOOKUP($D1101,codes!$A$2:$B$26,2),"")</f>
        <v/>
      </c>
    </row>
    <row r="1102" customFormat="false" ht="15" hidden="false" customHeight="false" outlineLevel="0" collapsed="false">
      <c r="A1102" s="11" t="str">
        <f aca="false">IF(D1102&gt;0,VLOOKUP($D1102,codes!$A$2:$B$26,2),"")</f>
        <v/>
      </c>
    </row>
    <row r="1103" customFormat="false" ht="15" hidden="false" customHeight="false" outlineLevel="0" collapsed="false">
      <c r="A1103" s="11" t="str">
        <f aca="false">IF(D1103&gt;0,VLOOKUP($D1103,codes!$A$2:$B$26,2),"")</f>
        <v/>
      </c>
    </row>
    <row r="1104" customFormat="false" ht="15" hidden="false" customHeight="false" outlineLevel="0" collapsed="false">
      <c r="A1104" s="11" t="str">
        <f aca="false">IF(D1104&gt;0,VLOOKUP($D1104,codes!$A$2:$B$26,2),"")</f>
        <v/>
      </c>
    </row>
    <row r="1105" customFormat="false" ht="15" hidden="false" customHeight="false" outlineLevel="0" collapsed="false">
      <c r="A1105" s="11" t="str">
        <f aca="false">IF(D1105&gt;0,VLOOKUP($D1105,codes!$A$2:$B$26,2),"")</f>
        <v/>
      </c>
    </row>
    <row r="1106" customFormat="false" ht="15" hidden="false" customHeight="false" outlineLevel="0" collapsed="false">
      <c r="A1106" s="11" t="str">
        <f aca="false">IF(D1106&gt;0,VLOOKUP($D1106,codes!$A$2:$B$26,2),"")</f>
        <v/>
      </c>
    </row>
    <row r="1107" customFormat="false" ht="15" hidden="false" customHeight="false" outlineLevel="0" collapsed="false">
      <c r="A1107" s="11" t="str">
        <f aca="false">IF(D1107&gt;0,VLOOKUP($D1107,codes!$A$2:$B$26,2),"")</f>
        <v/>
      </c>
    </row>
    <row r="1108" customFormat="false" ht="15" hidden="false" customHeight="false" outlineLevel="0" collapsed="false">
      <c r="A1108" s="11" t="str">
        <f aca="false">IF(D1108&gt;0,VLOOKUP($D1108,codes!$A$2:$B$26,2),"")</f>
        <v/>
      </c>
    </row>
    <row r="1109" customFormat="false" ht="15" hidden="false" customHeight="false" outlineLevel="0" collapsed="false">
      <c r="A1109" s="11" t="str">
        <f aca="false">IF(D1109&gt;0,VLOOKUP($D1109,codes!$A$2:$B$26,2),"")</f>
        <v/>
      </c>
    </row>
    <row r="1110" customFormat="false" ht="15" hidden="false" customHeight="false" outlineLevel="0" collapsed="false">
      <c r="A1110" s="11" t="str">
        <f aca="false">IF(D1110&gt;0,VLOOKUP($D1110,codes!$A$2:$B$26,2),"")</f>
        <v/>
      </c>
    </row>
    <row r="1111" customFormat="false" ht="15" hidden="false" customHeight="false" outlineLevel="0" collapsed="false">
      <c r="A1111" s="11" t="str">
        <f aca="false">IF(D1111&gt;0,VLOOKUP($D1111,codes!$A$2:$B$26,2),"")</f>
        <v/>
      </c>
    </row>
    <row r="1112" customFormat="false" ht="15" hidden="false" customHeight="false" outlineLevel="0" collapsed="false">
      <c r="A1112" s="11" t="str">
        <f aca="false">IF(D1112&gt;0,VLOOKUP($D1112,codes!$A$2:$B$26,2),"")</f>
        <v/>
      </c>
    </row>
    <row r="1113" customFormat="false" ht="15" hidden="false" customHeight="false" outlineLevel="0" collapsed="false">
      <c r="A1113" s="11" t="str">
        <f aca="false">IF(D1113&gt;0,VLOOKUP($D1113,codes!$A$2:$B$26,2),"")</f>
        <v/>
      </c>
    </row>
    <row r="1114" customFormat="false" ht="15" hidden="false" customHeight="false" outlineLevel="0" collapsed="false">
      <c r="A1114" s="11" t="str">
        <f aca="false">IF(D1114&gt;0,VLOOKUP($D1114,codes!$A$2:$B$26,2),"")</f>
        <v/>
      </c>
    </row>
    <row r="1115" customFormat="false" ht="15" hidden="false" customHeight="false" outlineLevel="0" collapsed="false">
      <c r="A1115" s="11" t="str">
        <f aca="false">IF(D1115&gt;0,VLOOKUP($D1115,codes!$A$2:$B$26,2),"")</f>
        <v/>
      </c>
    </row>
    <row r="1116" customFormat="false" ht="15" hidden="false" customHeight="false" outlineLevel="0" collapsed="false">
      <c r="A1116" s="11" t="str">
        <f aca="false">IF(D1116&gt;0,VLOOKUP($D1116,codes!$A$2:$B$26,2),"")</f>
        <v/>
      </c>
    </row>
    <row r="1117" customFormat="false" ht="15" hidden="false" customHeight="false" outlineLevel="0" collapsed="false">
      <c r="A1117" s="11" t="str">
        <f aca="false">IF(D1117&gt;0,VLOOKUP($D1117,codes!$A$2:$B$26,2),"")</f>
        <v/>
      </c>
    </row>
    <row r="1118" customFormat="false" ht="15" hidden="false" customHeight="false" outlineLevel="0" collapsed="false">
      <c r="A1118" s="11" t="str">
        <f aca="false">IF(D1118&gt;0,VLOOKUP($D1118,codes!$A$2:$B$26,2),"")</f>
        <v/>
      </c>
    </row>
    <row r="1119" customFormat="false" ht="15" hidden="false" customHeight="false" outlineLevel="0" collapsed="false">
      <c r="A1119" s="11" t="str">
        <f aca="false">IF(D1119&gt;0,VLOOKUP($D1119,codes!$A$2:$B$26,2),"")</f>
        <v/>
      </c>
    </row>
    <row r="1120" customFormat="false" ht="15" hidden="false" customHeight="false" outlineLevel="0" collapsed="false">
      <c r="A1120" s="11" t="str">
        <f aca="false">IF(D1120&gt;0,VLOOKUP($D1120,codes!$A$2:$B$26,2),"")</f>
        <v/>
      </c>
    </row>
    <row r="1121" customFormat="false" ht="15" hidden="false" customHeight="false" outlineLevel="0" collapsed="false">
      <c r="A1121" s="11" t="str">
        <f aca="false">IF(D1121&gt;0,VLOOKUP($D1121,codes!$A$2:$B$26,2),"")</f>
        <v/>
      </c>
    </row>
    <row r="1122" customFormat="false" ht="15" hidden="false" customHeight="false" outlineLevel="0" collapsed="false">
      <c r="A1122" s="11" t="str">
        <f aca="false">IF(D1122&gt;0,VLOOKUP($D1122,codes!$A$2:$B$26,2),"")</f>
        <v/>
      </c>
    </row>
    <row r="1123" customFormat="false" ht="15" hidden="false" customHeight="false" outlineLevel="0" collapsed="false">
      <c r="A1123" s="11" t="str">
        <f aca="false">IF(D1123&gt;0,VLOOKUP($D1123,codes!$A$2:$B$26,2),"")</f>
        <v/>
      </c>
    </row>
    <row r="1124" customFormat="false" ht="15" hidden="false" customHeight="false" outlineLevel="0" collapsed="false">
      <c r="A1124" s="11" t="str">
        <f aca="false">IF(D1124&gt;0,VLOOKUP($D1124,codes!$A$2:$B$26,2),"")</f>
        <v/>
      </c>
    </row>
    <row r="1125" customFormat="false" ht="15" hidden="false" customHeight="false" outlineLevel="0" collapsed="false">
      <c r="A1125" s="11" t="str">
        <f aca="false">IF(D1125&gt;0,VLOOKUP($D1125,codes!$A$2:$B$26,2),"")</f>
        <v/>
      </c>
    </row>
    <row r="1126" customFormat="false" ht="15" hidden="false" customHeight="false" outlineLevel="0" collapsed="false">
      <c r="A1126" s="11" t="str">
        <f aca="false">IF(D1126&gt;0,VLOOKUP($D1126,codes!$A$2:$B$26,2),"")</f>
        <v/>
      </c>
    </row>
    <row r="1127" customFormat="false" ht="15" hidden="false" customHeight="false" outlineLevel="0" collapsed="false">
      <c r="A1127" s="11" t="str">
        <f aca="false">IF(D1127&gt;0,VLOOKUP($D1127,codes!$A$2:$B$26,2),"")</f>
        <v/>
      </c>
    </row>
    <row r="1128" customFormat="false" ht="15" hidden="false" customHeight="false" outlineLevel="0" collapsed="false">
      <c r="A1128" s="11" t="str">
        <f aca="false">IF(D1128&gt;0,VLOOKUP($D1128,codes!$A$2:$B$26,2),"")</f>
        <v/>
      </c>
    </row>
    <row r="1129" customFormat="false" ht="15" hidden="false" customHeight="false" outlineLevel="0" collapsed="false">
      <c r="A1129" s="11" t="str">
        <f aca="false">IF(D1129&gt;0,VLOOKUP($D1129,codes!$A$2:$B$26,2),"")</f>
        <v/>
      </c>
    </row>
    <row r="1130" customFormat="false" ht="15" hidden="false" customHeight="false" outlineLevel="0" collapsed="false">
      <c r="A1130" s="11" t="str">
        <f aca="false">IF(D1130&gt;0,VLOOKUP($D1130,codes!$A$2:$B$26,2),"")</f>
        <v/>
      </c>
    </row>
    <row r="1131" customFormat="false" ht="15" hidden="false" customHeight="false" outlineLevel="0" collapsed="false">
      <c r="A1131" s="11" t="str">
        <f aca="false">IF(D1131&gt;0,VLOOKUP($D1131,codes!$A$2:$B$26,2),"")</f>
        <v/>
      </c>
    </row>
    <row r="1132" customFormat="false" ht="15" hidden="false" customHeight="false" outlineLevel="0" collapsed="false">
      <c r="A1132" s="11" t="str">
        <f aca="false">IF(D1132&gt;0,VLOOKUP($D1132,codes!$A$2:$B$26,2),"")</f>
        <v/>
      </c>
    </row>
    <row r="1133" customFormat="false" ht="15" hidden="false" customHeight="false" outlineLevel="0" collapsed="false">
      <c r="A1133" s="11" t="str">
        <f aca="false">IF(D1133&gt;0,VLOOKUP($D1133,codes!$A$2:$B$26,2),"")</f>
        <v/>
      </c>
    </row>
    <row r="1134" customFormat="false" ht="15" hidden="false" customHeight="false" outlineLevel="0" collapsed="false">
      <c r="A1134" s="11" t="str">
        <f aca="false">IF(D1134&gt;0,VLOOKUP($D1134,codes!$A$2:$B$26,2),"")</f>
        <v/>
      </c>
    </row>
    <row r="1135" customFormat="false" ht="15" hidden="false" customHeight="false" outlineLevel="0" collapsed="false">
      <c r="A1135" s="11" t="str">
        <f aca="false">IF(D1135&gt;0,VLOOKUP($D1135,codes!$A$2:$B$26,2),"")</f>
        <v/>
      </c>
    </row>
    <row r="1136" customFormat="false" ht="15" hidden="false" customHeight="false" outlineLevel="0" collapsed="false">
      <c r="A1136" s="11" t="str">
        <f aca="false">IF(D1136&gt;0,VLOOKUP($D1136,codes!$A$2:$B$26,2),"")</f>
        <v/>
      </c>
    </row>
    <row r="1137" customFormat="false" ht="15" hidden="false" customHeight="false" outlineLevel="0" collapsed="false">
      <c r="A1137" s="11" t="str">
        <f aca="false">IF(D1137&gt;0,VLOOKUP($D1137,codes!$A$2:$B$26,2),"")</f>
        <v/>
      </c>
    </row>
    <row r="1138" customFormat="false" ht="15" hidden="false" customHeight="false" outlineLevel="0" collapsed="false">
      <c r="A1138" s="11" t="str">
        <f aca="false">IF(D1138&gt;0,VLOOKUP($D1138,codes!$A$2:$B$26,2),"")</f>
        <v/>
      </c>
    </row>
    <row r="1139" customFormat="false" ht="15" hidden="false" customHeight="false" outlineLevel="0" collapsed="false">
      <c r="A1139" s="11" t="str">
        <f aca="false">IF(D1139&gt;0,VLOOKUP($D1139,codes!$A$2:$B$26,2),"")</f>
        <v/>
      </c>
    </row>
    <row r="1140" customFormat="false" ht="15" hidden="false" customHeight="false" outlineLevel="0" collapsed="false">
      <c r="A1140" s="11" t="str">
        <f aca="false">IF(D1140&gt;0,VLOOKUP($D1140,codes!$A$2:$B$26,2),"")</f>
        <v/>
      </c>
    </row>
    <row r="1141" customFormat="false" ht="15" hidden="false" customHeight="false" outlineLevel="0" collapsed="false">
      <c r="A1141" s="11" t="str">
        <f aca="false">IF(D1141&gt;0,VLOOKUP($D1141,codes!$A$2:$B$26,2),"")</f>
        <v/>
      </c>
    </row>
    <row r="1142" customFormat="false" ht="15" hidden="false" customHeight="false" outlineLevel="0" collapsed="false">
      <c r="A1142" s="11" t="str">
        <f aca="false">IF(D1142&gt;0,VLOOKUP($D1142,codes!$A$2:$B$26,2),"")</f>
        <v/>
      </c>
    </row>
    <row r="1143" customFormat="false" ht="15" hidden="false" customHeight="false" outlineLevel="0" collapsed="false">
      <c r="A1143" s="11" t="str">
        <f aca="false">IF(D1143&gt;0,VLOOKUP($D1143,codes!$A$2:$B$26,2),"")</f>
        <v/>
      </c>
    </row>
    <row r="1144" customFormat="false" ht="15" hidden="false" customHeight="false" outlineLevel="0" collapsed="false">
      <c r="A1144" s="11" t="str">
        <f aca="false">IF(D1144&gt;0,VLOOKUP($D1144,codes!$A$2:$B$26,2),"")</f>
        <v/>
      </c>
    </row>
    <row r="1145" customFormat="false" ht="15" hidden="false" customHeight="false" outlineLevel="0" collapsed="false">
      <c r="A1145" s="11" t="str">
        <f aca="false">IF(D1145&gt;0,VLOOKUP($D1145,codes!$A$2:$B$26,2),"")</f>
        <v/>
      </c>
    </row>
    <row r="1146" customFormat="false" ht="15" hidden="false" customHeight="false" outlineLevel="0" collapsed="false">
      <c r="A1146" s="11" t="str">
        <f aca="false">IF(D1146&gt;0,VLOOKUP($D1146,codes!$A$2:$B$26,2),"")</f>
        <v/>
      </c>
    </row>
    <row r="1147" customFormat="false" ht="15" hidden="false" customHeight="false" outlineLevel="0" collapsed="false">
      <c r="A1147" s="11" t="str">
        <f aca="false">IF(D1147&gt;0,VLOOKUP($D1147,codes!$A$2:$B$26,2),"")</f>
        <v/>
      </c>
    </row>
    <row r="1148" customFormat="false" ht="15" hidden="false" customHeight="false" outlineLevel="0" collapsed="false">
      <c r="A1148" s="11" t="str">
        <f aca="false">IF(D1148&gt;0,VLOOKUP($D1148,codes!$A$2:$B$26,2),"")</f>
        <v/>
      </c>
    </row>
    <row r="1149" customFormat="false" ht="15" hidden="false" customHeight="false" outlineLevel="0" collapsed="false">
      <c r="A1149" s="11" t="str">
        <f aca="false">IF(D1149&gt;0,VLOOKUP($D1149,codes!$A$2:$B$26,2),"")</f>
        <v/>
      </c>
    </row>
    <row r="1150" customFormat="false" ht="15" hidden="false" customHeight="false" outlineLevel="0" collapsed="false">
      <c r="A1150" s="11" t="str">
        <f aca="false">IF(D1150&gt;0,VLOOKUP($D1150,codes!$A$2:$B$26,2),"")</f>
        <v/>
      </c>
    </row>
    <row r="1151" customFormat="false" ht="15" hidden="false" customHeight="false" outlineLevel="0" collapsed="false">
      <c r="A1151" s="11" t="str">
        <f aca="false">IF(D1151&gt;0,VLOOKUP($D1151,codes!$A$2:$B$26,2),"")</f>
        <v/>
      </c>
    </row>
    <row r="1152" customFormat="false" ht="15" hidden="false" customHeight="false" outlineLevel="0" collapsed="false">
      <c r="A1152" s="11" t="str">
        <f aca="false">IF(D1152&gt;0,VLOOKUP($D1152,codes!$A$2:$B$26,2),"")</f>
        <v/>
      </c>
    </row>
    <row r="1153" customFormat="false" ht="15" hidden="false" customHeight="false" outlineLevel="0" collapsed="false">
      <c r="A1153" s="11" t="str">
        <f aca="false">IF(D1153&gt;0,VLOOKUP($D1153,codes!$A$2:$B$26,2),"")</f>
        <v/>
      </c>
    </row>
    <row r="1154" customFormat="false" ht="15" hidden="false" customHeight="false" outlineLevel="0" collapsed="false">
      <c r="A1154" s="11" t="str">
        <f aca="false">IF(D1154&gt;0,VLOOKUP($D1154,codes!$A$2:$B$26,2),"")</f>
        <v/>
      </c>
    </row>
    <row r="1155" customFormat="false" ht="15" hidden="false" customHeight="false" outlineLevel="0" collapsed="false">
      <c r="A1155" s="11" t="str">
        <f aca="false">IF(D1155&gt;0,VLOOKUP($D1155,codes!$A$2:$B$26,2),"")</f>
        <v/>
      </c>
    </row>
    <row r="1156" customFormat="false" ht="15" hidden="false" customHeight="false" outlineLevel="0" collapsed="false">
      <c r="A1156" s="11" t="str">
        <f aca="false">IF(D1156&gt;0,VLOOKUP($D1156,codes!$A$2:$B$26,2),"")</f>
        <v/>
      </c>
    </row>
    <row r="1157" customFormat="false" ht="15" hidden="false" customHeight="false" outlineLevel="0" collapsed="false">
      <c r="A1157" s="11" t="str">
        <f aca="false">IF(D1157&gt;0,VLOOKUP($D1157,codes!$A$2:$B$26,2),"")</f>
        <v/>
      </c>
    </row>
    <row r="1158" customFormat="false" ht="15" hidden="false" customHeight="false" outlineLevel="0" collapsed="false">
      <c r="A1158" s="11" t="str">
        <f aca="false">IF(D1158&gt;0,VLOOKUP($D1158,codes!$A$2:$B$26,2),"")</f>
        <v/>
      </c>
    </row>
    <row r="1159" customFormat="false" ht="15" hidden="false" customHeight="false" outlineLevel="0" collapsed="false">
      <c r="A1159" s="11" t="str">
        <f aca="false">IF(D1159&gt;0,VLOOKUP($D1159,codes!$A$2:$B$26,2),"")</f>
        <v/>
      </c>
    </row>
    <row r="1160" customFormat="false" ht="15" hidden="false" customHeight="false" outlineLevel="0" collapsed="false">
      <c r="A1160" s="11" t="str">
        <f aca="false">IF(D1160&gt;0,VLOOKUP($D1160,codes!$A$2:$B$26,2),"")</f>
        <v/>
      </c>
    </row>
    <row r="1161" customFormat="false" ht="15" hidden="false" customHeight="false" outlineLevel="0" collapsed="false">
      <c r="A1161" s="11" t="str">
        <f aca="false">IF(D1161&gt;0,VLOOKUP($D1161,codes!$A$2:$B$26,2),"")</f>
        <v/>
      </c>
    </row>
    <row r="1162" customFormat="false" ht="15" hidden="false" customHeight="false" outlineLevel="0" collapsed="false">
      <c r="A1162" s="11" t="str">
        <f aca="false">IF(D1162&gt;0,VLOOKUP($D1162,codes!$A$2:$B$26,2),"")</f>
        <v/>
      </c>
    </row>
    <row r="1163" customFormat="false" ht="15" hidden="false" customHeight="false" outlineLevel="0" collapsed="false">
      <c r="A1163" s="11" t="str">
        <f aca="false">IF(D1163&gt;0,VLOOKUP($D1163,codes!$A$2:$B$26,2),"")</f>
        <v/>
      </c>
    </row>
    <row r="1164" customFormat="false" ht="15" hidden="false" customHeight="false" outlineLevel="0" collapsed="false">
      <c r="A1164" s="11" t="str">
        <f aca="false">IF(D1164&gt;0,VLOOKUP($D1164,codes!$A$2:$B$26,2),"")</f>
        <v/>
      </c>
    </row>
    <row r="1165" customFormat="false" ht="15" hidden="false" customHeight="false" outlineLevel="0" collapsed="false">
      <c r="A1165" s="11" t="str">
        <f aca="false">IF(D1165&gt;0,VLOOKUP($D1165,codes!$A$2:$B$26,2),"")</f>
        <v/>
      </c>
    </row>
    <row r="1166" customFormat="false" ht="15" hidden="false" customHeight="false" outlineLevel="0" collapsed="false">
      <c r="A1166" s="11" t="str">
        <f aca="false">IF(D1166&gt;0,VLOOKUP($D1166,codes!$A$2:$B$26,2),"")</f>
        <v/>
      </c>
    </row>
    <row r="1167" customFormat="false" ht="15" hidden="false" customHeight="false" outlineLevel="0" collapsed="false">
      <c r="A1167" s="11" t="str">
        <f aca="false">IF(D1167&gt;0,VLOOKUP($D1167,codes!$A$2:$B$26,2),"")</f>
        <v/>
      </c>
    </row>
    <row r="1168" customFormat="false" ht="15" hidden="false" customHeight="false" outlineLevel="0" collapsed="false">
      <c r="A1168" s="11" t="str">
        <f aca="false">IF(D1168&gt;0,VLOOKUP($D1168,codes!$A$2:$B$26,2),"")</f>
        <v/>
      </c>
    </row>
    <row r="1169" customFormat="false" ht="15" hidden="false" customHeight="false" outlineLevel="0" collapsed="false">
      <c r="A1169" s="11" t="str">
        <f aca="false">IF(D1169&gt;0,VLOOKUP($D1169,codes!$A$2:$B$26,2),"")</f>
        <v/>
      </c>
    </row>
    <row r="1170" customFormat="false" ht="15" hidden="false" customHeight="false" outlineLevel="0" collapsed="false">
      <c r="A1170" s="11" t="str">
        <f aca="false">IF(D1170&gt;0,VLOOKUP($D1170,codes!$A$2:$B$26,2),"")</f>
        <v/>
      </c>
    </row>
    <row r="1171" customFormat="false" ht="15" hidden="false" customHeight="false" outlineLevel="0" collapsed="false">
      <c r="A1171" s="11" t="str">
        <f aca="false">IF(D1171&gt;0,VLOOKUP($D1171,codes!$A$2:$B$26,2),"")</f>
        <v/>
      </c>
    </row>
    <row r="1172" customFormat="false" ht="15" hidden="false" customHeight="false" outlineLevel="0" collapsed="false">
      <c r="A1172" s="11" t="str">
        <f aca="false">IF(D1172&gt;0,VLOOKUP($D1172,codes!$A$2:$B$26,2),"")</f>
        <v/>
      </c>
    </row>
    <row r="1173" customFormat="false" ht="15" hidden="false" customHeight="false" outlineLevel="0" collapsed="false">
      <c r="A1173" s="11" t="str">
        <f aca="false">IF(D1173&gt;0,VLOOKUP($D1173,codes!$A$2:$B$26,2),"")</f>
        <v/>
      </c>
    </row>
    <row r="1174" customFormat="false" ht="15" hidden="false" customHeight="false" outlineLevel="0" collapsed="false">
      <c r="A1174" s="11" t="str">
        <f aca="false">IF(D1174&gt;0,VLOOKUP($D1174,codes!$A$2:$B$26,2),"")</f>
        <v/>
      </c>
    </row>
    <row r="1175" customFormat="false" ht="15" hidden="false" customHeight="false" outlineLevel="0" collapsed="false">
      <c r="A1175" s="11" t="str">
        <f aca="false">IF(D1175&gt;0,VLOOKUP($D1175,codes!$A$2:$B$26,2),"")</f>
        <v/>
      </c>
    </row>
    <row r="1176" customFormat="false" ht="15" hidden="false" customHeight="false" outlineLevel="0" collapsed="false">
      <c r="A1176" s="11" t="str">
        <f aca="false">IF(D1176&gt;0,VLOOKUP($D1176,codes!$A$2:$B$26,2),"")</f>
        <v/>
      </c>
    </row>
    <row r="1177" customFormat="false" ht="15" hidden="false" customHeight="false" outlineLevel="0" collapsed="false">
      <c r="A1177" s="11" t="str">
        <f aca="false">IF(D1177&gt;0,VLOOKUP($D1177,codes!$A$2:$B$26,2),"")</f>
        <v/>
      </c>
    </row>
    <row r="1178" customFormat="false" ht="15" hidden="false" customHeight="false" outlineLevel="0" collapsed="false">
      <c r="A1178" s="11" t="str">
        <f aca="false">IF(D1178&gt;0,VLOOKUP($D1178,codes!$A$2:$B$26,2),"")</f>
        <v/>
      </c>
    </row>
    <row r="1179" customFormat="false" ht="15" hidden="false" customHeight="false" outlineLevel="0" collapsed="false">
      <c r="A1179" s="11" t="str">
        <f aca="false">IF(D1179&gt;0,VLOOKUP($D1179,codes!$A$2:$B$26,2),"")</f>
        <v/>
      </c>
    </row>
    <row r="1180" customFormat="false" ht="15" hidden="false" customHeight="false" outlineLevel="0" collapsed="false">
      <c r="A1180" s="11" t="str">
        <f aca="false">IF(D1180&gt;0,VLOOKUP($D1180,codes!$A$2:$B$26,2),"")</f>
        <v/>
      </c>
    </row>
    <row r="1181" customFormat="false" ht="15" hidden="false" customHeight="false" outlineLevel="0" collapsed="false">
      <c r="A1181" s="11" t="str">
        <f aca="false">IF(D1181&gt;0,VLOOKUP($D1181,codes!$A$2:$B$26,2),"")</f>
        <v/>
      </c>
    </row>
    <row r="1182" customFormat="false" ht="15" hidden="false" customHeight="false" outlineLevel="0" collapsed="false">
      <c r="A1182" s="11" t="str">
        <f aca="false">IF(D1182&gt;0,VLOOKUP($D1182,codes!$A$2:$B$26,2),"")</f>
        <v/>
      </c>
    </row>
    <row r="1183" customFormat="false" ht="15" hidden="false" customHeight="false" outlineLevel="0" collapsed="false">
      <c r="A1183" s="11" t="str">
        <f aca="false">IF(D1183&gt;0,VLOOKUP($D1183,codes!$A$2:$B$26,2),"")</f>
        <v/>
      </c>
    </row>
    <row r="1184" customFormat="false" ht="15" hidden="false" customHeight="false" outlineLevel="0" collapsed="false">
      <c r="A1184" s="11" t="str">
        <f aca="false">IF(D1184&gt;0,VLOOKUP($D1184,codes!$A$2:$B$26,2),"")</f>
        <v/>
      </c>
    </row>
    <row r="1185" customFormat="false" ht="15" hidden="false" customHeight="false" outlineLevel="0" collapsed="false">
      <c r="A1185" s="11" t="str">
        <f aca="false">IF(D1185&gt;0,VLOOKUP($D1185,codes!$A$2:$B$26,2),"")</f>
        <v/>
      </c>
    </row>
    <row r="1186" customFormat="false" ht="15" hidden="false" customHeight="false" outlineLevel="0" collapsed="false">
      <c r="A1186" s="11" t="str">
        <f aca="false">IF(D1186&gt;0,VLOOKUP($D1186,codes!$A$2:$B$26,2),"")</f>
        <v/>
      </c>
    </row>
    <row r="1187" customFormat="false" ht="15" hidden="false" customHeight="false" outlineLevel="0" collapsed="false">
      <c r="A1187" s="11" t="str">
        <f aca="false">IF(D1187&gt;0,VLOOKUP($D1187,codes!$A$2:$B$26,2),"")</f>
        <v/>
      </c>
    </row>
    <row r="1188" customFormat="false" ht="15" hidden="false" customHeight="false" outlineLevel="0" collapsed="false">
      <c r="A1188" s="11" t="str">
        <f aca="false">IF(D1188&gt;0,VLOOKUP($D1188,codes!$A$2:$B$26,2),"")</f>
        <v/>
      </c>
    </row>
    <row r="1189" customFormat="false" ht="15" hidden="false" customHeight="false" outlineLevel="0" collapsed="false">
      <c r="A1189" s="11" t="str">
        <f aca="false">IF(D1189&gt;0,VLOOKUP($D1189,codes!$A$2:$B$26,2),"")</f>
        <v/>
      </c>
    </row>
    <row r="1190" customFormat="false" ht="15" hidden="false" customHeight="false" outlineLevel="0" collapsed="false">
      <c r="A1190" s="11" t="str">
        <f aca="false">IF(D1190&gt;0,VLOOKUP($D1190,codes!$A$2:$B$26,2),"")</f>
        <v/>
      </c>
    </row>
    <row r="1191" customFormat="false" ht="15" hidden="false" customHeight="false" outlineLevel="0" collapsed="false">
      <c r="A1191" s="11" t="str">
        <f aca="false">IF(D1191&gt;0,VLOOKUP($D1191,codes!$A$2:$B$26,2),"")</f>
        <v/>
      </c>
    </row>
    <row r="1192" customFormat="false" ht="15" hidden="false" customHeight="false" outlineLevel="0" collapsed="false">
      <c r="A1192" s="11" t="str">
        <f aca="false">IF(D1192&gt;0,VLOOKUP($D1192,codes!$A$2:$B$26,2),"")</f>
        <v/>
      </c>
    </row>
    <row r="1193" customFormat="false" ht="15" hidden="false" customHeight="false" outlineLevel="0" collapsed="false">
      <c r="A1193" s="11" t="str">
        <f aca="false">IF(D1193&gt;0,VLOOKUP($D1193,codes!$A$2:$B$26,2),"")</f>
        <v/>
      </c>
    </row>
    <row r="1194" customFormat="false" ht="15" hidden="false" customHeight="false" outlineLevel="0" collapsed="false">
      <c r="A1194" s="11" t="str">
        <f aca="false">IF(D1194&gt;0,VLOOKUP($D1194,codes!$A$2:$B$26,2),"")</f>
        <v/>
      </c>
    </row>
    <row r="1195" customFormat="false" ht="15" hidden="false" customHeight="false" outlineLevel="0" collapsed="false">
      <c r="A1195" s="11" t="str">
        <f aca="false">IF(D1195&gt;0,VLOOKUP($D1195,codes!$A$2:$B$26,2),"")</f>
        <v/>
      </c>
    </row>
    <row r="1196" customFormat="false" ht="15" hidden="false" customHeight="false" outlineLevel="0" collapsed="false">
      <c r="A1196" s="11" t="str">
        <f aca="false">IF(D1196&gt;0,VLOOKUP($D1196,codes!$A$2:$B$26,2),"")</f>
        <v/>
      </c>
    </row>
    <row r="1197" customFormat="false" ht="15" hidden="false" customHeight="false" outlineLevel="0" collapsed="false">
      <c r="A1197" s="11" t="str">
        <f aca="false">IF(D1197&gt;0,VLOOKUP($D1197,codes!$A$2:$B$26,2),"")</f>
        <v/>
      </c>
    </row>
    <row r="1198" customFormat="false" ht="15" hidden="false" customHeight="false" outlineLevel="0" collapsed="false">
      <c r="A1198" s="11" t="str">
        <f aca="false">IF(D1198&gt;0,VLOOKUP($D1198,codes!$A$2:$B$26,2),"")</f>
        <v/>
      </c>
    </row>
    <row r="1199" customFormat="false" ht="15" hidden="false" customHeight="false" outlineLevel="0" collapsed="false">
      <c r="A1199" s="11" t="str">
        <f aca="false">IF(D1199&gt;0,VLOOKUP($D1199,codes!$A$2:$B$26,2),"")</f>
        <v/>
      </c>
    </row>
    <row r="1200" customFormat="false" ht="15" hidden="false" customHeight="false" outlineLevel="0" collapsed="false">
      <c r="A1200" s="11" t="str">
        <f aca="false">IF(D1200&gt;0,VLOOKUP($D1200,codes!$A$2:$B$26,2),"")</f>
        <v/>
      </c>
    </row>
    <row r="1201" customFormat="false" ht="15" hidden="false" customHeight="false" outlineLevel="0" collapsed="false">
      <c r="A1201" s="11" t="str">
        <f aca="false">IF(D1201&gt;0,VLOOKUP($D1201,codes!$A$2:$B$26,2),"")</f>
        <v/>
      </c>
    </row>
    <row r="1202" customFormat="false" ht="15" hidden="false" customHeight="false" outlineLevel="0" collapsed="false">
      <c r="A1202" s="11" t="str">
        <f aca="false">IF(D1202&gt;0,VLOOKUP($D1202,codes!$A$2:$B$26,2),"")</f>
        <v/>
      </c>
    </row>
    <row r="1203" customFormat="false" ht="15" hidden="false" customHeight="false" outlineLevel="0" collapsed="false">
      <c r="A1203" s="11" t="str">
        <f aca="false">IF(D1203&gt;0,VLOOKUP($D1203,codes!$A$2:$B$26,2),"")</f>
        <v/>
      </c>
    </row>
    <row r="1204" customFormat="false" ht="15" hidden="false" customHeight="false" outlineLevel="0" collapsed="false">
      <c r="A1204" s="11" t="str">
        <f aca="false">IF(D1204&gt;0,VLOOKUP($D1204,codes!$A$2:$B$26,2),"")</f>
        <v/>
      </c>
    </row>
    <row r="1205" customFormat="false" ht="15" hidden="false" customHeight="false" outlineLevel="0" collapsed="false">
      <c r="A1205" s="11" t="str">
        <f aca="false">IF(D1205&gt;0,VLOOKUP($D1205,codes!$A$2:$B$26,2),"")</f>
        <v/>
      </c>
    </row>
    <row r="1206" customFormat="false" ht="15" hidden="false" customHeight="false" outlineLevel="0" collapsed="false">
      <c r="A1206" s="11" t="str">
        <f aca="false">IF(D1206&gt;0,VLOOKUP($D1206,codes!$A$2:$B$26,2),"")</f>
        <v/>
      </c>
    </row>
    <row r="1207" customFormat="false" ht="15" hidden="false" customHeight="false" outlineLevel="0" collapsed="false">
      <c r="A1207" s="11" t="str">
        <f aca="false">IF(D1207&gt;0,VLOOKUP($D1207,codes!$A$2:$B$26,2),"")</f>
        <v/>
      </c>
    </row>
    <row r="1208" customFormat="false" ht="15" hidden="false" customHeight="false" outlineLevel="0" collapsed="false">
      <c r="A1208" s="11" t="str">
        <f aca="false">IF(D1208&gt;0,VLOOKUP($D1208,codes!$A$2:$B$26,2),"")</f>
        <v/>
      </c>
    </row>
    <row r="1209" customFormat="false" ht="15" hidden="false" customHeight="false" outlineLevel="0" collapsed="false">
      <c r="A1209" s="11" t="str">
        <f aca="false">IF(D1209&gt;0,VLOOKUP($D1209,codes!$A$2:$B$26,2),"")</f>
        <v/>
      </c>
    </row>
    <row r="1210" customFormat="false" ht="15" hidden="false" customHeight="false" outlineLevel="0" collapsed="false">
      <c r="A1210" s="11" t="str">
        <f aca="false">IF(D1210&gt;0,VLOOKUP($D1210,codes!$A$2:$B$26,2),"")</f>
        <v/>
      </c>
    </row>
    <row r="1211" customFormat="false" ht="15" hidden="false" customHeight="false" outlineLevel="0" collapsed="false">
      <c r="A1211" s="11" t="str">
        <f aca="false">IF(D1211&gt;0,VLOOKUP($D1211,codes!$A$2:$B$26,2),"")</f>
        <v/>
      </c>
    </row>
    <row r="1212" customFormat="false" ht="15" hidden="false" customHeight="false" outlineLevel="0" collapsed="false">
      <c r="A1212" s="11" t="str">
        <f aca="false">IF(D1212&gt;0,VLOOKUP($D1212,codes!$A$2:$B$26,2),"")</f>
        <v/>
      </c>
    </row>
    <row r="1213" customFormat="false" ht="15" hidden="false" customHeight="false" outlineLevel="0" collapsed="false">
      <c r="A1213" s="11" t="str">
        <f aca="false">IF(D1213&gt;0,VLOOKUP($D1213,codes!$A$2:$B$26,2),"")</f>
        <v/>
      </c>
    </row>
    <row r="1214" customFormat="false" ht="15" hidden="false" customHeight="false" outlineLevel="0" collapsed="false">
      <c r="A1214" s="11" t="str">
        <f aca="false">IF(D1214&gt;0,VLOOKUP($D1214,codes!$A$2:$B$26,2),"")</f>
        <v/>
      </c>
    </row>
    <row r="1215" customFormat="false" ht="15" hidden="false" customHeight="false" outlineLevel="0" collapsed="false">
      <c r="A1215" s="11" t="str">
        <f aca="false">IF(D1215&gt;0,VLOOKUP($D1215,codes!$A$2:$B$26,2),"")</f>
        <v/>
      </c>
    </row>
    <row r="1216" customFormat="false" ht="15" hidden="false" customHeight="false" outlineLevel="0" collapsed="false">
      <c r="A1216" s="11" t="str">
        <f aca="false">IF(D1216&gt;0,VLOOKUP($D1216,codes!$A$2:$B$26,2),"")</f>
        <v/>
      </c>
    </row>
    <row r="1217" customFormat="false" ht="15" hidden="false" customHeight="false" outlineLevel="0" collapsed="false">
      <c r="A1217" s="11" t="str">
        <f aca="false">IF(D1217&gt;0,VLOOKUP($D1217,codes!$A$2:$B$26,2),"")</f>
        <v/>
      </c>
    </row>
    <row r="1218" customFormat="false" ht="15" hidden="false" customHeight="false" outlineLevel="0" collapsed="false">
      <c r="A1218" s="11" t="str">
        <f aca="false">IF(D1218&gt;0,VLOOKUP($D1218,codes!$A$2:$B$26,2),"")</f>
        <v/>
      </c>
    </row>
    <row r="1219" customFormat="false" ht="15" hidden="false" customHeight="false" outlineLevel="0" collapsed="false">
      <c r="A1219" s="11" t="str">
        <f aca="false">IF(D1219&gt;0,VLOOKUP($D1219,codes!$A$2:$B$26,2),"")</f>
        <v/>
      </c>
    </row>
    <row r="1220" customFormat="false" ht="15" hidden="false" customHeight="false" outlineLevel="0" collapsed="false">
      <c r="A1220" s="11" t="str">
        <f aca="false">IF(D1220&gt;0,VLOOKUP($D1220,codes!$A$2:$B$26,2),"")</f>
        <v/>
      </c>
    </row>
    <row r="1221" customFormat="false" ht="15" hidden="false" customHeight="false" outlineLevel="0" collapsed="false">
      <c r="A1221" s="11" t="str">
        <f aca="false">IF(D1221&gt;0,VLOOKUP($D1221,codes!$A$2:$B$26,2),"")</f>
        <v/>
      </c>
    </row>
    <row r="1222" customFormat="false" ht="15" hidden="false" customHeight="false" outlineLevel="0" collapsed="false">
      <c r="A1222" s="11" t="str">
        <f aca="false">IF(D1222&gt;0,VLOOKUP($D1222,codes!$A$2:$B$26,2),"")</f>
        <v/>
      </c>
    </row>
    <row r="1223" customFormat="false" ht="15" hidden="false" customHeight="false" outlineLevel="0" collapsed="false">
      <c r="A1223" s="11" t="str">
        <f aca="false">IF(D1223&gt;0,VLOOKUP($D1223,codes!$A$2:$B$26,2),"")</f>
        <v/>
      </c>
    </row>
    <row r="1224" customFormat="false" ht="15" hidden="false" customHeight="false" outlineLevel="0" collapsed="false">
      <c r="A1224" s="11" t="str">
        <f aca="false">IF(D1224&gt;0,VLOOKUP($D1224,codes!$A$2:$B$26,2),"")</f>
        <v/>
      </c>
    </row>
    <row r="1225" customFormat="false" ht="15" hidden="false" customHeight="false" outlineLevel="0" collapsed="false">
      <c r="A1225" s="11" t="str">
        <f aca="false">IF(D1225&gt;0,VLOOKUP($D1225,codes!$A$2:$B$26,2),"")</f>
        <v/>
      </c>
    </row>
    <row r="1226" customFormat="false" ht="15" hidden="false" customHeight="false" outlineLevel="0" collapsed="false">
      <c r="A1226" s="11" t="str">
        <f aca="false">IF(D1226&gt;0,VLOOKUP($D1226,codes!$A$2:$B$26,2),"")</f>
        <v/>
      </c>
    </row>
    <row r="1227" customFormat="false" ht="15" hidden="false" customHeight="false" outlineLevel="0" collapsed="false">
      <c r="A1227" s="11" t="str">
        <f aca="false">IF(D1227&gt;0,VLOOKUP($D1227,codes!$A$2:$B$26,2),"")</f>
        <v/>
      </c>
    </row>
    <row r="1228" customFormat="false" ht="15" hidden="false" customHeight="false" outlineLevel="0" collapsed="false">
      <c r="A1228" s="11" t="str">
        <f aca="false">IF(D1228&gt;0,VLOOKUP($D1228,codes!$A$2:$B$26,2),"")</f>
        <v/>
      </c>
    </row>
    <row r="1229" customFormat="false" ht="15" hidden="false" customHeight="false" outlineLevel="0" collapsed="false">
      <c r="A1229" s="11" t="str">
        <f aca="false">IF(D1229&gt;0,VLOOKUP($D1229,codes!$A$2:$B$26,2),"")</f>
        <v/>
      </c>
    </row>
    <row r="1230" customFormat="false" ht="15" hidden="false" customHeight="false" outlineLevel="0" collapsed="false">
      <c r="A1230" s="11" t="str">
        <f aca="false">IF(D1230&gt;0,VLOOKUP($D1230,codes!$A$2:$B$26,2),"")</f>
        <v/>
      </c>
    </row>
    <row r="1231" customFormat="false" ht="15" hidden="false" customHeight="false" outlineLevel="0" collapsed="false">
      <c r="A1231" s="11" t="str">
        <f aca="false">IF(D1231&gt;0,VLOOKUP($D1231,codes!$A$2:$B$26,2),"")</f>
        <v/>
      </c>
    </row>
    <row r="1232" customFormat="false" ht="15" hidden="false" customHeight="false" outlineLevel="0" collapsed="false">
      <c r="A1232" s="11" t="str">
        <f aca="false">IF(D1232&gt;0,VLOOKUP($D1232,codes!$A$2:$B$26,2),"")</f>
        <v/>
      </c>
    </row>
    <row r="1233" customFormat="false" ht="15" hidden="false" customHeight="false" outlineLevel="0" collapsed="false">
      <c r="A1233" s="11" t="str">
        <f aca="false">IF(D1233&gt;0,VLOOKUP($D1233,codes!$A$2:$B$26,2),"")</f>
        <v/>
      </c>
    </row>
    <row r="1234" customFormat="false" ht="15" hidden="false" customHeight="false" outlineLevel="0" collapsed="false">
      <c r="A1234" s="11" t="str">
        <f aca="false">IF(D1234&gt;0,VLOOKUP($D1234,codes!$A$2:$B$26,2),"")</f>
        <v/>
      </c>
    </row>
    <row r="1235" customFormat="false" ht="15" hidden="false" customHeight="false" outlineLevel="0" collapsed="false">
      <c r="A1235" s="11" t="str">
        <f aca="false">IF(D1235&gt;0,VLOOKUP($D1235,codes!$A$2:$B$26,2),"")</f>
        <v/>
      </c>
    </row>
    <row r="1236" customFormat="false" ht="15" hidden="false" customHeight="false" outlineLevel="0" collapsed="false">
      <c r="A1236" s="11" t="str">
        <f aca="false">IF(D1236&gt;0,VLOOKUP($D1236,codes!$A$2:$B$26,2),"")</f>
        <v/>
      </c>
    </row>
    <row r="1237" customFormat="false" ht="15" hidden="false" customHeight="false" outlineLevel="0" collapsed="false">
      <c r="A1237" s="11" t="str">
        <f aca="false">IF(D1237&gt;0,VLOOKUP($D1237,codes!$A$2:$B$26,2),"")</f>
        <v/>
      </c>
    </row>
    <row r="1238" customFormat="false" ht="15" hidden="false" customHeight="false" outlineLevel="0" collapsed="false">
      <c r="A1238" s="11" t="str">
        <f aca="false">IF(D1238&gt;0,VLOOKUP($D1238,codes!$A$2:$B$26,2),"")</f>
        <v/>
      </c>
    </row>
    <row r="1239" customFormat="false" ht="15" hidden="false" customHeight="false" outlineLevel="0" collapsed="false">
      <c r="A1239" s="11" t="str">
        <f aca="false">IF(D1239&gt;0,VLOOKUP($D1239,codes!$A$2:$B$26,2),"")</f>
        <v/>
      </c>
    </row>
    <row r="1240" customFormat="false" ht="15" hidden="false" customHeight="false" outlineLevel="0" collapsed="false">
      <c r="A1240" s="11" t="str">
        <f aca="false">IF(D1240&gt;0,VLOOKUP($D1240,codes!$A$2:$B$26,2),"")</f>
        <v/>
      </c>
    </row>
    <row r="1241" customFormat="false" ht="15" hidden="false" customHeight="false" outlineLevel="0" collapsed="false">
      <c r="A1241" s="11" t="str">
        <f aca="false">IF(D1241&gt;0,VLOOKUP($D1241,codes!$A$2:$B$26,2),"")</f>
        <v/>
      </c>
    </row>
    <row r="1242" customFormat="false" ht="15" hidden="false" customHeight="false" outlineLevel="0" collapsed="false">
      <c r="A1242" s="11" t="str">
        <f aca="false">IF(D1242&gt;0,VLOOKUP($D1242,codes!$A$2:$B$26,2),"")</f>
        <v/>
      </c>
    </row>
    <row r="1243" customFormat="false" ht="15" hidden="false" customHeight="false" outlineLevel="0" collapsed="false">
      <c r="A1243" s="11" t="str">
        <f aca="false">IF(D1243&gt;0,VLOOKUP($D1243,codes!$A$2:$B$26,2),"")</f>
        <v/>
      </c>
    </row>
    <row r="1244" customFormat="false" ht="15" hidden="false" customHeight="false" outlineLevel="0" collapsed="false">
      <c r="A1244" s="11" t="str">
        <f aca="false">IF(D1244&gt;0,VLOOKUP($D1244,codes!$A$2:$B$26,2),"")</f>
        <v/>
      </c>
    </row>
    <row r="1245" customFormat="false" ht="15" hidden="false" customHeight="false" outlineLevel="0" collapsed="false">
      <c r="A1245" s="11" t="str">
        <f aca="false">IF(D1245&gt;0,VLOOKUP($D1245,codes!$A$2:$B$26,2),"")</f>
        <v/>
      </c>
    </row>
    <row r="1246" customFormat="false" ht="15" hidden="false" customHeight="false" outlineLevel="0" collapsed="false">
      <c r="A1246" s="11" t="str">
        <f aca="false">IF(D1246&gt;0,VLOOKUP($D1246,codes!$A$2:$B$26,2),"")</f>
        <v/>
      </c>
    </row>
    <row r="1247" customFormat="false" ht="15" hidden="false" customHeight="false" outlineLevel="0" collapsed="false">
      <c r="A1247" s="11" t="str">
        <f aca="false">IF(D1247&gt;0,VLOOKUP($D1247,codes!$A$2:$B$26,2),"")</f>
        <v/>
      </c>
    </row>
    <row r="1248" customFormat="false" ht="15" hidden="false" customHeight="false" outlineLevel="0" collapsed="false">
      <c r="A1248" s="11" t="str">
        <f aca="false">IF(D1248&gt;0,VLOOKUP($D1248,codes!$A$2:$B$26,2),"")</f>
        <v/>
      </c>
    </row>
    <row r="1249" customFormat="false" ht="15" hidden="false" customHeight="false" outlineLevel="0" collapsed="false">
      <c r="A1249" s="11" t="str">
        <f aca="false">IF(D1249&gt;0,VLOOKUP($D1249,codes!$A$2:$B$26,2),"")</f>
        <v/>
      </c>
    </row>
    <row r="1250" customFormat="false" ht="15" hidden="false" customHeight="false" outlineLevel="0" collapsed="false">
      <c r="A1250" s="11" t="str">
        <f aca="false">IF(D1250&gt;0,VLOOKUP($D1250,codes!$A$2:$B$26,2),"")</f>
        <v/>
      </c>
    </row>
    <row r="1251" customFormat="false" ht="15" hidden="false" customHeight="false" outlineLevel="0" collapsed="false">
      <c r="A1251" s="11" t="str">
        <f aca="false">IF(D1251&gt;0,VLOOKUP($D1251,codes!$A$2:$B$26,2),"")</f>
        <v/>
      </c>
    </row>
    <row r="1252" customFormat="false" ht="15" hidden="false" customHeight="false" outlineLevel="0" collapsed="false">
      <c r="A1252" s="11" t="str">
        <f aca="false">IF(D1252&gt;0,VLOOKUP($D1252,codes!$A$2:$B$26,2),"")</f>
        <v/>
      </c>
    </row>
    <row r="1253" customFormat="false" ht="15" hidden="false" customHeight="false" outlineLevel="0" collapsed="false">
      <c r="A1253" s="11" t="str">
        <f aca="false">IF(D1253&gt;0,VLOOKUP($D1253,codes!$A$2:$B$26,2),"")</f>
        <v/>
      </c>
    </row>
    <row r="1254" customFormat="false" ht="15" hidden="false" customHeight="false" outlineLevel="0" collapsed="false">
      <c r="A1254" s="11" t="str">
        <f aca="false">IF(D1254&gt;0,VLOOKUP($D1254,codes!$A$2:$B$26,2),"")</f>
        <v/>
      </c>
    </row>
    <row r="1255" customFormat="false" ht="15" hidden="false" customHeight="false" outlineLevel="0" collapsed="false">
      <c r="A1255" s="11" t="str">
        <f aca="false">IF(D1255&gt;0,VLOOKUP($D1255,codes!$A$2:$B$26,2),"")</f>
        <v/>
      </c>
    </row>
    <row r="1256" customFormat="false" ht="15" hidden="false" customHeight="false" outlineLevel="0" collapsed="false">
      <c r="A1256" s="11" t="str">
        <f aca="false">IF(D1256&gt;0,VLOOKUP($D1256,codes!$A$2:$B$26,2),"")</f>
        <v/>
      </c>
    </row>
    <row r="1257" customFormat="false" ht="15" hidden="false" customHeight="false" outlineLevel="0" collapsed="false">
      <c r="A1257" s="11" t="str">
        <f aca="false">IF(D1257&gt;0,VLOOKUP($D1257,codes!$A$2:$B$26,2),"")</f>
        <v/>
      </c>
    </row>
    <row r="1258" customFormat="false" ht="15" hidden="false" customHeight="false" outlineLevel="0" collapsed="false">
      <c r="A1258" s="11" t="str">
        <f aca="false">IF(D1258&gt;0,VLOOKUP($D1258,codes!$A$2:$B$26,2),"")</f>
        <v/>
      </c>
    </row>
    <row r="1259" customFormat="false" ht="15" hidden="false" customHeight="false" outlineLevel="0" collapsed="false">
      <c r="A1259" s="11" t="str">
        <f aca="false">IF(D1259&gt;0,VLOOKUP($D1259,codes!$A$2:$B$26,2),"")</f>
        <v/>
      </c>
    </row>
    <row r="1260" customFormat="false" ht="15" hidden="false" customHeight="false" outlineLevel="0" collapsed="false">
      <c r="A1260" s="11" t="str">
        <f aca="false">IF(D1260&gt;0,VLOOKUP($D1260,codes!$A$2:$B$26,2),"")</f>
        <v/>
      </c>
    </row>
    <row r="1261" customFormat="false" ht="15" hidden="false" customHeight="false" outlineLevel="0" collapsed="false">
      <c r="A1261" s="11" t="str">
        <f aca="false">IF(D1261&gt;0,VLOOKUP($D1261,codes!$A$2:$B$26,2),"")</f>
        <v/>
      </c>
    </row>
    <row r="1262" customFormat="false" ht="15" hidden="false" customHeight="false" outlineLevel="0" collapsed="false">
      <c r="A1262" s="11" t="str">
        <f aca="false">IF(D1262&gt;0,VLOOKUP($D1262,codes!$A$2:$B$26,2),"")</f>
        <v/>
      </c>
    </row>
    <row r="1263" customFormat="false" ht="15" hidden="false" customHeight="false" outlineLevel="0" collapsed="false">
      <c r="A1263" s="11" t="str">
        <f aca="false">IF(D1263&gt;0,VLOOKUP($D1263,codes!$A$2:$B$26,2),"")</f>
        <v/>
      </c>
    </row>
    <row r="1264" customFormat="false" ht="15" hidden="false" customHeight="false" outlineLevel="0" collapsed="false">
      <c r="A1264" s="11" t="str">
        <f aca="false">IF(D1264&gt;0,VLOOKUP($D1264,codes!$A$2:$B$26,2),"")</f>
        <v/>
      </c>
    </row>
    <row r="1265" customFormat="false" ht="15" hidden="false" customHeight="false" outlineLevel="0" collapsed="false">
      <c r="A1265" s="11" t="str">
        <f aca="false">IF(D1265&gt;0,VLOOKUP($D1265,codes!$A$2:$B$26,2),"")</f>
        <v/>
      </c>
    </row>
    <row r="1266" customFormat="false" ht="15" hidden="false" customHeight="false" outlineLevel="0" collapsed="false">
      <c r="A1266" s="11" t="str">
        <f aca="false">IF(D1266&gt;0,VLOOKUP($D1266,codes!$A$2:$B$26,2),"")</f>
        <v/>
      </c>
    </row>
    <row r="1267" customFormat="false" ht="15" hidden="false" customHeight="false" outlineLevel="0" collapsed="false">
      <c r="A1267" s="11" t="str">
        <f aca="false">IF(D1267&gt;0,VLOOKUP($D1267,codes!$A$2:$B$26,2),"")</f>
        <v/>
      </c>
    </row>
    <row r="1268" customFormat="false" ht="15" hidden="false" customHeight="false" outlineLevel="0" collapsed="false">
      <c r="A1268" s="11" t="str">
        <f aca="false">IF(D1268&gt;0,VLOOKUP($D1268,codes!$A$2:$B$26,2),"")</f>
        <v/>
      </c>
    </row>
    <row r="1269" customFormat="false" ht="15" hidden="false" customHeight="false" outlineLevel="0" collapsed="false">
      <c r="A1269" s="11" t="str">
        <f aca="false">IF(D1269&gt;0,VLOOKUP($D1269,codes!$A$2:$B$26,2),"")</f>
        <v/>
      </c>
    </row>
    <row r="1270" customFormat="false" ht="15" hidden="false" customHeight="false" outlineLevel="0" collapsed="false">
      <c r="A1270" s="11" t="str">
        <f aca="false">IF(D1270&gt;0,VLOOKUP($D1270,codes!$A$2:$B$26,2),"")</f>
        <v/>
      </c>
    </row>
    <row r="1271" customFormat="false" ht="15" hidden="false" customHeight="false" outlineLevel="0" collapsed="false">
      <c r="A1271" s="11" t="str">
        <f aca="false">IF(D1271&gt;0,VLOOKUP($D1271,codes!$A$2:$B$26,2),"")</f>
        <v/>
      </c>
    </row>
    <row r="1272" customFormat="false" ht="15" hidden="false" customHeight="false" outlineLevel="0" collapsed="false">
      <c r="A1272" s="11" t="str">
        <f aca="false">IF(D1272&gt;0,VLOOKUP($D1272,codes!$A$2:$B$26,2),"")</f>
        <v/>
      </c>
    </row>
    <row r="1273" customFormat="false" ht="15" hidden="false" customHeight="false" outlineLevel="0" collapsed="false">
      <c r="A1273" s="11" t="str">
        <f aca="false">IF(D1273&gt;0,VLOOKUP($D1273,codes!$A$2:$B$26,2),"")</f>
        <v/>
      </c>
    </row>
    <row r="1274" customFormat="false" ht="15" hidden="false" customHeight="false" outlineLevel="0" collapsed="false">
      <c r="A1274" s="11" t="str">
        <f aca="false">IF(D1274&gt;0,VLOOKUP($D1274,codes!$A$2:$B$26,2),"")</f>
        <v/>
      </c>
    </row>
    <row r="1275" customFormat="false" ht="15" hidden="false" customHeight="false" outlineLevel="0" collapsed="false">
      <c r="A1275" s="11" t="str">
        <f aca="false">IF(D1275&gt;0,VLOOKUP($D1275,codes!$A$2:$B$26,2),"")</f>
        <v/>
      </c>
    </row>
    <row r="1276" customFormat="false" ht="15" hidden="false" customHeight="false" outlineLevel="0" collapsed="false">
      <c r="A1276" s="11" t="str">
        <f aca="false">IF(D1276&gt;0,VLOOKUP($D1276,codes!$A$2:$B$26,2),"")</f>
        <v/>
      </c>
    </row>
    <row r="1277" customFormat="false" ht="15" hidden="false" customHeight="false" outlineLevel="0" collapsed="false">
      <c r="A1277" s="11" t="str">
        <f aca="false">IF(D1277&gt;0,VLOOKUP($D1277,codes!$A$2:$B$26,2),"")</f>
        <v/>
      </c>
    </row>
    <row r="1278" customFormat="false" ht="15" hidden="false" customHeight="false" outlineLevel="0" collapsed="false">
      <c r="A1278" s="11" t="str">
        <f aca="false">IF(D1278&gt;0,VLOOKUP($D1278,codes!$A$2:$B$26,2),"")</f>
        <v/>
      </c>
    </row>
    <row r="1279" customFormat="false" ht="15" hidden="false" customHeight="false" outlineLevel="0" collapsed="false">
      <c r="A1279" s="11" t="str">
        <f aca="false">IF(D1279&gt;0,VLOOKUP($D1279,codes!$A$2:$B$26,2),"")</f>
        <v/>
      </c>
    </row>
    <row r="1280" customFormat="false" ht="15" hidden="false" customHeight="false" outlineLevel="0" collapsed="false">
      <c r="A1280" s="11" t="str">
        <f aca="false">IF(D1280&gt;0,VLOOKUP($D1280,codes!$A$2:$B$26,2),"")</f>
        <v/>
      </c>
    </row>
    <row r="1281" customFormat="false" ht="15" hidden="false" customHeight="false" outlineLevel="0" collapsed="false">
      <c r="A1281" s="11" t="str">
        <f aca="false">IF(D1281&gt;0,VLOOKUP($D1281,codes!$A$2:$B$26,2),"")</f>
        <v/>
      </c>
    </row>
    <row r="1282" customFormat="false" ht="15" hidden="false" customHeight="false" outlineLevel="0" collapsed="false">
      <c r="A1282" s="11" t="str">
        <f aca="false">IF(D1282&gt;0,VLOOKUP($D1282,codes!$A$2:$B$26,2),"")</f>
        <v/>
      </c>
    </row>
    <row r="1283" customFormat="false" ht="15" hidden="false" customHeight="false" outlineLevel="0" collapsed="false">
      <c r="A1283" s="11" t="str">
        <f aca="false">IF(D1283&gt;0,VLOOKUP($D1283,codes!$A$2:$B$26,2),"")</f>
        <v/>
      </c>
    </row>
    <row r="1284" customFormat="false" ht="15" hidden="false" customHeight="false" outlineLevel="0" collapsed="false">
      <c r="A1284" s="11" t="str">
        <f aca="false">IF(D1284&gt;0,VLOOKUP($D1284,codes!$A$2:$B$26,2),"")</f>
        <v/>
      </c>
    </row>
    <row r="1285" customFormat="false" ht="15" hidden="false" customHeight="false" outlineLevel="0" collapsed="false">
      <c r="A1285" s="11" t="str">
        <f aca="false">IF(D1285&gt;0,VLOOKUP($D1285,codes!$A$2:$B$26,2),"")</f>
        <v/>
      </c>
    </row>
    <row r="1286" customFormat="false" ht="15" hidden="false" customHeight="false" outlineLevel="0" collapsed="false">
      <c r="A1286" s="11" t="str">
        <f aca="false">IF(D1286&gt;0,VLOOKUP($D1286,codes!$A$2:$B$26,2),"")</f>
        <v/>
      </c>
    </row>
    <row r="1287" customFormat="false" ht="15" hidden="false" customHeight="false" outlineLevel="0" collapsed="false">
      <c r="A1287" s="11" t="str">
        <f aca="false">IF(D1287&gt;0,VLOOKUP($D1287,codes!$A$2:$B$26,2),"")</f>
        <v/>
      </c>
    </row>
    <row r="1288" customFormat="false" ht="15" hidden="false" customHeight="false" outlineLevel="0" collapsed="false">
      <c r="A1288" s="11" t="str">
        <f aca="false">IF(D1288&gt;0,VLOOKUP($D1288,codes!$A$2:$B$26,2),"")</f>
        <v/>
      </c>
    </row>
    <row r="1289" customFormat="false" ht="15" hidden="false" customHeight="false" outlineLevel="0" collapsed="false">
      <c r="A1289" s="11" t="str">
        <f aca="false">IF(D1289&gt;0,VLOOKUP($D1289,codes!$A$2:$B$26,2),"")</f>
        <v/>
      </c>
    </row>
    <row r="1290" customFormat="false" ht="15" hidden="false" customHeight="false" outlineLevel="0" collapsed="false">
      <c r="A1290" s="11" t="str">
        <f aca="false">IF(D1290&gt;0,VLOOKUP($D1290,codes!$A$2:$B$26,2),"")</f>
        <v/>
      </c>
    </row>
    <row r="1291" customFormat="false" ht="15" hidden="false" customHeight="false" outlineLevel="0" collapsed="false">
      <c r="A1291" s="11" t="str">
        <f aca="false">IF(D1291&gt;0,VLOOKUP($D1291,codes!$A$2:$B$26,2),"")</f>
        <v/>
      </c>
    </row>
    <row r="1292" customFormat="false" ht="15" hidden="false" customHeight="false" outlineLevel="0" collapsed="false">
      <c r="A1292" s="11" t="str">
        <f aca="false">IF(D1292&gt;0,VLOOKUP($D1292,codes!$A$2:$B$26,2),"")</f>
        <v/>
      </c>
    </row>
    <row r="1293" customFormat="false" ht="15" hidden="false" customHeight="false" outlineLevel="0" collapsed="false">
      <c r="A1293" s="11" t="str">
        <f aca="false">IF(D1293&gt;0,VLOOKUP($D1293,codes!$A$2:$B$26,2),"")</f>
        <v/>
      </c>
    </row>
    <row r="1294" customFormat="false" ht="15" hidden="false" customHeight="false" outlineLevel="0" collapsed="false">
      <c r="A1294" s="11" t="str">
        <f aca="false">IF(D1294&gt;0,VLOOKUP($D1294,codes!$A$2:$B$26,2),"")</f>
        <v/>
      </c>
    </row>
    <row r="1295" customFormat="false" ht="15" hidden="false" customHeight="false" outlineLevel="0" collapsed="false">
      <c r="A1295" s="11" t="str">
        <f aca="false">IF(D1295&gt;0,VLOOKUP($D1295,codes!$A$2:$B$26,2),"")</f>
        <v/>
      </c>
    </row>
    <row r="1296" customFormat="false" ht="15" hidden="false" customHeight="false" outlineLevel="0" collapsed="false">
      <c r="A1296" s="11" t="str">
        <f aca="false">IF(D1296&gt;0,VLOOKUP($D1296,codes!$A$2:$B$26,2),"")</f>
        <v/>
      </c>
    </row>
    <row r="1297" customFormat="false" ht="15" hidden="false" customHeight="false" outlineLevel="0" collapsed="false">
      <c r="A1297" s="11" t="str">
        <f aca="false">IF(D1297&gt;0,VLOOKUP($D1297,codes!$A$2:$B$26,2),"")</f>
        <v/>
      </c>
    </row>
    <row r="1298" customFormat="false" ht="15" hidden="false" customHeight="false" outlineLevel="0" collapsed="false">
      <c r="A1298" s="11" t="str">
        <f aca="false">IF(D1298&gt;0,VLOOKUP($D1298,codes!$A$2:$B$26,2),"")</f>
        <v/>
      </c>
    </row>
    <row r="1299" customFormat="false" ht="15" hidden="false" customHeight="false" outlineLevel="0" collapsed="false">
      <c r="A1299" s="11" t="str">
        <f aca="false">IF(D1299&gt;0,VLOOKUP($D1299,codes!$A$2:$B$26,2),"")</f>
        <v/>
      </c>
    </row>
    <row r="1300" customFormat="false" ht="15" hidden="false" customHeight="false" outlineLevel="0" collapsed="false">
      <c r="A1300" s="11" t="str">
        <f aca="false">IF(D1300&gt;0,VLOOKUP($D1300,codes!$A$2:$B$26,2),"")</f>
        <v/>
      </c>
    </row>
    <row r="1301" customFormat="false" ht="15" hidden="false" customHeight="false" outlineLevel="0" collapsed="false">
      <c r="A1301" s="11" t="str">
        <f aca="false">IF(D1301&gt;0,VLOOKUP($D1301,codes!$A$2:$B$26,2),"")</f>
        <v/>
      </c>
    </row>
    <row r="1302" customFormat="false" ht="15" hidden="false" customHeight="false" outlineLevel="0" collapsed="false">
      <c r="A1302" s="11" t="str">
        <f aca="false">IF(D1302&gt;0,VLOOKUP($D1302,codes!$A$2:$B$26,2),"")</f>
        <v/>
      </c>
    </row>
    <row r="1303" customFormat="false" ht="15" hidden="false" customHeight="false" outlineLevel="0" collapsed="false">
      <c r="A1303" s="11" t="str">
        <f aca="false">IF(D1303&gt;0,VLOOKUP($D1303,codes!$A$2:$B$26,2),"")</f>
        <v/>
      </c>
    </row>
    <row r="1304" customFormat="false" ht="15" hidden="false" customHeight="false" outlineLevel="0" collapsed="false">
      <c r="A1304" s="11" t="str">
        <f aca="false">IF(D1304&gt;0,VLOOKUP($D1304,codes!$A$2:$B$26,2),"")</f>
        <v/>
      </c>
    </row>
    <row r="1305" customFormat="false" ht="15" hidden="false" customHeight="false" outlineLevel="0" collapsed="false">
      <c r="A1305" s="11" t="str">
        <f aca="false">IF(D1305&gt;0,VLOOKUP($D1305,codes!$A$2:$B$26,2),"")</f>
        <v/>
      </c>
    </row>
    <row r="1306" customFormat="false" ht="15" hidden="false" customHeight="false" outlineLevel="0" collapsed="false">
      <c r="A1306" s="11" t="str">
        <f aca="false">IF(D1306&gt;0,VLOOKUP($D1306,codes!$A$2:$B$26,2),"")</f>
        <v/>
      </c>
    </row>
    <row r="1307" customFormat="false" ht="15" hidden="false" customHeight="false" outlineLevel="0" collapsed="false">
      <c r="A1307" s="11" t="str">
        <f aca="false">IF(D1307&gt;0,VLOOKUP($D1307,codes!$A$2:$B$26,2),"")</f>
        <v/>
      </c>
    </row>
    <row r="1308" customFormat="false" ht="15" hidden="false" customHeight="false" outlineLevel="0" collapsed="false">
      <c r="A1308" s="11" t="str">
        <f aca="false">IF(D1308&gt;0,VLOOKUP($D1308,codes!$A$2:$B$26,2),"")</f>
        <v/>
      </c>
    </row>
    <row r="1309" customFormat="false" ht="15" hidden="false" customHeight="false" outlineLevel="0" collapsed="false">
      <c r="A1309" s="11" t="str">
        <f aca="false">IF(D1309&gt;0,VLOOKUP($D1309,codes!$A$2:$B$26,2),"")</f>
        <v/>
      </c>
    </row>
    <row r="1310" customFormat="false" ht="15" hidden="false" customHeight="false" outlineLevel="0" collapsed="false">
      <c r="A1310" s="11" t="str">
        <f aca="false">IF(D1310&gt;0,VLOOKUP($D1310,codes!$A$2:$B$26,2),"")</f>
        <v/>
      </c>
    </row>
    <row r="1311" customFormat="false" ht="15" hidden="false" customHeight="false" outlineLevel="0" collapsed="false">
      <c r="A1311" s="11" t="str">
        <f aca="false">IF(D1311&gt;0,VLOOKUP($D1311,codes!$A$2:$B$26,2),"")</f>
        <v/>
      </c>
    </row>
    <row r="1312" customFormat="false" ht="15" hidden="false" customHeight="false" outlineLevel="0" collapsed="false">
      <c r="A1312" s="11" t="str">
        <f aca="false">IF(D1312&gt;0,VLOOKUP($D1312,codes!$A$2:$B$26,2),"")</f>
        <v/>
      </c>
    </row>
    <row r="1313" customFormat="false" ht="15" hidden="false" customHeight="false" outlineLevel="0" collapsed="false">
      <c r="A1313" s="11" t="str">
        <f aca="false">IF(D1313&gt;0,VLOOKUP($D1313,codes!$A$2:$B$26,2),"")</f>
        <v/>
      </c>
    </row>
    <row r="1314" customFormat="false" ht="15" hidden="false" customHeight="false" outlineLevel="0" collapsed="false">
      <c r="A1314" s="11" t="str">
        <f aca="false">IF(D1314&gt;0,VLOOKUP($D1314,codes!$A$2:$B$26,2),"")</f>
        <v/>
      </c>
    </row>
    <row r="1315" customFormat="false" ht="15" hidden="false" customHeight="false" outlineLevel="0" collapsed="false">
      <c r="A1315" s="11" t="str">
        <f aca="false">IF(D1315&gt;0,VLOOKUP($D1315,codes!$A$2:$B$26,2),"")</f>
        <v/>
      </c>
    </row>
    <row r="1316" customFormat="false" ht="15" hidden="false" customHeight="false" outlineLevel="0" collapsed="false">
      <c r="A1316" s="11" t="str">
        <f aca="false">IF(D1316&gt;0,VLOOKUP($D1316,codes!$A$2:$B$26,2),"")</f>
        <v/>
      </c>
    </row>
    <row r="1317" customFormat="false" ht="15" hidden="false" customHeight="false" outlineLevel="0" collapsed="false">
      <c r="A1317" s="11" t="str">
        <f aca="false">IF(D1317&gt;0,VLOOKUP($D1317,codes!$A$2:$B$26,2),"")</f>
        <v/>
      </c>
    </row>
    <row r="1318" customFormat="false" ht="15" hidden="false" customHeight="false" outlineLevel="0" collapsed="false">
      <c r="A1318" s="11" t="str">
        <f aca="false">IF(D1318&gt;0,VLOOKUP($D1318,codes!$A$2:$B$26,2),"")</f>
        <v/>
      </c>
    </row>
    <row r="1319" customFormat="false" ht="15" hidden="false" customHeight="false" outlineLevel="0" collapsed="false">
      <c r="A1319" s="11" t="str">
        <f aca="false">IF(D1319&gt;0,VLOOKUP($D1319,codes!$A$2:$B$26,2),"")</f>
        <v/>
      </c>
    </row>
    <row r="1320" customFormat="false" ht="15" hidden="false" customHeight="false" outlineLevel="0" collapsed="false">
      <c r="A1320" s="11" t="str">
        <f aca="false">IF(D1320&gt;0,VLOOKUP($D1320,codes!$A$2:$B$26,2),"")</f>
        <v/>
      </c>
    </row>
    <row r="1321" customFormat="false" ht="15" hidden="false" customHeight="false" outlineLevel="0" collapsed="false">
      <c r="A1321" s="11" t="str">
        <f aca="false">IF(D1321&gt;0,VLOOKUP($D1321,codes!$A$2:$B$26,2),"")</f>
        <v/>
      </c>
    </row>
    <row r="1322" customFormat="false" ht="15" hidden="false" customHeight="false" outlineLevel="0" collapsed="false">
      <c r="A1322" s="11" t="str">
        <f aca="false">IF(D1322&gt;0,VLOOKUP($D1322,codes!$A$2:$B$26,2),"")</f>
        <v/>
      </c>
    </row>
    <row r="1323" customFormat="false" ht="15" hidden="false" customHeight="false" outlineLevel="0" collapsed="false">
      <c r="A1323" s="11" t="str">
        <f aca="false">IF(D1323&gt;0,VLOOKUP($D1323,codes!$A$2:$B$26,2),"")</f>
        <v/>
      </c>
    </row>
    <row r="1324" customFormat="false" ht="15" hidden="false" customHeight="false" outlineLevel="0" collapsed="false">
      <c r="A1324" s="11" t="str">
        <f aca="false">IF(D1324&gt;0,VLOOKUP($D1324,codes!$A$2:$B$26,2),"")</f>
        <v/>
      </c>
    </row>
    <row r="1325" customFormat="false" ht="15" hidden="false" customHeight="false" outlineLevel="0" collapsed="false">
      <c r="A1325" s="11" t="str">
        <f aca="false">IF(D1325&gt;0,VLOOKUP($D1325,codes!$A$2:$B$26,2),"")</f>
        <v/>
      </c>
    </row>
    <row r="1326" customFormat="false" ht="15" hidden="false" customHeight="false" outlineLevel="0" collapsed="false">
      <c r="A1326" s="11" t="str">
        <f aca="false">IF(D1326&gt;0,VLOOKUP($D1326,codes!$A$2:$B$26,2),"")</f>
        <v/>
      </c>
    </row>
    <row r="1327" customFormat="false" ht="15" hidden="false" customHeight="false" outlineLevel="0" collapsed="false">
      <c r="A1327" s="11" t="str">
        <f aca="false">IF(D1327&gt;0,VLOOKUP($D1327,codes!$A$2:$B$26,2),"")</f>
        <v/>
      </c>
    </row>
    <row r="1328" customFormat="false" ht="15" hidden="false" customHeight="false" outlineLevel="0" collapsed="false">
      <c r="A1328" s="11" t="str">
        <f aca="false">IF(D1328&gt;0,VLOOKUP($D1328,codes!$A$2:$B$26,2),"")</f>
        <v/>
      </c>
    </row>
    <row r="1329" customFormat="false" ht="15" hidden="false" customHeight="false" outlineLevel="0" collapsed="false">
      <c r="A1329" s="11" t="str">
        <f aca="false">IF(D1329&gt;0,VLOOKUP($D1329,codes!$A$2:$B$26,2),"")</f>
        <v/>
      </c>
    </row>
    <row r="1330" customFormat="false" ht="15" hidden="false" customHeight="false" outlineLevel="0" collapsed="false">
      <c r="A1330" s="11" t="str">
        <f aca="false">IF(D1330&gt;0,VLOOKUP($D1330,codes!$A$2:$B$26,2),"")</f>
        <v/>
      </c>
    </row>
    <row r="1331" customFormat="false" ht="15" hidden="false" customHeight="false" outlineLevel="0" collapsed="false">
      <c r="A1331" s="11" t="str">
        <f aca="false">IF(D1331&gt;0,VLOOKUP($D1331,codes!$A$2:$B$26,2),"")</f>
        <v/>
      </c>
    </row>
    <row r="1332" customFormat="false" ht="15" hidden="false" customHeight="false" outlineLevel="0" collapsed="false">
      <c r="A1332" s="11" t="str">
        <f aca="false">IF(D1332&gt;0,VLOOKUP($D1332,codes!$A$2:$B$26,2),"")</f>
        <v/>
      </c>
    </row>
    <row r="1333" customFormat="false" ht="15" hidden="false" customHeight="false" outlineLevel="0" collapsed="false">
      <c r="A1333" s="11" t="str">
        <f aca="false">IF(D1333&gt;0,VLOOKUP($D1333,codes!$A$2:$B$26,2),"")</f>
        <v/>
      </c>
    </row>
    <row r="1334" customFormat="false" ht="15" hidden="false" customHeight="false" outlineLevel="0" collapsed="false">
      <c r="A1334" s="11" t="str">
        <f aca="false">IF(D1334&gt;0,VLOOKUP($D1334,codes!$A$2:$B$26,2),"")</f>
        <v/>
      </c>
    </row>
    <row r="1335" customFormat="false" ht="15" hidden="false" customHeight="false" outlineLevel="0" collapsed="false">
      <c r="A1335" s="11" t="str">
        <f aca="false">IF(D1335&gt;0,VLOOKUP($D1335,codes!$A$2:$B$26,2),"")</f>
        <v/>
      </c>
    </row>
    <row r="1336" customFormat="false" ht="15" hidden="false" customHeight="false" outlineLevel="0" collapsed="false">
      <c r="A1336" s="11" t="str">
        <f aca="false">IF(D1336&gt;0,VLOOKUP($D1336,codes!$A$2:$B$26,2),"")</f>
        <v/>
      </c>
    </row>
    <row r="1337" customFormat="false" ht="15" hidden="false" customHeight="false" outlineLevel="0" collapsed="false">
      <c r="A1337" s="11" t="str">
        <f aca="false">IF(D1337&gt;0,VLOOKUP($D1337,codes!$A$2:$B$26,2),"")</f>
        <v/>
      </c>
    </row>
    <row r="1338" customFormat="false" ht="15" hidden="false" customHeight="false" outlineLevel="0" collapsed="false">
      <c r="A1338" s="11" t="str">
        <f aca="false">IF(D1338&gt;0,VLOOKUP($D1338,codes!$A$2:$B$26,2),"")</f>
        <v/>
      </c>
    </row>
    <row r="1339" customFormat="false" ht="15" hidden="false" customHeight="false" outlineLevel="0" collapsed="false">
      <c r="A1339" s="11" t="str">
        <f aca="false">IF(D1339&gt;0,VLOOKUP($D1339,codes!$A$2:$B$26,2),"")</f>
        <v/>
      </c>
    </row>
    <row r="1340" customFormat="false" ht="15" hidden="false" customHeight="false" outlineLevel="0" collapsed="false">
      <c r="A1340" s="11" t="str">
        <f aca="false">IF(D1340&gt;0,VLOOKUP($D1340,codes!$A$2:$B$26,2),"")</f>
        <v/>
      </c>
    </row>
    <row r="1341" customFormat="false" ht="15" hidden="false" customHeight="false" outlineLevel="0" collapsed="false">
      <c r="A1341" s="11" t="str">
        <f aca="false">IF(D1341&gt;0,VLOOKUP($D1341,codes!$A$2:$B$26,2),"")</f>
        <v/>
      </c>
    </row>
    <row r="1342" customFormat="false" ht="15" hidden="false" customHeight="false" outlineLevel="0" collapsed="false">
      <c r="A1342" s="11" t="str">
        <f aca="false">IF(D1342&gt;0,VLOOKUP($D1342,codes!$A$2:$B$26,2),"")</f>
        <v/>
      </c>
    </row>
    <row r="1343" customFormat="false" ht="15" hidden="false" customHeight="false" outlineLevel="0" collapsed="false">
      <c r="A1343" s="11" t="str">
        <f aca="false">IF(D1343&gt;0,VLOOKUP($D1343,codes!$A$2:$B$26,2),"")</f>
        <v/>
      </c>
    </row>
    <row r="1344" customFormat="false" ht="15" hidden="false" customHeight="false" outlineLevel="0" collapsed="false">
      <c r="A1344" s="11" t="str">
        <f aca="false">IF(D1344&gt;0,VLOOKUP($D1344,codes!$A$2:$B$26,2),"")</f>
        <v/>
      </c>
    </row>
    <row r="1345" customFormat="false" ht="15" hidden="false" customHeight="false" outlineLevel="0" collapsed="false">
      <c r="A1345" s="11" t="str">
        <f aca="false">IF(D1345&gt;0,VLOOKUP($D1345,codes!$A$2:$B$26,2),"")</f>
        <v/>
      </c>
    </row>
    <row r="1346" customFormat="false" ht="15" hidden="false" customHeight="false" outlineLevel="0" collapsed="false">
      <c r="A1346" s="11" t="str">
        <f aca="false">IF(D1346&gt;0,VLOOKUP($D1346,codes!$A$2:$B$26,2),"")</f>
        <v/>
      </c>
    </row>
    <row r="1347" customFormat="false" ht="15" hidden="false" customHeight="false" outlineLevel="0" collapsed="false">
      <c r="A1347" s="11" t="str">
        <f aca="false">IF(D1347&gt;0,VLOOKUP($D1347,codes!$A$2:$B$26,2),"")</f>
        <v/>
      </c>
    </row>
    <row r="1348" customFormat="false" ht="15" hidden="false" customHeight="false" outlineLevel="0" collapsed="false">
      <c r="A1348" s="11" t="str">
        <f aca="false">IF(D1348&gt;0,VLOOKUP($D1348,codes!$A$2:$B$26,2),"")</f>
        <v/>
      </c>
    </row>
    <row r="1349" customFormat="false" ht="15" hidden="false" customHeight="false" outlineLevel="0" collapsed="false">
      <c r="A1349" s="11" t="str">
        <f aca="false">IF(D1349&gt;0,VLOOKUP($D1349,codes!$A$2:$B$26,2),"")</f>
        <v/>
      </c>
    </row>
    <row r="1350" customFormat="false" ht="15" hidden="false" customHeight="false" outlineLevel="0" collapsed="false">
      <c r="A1350" s="11" t="str">
        <f aca="false">IF(D1350&gt;0,VLOOKUP($D1350,codes!$A$2:$B$26,2),"")</f>
        <v/>
      </c>
    </row>
    <row r="1351" customFormat="false" ht="15" hidden="false" customHeight="false" outlineLevel="0" collapsed="false">
      <c r="A1351" s="11" t="str">
        <f aca="false">IF(D1351&gt;0,VLOOKUP($D1351,codes!$A$2:$B$26,2),"")</f>
        <v/>
      </c>
    </row>
    <row r="1352" customFormat="false" ht="15" hidden="false" customHeight="false" outlineLevel="0" collapsed="false">
      <c r="A1352" s="11" t="str">
        <f aca="false">IF(D1352&gt;0,VLOOKUP($D1352,codes!$A$2:$B$26,2),"")</f>
        <v/>
      </c>
    </row>
    <row r="1353" customFormat="false" ht="15" hidden="false" customHeight="false" outlineLevel="0" collapsed="false">
      <c r="A1353" s="11" t="str">
        <f aca="false">IF(D1353&gt;0,VLOOKUP($D1353,codes!$A$2:$B$26,2),"")</f>
        <v/>
      </c>
    </row>
    <row r="1354" customFormat="false" ht="15" hidden="false" customHeight="false" outlineLevel="0" collapsed="false">
      <c r="A1354" s="11" t="str">
        <f aca="false">IF(D1354&gt;0,VLOOKUP($D1354,codes!$A$2:$B$26,2),"")</f>
        <v/>
      </c>
    </row>
    <row r="1355" customFormat="false" ht="15" hidden="false" customHeight="false" outlineLevel="0" collapsed="false">
      <c r="A1355" s="11" t="str">
        <f aca="false">IF(D1355&gt;0,VLOOKUP($D1355,codes!$A$2:$B$26,2),"")</f>
        <v/>
      </c>
    </row>
    <row r="1356" customFormat="false" ht="15" hidden="false" customHeight="false" outlineLevel="0" collapsed="false">
      <c r="A1356" s="11" t="str">
        <f aca="false">IF(D1356&gt;0,VLOOKUP($D1356,codes!$A$2:$B$26,2),"")</f>
        <v/>
      </c>
    </row>
    <row r="1357" customFormat="false" ht="15" hidden="false" customHeight="false" outlineLevel="0" collapsed="false">
      <c r="A1357" s="11" t="str">
        <f aca="false">IF(D1357&gt;0,VLOOKUP($D1357,codes!$A$2:$B$26,2),"")</f>
        <v/>
      </c>
    </row>
    <row r="1358" customFormat="false" ht="15" hidden="false" customHeight="false" outlineLevel="0" collapsed="false">
      <c r="A1358" s="11" t="str">
        <f aca="false">IF(D1358&gt;0,VLOOKUP($D1358,codes!$A$2:$B$26,2),"")</f>
        <v/>
      </c>
    </row>
    <row r="1359" customFormat="false" ht="15" hidden="false" customHeight="false" outlineLevel="0" collapsed="false">
      <c r="A1359" s="11" t="str">
        <f aca="false">IF(D1359&gt;0,VLOOKUP($D1359,codes!$A$2:$B$26,2),"")</f>
        <v/>
      </c>
    </row>
    <row r="1360" customFormat="false" ht="15" hidden="false" customHeight="false" outlineLevel="0" collapsed="false">
      <c r="A1360" s="11" t="str">
        <f aca="false">IF(D1360&gt;0,VLOOKUP($D1360,codes!$A$2:$B$26,2),"")</f>
        <v/>
      </c>
    </row>
    <row r="1361" customFormat="false" ht="15" hidden="false" customHeight="false" outlineLevel="0" collapsed="false">
      <c r="A1361" s="11" t="str">
        <f aca="false">IF(D1361&gt;0,VLOOKUP($D1361,codes!$A$2:$B$26,2),"")</f>
        <v/>
      </c>
    </row>
    <row r="1362" customFormat="false" ht="15" hidden="false" customHeight="false" outlineLevel="0" collapsed="false">
      <c r="A1362" s="11" t="str">
        <f aca="false">IF(D1362&gt;0,VLOOKUP($D1362,codes!$A$2:$B$26,2),"")</f>
        <v/>
      </c>
    </row>
    <row r="1363" customFormat="false" ht="15" hidden="false" customHeight="false" outlineLevel="0" collapsed="false">
      <c r="A1363" s="11" t="str">
        <f aca="false">IF(D1363&gt;0,VLOOKUP($D1363,codes!$A$2:$B$26,2),"")</f>
        <v/>
      </c>
    </row>
    <row r="1364" customFormat="false" ht="15" hidden="false" customHeight="false" outlineLevel="0" collapsed="false">
      <c r="A1364" s="11" t="str">
        <f aca="false">IF(D1364&gt;0,VLOOKUP($D1364,codes!$A$2:$B$26,2),"")</f>
        <v/>
      </c>
    </row>
    <row r="1365" customFormat="false" ht="15" hidden="false" customHeight="false" outlineLevel="0" collapsed="false">
      <c r="A1365" s="11" t="str">
        <f aca="false">IF(D1365&gt;0,VLOOKUP($D1365,codes!$A$2:$B$26,2),"")</f>
        <v/>
      </c>
    </row>
    <row r="1366" customFormat="false" ht="15" hidden="false" customHeight="false" outlineLevel="0" collapsed="false">
      <c r="A1366" s="11" t="str">
        <f aca="false">IF(D1366&gt;0,VLOOKUP($D1366,codes!$A$2:$B$26,2),"")</f>
        <v/>
      </c>
    </row>
    <row r="1367" customFormat="false" ht="15" hidden="false" customHeight="false" outlineLevel="0" collapsed="false">
      <c r="A1367" s="11" t="str">
        <f aca="false">IF(D1367&gt;0,VLOOKUP($D1367,codes!$A$2:$B$26,2),"")</f>
        <v/>
      </c>
    </row>
    <row r="1368" customFormat="false" ht="15" hidden="false" customHeight="false" outlineLevel="0" collapsed="false">
      <c r="A1368" s="11" t="str">
        <f aca="false">IF(D1368&gt;0,VLOOKUP($D1368,codes!$A$2:$B$26,2),"")</f>
        <v/>
      </c>
    </row>
    <row r="1369" customFormat="false" ht="15" hidden="false" customHeight="false" outlineLevel="0" collapsed="false">
      <c r="A1369" s="11" t="str">
        <f aca="false">IF(D1369&gt;0,VLOOKUP($D1369,codes!$A$2:$B$26,2),"")</f>
        <v/>
      </c>
    </row>
    <row r="1370" customFormat="false" ht="15" hidden="false" customHeight="false" outlineLevel="0" collapsed="false">
      <c r="A1370" s="11" t="str">
        <f aca="false">IF(D1370&gt;0,VLOOKUP($D1370,codes!$A$2:$B$26,2),"")</f>
        <v/>
      </c>
    </row>
    <row r="1371" customFormat="false" ht="15" hidden="false" customHeight="false" outlineLevel="0" collapsed="false">
      <c r="A1371" s="11" t="str">
        <f aca="false">IF(D1371&gt;0,VLOOKUP($D1371,codes!$A$2:$B$26,2),"")</f>
        <v/>
      </c>
    </row>
    <row r="1372" customFormat="false" ht="15" hidden="false" customHeight="false" outlineLevel="0" collapsed="false">
      <c r="A1372" s="11" t="str">
        <f aca="false">IF(D1372&gt;0,VLOOKUP($D1372,codes!$A$2:$B$26,2),"")</f>
        <v/>
      </c>
    </row>
    <row r="1373" customFormat="false" ht="15" hidden="false" customHeight="false" outlineLevel="0" collapsed="false">
      <c r="A1373" s="11" t="str">
        <f aca="false">IF(D1373&gt;0,VLOOKUP($D1373,codes!$A$2:$B$26,2),"")</f>
        <v/>
      </c>
    </row>
    <row r="1374" customFormat="false" ht="15" hidden="false" customHeight="false" outlineLevel="0" collapsed="false">
      <c r="A1374" s="11" t="str">
        <f aca="false">IF(D1374&gt;0,VLOOKUP($D1374,codes!$A$2:$B$26,2),"")</f>
        <v/>
      </c>
    </row>
    <row r="1375" customFormat="false" ht="15" hidden="false" customHeight="false" outlineLevel="0" collapsed="false">
      <c r="A1375" s="11" t="str">
        <f aca="false">IF(D1375&gt;0,VLOOKUP($D1375,codes!$A$2:$B$26,2),"")</f>
        <v/>
      </c>
    </row>
    <row r="1376" customFormat="false" ht="15" hidden="false" customHeight="false" outlineLevel="0" collapsed="false">
      <c r="A1376" s="11" t="str">
        <f aca="false">IF(D1376&gt;0,VLOOKUP($D1376,codes!$A$2:$B$26,2),"")</f>
        <v/>
      </c>
    </row>
    <row r="1377" customFormat="false" ht="15" hidden="false" customHeight="false" outlineLevel="0" collapsed="false">
      <c r="A1377" s="11" t="str">
        <f aca="false">IF(D1377&gt;0,VLOOKUP($D1377,codes!$A$2:$B$26,2),"")</f>
        <v/>
      </c>
    </row>
    <row r="1378" customFormat="false" ht="15" hidden="false" customHeight="false" outlineLevel="0" collapsed="false">
      <c r="A1378" s="11" t="str">
        <f aca="false">IF(D1378&gt;0,VLOOKUP($D1378,codes!$A$2:$B$26,2),"")</f>
        <v/>
      </c>
    </row>
    <row r="1379" customFormat="false" ht="15" hidden="false" customHeight="false" outlineLevel="0" collapsed="false">
      <c r="A1379" s="11" t="str">
        <f aca="false">IF(D1379&gt;0,VLOOKUP($D1379,codes!$A$2:$B$26,2),"")</f>
        <v/>
      </c>
    </row>
    <row r="1380" customFormat="false" ht="15" hidden="false" customHeight="false" outlineLevel="0" collapsed="false">
      <c r="A1380" s="11" t="str">
        <f aca="false">IF(D1380&gt;0,VLOOKUP($D1380,codes!$A$2:$B$26,2),"")</f>
        <v/>
      </c>
    </row>
    <row r="1381" customFormat="false" ht="15" hidden="false" customHeight="false" outlineLevel="0" collapsed="false">
      <c r="A1381" s="11" t="str">
        <f aca="false">IF(D1381&gt;0,VLOOKUP($D1381,codes!$A$2:$B$26,2),"")</f>
        <v/>
      </c>
    </row>
    <row r="1382" customFormat="false" ht="15" hidden="false" customHeight="false" outlineLevel="0" collapsed="false">
      <c r="A1382" s="11" t="str">
        <f aca="false">IF(D1382&gt;0,VLOOKUP($D1382,codes!$A$2:$B$26,2),"")</f>
        <v/>
      </c>
    </row>
    <row r="1383" customFormat="false" ht="15" hidden="false" customHeight="false" outlineLevel="0" collapsed="false">
      <c r="A1383" s="11" t="str">
        <f aca="false">IF(D1383&gt;0,VLOOKUP($D1383,codes!$A$2:$B$26,2),"")</f>
        <v/>
      </c>
    </row>
    <row r="1384" customFormat="false" ht="15" hidden="false" customHeight="false" outlineLevel="0" collapsed="false">
      <c r="A1384" s="11" t="str">
        <f aca="false">IF(D1384&gt;0,VLOOKUP($D1384,codes!$A$2:$B$26,2),"")</f>
        <v/>
      </c>
    </row>
    <row r="1385" customFormat="false" ht="15" hidden="false" customHeight="false" outlineLevel="0" collapsed="false">
      <c r="A1385" s="11" t="str">
        <f aca="false">IF(D1385&gt;0,VLOOKUP($D1385,codes!$A$2:$B$26,2),"")</f>
        <v/>
      </c>
    </row>
    <row r="1386" customFormat="false" ht="15" hidden="false" customHeight="false" outlineLevel="0" collapsed="false">
      <c r="A1386" s="11" t="str">
        <f aca="false">IF(D1386&gt;0,VLOOKUP($D1386,codes!$A$2:$B$26,2),"")</f>
        <v/>
      </c>
    </row>
    <row r="1387" customFormat="false" ht="15" hidden="false" customHeight="false" outlineLevel="0" collapsed="false">
      <c r="A1387" s="11" t="str">
        <f aca="false">IF(D1387&gt;0,VLOOKUP($D1387,codes!$A$2:$B$26,2),"")</f>
        <v/>
      </c>
    </row>
    <row r="1388" customFormat="false" ht="15" hidden="false" customHeight="false" outlineLevel="0" collapsed="false">
      <c r="A1388" s="11" t="str">
        <f aca="false">IF(D1388&gt;0,VLOOKUP($D1388,codes!$A$2:$B$26,2),"")</f>
        <v/>
      </c>
    </row>
    <row r="1389" customFormat="false" ht="15" hidden="false" customHeight="false" outlineLevel="0" collapsed="false">
      <c r="A1389" s="11" t="str">
        <f aca="false">IF(D1389&gt;0,VLOOKUP($D1389,codes!$A$2:$B$26,2),"")</f>
        <v/>
      </c>
    </row>
    <row r="1390" customFormat="false" ht="15" hidden="false" customHeight="false" outlineLevel="0" collapsed="false">
      <c r="A1390" s="11" t="str">
        <f aca="false">IF(D1390&gt;0,VLOOKUP($D1390,codes!$A$2:$B$26,2),"")</f>
        <v/>
      </c>
    </row>
    <row r="1391" customFormat="false" ht="15" hidden="false" customHeight="false" outlineLevel="0" collapsed="false">
      <c r="A1391" s="11" t="str">
        <f aca="false">IF(D1391&gt;0,VLOOKUP($D1391,codes!$A$2:$B$26,2),"")</f>
        <v/>
      </c>
    </row>
    <row r="1392" customFormat="false" ht="15" hidden="false" customHeight="false" outlineLevel="0" collapsed="false">
      <c r="A1392" s="11" t="str">
        <f aca="false">IF(D1392&gt;0,VLOOKUP($D1392,codes!$A$2:$B$26,2),"")</f>
        <v/>
      </c>
    </row>
    <row r="1393" customFormat="false" ht="15" hidden="false" customHeight="false" outlineLevel="0" collapsed="false">
      <c r="A1393" s="11" t="str">
        <f aca="false">IF(D1393&gt;0,VLOOKUP($D1393,codes!$A$2:$B$26,2),"")</f>
        <v/>
      </c>
    </row>
    <row r="1394" customFormat="false" ht="15" hidden="false" customHeight="false" outlineLevel="0" collapsed="false">
      <c r="A1394" s="11" t="str">
        <f aca="false">IF(D1394&gt;0,VLOOKUP($D1394,codes!$A$2:$B$26,2),"")</f>
        <v/>
      </c>
    </row>
    <row r="1395" customFormat="false" ht="15" hidden="false" customHeight="false" outlineLevel="0" collapsed="false">
      <c r="A1395" s="11" t="str">
        <f aca="false">IF(D1395&gt;0,VLOOKUP($D1395,codes!$A$2:$B$26,2),"")</f>
        <v/>
      </c>
    </row>
    <row r="1396" customFormat="false" ht="15" hidden="false" customHeight="false" outlineLevel="0" collapsed="false">
      <c r="A1396" s="11" t="str">
        <f aca="false">IF(D1396&gt;0,VLOOKUP($D1396,codes!$A$2:$B$26,2),"")</f>
        <v/>
      </c>
    </row>
    <row r="1397" customFormat="false" ht="15" hidden="false" customHeight="false" outlineLevel="0" collapsed="false">
      <c r="A1397" s="11" t="str">
        <f aca="false">IF(D1397&gt;0,VLOOKUP($D1397,codes!$A$2:$B$26,2),"")</f>
        <v/>
      </c>
    </row>
    <row r="1398" customFormat="false" ht="15" hidden="false" customHeight="false" outlineLevel="0" collapsed="false">
      <c r="A1398" s="11" t="str">
        <f aca="false">IF(D1398&gt;0,VLOOKUP($D1398,codes!$A$2:$B$26,2),"")</f>
        <v/>
      </c>
    </row>
    <row r="1399" customFormat="false" ht="15" hidden="false" customHeight="false" outlineLevel="0" collapsed="false">
      <c r="A1399" s="11" t="str">
        <f aca="false">IF(D1399&gt;0,VLOOKUP($D1399,codes!$A$2:$B$26,2),"")</f>
        <v/>
      </c>
    </row>
    <row r="1400" customFormat="false" ht="15" hidden="false" customHeight="false" outlineLevel="0" collapsed="false">
      <c r="A1400" s="11" t="str">
        <f aca="false">IF(D1400&gt;0,VLOOKUP($D1400,codes!$A$2:$B$26,2),"")</f>
        <v/>
      </c>
    </row>
    <row r="1401" customFormat="false" ht="15" hidden="false" customHeight="false" outlineLevel="0" collapsed="false">
      <c r="A1401" s="11" t="str">
        <f aca="false">IF(D1401&gt;0,VLOOKUP($D1401,codes!$A$2:$B$26,2),"")</f>
        <v/>
      </c>
    </row>
    <row r="1402" customFormat="false" ht="15" hidden="false" customHeight="false" outlineLevel="0" collapsed="false">
      <c r="A1402" s="11" t="str">
        <f aca="false">IF(D1402&gt;0,VLOOKUP($D1402,codes!$A$2:$B$26,2),"")</f>
        <v/>
      </c>
    </row>
    <row r="1403" customFormat="false" ht="15" hidden="false" customHeight="false" outlineLevel="0" collapsed="false">
      <c r="A1403" s="11" t="str">
        <f aca="false">IF(D1403&gt;0,VLOOKUP($D1403,codes!$A$2:$B$26,2),"")</f>
        <v/>
      </c>
    </row>
    <row r="1404" customFormat="false" ht="15" hidden="false" customHeight="false" outlineLevel="0" collapsed="false">
      <c r="A1404" s="11" t="str">
        <f aca="false">IF(D1404&gt;0,VLOOKUP($D1404,codes!$A$2:$B$26,2),"")</f>
        <v/>
      </c>
    </row>
    <row r="1405" customFormat="false" ht="15" hidden="false" customHeight="false" outlineLevel="0" collapsed="false">
      <c r="A1405" s="11" t="str">
        <f aca="false">IF(D1405&gt;0,VLOOKUP($D1405,codes!$A$2:$B$26,2),"")</f>
        <v/>
      </c>
    </row>
    <row r="1406" customFormat="false" ht="15" hidden="false" customHeight="false" outlineLevel="0" collapsed="false">
      <c r="A1406" s="11" t="str">
        <f aca="false">IF(D1406&gt;0,VLOOKUP($D1406,codes!$A$2:$B$26,2),"")</f>
        <v/>
      </c>
    </row>
    <row r="1407" customFormat="false" ht="15" hidden="false" customHeight="false" outlineLevel="0" collapsed="false">
      <c r="A1407" s="11" t="str">
        <f aca="false">IF(D1407&gt;0,VLOOKUP($D1407,codes!$A$2:$B$26,2),"")</f>
        <v/>
      </c>
    </row>
    <row r="1408" customFormat="false" ht="15" hidden="false" customHeight="false" outlineLevel="0" collapsed="false">
      <c r="A1408" s="11" t="str">
        <f aca="false">IF(D1408&gt;0,VLOOKUP($D1408,codes!$A$2:$B$26,2),"")</f>
        <v/>
      </c>
    </row>
    <row r="1409" customFormat="false" ht="15" hidden="false" customHeight="false" outlineLevel="0" collapsed="false">
      <c r="A1409" s="11" t="str">
        <f aca="false">IF(D1409&gt;0,VLOOKUP($D1409,codes!$A$2:$B$26,2),"")</f>
        <v/>
      </c>
    </row>
    <row r="1410" customFormat="false" ht="15" hidden="false" customHeight="false" outlineLevel="0" collapsed="false">
      <c r="A1410" s="11" t="str">
        <f aca="false">IF(D1410&gt;0,VLOOKUP($D1410,codes!$A$2:$B$26,2),"")</f>
        <v/>
      </c>
    </row>
    <row r="1411" customFormat="false" ht="15" hidden="false" customHeight="false" outlineLevel="0" collapsed="false">
      <c r="A1411" s="11" t="str">
        <f aca="false">IF(D1411&gt;0,VLOOKUP($D1411,codes!$A$2:$B$26,2),"")</f>
        <v/>
      </c>
    </row>
    <row r="1412" customFormat="false" ht="15" hidden="false" customHeight="false" outlineLevel="0" collapsed="false">
      <c r="A1412" s="11" t="str">
        <f aca="false">IF(D1412&gt;0,VLOOKUP($D1412,codes!$A$2:$B$26,2),"")</f>
        <v/>
      </c>
    </row>
    <row r="1413" customFormat="false" ht="15" hidden="false" customHeight="false" outlineLevel="0" collapsed="false">
      <c r="A1413" s="11" t="str">
        <f aca="false">IF(D1413&gt;0,VLOOKUP($D1413,codes!$A$2:$B$26,2),"")</f>
        <v/>
      </c>
    </row>
    <row r="1414" customFormat="false" ht="15" hidden="false" customHeight="false" outlineLevel="0" collapsed="false">
      <c r="A1414" s="11" t="str">
        <f aca="false">IF(D1414&gt;0,VLOOKUP($D1414,codes!$A$2:$B$26,2),"")</f>
        <v/>
      </c>
    </row>
    <row r="1415" customFormat="false" ht="15" hidden="false" customHeight="false" outlineLevel="0" collapsed="false">
      <c r="A1415" s="11" t="str">
        <f aca="false">IF(D1415&gt;0,VLOOKUP($D1415,codes!$A$2:$B$26,2),"")</f>
        <v/>
      </c>
    </row>
    <row r="1416" customFormat="false" ht="15" hidden="false" customHeight="false" outlineLevel="0" collapsed="false">
      <c r="A1416" s="11" t="str">
        <f aca="false">IF(D1416&gt;0,VLOOKUP($D1416,codes!$A$2:$B$26,2),"")</f>
        <v/>
      </c>
    </row>
    <row r="1417" customFormat="false" ht="15" hidden="false" customHeight="false" outlineLevel="0" collapsed="false">
      <c r="A1417" s="11" t="str">
        <f aca="false">IF(D1417&gt;0,VLOOKUP($D1417,codes!$A$2:$B$26,2),"")</f>
        <v/>
      </c>
    </row>
    <row r="1418" customFormat="false" ht="15" hidden="false" customHeight="false" outlineLevel="0" collapsed="false">
      <c r="A1418" s="11" t="str">
        <f aca="false">IF(D1418&gt;0,VLOOKUP($D1418,codes!$A$2:$B$26,2),"")</f>
        <v/>
      </c>
    </row>
    <row r="1419" customFormat="false" ht="15" hidden="false" customHeight="false" outlineLevel="0" collapsed="false">
      <c r="A1419" s="11" t="str">
        <f aca="false">IF(D1419&gt;0,VLOOKUP($D1419,codes!$A$2:$B$26,2),"")</f>
        <v/>
      </c>
    </row>
    <row r="1420" customFormat="false" ht="15" hidden="false" customHeight="false" outlineLevel="0" collapsed="false">
      <c r="A1420" s="11" t="str">
        <f aca="false">IF(D1420&gt;0,VLOOKUP($D1420,codes!$A$2:$B$26,2),"")</f>
        <v/>
      </c>
    </row>
    <row r="1421" customFormat="false" ht="15" hidden="false" customHeight="false" outlineLevel="0" collapsed="false">
      <c r="A1421" s="11" t="str">
        <f aca="false">IF(D1421&gt;0,VLOOKUP($D1421,codes!$A$2:$B$26,2),"")</f>
        <v/>
      </c>
    </row>
    <row r="1422" customFormat="false" ht="15" hidden="false" customHeight="false" outlineLevel="0" collapsed="false">
      <c r="A1422" s="11" t="str">
        <f aca="false">IF(D1422&gt;0,VLOOKUP($D1422,codes!$A$2:$B$26,2),"")</f>
        <v/>
      </c>
    </row>
    <row r="1423" customFormat="false" ht="15" hidden="false" customHeight="false" outlineLevel="0" collapsed="false">
      <c r="A1423" s="11" t="str">
        <f aca="false">IF(D1423&gt;0,VLOOKUP($D1423,codes!$A$2:$B$26,2),"")</f>
        <v/>
      </c>
    </row>
    <row r="1424" customFormat="false" ht="15" hidden="false" customHeight="false" outlineLevel="0" collapsed="false">
      <c r="A1424" s="11" t="str">
        <f aca="false">IF(D1424&gt;0,VLOOKUP($D1424,codes!$A$2:$B$26,2),"")</f>
        <v/>
      </c>
    </row>
    <row r="1425" customFormat="false" ht="15" hidden="false" customHeight="false" outlineLevel="0" collapsed="false">
      <c r="A1425" s="11" t="str">
        <f aca="false">IF(D1425&gt;0,VLOOKUP($D1425,codes!$A$2:$B$26,2),"")</f>
        <v/>
      </c>
    </row>
    <row r="1426" customFormat="false" ht="15" hidden="false" customHeight="false" outlineLevel="0" collapsed="false">
      <c r="A1426" s="11" t="str">
        <f aca="false">IF(D1426&gt;0,VLOOKUP($D1426,codes!$A$2:$B$26,2),"")</f>
        <v/>
      </c>
    </row>
    <row r="1427" customFormat="false" ht="15" hidden="false" customHeight="false" outlineLevel="0" collapsed="false">
      <c r="A1427" s="11" t="str">
        <f aca="false">IF(D1427&gt;0,VLOOKUP($D1427,codes!$A$2:$B$26,2),"")</f>
        <v/>
      </c>
    </row>
    <row r="1428" customFormat="false" ht="15" hidden="false" customHeight="false" outlineLevel="0" collapsed="false">
      <c r="A1428" s="11" t="str">
        <f aca="false">IF(D1428&gt;0,VLOOKUP($D1428,codes!$A$2:$B$26,2),"")</f>
        <v/>
      </c>
    </row>
    <row r="1429" customFormat="false" ht="15" hidden="false" customHeight="false" outlineLevel="0" collapsed="false">
      <c r="A1429" s="11" t="str">
        <f aca="false">IF(D1429&gt;0,VLOOKUP($D1429,codes!$A$2:$B$26,2),"")</f>
        <v/>
      </c>
    </row>
    <row r="1430" customFormat="false" ht="15" hidden="false" customHeight="false" outlineLevel="0" collapsed="false">
      <c r="A1430" s="11" t="str">
        <f aca="false">IF(D1430&gt;0,VLOOKUP($D1430,codes!$A$2:$B$26,2),"")</f>
        <v/>
      </c>
    </row>
    <row r="1431" customFormat="false" ht="15" hidden="false" customHeight="false" outlineLevel="0" collapsed="false">
      <c r="A1431" s="11" t="str">
        <f aca="false">IF(D1431&gt;0,VLOOKUP($D1431,codes!$A$2:$B$26,2),"")</f>
        <v/>
      </c>
    </row>
    <row r="1432" customFormat="false" ht="15" hidden="false" customHeight="false" outlineLevel="0" collapsed="false">
      <c r="A1432" s="11" t="str">
        <f aca="false">IF(D1432&gt;0,VLOOKUP($D1432,codes!$A$2:$B$26,2),"")</f>
        <v/>
      </c>
    </row>
    <row r="1433" customFormat="false" ht="15" hidden="false" customHeight="false" outlineLevel="0" collapsed="false">
      <c r="A1433" s="11" t="str">
        <f aca="false">IF(D1433&gt;0,VLOOKUP($D1433,codes!$A$2:$B$26,2),"")</f>
        <v/>
      </c>
    </row>
    <row r="1434" customFormat="false" ht="15" hidden="false" customHeight="false" outlineLevel="0" collapsed="false">
      <c r="A1434" s="11" t="str">
        <f aca="false">IF(D1434&gt;0,VLOOKUP($D1434,codes!$A$2:$B$26,2),"")</f>
        <v/>
      </c>
    </row>
    <row r="1435" customFormat="false" ht="15" hidden="false" customHeight="false" outlineLevel="0" collapsed="false">
      <c r="A1435" s="11" t="str">
        <f aca="false">IF(D1435&gt;0,VLOOKUP($D1435,codes!$A$2:$B$26,2),"")</f>
        <v/>
      </c>
    </row>
    <row r="1436" customFormat="false" ht="15" hidden="false" customHeight="false" outlineLevel="0" collapsed="false">
      <c r="A1436" s="11" t="str">
        <f aca="false">IF(D1436&gt;0,VLOOKUP($D1436,codes!$A$2:$B$26,2),"")</f>
        <v/>
      </c>
    </row>
    <row r="1437" customFormat="false" ht="15" hidden="false" customHeight="false" outlineLevel="0" collapsed="false">
      <c r="A1437" s="11" t="str">
        <f aca="false">IF(D1437&gt;0,VLOOKUP($D1437,codes!$A$2:$B$26,2),"")</f>
        <v/>
      </c>
    </row>
    <row r="1438" customFormat="false" ht="15" hidden="false" customHeight="false" outlineLevel="0" collapsed="false">
      <c r="A1438" s="11" t="str">
        <f aca="false">IF(D1438&gt;0,VLOOKUP($D1438,codes!$A$2:$B$26,2),"")</f>
        <v/>
      </c>
    </row>
    <row r="1439" customFormat="false" ht="15" hidden="false" customHeight="false" outlineLevel="0" collapsed="false">
      <c r="A1439" s="11" t="str">
        <f aca="false">IF(D1439&gt;0,VLOOKUP($D1439,codes!$A$2:$B$26,2),"")</f>
        <v/>
      </c>
    </row>
    <row r="1440" customFormat="false" ht="15" hidden="false" customHeight="false" outlineLevel="0" collapsed="false">
      <c r="A1440" s="11" t="str">
        <f aca="false">IF(D1440&gt;0,VLOOKUP($D1440,codes!$A$2:$B$26,2),"")</f>
        <v/>
      </c>
    </row>
    <row r="1441" customFormat="false" ht="15" hidden="false" customHeight="false" outlineLevel="0" collapsed="false">
      <c r="A1441" s="11" t="str">
        <f aca="false">IF(D1441&gt;0,VLOOKUP($D1441,codes!$A$2:$B$26,2),"")</f>
        <v/>
      </c>
    </row>
    <row r="1442" customFormat="false" ht="15" hidden="false" customHeight="false" outlineLevel="0" collapsed="false">
      <c r="A1442" s="11" t="str">
        <f aca="false">IF(D1442&gt;0,VLOOKUP($D1442,codes!$A$2:$B$26,2),"")</f>
        <v/>
      </c>
    </row>
    <row r="1443" customFormat="false" ht="15" hidden="false" customHeight="false" outlineLevel="0" collapsed="false">
      <c r="A1443" s="11" t="str">
        <f aca="false">IF(D1443&gt;0,VLOOKUP($D1443,codes!$A$2:$B$26,2),"")</f>
        <v/>
      </c>
    </row>
    <row r="1444" customFormat="false" ht="15" hidden="false" customHeight="false" outlineLevel="0" collapsed="false">
      <c r="A1444" s="11" t="str">
        <f aca="false">IF(D1444&gt;0,VLOOKUP($D1444,codes!$A$2:$B$26,2),"")</f>
        <v/>
      </c>
    </row>
    <row r="1445" customFormat="false" ht="15" hidden="false" customHeight="false" outlineLevel="0" collapsed="false">
      <c r="A1445" s="11" t="str">
        <f aca="false">IF(D1445&gt;0,VLOOKUP($D1445,codes!$A$2:$B$26,2),"")</f>
        <v/>
      </c>
    </row>
    <row r="1446" customFormat="false" ht="15" hidden="false" customHeight="false" outlineLevel="0" collapsed="false">
      <c r="A1446" s="11" t="str">
        <f aca="false">IF(D1446&gt;0,VLOOKUP($D1446,codes!$A$2:$B$26,2),"")</f>
        <v/>
      </c>
    </row>
    <row r="1447" customFormat="false" ht="15" hidden="false" customHeight="false" outlineLevel="0" collapsed="false">
      <c r="A1447" s="11" t="str">
        <f aca="false">IF(D1447&gt;0,VLOOKUP($D1447,codes!$A$2:$B$26,2),"")</f>
        <v/>
      </c>
    </row>
    <row r="1448" customFormat="false" ht="15" hidden="false" customHeight="false" outlineLevel="0" collapsed="false">
      <c r="A1448" s="11" t="str">
        <f aca="false">IF(D1448&gt;0,VLOOKUP($D1448,codes!$A$2:$B$26,2),"")</f>
        <v/>
      </c>
    </row>
    <row r="1449" customFormat="false" ht="15" hidden="false" customHeight="false" outlineLevel="0" collapsed="false">
      <c r="A1449" s="11" t="str">
        <f aca="false">IF(D1449&gt;0,VLOOKUP($D1449,codes!$A$2:$B$26,2),"")</f>
        <v/>
      </c>
    </row>
    <row r="1450" customFormat="false" ht="15" hidden="false" customHeight="false" outlineLevel="0" collapsed="false">
      <c r="A1450" s="11" t="str">
        <f aca="false">IF(D1450&gt;0,VLOOKUP($D1450,codes!$A$2:$B$26,2),"")</f>
        <v/>
      </c>
    </row>
    <row r="1451" customFormat="false" ht="15" hidden="false" customHeight="false" outlineLevel="0" collapsed="false">
      <c r="A1451" s="11" t="str">
        <f aca="false">IF(D1451&gt;0,VLOOKUP($D1451,codes!$A$2:$B$26,2),"")</f>
        <v/>
      </c>
    </row>
    <row r="1452" customFormat="false" ht="15" hidden="false" customHeight="false" outlineLevel="0" collapsed="false">
      <c r="A1452" s="11" t="str">
        <f aca="false">IF(D1452&gt;0,VLOOKUP($D1452,codes!$A$2:$B$26,2),"")</f>
        <v/>
      </c>
    </row>
    <row r="1453" customFormat="false" ht="15" hidden="false" customHeight="false" outlineLevel="0" collapsed="false">
      <c r="A1453" s="11" t="str">
        <f aca="false">IF(D1453&gt;0,VLOOKUP($D1453,codes!$A$2:$B$26,2),"")</f>
        <v/>
      </c>
    </row>
    <row r="1454" customFormat="false" ht="15" hidden="false" customHeight="false" outlineLevel="0" collapsed="false">
      <c r="A1454" s="11" t="str">
        <f aca="false">IF(D1454&gt;0,VLOOKUP($D1454,codes!$A$2:$B$26,2),"")</f>
        <v/>
      </c>
    </row>
    <row r="1455" customFormat="false" ht="15" hidden="false" customHeight="false" outlineLevel="0" collapsed="false">
      <c r="A1455" s="11" t="str">
        <f aca="false">IF(D1455&gt;0,VLOOKUP($D1455,codes!$A$2:$B$26,2),"")</f>
        <v/>
      </c>
    </row>
    <row r="1456" customFormat="false" ht="15" hidden="false" customHeight="false" outlineLevel="0" collapsed="false">
      <c r="A1456" s="11" t="str">
        <f aca="false">IF(D1456&gt;0,VLOOKUP($D1456,codes!$A$2:$B$26,2),"")</f>
        <v/>
      </c>
    </row>
    <row r="1457" customFormat="false" ht="15" hidden="false" customHeight="false" outlineLevel="0" collapsed="false">
      <c r="A1457" s="11" t="str">
        <f aca="false">IF(D1457&gt;0,VLOOKUP($D1457,codes!$A$2:$B$26,2),"")</f>
        <v/>
      </c>
    </row>
    <row r="1458" customFormat="false" ht="15" hidden="false" customHeight="false" outlineLevel="0" collapsed="false">
      <c r="A1458" s="11" t="str">
        <f aca="false">IF(D1458&gt;0,VLOOKUP($D1458,codes!$A$2:$B$26,2),"")</f>
        <v/>
      </c>
    </row>
    <row r="1459" customFormat="false" ht="15" hidden="false" customHeight="false" outlineLevel="0" collapsed="false">
      <c r="A1459" s="11" t="str">
        <f aca="false">IF(D1459&gt;0,VLOOKUP($D1459,codes!$A$2:$B$26,2),"")</f>
        <v/>
      </c>
    </row>
    <row r="1460" customFormat="false" ht="15" hidden="false" customHeight="false" outlineLevel="0" collapsed="false">
      <c r="A1460" s="11" t="str">
        <f aca="false">IF(D1460&gt;0,VLOOKUP($D1460,codes!$A$2:$B$26,2),"")</f>
        <v/>
      </c>
    </row>
    <row r="1461" customFormat="false" ht="15" hidden="false" customHeight="false" outlineLevel="0" collapsed="false">
      <c r="A1461" s="11" t="str">
        <f aca="false">IF(D1461&gt;0,VLOOKUP($D1461,codes!$A$2:$B$26,2),"")</f>
        <v/>
      </c>
    </row>
    <row r="1462" customFormat="false" ht="15" hidden="false" customHeight="false" outlineLevel="0" collapsed="false">
      <c r="A1462" s="11" t="str">
        <f aca="false">IF(D1462&gt;0,VLOOKUP($D1462,codes!$A$2:$B$26,2),"")</f>
        <v/>
      </c>
    </row>
    <row r="1463" customFormat="false" ht="15" hidden="false" customHeight="false" outlineLevel="0" collapsed="false">
      <c r="A1463" s="11" t="str">
        <f aca="false">IF(D1463&gt;0,VLOOKUP($D1463,codes!$A$2:$B$26,2),"")</f>
        <v/>
      </c>
    </row>
    <row r="1464" customFormat="false" ht="15" hidden="false" customHeight="false" outlineLevel="0" collapsed="false">
      <c r="A1464" s="11" t="str">
        <f aca="false">IF(D1464&gt;0,VLOOKUP($D1464,codes!$A$2:$B$26,2),"")</f>
        <v/>
      </c>
    </row>
    <row r="1465" customFormat="false" ht="15" hidden="false" customHeight="false" outlineLevel="0" collapsed="false">
      <c r="A1465" s="11" t="str">
        <f aca="false">IF(D1465&gt;0,VLOOKUP($D1465,codes!$A$2:$B$26,2),"")</f>
        <v/>
      </c>
    </row>
    <row r="1466" customFormat="false" ht="15" hidden="false" customHeight="false" outlineLevel="0" collapsed="false">
      <c r="A1466" s="11" t="str">
        <f aca="false">IF(D1466&gt;0,VLOOKUP($D1466,codes!$A$2:$B$26,2),"")</f>
        <v/>
      </c>
    </row>
    <row r="1467" customFormat="false" ht="15" hidden="false" customHeight="false" outlineLevel="0" collapsed="false">
      <c r="A1467" s="11" t="str">
        <f aca="false">IF(D1467&gt;0,VLOOKUP($D1467,codes!$A$2:$B$26,2),"")</f>
        <v/>
      </c>
    </row>
    <row r="1468" customFormat="false" ht="15" hidden="false" customHeight="false" outlineLevel="0" collapsed="false">
      <c r="A1468" s="11" t="str">
        <f aca="false">IF(D1468&gt;0,VLOOKUP($D1468,codes!$A$2:$B$26,2),"")</f>
        <v/>
      </c>
    </row>
    <row r="1469" customFormat="false" ht="15" hidden="false" customHeight="false" outlineLevel="0" collapsed="false">
      <c r="A1469" s="11" t="str">
        <f aca="false">IF(D1469&gt;0,VLOOKUP($D1469,codes!$A$2:$B$26,2),"")</f>
        <v/>
      </c>
    </row>
    <row r="1470" customFormat="false" ht="15" hidden="false" customHeight="false" outlineLevel="0" collapsed="false">
      <c r="A1470" s="11" t="str">
        <f aca="false">IF(D1470&gt;0,VLOOKUP($D1470,codes!$A$2:$B$26,2),"")</f>
        <v/>
      </c>
    </row>
    <row r="1471" customFormat="false" ht="15" hidden="false" customHeight="false" outlineLevel="0" collapsed="false">
      <c r="A1471" s="11" t="str">
        <f aca="false">IF(D1471&gt;0,VLOOKUP($D1471,codes!$A$2:$B$26,2),"")</f>
        <v/>
      </c>
    </row>
    <row r="1472" customFormat="false" ht="15" hidden="false" customHeight="false" outlineLevel="0" collapsed="false">
      <c r="A1472" s="11" t="str">
        <f aca="false">IF(D1472&gt;0,VLOOKUP($D1472,codes!$A$2:$B$26,2),"")</f>
        <v/>
      </c>
    </row>
    <row r="1473" customFormat="false" ht="15" hidden="false" customHeight="false" outlineLevel="0" collapsed="false">
      <c r="A1473" s="11" t="str">
        <f aca="false">IF(D1473&gt;0,VLOOKUP($D1473,codes!$A$2:$B$26,2),"")</f>
        <v/>
      </c>
    </row>
    <row r="1474" customFormat="false" ht="15" hidden="false" customHeight="false" outlineLevel="0" collapsed="false">
      <c r="A1474" s="11" t="str">
        <f aca="false">IF(D1474&gt;0,VLOOKUP($D1474,codes!$A$2:$B$26,2),"")</f>
        <v/>
      </c>
    </row>
    <row r="1475" customFormat="false" ht="15" hidden="false" customHeight="false" outlineLevel="0" collapsed="false">
      <c r="A1475" s="11" t="str">
        <f aca="false">IF(D1475&gt;0,VLOOKUP($D1475,codes!$A$2:$B$26,2),"")</f>
        <v/>
      </c>
    </row>
    <row r="1476" customFormat="false" ht="15" hidden="false" customHeight="false" outlineLevel="0" collapsed="false">
      <c r="A1476" s="11" t="str">
        <f aca="false">IF(D1476&gt;0,VLOOKUP($D1476,codes!$A$2:$B$26,2),"")</f>
        <v/>
      </c>
    </row>
    <row r="1477" customFormat="false" ht="15" hidden="false" customHeight="false" outlineLevel="0" collapsed="false">
      <c r="A1477" s="11" t="str">
        <f aca="false">IF(D1477&gt;0,VLOOKUP($D1477,codes!$A$2:$B$26,2),"")</f>
        <v/>
      </c>
    </row>
    <row r="1478" customFormat="false" ht="15" hidden="false" customHeight="false" outlineLevel="0" collapsed="false">
      <c r="A1478" s="11" t="str">
        <f aca="false">IF(D1478&gt;0,VLOOKUP($D1478,codes!$A$2:$B$26,2),"")</f>
        <v/>
      </c>
    </row>
    <row r="1479" customFormat="false" ht="15" hidden="false" customHeight="false" outlineLevel="0" collapsed="false">
      <c r="A1479" s="11" t="str">
        <f aca="false">IF(D1479&gt;0,VLOOKUP($D1479,codes!$A$2:$B$26,2),"")</f>
        <v/>
      </c>
    </row>
    <row r="1480" customFormat="false" ht="15" hidden="false" customHeight="false" outlineLevel="0" collapsed="false">
      <c r="A1480" s="11" t="str">
        <f aca="false">IF(D1480&gt;0,VLOOKUP($D1480,codes!$A$2:$B$26,2),"")</f>
        <v/>
      </c>
    </row>
    <row r="1481" customFormat="false" ht="15" hidden="false" customHeight="false" outlineLevel="0" collapsed="false">
      <c r="A1481" s="11" t="str">
        <f aca="false">IF(D1481&gt;0,VLOOKUP($D1481,codes!$A$2:$B$26,2),"")</f>
        <v/>
      </c>
    </row>
    <row r="1482" customFormat="false" ht="15" hidden="false" customHeight="false" outlineLevel="0" collapsed="false">
      <c r="A1482" s="11" t="str">
        <f aca="false">IF(D1482&gt;0,VLOOKUP($D1482,codes!$A$2:$B$26,2),"")</f>
        <v/>
      </c>
    </row>
    <row r="1483" customFormat="false" ht="15" hidden="false" customHeight="false" outlineLevel="0" collapsed="false">
      <c r="A1483" s="11" t="str">
        <f aca="false">IF(D1483&gt;0,VLOOKUP($D1483,codes!$A$2:$B$26,2),"")</f>
        <v/>
      </c>
    </row>
    <row r="1484" customFormat="false" ht="15" hidden="false" customHeight="false" outlineLevel="0" collapsed="false">
      <c r="A1484" s="11" t="str">
        <f aca="false">IF(D1484&gt;0,VLOOKUP($D1484,codes!$A$2:$B$26,2),"")</f>
        <v/>
      </c>
    </row>
    <row r="1485" customFormat="false" ht="15" hidden="false" customHeight="false" outlineLevel="0" collapsed="false">
      <c r="A1485" s="11" t="str">
        <f aca="false">IF(D1485&gt;0,VLOOKUP($D1485,codes!$A$2:$B$26,2),"")</f>
        <v/>
      </c>
    </row>
    <row r="1486" customFormat="false" ht="15" hidden="false" customHeight="false" outlineLevel="0" collapsed="false">
      <c r="A1486" s="11" t="str">
        <f aca="false">IF(D1486&gt;0,VLOOKUP($D1486,codes!$A$2:$B$26,2),"")</f>
        <v/>
      </c>
    </row>
    <row r="1487" customFormat="false" ht="15" hidden="false" customHeight="false" outlineLevel="0" collapsed="false">
      <c r="A1487" s="11" t="str">
        <f aca="false">IF(D1487&gt;0,VLOOKUP($D1487,codes!$A$2:$B$26,2),"")</f>
        <v/>
      </c>
    </row>
    <row r="1488" customFormat="false" ht="15" hidden="false" customHeight="false" outlineLevel="0" collapsed="false">
      <c r="A1488" s="11" t="str">
        <f aca="false">IF(D1488&gt;0,VLOOKUP($D1488,codes!$A$2:$B$26,2),"")</f>
        <v/>
      </c>
    </row>
    <row r="1489" customFormat="false" ht="15" hidden="false" customHeight="false" outlineLevel="0" collapsed="false">
      <c r="A1489" s="11" t="str">
        <f aca="false">IF(D1489&gt;0,VLOOKUP($D1489,codes!$A$2:$B$26,2),"")</f>
        <v/>
      </c>
    </row>
    <row r="1490" customFormat="false" ht="15" hidden="false" customHeight="false" outlineLevel="0" collapsed="false">
      <c r="A1490" s="11" t="str">
        <f aca="false">IF(D1490&gt;0,VLOOKUP($D1490,codes!$A$2:$B$26,2),"")</f>
        <v/>
      </c>
    </row>
    <row r="1491" customFormat="false" ht="15" hidden="false" customHeight="false" outlineLevel="0" collapsed="false">
      <c r="A1491" s="11" t="str">
        <f aca="false">IF(D1491&gt;0,VLOOKUP($D1491,codes!$A$2:$B$26,2),"")</f>
        <v/>
      </c>
    </row>
    <row r="1492" customFormat="false" ht="15" hidden="false" customHeight="false" outlineLevel="0" collapsed="false">
      <c r="A1492" s="11" t="str">
        <f aca="false">IF(D1492&gt;0,VLOOKUP($D1492,codes!$A$2:$B$26,2),"")</f>
        <v/>
      </c>
    </row>
    <row r="1493" customFormat="false" ht="15" hidden="false" customHeight="false" outlineLevel="0" collapsed="false">
      <c r="A1493" s="11" t="str">
        <f aca="false">IF(D1493&gt;0,VLOOKUP($D1493,codes!$A$2:$B$26,2),"")</f>
        <v/>
      </c>
    </row>
    <row r="1494" customFormat="false" ht="15" hidden="false" customHeight="false" outlineLevel="0" collapsed="false">
      <c r="A1494" s="11" t="str">
        <f aca="false">IF(D1494&gt;0,VLOOKUP($D1494,codes!$A$2:$B$26,2),"")</f>
        <v/>
      </c>
    </row>
    <row r="1495" customFormat="false" ht="15" hidden="false" customHeight="false" outlineLevel="0" collapsed="false">
      <c r="A1495" s="11" t="str">
        <f aca="false">IF(D1495&gt;0,VLOOKUP($D1495,codes!$A$2:$B$26,2),"")</f>
        <v/>
      </c>
    </row>
    <row r="1496" customFormat="false" ht="15" hidden="false" customHeight="false" outlineLevel="0" collapsed="false">
      <c r="A1496" s="11" t="str">
        <f aca="false">IF(D1496&gt;0,VLOOKUP($D1496,codes!$A$2:$B$26,2),"")</f>
        <v/>
      </c>
    </row>
    <row r="1497" customFormat="false" ht="15" hidden="false" customHeight="false" outlineLevel="0" collapsed="false">
      <c r="A1497" s="11" t="str">
        <f aca="false">IF(D1497&gt;0,VLOOKUP($D1497,codes!$A$2:$B$26,2),"")</f>
        <v/>
      </c>
    </row>
    <row r="1498" customFormat="false" ht="15" hidden="false" customHeight="false" outlineLevel="0" collapsed="false">
      <c r="A1498" s="11" t="str">
        <f aca="false">IF(D1498&gt;0,VLOOKUP($D1498,codes!$A$2:$B$26,2),"")</f>
        <v/>
      </c>
    </row>
    <row r="1499" customFormat="false" ht="15" hidden="false" customHeight="false" outlineLevel="0" collapsed="false">
      <c r="A1499" s="11" t="str">
        <f aca="false">IF(D1499&gt;0,VLOOKUP($D1499,codes!$A$2:$B$26,2),"")</f>
        <v/>
      </c>
    </row>
    <row r="1500" customFormat="false" ht="15" hidden="false" customHeight="false" outlineLevel="0" collapsed="false">
      <c r="A1500" s="11" t="str">
        <f aca="false">IF(D1500&gt;0,VLOOKUP($D1500,codes!$A$2:$B$26,2),"")</f>
        <v/>
      </c>
    </row>
    <row r="1501" customFormat="false" ht="15" hidden="false" customHeight="false" outlineLevel="0" collapsed="false">
      <c r="A1501" s="11" t="str">
        <f aca="false">IF(D1501&gt;0,VLOOKUP($D1501,codes!$A$2:$B$26,2),"")</f>
        <v/>
      </c>
    </row>
    <row r="1502" customFormat="false" ht="15" hidden="false" customHeight="false" outlineLevel="0" collapsed="false">
      <c r="A1502" s="11" t="str">
        <f aca="false">IF(D1502&gt;0,VLOOKUP($D1502,codes!$A$2:$B$26,2),"")</f>
        <v/>
      </c>
    </row>
    <row r="1503" customFormat="false" ht="15" hidden="false" customHeight="false" outlineLevel="0" collapsed="false">
      <c r="A1503" s="11" t="str">
        <f aca="false">IF(D1503&gt;0,VLOOKUP($D1503,codes!$A$2:$B$26,2),"")</f>
        <v/>
      </c>
    </row>
    <row r="1504" customFormat="false" ht="15" hidden="false" customHeight="false" outlineLevel="0" collapsed="false">
      <c r="A1504" s="11" t="str">
        <f aca="false">IF(D1504&gt;0,VLOOKUP($D1504,codes!$A$2:$B$26,2),"")</f>
        <v/>
      </c>
    </row>
    <row r="1505" customFormat="false" ht="15" hidden="false" customHeight="false" outlineLevel="0" collapsed="false">
      <c r="A1505" s="11" t="str">
        <f aca="false">IF(D1505&gt;0,VLOOKUP($D1505,codes!$A$2:$B$26,2),"")</f>
        <v/>
      </c>
    </row>
    <row r="1506" customFormat="false" ht="15" hidden="false" customHeight="false" outlineLevel="0" collapsed="false">
      <c r="A1506" s="11" t="str">
        <f aca="false">IF(D1506&gt;0,VLOOKUP($D1506,codes!$A$2:$B$26,2),"")</f>
        <v/>
      </c>
    </row>
    <row r="1507" customFormat="false" ht="15" hidden="false" customHeight="false" outlineLevel="0" collapsed="false">
      <c r="A1507" s="11" t="str">
        <f aca="false">IF(D1507&gt;0,VLOOKUP($D1507,codes!$A$2:$B$26,2),"")</f>
        <v/>
      </c>
    </row>
    <row r="1508" customFormat="false" ht="15" hidden="false" customHeight="false" outlineLevel="0" collapsed="false">
      <c r="A1508" s="11" t="str">
        <f aca="false">IF(D1508&gt;0,VLOOKUP($D1508,codes!$A$2:$B$26,2),"")</f>
        <v/>
      </c>
    </row>
    <row r="1509" customFormat="false" ht="15" hidden="false" customHeight="false" outlineLevel="0" collapsed="false">
      <c r="A1509" s="11" t="str">
        <f aca="false">IF(D1509&gt;0,VLOOKUP($D1509,codes!$A$2:$B$26,2),"")</f>
        <v/>
      </c>
    </row>
    <row r="1510" customFormat="false" ht="15" hidden="false" customHeight="false" outlineLevel="0" collapsed="false">
      <c r="A1510" s="11" t="str">
        <f aca="false">IF(D1510&gt;0,VLOOKUP($D1510,codes!$A$2:$B$26,2),"")</f>
        <v/>
      </c>
    </row>
    <row r="1511" customFormat="false" ht="15" hidden="false" customHeight="false" outlineLevel="0" collapsed="false">
      <c r="A1511" s="11" t="str">
        <f aca="false">IF(D1511&gt;0,VLOOKUP($D1511,codes!$A$2:$B$26,2),"")</f>
        <v/>
      </c>
    </row>
    <row r="1512" customFormat="false" ht="15" hidden="false" customHeight="false" outlineLevel="0" collapsed="false">
      <c r="A1512" s="11" t="str">
        <f aca="false">IF(D1512&gt;0,VLOOKUP($D1512,codes!$A$2:$B$26,2),"")</f>
        <v/>
      </c>
    </row>
    <row r="1513" customFormat="false" ht="15" hidden="false" customHeight="false" outlineLevel="0" collapsed="false">
      <c r="A1513" s="11" t="str">
        <f aca="false">IF(D1513&gt;0,VLOOKUP($D1513,codes!$A$2:$B$26,2),"")</f>
        <v/>
      </c>
    </row>
    <row r="1514" customFormat="false" ht="15" hidden="false" customHeight="false" outlineLevel="0" collapsed="false">
      <c r="A1514" s="11" t="str">
        <f aca="false">IF(D1514&gt;0,VLOOKUP($D1514,codes!$A$2:$B$26,2),"")</f>
        <v/>
      </c>
    </row>
    <row r="1515" customFormat="false" ht="15" hidden="false" customHeight="false" outlineLevel="0" collapsed="false">
      <c r="A1515" s="11" t="str">
        <f aca="false">IF(D1515&gt;0,VLOOKUP($D1515,codes!$A$2:$B$26,2),"")</f>
        <v/>
      </c>
    </row>
    <row r="1516" customFormat="false" ht="15" hidden="false" customHeight="false" outlineLevel="0" collapsed="false">
      <c r="A1516" s="11" t="str">
        <f aca="false">IF(D1516&gt;0,VLOOKUP($D1516,codes!$A$2:$B$26,2),"")</f>
        <v/>
      </c>
    </row>
    <row r="1517" customFormat="false" ht="15" hidden="false" customHeight="false" outlineLevel="0" collapsed="false">
      <c r="A1517" s="11" t="str">
        <f aca="false">IF(D1517&gt;0,VLOOKUP($D1517,codes!$A$2:$B$26,2),"")</f>
        <v/>
      </c>
    </row>
    <row r="1518" customFormat="false" ht="15" hidden="false" customHeight="false" outlineLevel="0" collapsed="false">
      <c r="A1518" s="11" t="str">
        <f aca="false">IF(D1518&gt;0,VLOOKUP($D1518,codes!$A$2:$B$26,2),"")</f>
        <v/>
      </c>
    </row>
    <row r="1519" customFormat="false" ht="15" hidden="false" customHeight="false" outlineLevel="0" collapsed="false">
      <c r="A1519" s="11" t="str">
        <f aca="false">IF(D1519&gt;0,VLOOKUP($D1519,codes!$A$2:$B$26,2),"")</f>
        <v/>
      </c>
    </row>
    <row r="1520" customFormat="false" ht="15" hidden="false" customHeight="false" outlineLevel="0" collapsed="false">
      <c r="A1520" s="11" t="str">
        <f aca="false">IF(D1520&gt;0,VLOOKUP($D1520,codes!$A$2:$B$26,2),"")</f>
        <v/>
      </c>
    </row>
    <row r="1521" customFormat="false" ht="15" hidden="false" customHeight="false" outlineLevel="0" collapsed="false">
      <c r="A1521" s="11" t="str">
        <f aca="false">IF(D1521&gt;0,VLOOKUP($D1521,codes!$A$2:$B$26,2),"")</f>
        <v/>
      </c>
    </row>
    <row r="1522" customFormat="false" ht="15" hidden="false" customHeight="false" outlineLevel="0" collapsed="false">
      <c r="A1522" s="11" t="str">
        <f aca="false">IF(D1522&gt;0,VLOOKUP($D1522,codes!$A$2:$B$26,2),"")</f>
        <v/>
      </c>
    </row>
    <row r="1523" customFormat="false" ht="15" hidden="false" customHeight="false" outlineLevel="0" collapsed="false">
      <c r="A1523" s="11" t="str">
        <f aca="false">IF(D1523&gt;0,VLOOKUP($D1523,codes!$A$2:$B$26,2),"")</f>
        <v/>
      </c>
    </row>
    <row r="1524" customFormat="false" ht="15" hidden="false" customHeight="false" outlineLevel="0" collapsed="false">
      <c r="A1524" s="11" t="str">
        <f aca="false">IF(D1524&gt;0,VLOOKUP($D1524,codes!$A$2:$B$26,2),"")</f>
        <v/>
      </c>
    </row>
    <row r="1525" customFormat="false" ht="15" hidden="false" customHeight="false" outlineLevel="0" collapsed="false">
      <c r="A1525" s="11" t="str">
        <f aca="false">IF(D1525&gt;0,VLOOKUP($D1525,codes!$A$2:$B$26,2),"")</f>
        <v/>
      </c>
    </row>
    <row r="1526" customFormat="false" ht="15" hidden="false" customHeight="false" outlineLevel="0" collapsed="false">
      <c r="A1526" s="11" t="str">
        <f aca="false">IF(D1526&gt;0,VLOOKUP($D1526,codes!$A$2:$B$26,2),"")</f>
        <v/>
      </c>
    </row>
    <row r="1527" customFormat="false" ht="15" hidden="false" customHeight="false" outlineLevel="0" collapsed="false">
      <c r="A1527" s="11" t="str">
        <f aca="false">IF(D1527&gt;0,VLOOKUP($D1527,codes!$A$2:$B$26,2),"")</f>
        <v/>
      </c>
    </row>
    <row r="1528" customFormat="false" ht="15" hidden="false" customHeight="false" outlineLevel="0" collapsed="false">
      <c r="A1528" s="11" t="str">
        <f aca="false">IF(D1528&gt;0,VLOOKUP($D1528,codes!$A$2:$B$26,2),"")</f>
        <v/>
      </c>
    </row>
    <row r="1529" customFormat="false" ht="15" hidden="false" customHeight="false" outlineLevel="0" collapsed="false">
      <c r="A1529" s="11" t="str">
        <f aca="false">IF(D1529&gt;0,VLOOKUP($D1529,codes!$A$2:$B$26,2),"")</f>
        <v/>
      </c>
    </row>
    <row r="1530" customFormat="false" ht="15" hidden="false" customHeight="false" outlineLevel="0" collapsed="false">
      <c r="A1530" s="11" t="str">
        <f aca="false">IF(D1530&gt;0,VLOOKUP($D1530,codes!$A$2:$B$26,2),"")</f>
        <v/>
      </c>
    </row>
    <row r="1531" customFormat="false" ht="15" hidden="false" customHeight="false" outlineLevel="0" collapsed="false">
      <c r="A1531" s="11" t="str">
        <f aca="false">IF(D1531&gt;0,VLOOKUP($D1531,codes!$A$2:$B$26,2),"")</f>
        <v/>
      </c>
    </row>
    <row r="1532" customFormat="false" ht="15" hidden="false" customHeight="false" outlineLevel="0" collapsed="false">
      <c r="A1532" s="11" t="str">
        <f aca="false">IF(D1532&gt;0,VLOOKUP($D1532,codes!$A$2:$B$26,2),"")</f>
        <v/>
      </c>
    </row>
    <row r="1533" customFormat="false" ht="15" hidden="false" customHeight="false" outlineLevel="0" collapsed="false">
      <c r="A1533" s="11" t="str">
        <f aca="false">IF(D1533&gt;0,VLOOKUP($D1533,codes!$A$2:$B$26,2),"")</f>
        <v/>
      </c>
    </row>
    <row r="1534" customFormat="false" ht="15" hidden="false" customHeight="false" outlineLevel="0" collapsed="false">
      <c r="A1534" s="11" t="str">
        <f aca="false">IF(D1534&gt;0,VLOOKUP($D1534,codes!$A$2:$B$26,2),"")</f>
        <v/>
      </c>
    </row>
    <row r="1535" customFormat="false" ht="15" hidden="false" customHeight="false" outlineLevel="0" collapsed="false">
      <c r="A1535" s="11" t="str">
        <f aca="false">IF(D1535&gt;0,VLOOKUP($D1535,codes!$A$2:$B$26,2),"")</f>
        <v/>
      </c>
    </row>
    <row r="1536" customFormat="false" ht="15" hidden="false" customHeight="false" outlineLevel="0" collapsed="false">
      <c r="A1536" s="11" t="str">
        <f aca="false">IF(D1536&gt;0,VLOOKUP($D1536,codes!$A$2:$B$26,2),"")</f>
        <v/>
      </c>
    </row>
    <row r="1537" customFormat="false" ht="15" hidden="false" customHeight="false" outlineLevel="0" collapsed="false">
      <c r="A1537" s="11" t="str">
        <f aca="false">IF(D1537&gt;0,VLOOKUP($D1537,codes!$A$2:$B$26,2),"")</f>
        <v/>
      </c>
    </row>
    <row r="1538" customFormat="false" ht="15" hidden="false" customHeight="false" outlineLevel="0" collapsed="false">
      <c r="A1538" s="11" t="str">
        <f aca="false">IF(D1538&gt;0,VLOOKUP($D1538,codes!$A$2:$B$26,2),"")</f>
        <v/>
      </c>
    </row>
    <row r="1539" customFormat="false" ht="15" hidden="false" customHeight="false" outlineLevel="0" collapsed="false">
      <c r="A1539" s="11" t="str">
        <f aca="false">IF(D1539&gt;0,VLOOKUP($D1539,codes!$A$2:$B$26,2),"")</f>
        <v/>
      </c>
    </row>
    <row r="1540" customFormat="false" ht="15" hidden="false" customHeight="false" outlineLevel="0" collapsed="false">
      <c r="A1540" s="11" t="str">
        <f aca="false">IF(D1540&gt;0,VLOOKUP($D1540,codes!$A$2:$B$26,2),"")</f>
        <v/>
      </c>
    </row>
    <row r="1541" customFormat="false" ht="15" hidden="false" customHeight="false" outlineLevel="0" collapsed="false">
      <c r="A1541" s="11" t="str">
        <f aca="false">IF(D1541&gt;0,VLOOKUP($D1541,codes!$A$2:$B$26,2),"")</f>
        <v/>
      </c>
    </row>
    <row r="1542" customFormat="false" ht="15" hidden="false" customHeight="false" outlineLevel="0" collapsed="false">
      <c r="A1542" s="11" t="str">
        <f aca="false">IF(D1542&gt;0,VLOOKUP($D1542,codes!$A$2:$B$26,2),"")</f>
        <v/>
      </c>
    </row>
    <row r="1543" customFormat="false" ht="15" hidden="false" customHeight="false" outlineLevel="0" collapsed="false">
      <c r="A1543" s="11" t="str">
        <f aca="false">IF(D1543&gt;0,VLOOKUP($D1543,codes!$A$2:$B$26,2),"")</f>
        <v/>
      </c>
    </row>
    <row r="1544" customFormat="false" ht="15" hidden="false" customHeight="false" outlineLevel="0" collapsed="false">
      <c r="A1544" s="11" t="str">
        <f aca="false">IF(D1544&gt;0,VLOOKUP($D1544,codes!$A$2:$B$26,2),"")</f>
        <v/>
      </c>
    </row>
    <row r="1545" customFormat="false" ht="15" hidden="false" customHeight="false" outlineLevel="0" collapsed="false">
      <c r="A1545" s="11" t="str">
        <f aca="false">IF(D1545&gt;0,VLOOKUP($D1545,codes!$A$2:$B$26,2),"")</f>
        <v/>
      </c>
    </row>
    <row r="1546" customFormat="false" ht="15" hidden="false" customHeight="false" outlineLevel="0" collapsed="false">
      <c r="A1546" s="11" t="str">
        <f aca="false">IF(D1546&gt;0,VLOOKUP($D1546,codes!$A$2:$B$26,2),"")</f>
        <v/>
      </c>
    </row>
    <row r="1547" customFormat="false" ht="15" hidden="false" customHeight="false" outlineLevel="0" collapsed="false">
      <c r="A1547" s="11" t="str">
        <f aca="false">IF(D1547&gt;0,VLOOKUP($D1547,codes!$A$2:$B$26,2),"")</f>
        <v/>
      </c>
    </row>
    <row r="1548" customFormat="false" ht="15" hidden="false" customHeight="false" outlineLevel="0" collapsed="false">
      <c r="A1548" s="11" t="str">
        <f aca="false">IF(D1548&gt;0,VLOOKUP($D1548,codes!$A$2:$B$26,2),"")</f>
        <v/>
      </c>
    </row>
    <row r="1549" customFormat="false" ht="15" hidden="false" customHeight="false" outlineLevel="0" collapsed="false">
      <c r="A1549" s="11" t="str">
        <f aca="false">IF(D1549&gt;0,VLOOKUP($D1549,codes!$A$2:$B$26,2),"")</f>
        <v/>
      </c>
    </row>
    <row r="1550" customFormat="false" ht="15" hidden="false" customHeight="false" outlineLevel="0" collapsed="false">
      <c r="A1550" s="11" t="str">
        <f aca="false">IF(D1550&gt;0,VLOOKUP($D1550,codes!$A$2:$B$26,2),"")</f>
        <v/>
      </c>
    </row>
    <row r="1551" customFormat="false" ht="15" hidden="false" customHeight="false" outlineLevel="0" collapsed="false">
      <c r="A1551" s="11" t="str">
        <f aca="false">IF(D1551&gt;0,VLOOKUP($D1551,codes!$A$2:$B$26,2),"")</f>
        <v/>
      </c>
    </row>
    <row r="1552" customFormat="false" ht="15" hidden="false" customHeight="false" outlineLevel="0" collapsed="false">
      <c r="A1552" s="11" t="str">
        <f aca="false">IF(D1552&gt;0,VLOOKUP($D1552,codes!$A$2:$B$26,2),"")</f>
        <v/>
      </c>
    </row>
    <row r="1553" customFormat="false" ht="15" hidden="false" customHeight="false" outlineLevel="0" collapsed="false">
      <c r="A1553" s="11" t="str">
        <f aca="false">IF(D1553&gt;0,VLOOKUP($D1553,codes!$A$2:$B$26,2),"")</f>
        <v/>
      </c>
    </row>
    <row r="1554" customFormat="false" ht="15" hidden="false" customHeight="false" outlineLevel="0" collapsed="false">
      <c r="A1554" s="11" t="str">
        <f aca="false">IF(D1554&gt;0,VLOOKUP($D1554,codes!$A$2:$B$26,2),"")</f>
        <v/>
      </c>
    </row>
    <row r="1555" customFormat="false" ht="15" hidden="false" customHeight="false" outlineLevel="0" collapsed="false">
      <c r="A1555" s="11" t="str">
        <f aca="false">IF(D1555&gt;0,VLOOKUP($D1555,codes!$A$2:$B$26,2),"")</f>
        <v/>
      </c>
    </row>
    <row r="1556" customFormat="false" ht="15" hidden="false" customHeight="false" outlineLevel="0" collapsed="false">
      <c r="A1556" s="11" t="str">
        <f aca="false">IF(D1556&gt;0,VLOOKUP($D1556,codes!$A$2:$B$26,2),"")</f>
        <v/>
      </c>
    </row>
    <row r="1557" customFormat="false" ht="15" hidden="false" customHeight="false" outlineLevel="0" collapsed="false">
      <c r="A1557" s="11" t="str">
        <f aca="false">IF(D1557&gt;0,VLOOKUP($D1557,codes!$A$2:$B$26,2),"")</f>
        <v/>
      </c>
    </row>
    <row r="1558" customFormat="false" ht="15" hidden="false" customHeight="false" outlineLevel="0" collapsed="false">
      <c r="A1558" s="11" t="str">
        <f aca="false">IF(D1558&gt;0,VLOOKUP($D1558,codes!$A$2:$B$26,2),"")</f>
        <v/>
      </c>
    </row>
    <row r="1559" customFormat="false" ht="15" hidden="false" customHeight="false" outlineLevel="0" collapsed="false">
      <c r="A1559" s="11" t="str">
        <f aca="false">IF(D1559&gt;0,VLOOKUP($D1559,codes!$A$2:$B$26,2),"")</f>
        <v/>
      </c>
    </row>
    <row r="1560" customFormat="false" ht="15" hidden="false" customHeight="false" outlineLevel="0" collapsed="false">
      <c r="A1560" s="11" t="str">
        <f aca="false">IF(D1560&gt;0,VLOOKUP($D1560,codes!$A$2:$B$26,2),"")</f>
        <v/>
      </c>
    </row>
    <row r="1561" customFormat="false" ht="15" hidden="false" customHeight="false" outlineLevel="0" collapsed="false">
      <c r="A1561" s="11" t="str">
        <f aca="false">IF(D1561&gt;0,VLOOKUP($D1561,codes!$A$2:$B$26,2),"")</f>
        <v/>
      </c>
    </row>
    <row r="1562" customFormat="false" ht="15" hidden="false" customHeight="false" outlineLevel="0" collapsed="false">
      <c r="A1562" s="11" t="str">
        <f aca="false">IF(D1562&gt;0,VLOOKUP($D1562,codes!$A$2:$B$26,2),"")</f>
        <v/>
      </c>
    </row>
    <row r="1563" customFormat="false" ht="15" hidden="false" customHeight="false" outlineLevel="0" collapsed="false">
      <c r="A1563" s="11" t="str">
        <f aca="false">IF(D1563&gt;0,VLOOKUP($D1563,codes!$A$2:$B$26,2),"")</f>
        <v/>
      </c>
    </row>
    <row r="1564" customFormat="false" ht="15" hidden="false" customHeight="false" outlineLevel="0" collapsed="false">
      <c r="A1564" s="11" t="str">
        <f aca="false">IF(D1564&gt;0,VLOOKUP($D1564,codes!$A$2:$B$26,2),"")</f>
        <v/>
      </c>
    </row>
    <row r="1565" customFormat="false" ht="15" hidden="false" customHeight="false" outlineLevel="0" collapsed="false">
      <c r="A1565" s="11" t="str">
        <f aca="false">IF(D1565&gt;0,VLOOKUP($D1565,codes!$A$2:$B$26,2),"")</f>
        <v/>
      </c>
    </row>
    <row r="1566" customFormat="false" ht="15" hidden="false" customHeight="false" outlineLevel="0" collapsed="false">
      <c r="A1566" s="11" t="str">
        <f aca="false">IF(D1566&gt;0,VLOOKUP($D1566,codes!$A$2:$B$26,2),"")</f>
        <v/>
      </c>
    </row>
    <row r="1567" customFormat="false" ht="15" hidden="false" customHeight="false" outlineLevel="0" collapsed="false">
      <c r="A1567" s="11" t="str">
        <f aca="false">IF(D1567&gt;0,VLOOKUP($D1567,codes!$A$2:$B$26,2),"")</f>
        <v/>
      </c>
    </row>
    <row r="1568" customFormat="false" ht="15" hidden="false" customHeight="false" outlineLevel="0" collapsed="false">
      <c r="A1568" s="11" t="str">
        <f aca="false">IF(D1568&gt;0,VLOOKUP($D1568,codes!$A$2:$B$26,2),"")</f>
        <v/>
      </c>
    </row>
    <row r="1569" customFormat="false" ht="15" hidden="false" customHeight="false" outlineLevel="0" collapsed="false">
      <c r="A1569" s="11" t="str">
        <f aca="false">IF(D1569&gt;0,VLOOKUP($D1569,codes!$A$2:$B$26,2),"")</f>
        <v/>
      </c>
    </row>
    <row r="1570" customFormat="false" ht="15" hidden="false" customHeight="false" outlineLevel="0" collapsed="false">
      <c r="A1570" s="11" t="str">
        <f aca="false">IF(D1570&gt;0,VLOOKUP($D1570,codes!$A$2:$B$26,2),"")</f>
        <v/>
      </c>
    </row>
    <row r="1571" customFormat="false" ht="15" hidden="false" customHeight="false" outlineLevel="0" collapsed="false">
      <c r="A1571" s="11" t="str">
        <f aca="false">IF(D1571&gt;0,VLOOKUP($D1571,codes!$A$2:$B$26,2),"")</f>
        <v/>
      </c>
    </row>
    <row r="1572" customFormat="false" ht="15" hidden="false" customHeight="false" outlineLevel="0" collapsed="false">
      <c r="A1572" s="11" t="str">
        <f aca="false">IF(D1572&gt;0,VLOOKUP($D1572,codes!$A$2:$B$26,2),"")</f>
        <v/>
      </c>
    </row>
    <row r="1573" customFormat="false" ht="15" hidden="false" customHeight="false" outlineLevel="0" collapsed="false">
      <c r="A1573" s="11" t="str">
        <f aca="false">IF(D1573&gt;0,VLOOKUP($D1573,codes!$A$2:$B$26,2),"")</f>
        <v/>
      </c>
    </row>
    <row r="1574" customFormat="false" ht="15" hidden="false" customHeight="false" outlineLevel="0" collapsed="false">
      <c r="A1574" s="11" t="str">
        <f aca="false">IF(D1574&gt;0,VLOOKUP($D1574,codes!$A$2:$B$26,2),"")</f>
        <v/>
      </c>
    </row>
    <row r="1575" customFormat="false" ht="15" hidden="false" customHeight="false" outlineLevel="0" collapsed="false">
      <c r="A1575" s="11" t="str">
        <f aca="false">IF(D1575&gt;0,VLOOKUP($D1575,codes!$A$2:$B$26,2),"")</f>
        <v/>
      </c>
    </row>
    <row r="1576" customFormat="false" ht="15" hidden="false" customHeight="false" outlineLevel="0" collapsed="false">
      <c r="A1576" s="11" t="str">
        <f aca="false">IF(D1576&gt;0,VLOOKUP($D1576,codes!$A$2:$B$26,2),"")</f>
        <v/>
      </c>
    </row>
    <row r="1577" customFormat="false" ht="15" hidden="false" customHeight="false" outlineLevel="0" collapsed="false">
      <c r="A1577" s="11" t="str">
        <f aca="false">IF(D1577&gt;0,VLOOKUP($D1577,codes!$A$2:$B$26,2),"")</f>
        <v/>
      </c>
    </row>
    <row r="1578" customFormat="false" ht="15" hidden="false" customHeight="false" outlineLevel="0" collapsed="false">
      <c r="A1578" s="11" t="str">
        <f aca="false">IF(D1578&gt;0,VLOOKUP($D1578,codes!$A$2:$B$26,2),"")</f>
        <v/>
      </c>
    </row>
    <row r="1579" customFormat="false" ht="15" hidden="false" customHeight="false" outlineLevel="0" collapsed="false">
      <c r="A1579" s="11" t="str">
        <f aca="false">IF(D1579&gt;0,VLOOKUP($D1579,codes!$A$2:$B$26,2),"")</f>
        <v/>
      </c>
    </row>
    <row r="1580" customFormat="false" ht="15" hidden="false" customHeight="false" outlineLevel="0" collapsed="false">
      <c r="A1580" s="11" t="str">
        <f aca="false">IF(D1580&gt;0,VLOOKUP($D1580,codes!$A$2:$B$26,2),"")</f>
        <v/>
      </c>
    </row>
    <row r="1581" customFormat="false" ht="15" hidden="false" customHeight="false" outlineLevel="0" collapsed="false">
      <c r="A1581" s="11" t="str">
        <f aca="false">IF(D1581&gt;0,VLOOKUP($D1581,codes!$A$2:$B$26,2),"")</f>
        <v/>
      </c>
    </row>
    <row r="1582" customFormat="false" ht="15" hidden="false" customHeight="false" outlineLevel="0" collapsed="false">
      <c r="A1582" s="11" t="str">
        <f aca="false">IF(D1582&gt;0,VLOOKUP($D1582,codes!$A$2:$B$26,2),"")</f>
        <v/>
      </c>
    </row>
    <row r="1583" customFormat="false" ht="15" hidden="false" customHeight="false" outlineLevel="0" collapsed="false">
      <c r="A1583" s="11" t="str">
        <f aca="false">IF(D1583&gt;0,VLOOKUP($D1583,codes!$A$2:$B$26,2),"")</f>
        <v/>
      </c>
    </row>
    <row r="1584" customFormat="false" ht="15" hidden="false" customHeight="false" outlineLevel="0" collapsed="false">
      <c r="A1584" s="11" t="str">
        <f aca="false">IF(D1584&gt;0,VLOOKUP($D1584,codes!$A$2:$B$26,2),"")</f>
        <v/>
      </c>
    </row>
    <row r="1585" customFormat="false" ht="15" hidden="false" customHeight="false" outlineLevel="0" collapsed="false">
      <c r="A1585" s="11" t="str">
        <f aca="false">IF(D1585&gt;0,VLOOKUP($D1585,codes!$A$2:$B$26,2),"")</f>
        <v/>
      </c>
    </row>
    <row r="1586" customFormat="false" ht="15" hidden="false" customHeight="false" outlineLevel="0" collapsed="false">
      <c r="A1586" s="11" t="str">
        <f aca="false">IF(D1586&gt;0,VLOOKUP($D1586,codes!$A$2:$B$26,2),"")</f>
        <v/>
      </c>
    </row>
    <row r="1587" customFormat="false" ht="15" hidden="false" customHeight="false" outlineLevel="0" collapsed="false">
      <c r="A1587" s="11" t="str">
        <f aca="false">IF(D1587&gt;0,VLOOKUP($D1587,codes!$A$2:$B$26,2),"")</f>
        <v/>
      </c>
    </row>
    <row r="1588" customFormat="false" ht="15" hidden="false" customHeight="false" outlineLevel="0" collapsed="false">
      <c r="A1588" s="11" t="str">
        <f aca="false">IF(D1588&gt;0,VLOOKUP($D1588,codes!$A$2:$B$26,2),"")</f>
        <v/>
      </c>
    </row>
    <row r="1589" customFormat="false" ht="15" hidden="false" customHeight="false" outlineLevel="0" collapsed="false">
      <c r="A1589" s="11" t="str">
        <f aca="false">IF(D1589&gt;0,VLOOKUP($D1589,codes!$A$2:$B$26,2),"")</f>
        <v/>
      </c>
    </row>
    <row r="1590" customFormat="false" ht="15" hidden="false" customHeight="false" outlineLevel="0" collapsed="false">
      <c r="A1590" s="11" t="str">
        <f aca="false">IF(D1590&gt;0,VLOOKUP($D1590,codes!$A$2:$B$26,2),"")</f>
        <v/>
      </c>
    </row>
    <row r="1591" customFormat="false" ht="15" hidden="false" customHeight="false" outlineLevel="0" collapsed="false">
      <c r="A1591" s="11" t="str">
        <f aca="false">IF(D1591&gt;0,VLOOKUP($D1591,codes!$A$2:$B$26,2),"")</f>
        <v/>
      </c>
    </row>
    <row r="1592" customFormat="false" ht="15" hidden="false" customHeight="false" outlineLevel="0" collapsed="false">
      <c r="A1592" s="11" t="str">
        <f aca="false">IF(D1592&gt;0,VLOOKUP($D1592,codes!$A$2:$B$26,2),"")</f>
        <v/>
      </c>
    </row>
    <row r="1593" customFormat="false" ht="15" hidden="false" customHeight="false" outlineLevel="0" collapsed="false">
      <c r="A1593" s="11" t="str">
        <f aca="false">IF(D1593&gt;0,VLOOKUP($D1593,codes!$A$2:$B$26,2),"")</f>
        <v/>
      </c>
    </row>
    <row r="1594" customFormat="false" ht="15" hidden="false" customHeight="false" outlineLevel="0" collapsed="false">
      <c r="A1594" s="11" t="str">
        <f aca="false">IF(D1594&gt;0,VLOOKUP($D1594,codes!$A$2:$B$26,2),"")</f>
        <v/>
      </c>
    </row>
    <row r="1595" customFormat="false" ht="15" hidden="false" customHeight="false" outlineLevel="0" collapsed="false">
      <c r="A1595" s="11" t="str">
        <f aca="false">IF(D1595&gt;0,VLOOKUP($D1595,codes!$A$2:$B$26,2),"")</f>
        <v/>
      </c>
    </row>
    <row r="1596" customFormat="false" ht="15" hidden="false" customHeight="false" outlineLevel="0" collapsed="false">
      <c r="A1596" s="11" t="str">
        <f aca="false">IF(D1596&gt;0,VLOOKUP($D1596,codes!$A$2:$B$26,2),"")</f>
        <v/>
      </c>
    </row>
    <row r="1597" customFormat="false" ht="15" hidden="false" customHeight="false" outlineLevel="0" collapsed="false">
      <c r="A1597" s="11" t="str">
        <f aca="false">IF(D1597&gt;0,VLOOKUP($D1597,codes!$A$2:$B$26,2),"")</f>
        <v/>
      </c>
    </row>
    <row r="1598" customFormat="false" ht="15" hidden="false" customHeight="false" outlineLevel="0" collapsed="false">
      <c r="A1598" s="11" t="str">
        <f aca="false">IF(D1598&gt;0,VLOOKUP($D1598,codes!$A$2:$B$26,2),"")</f>
        <v/>
      </c>
    </row>
    <row r="1599" customFormat="false" ht="15" hidden="false" customHeight="false" outlineLevel="0" collapsed="false">
      <c r="A1599" s="11" t="str">
        <f aca="false">IF(D1599&gt;0,VLOOKUP($D1599,codes!$A$2:$B$26,2),"")</f>
        <v/>
      </c>
    </row>
    <row r="1600" customFormat="false" ht="15" hidden="false" customHeight="false" outlineLevel="0" collapsed="false">
      <c r="A1600" s="11" t="str">
        <f aca="false">IF(D1600&gt;0,VLOOKUP($D1600,codes!$A$2:$B$26,2),"")</f>
        <v/>
      </c>
    </row>
    <row r="1601" customFormat="false" ht="15" hidden="false" customHeight="false" outlineLevel="0" collapsed="false">
      <c r="A1601" s="11" t="str">
        <f aca="false">IF(D1601&gt;0,VLOOKUP($D1601,codes!$A$2:$B$26,2),"")</f>
        <v/>
      </c>
    </row>
    <row r="1602" customFormat="false" ht="15" hidden="false" customHeight="false" outlineLevel="0" collapsed="false">
      <c r="A1602" s="11" t="str">
        <f aca="false">IF(D1602&gt;0,VLOOKUP($D1602,codes!$A$2:$B$26,2),"")</f>
        <v/>
      </c>
    </row>
    <row r="1603" customFormat="false" ht="15" hidden="false" customHeight="false" outlineLevel="0" collapsed="false">
      <c r="A1603" s="11" t="str">
        <f aca="false">IF(D1603&gt;0,VLOOKUP($D1603,codes!$A$2:$B$26,2),"")</f>
        <v/>
      </c>
    </row>
    <row r="1604" customFormat="false" ht="15" hidden="false" customHeight="false" outlineLevel="0" collapsed="false">
      <c r="A1604" s="11" t="str">
        <f aca="false">IF(D1604&gt;0,VLOOKUP($D1604,codes!$A$2:$B$26,2),"")</f>
        <v/>
      </c>
    </row>
    <row r="1605" customFormat="false" ht="15" hidden="false" customHeight="false" outlineLevel="0" collapsed="false">
      <c r="A1605" s="11" t="str">
        <f aca="false">IF(D1605&gt;0,VLOOKUP($D1605,codes!$A$2:$B$26,2),"")</f>
        <v/>
      </c>
    </row>
    <row r="1606" customFormat="false" ht="15" hidden="false" customHeight="false" outlineLevel="0" collapsed="false">
      <c r="A1606" s="11" t="str">
        <f aca="false">IF(D1606&gt;0,VLOOKUP($D1606,codes!$A$2:$B$26,2),"")</f>
        <v/>
      </c>
    </row>
    <row r="1607" customFormat="false" ht="15" hidden="false" customHeight="false" outlineLevel="0" collapsed="false">
      <c r="A1607" s="11" t="str">
        <f aca="false">IF(D1607&gt;0,VLOOKUP($D1607,codes!$A$2:$B$26,2),"")</f>
        <v/>
      </c>
    </row>
    <row r="1608" customFormat="false" ht="15" hidden="false" customHeight="false" outlineLevel="0" collapsed="false">
      <c r="A1608" s="11" t="str">
        <f aca="false">IF(D1608&gt;0,VLOOKUP($D1608,codes!$A$2:$B$26,2),"")</f>
        <v/>
      </c>
    </row>
    <row r="1609" customFormat="false" ht="15" hidden="false" customHeight="false" outlineLevel="0" collapsed="false">
      <c r="A1609" s="11" t="str">
        <f aca="false">IF(D1609&gt;0,VLOOKUP($D1609,codes!$A$2:$B$26,2),"")</f>
        <v/>
      </c>
    </row>
    <row r="1610" customFormat="false" ht="15" hidden="false" customHeight="false" outlineLevel="0" collapsed="false">
      <c r="A1610" s="11" t="str">
        <f aca="false">IF(D1610&gt;0,VLOOKUP($D1610,codes!$A$2:$B$26,2),"")</f>
        <v/>
      </c>
    </row>
    <row r="1611" customFormat="false" ht="15" hidden="false" customHeight="false" outlineLevel="0" collapsed="false">
      <c r="A1611" s="11" t="str">
        <f aca="false">IF(D1611&gt;0,VLOOKUP($D1611,codes!$A$2:$B$26,2),"")</f>
        <v/>
      </c>
    </row>
    <row r="1612" customFormat="false" ht="15" hidden="false" customHeight="false" outlineLevel="0" collapsed="false">
      <c r="A1612" s="11" t="str">
        <f aca="false">IF(D1612&gt;0,VLOOKUP($D1612,codes!$A$2:$B$26,2),"")</f>
        <v/>
      </c>
    </row>
    <row r="1613" customFormat="false" ht="15" hidden="false" customHeight="false" outlineLevel="0" collapsed="false">
      <c r="A1613" s="11" t="str">
        <f aca="false">IF(D1613&gt;0,VLOOKUP($D1613,codes!$A$2:$B$26,2),"")</f>
        <v/>
      </c>
    </row>
    <row r="1614" customFormat="false" ht="15" hidden="false" customHeight="false" outlineLevel="0" collapsed="false">
      <c r="A1614" s="11" t="str">
        <f aca="false">IF(D1614&gt;0,VLOOKUP($D1614,codes!$A$2:$B$26,2),"")</f>
        <v/>
      </c>
    </row>
    <row r="1615" customFormat="false" ht="15" hidden="false" customHeight="false" outlineLevel="0" collapsed="false">
      <c r="A1615" s="11" t="str">
        <f aca="false">IF(D1615&gt;0,VLOOKUP($D1615,codes!$A$2:$B$26,2),"")</f>
        <v/>
      </c>
    </row>
    <row r="1616" customFormat="false" ht="15" hidden="false" customHeight="false" outlineLevel="0" collapsed="false">
      <c r="A1616" s="11" t="str">
        <f aca="false">IF(D1616&gt;0,VLOOKUP($D1616,codes!$A$2:$B$26,2),"")</f>
        <v/>
      </c>
    </row>
    <row r="1617" customFormat="false" ht="15" hidden="false" customHeight="false" outlineLevel="0" collapsed="false">
      <c r="A1617" s="11" t="str">
        <f aca="false">IF(D1617&gt;0,VLOOKUP($D1617,codes!$A$2:$B$26,2),"")</f>
        <v/>
      </c>
    </row>
    <row r="1618" customFormat="false" ht="15" hidden="false" customHeight="false" outlineLevel="0" collapsed="false">
      <c r="A1618" s="11" t="str">
        <f aca="false">IF(D1618&gt;0,VLOOKUP($D1618,codes!$A$2:$B$26,2),"")</f>
        <v/>
      </c>
    </row>
    <row r="1619" customFormat="false" ht="15" hidden="false" customHeight="false" outlineLevel="0" collapsed="false">
      <c r="A1619" s="11" t="str">
        <f aca="false">IF(D1619&gt;0,VLOOKUP($D1619,codes!$A$2:$B$26,2),"")</f>
        <v/>
      </c>
    </row>
    <row r="1620" customFormat="false" ht="15" hidden="false" customHeight="false" outlineLevel="0" collapsed="false">
      <c r="A1620" s="11" t="str">
        <f aca="false">IF(D1620&gt;0,VLOOKUP($D1620,codes!$A$2:$B$26,2),"")</f>
        <v/>
      </c>
    </row>
    <row r="1621" customFormat="false" ht="15" hidden="false" customHeight="false" outlineLevel="0" collapsed="false">
      <c r="A1621" s="11" t="str">
        <f aca="false">IF(D1621&gt;0,VLOOKUP($D1621,codes!$A$2:$B$26,2),"")</f>
        <v/>
      </c>
    </row>
    <row r="1622" customFormat="false" ht="15" hidden="false" customHeight="false" outlineLevel="0" collapsed="false">
      <c r="A1622" s="11" t="str">
        <f aca="false">IF(D1622&gt;0,VLOOKUP($D1622,codes!$A$2:$B$26,2),"")</f>
        <v/>
      </c>
    </row>
    <row r="1623" customFormat="false" ht="15" hidden="false" customHeight="false" outlineLevel="0" collapsed="false">
      <c r="A1623" s="11" t="str">
        <f aca="false">IF(D1623&gt;0,VLOOKUP($D1623,codes!$A$2:$B$26,2),"")</f>
        <v/>
      </c>
    </row>
    <row r="1624" customFormat="false" ht="15" hidden="false" customHeight="false" outlineLevel="0" collapsed="false">
      <c r="A1624" s="11" t="str">
        <f aca="false">IF(D1624&gt;0,VLOOKUP($D1624,codes!$A$2:$B$26,2),"")</f>
        <v/>
      </c>
    </row>
    <row r="1625" customFormat="false" ht="15" hidden="false" customHeight="false" outlineLevel="0" collapsed="false">
      <c r="A1625" s="11" t="str">
        <f aca="false">IF(D1625&gt;0,VLOOKUP($D1625,codes!$A$2:$B$26,2),"")</f>
        <v/>
      </c>
    </row>
    <row r="1626" customFormat="false" ht="15" hidden="false" customHeight="false" outlineLevel="0" collapsed="false">
      <c r="A1626" s="11" t="str">
        <f aca="false">IF(D1626&gt;0,VLOOKUP($D1626,codes!$A$2:$B$26,2),"")</f>
        <v/>
      </c>
    </row>
    <row r="1627" customFormat="false" ht="15" hidden="false" customHeight="false" outlineLevel="0" collapsed="false">
      <c r="A1627" s="11" t="str">
        <f aca="false">IF(D1627&gt;0,VLOOKUP($D1627,codes!$A$2:$B$26,2),"")</f>
        <v/>
      </c>
    </row>
    <row r="1628" customFormat="false" ht="15" hidden="false" customHeight="false" outlineLevel="0" collapsed="false">
      <c r="A1628" s="11" t="str">
        <f aca="false">IF(D1628&gt;0,VLOOKUP($D1628,codes!$A$2:$B$26,2),"")</f>
        <v/>
      </c>
    </row>
    <row r="1629" customFormat="false" ht="15" hidden="false" customHeight="false" outlineLevel="0" collapsed="false">
      <c r="A1629" s="11" t="str">
        <f aca="false">IF(D1629&gt;0,VLOOKUP($D1629,codes!$A$2:$B$26,2),"")</f>
        <v/>
      </c>
    </row>
    <row r="1630" customFormat="false" ht="15" hidden="false" customHeight="false" outlineLevel="0" collapsed="false">
      <c r="A1630" s="11" t="str">
        <f aca="false">IF(D1630&gt;0,VLOOKUP($D1630,codes!$A$2:$B$26,2),"")</f>
        <v/>
      </c>
    </row>
    <row r="1631" customFormat="false" ht="15" hidden="false" customHeight="false" outlineLevel="0" collapsed="false">
      <c r="A1631" s="11" t="str">
        <f aca="false">IF(D1631&gt;0,VLOOKUP($D1631,codes!$A$2:$B$26,2),"")</f>
        <v/>
      </c>
    </row>
    <row r="1632" customFormat="false" ht="15" hidden="false" customHeight="false" outlineLevel="0" collapsed="false">
      <c r="A1632" s="11" t="str">
        <f aca="false">IF(D1632&gt;0,VLOOKUP($D1632,codes!$A$2:$B$26,2),"")</f>
        <v/>
      </c>
    </row>
    <row r="1633" customFormat="false" ht="15" hidden="false" customHeight="false" outlineLevel="0" collapsed="false">
      <c r="A1633" s="11" t="str">
        <f aca="false">IF(D1633&gt;0,VLOOKUP($D1633,codes!$A$2:$B$26,2),"")</f>
        <v/>
      </c>
    </row>
    <row r="1634" customFormat="false" ht="15" hidden="false" customHeight="false" outlineLevel="0" collapsed="false">
      <c r="A1634" s="11" t="str">
        <f aca="false">IF(D1634&gt;0,VLOOKUP($D1634,codes!$A$2:$B$26,2),"")</f>
        <v/>
      </c>
    </row>
    <row r="1635" customFormat="false" ht="15" hidden="false" customHeight="false" outlineLevel="0" collapsed="false">
      <c r="A1635" s="11" t="str">
        <f aca="false">IF(D1635&gt;0,VLOOKUP($D1635,codes!$A$2:$B$26,2),"")</f>
        <v/>
      </c>
    </row>
    <row r="1636" customFormat="false" ht="15" hidden="false" customHeight="false" outlineLevel="0" collapsed="false">
      <c r="A1636" s="11" t="str">
        <f aca="false">IF(D1636&gt;0,VLOOKUP($D1636,codes!$A$2:$B$26,2),"")</f>
        <v/>
      </c>
    </row>
    <row r="1637" customFormat="false" ht="15" hidden="false" customHeight="false" outlineLevel="0" collapsed="false">
      <c r="A1637" s="11" t="str">
        <f aca="false">IF(D1637&gt;0,VLOOKUP($D1637,codes!$A$2:$B$26,2),"")</f>
        <v/>
      </c>
    </row>
    <row r="1638" customFormat="false" ht="15" hidden="false" customHeight="false" outlineLevel="0" collapsed="false">
      <c r="A1638" s="11" t="str">
        <f aca="false">IF(D1638&gt;0,VLOOKUP($D1638,codes!$A$2:$B$26,2),"")</f>
        <v/>
      </c>
    </row>
    <row r="1639" customFormat="false" ht="15" hidden="false" customHeight="false" outlineLevel="0" collapsed="false">
      <c r="A1639" s="11" t="str">
        <f aca="false">IF(D1639&gt;0,VLOOKUP($D1639,codes!$A$2:$B$26,2),"")</f>
        <v/>
      </c>
    </row>
    <row r="1640" customFormat="false" ht="15" hidden="false" customHeight="false" outlineLevel="0" collapsed="false">
      <c r="A1640" s="11" t="str">
        <f aca="false">IF(D1640&gt;0,VLOOKUP($D1640,codes!$A$2:$B$26,2),"")</f>
        <v/>
      </c>
    </row>
    <row r="1641" customFormat="false" ht="15" hidden="false" customHeight="false" outlineLevel="0" collapsed="false">
      <c r="A1641" s="11" t="str">
        <f aca="false">IF(D1641&gt;0,VLOOKUP($D1641,codes!$A$2:$B$26,2),"")</f>
        <v/>
      </c>
    </row>
    <row r="1642" customFormat="false" ht="15" hidden="false" customHeight="false" outlineLevel="0" collapsed="false">
      <c r="A1642" s="11" t="str">
        <f aca="false">IF(D1642&gt;0,VLOOKUP($D1642,codes!$A$2:$B$26,2),"")</f>
        <v/>
      </c>
    </row>
    <row r="1643" customFormat="false" ht="15" hidden="false" customHeight="false" outlineLevel="0" collapsed="false">
      <c r="A1643" s="11" t="str">
        <f aca="false">IF(D1643&gt;0,VLOOKUP($D1643,codes!$A$2:$B$26,2),"")</f>
        <v/>
      </c>
    </row>
    <row r="1644" customFormat="false" ht="15" hidden="false" customHeight="false" outlineLevel="0" collapsed="false">
      <c r="A1644" s="11" t="str">
        <f aca="false">IF(D1644&gt;0,VLOOKUP($D1644,codes!$A$2:$B$26,2),"")</f>
        <v/>
      </c>
    </row>
    <row r="1645" customFormat="false" ht="15" hidden="false" customHeight="false" outlineLevel="0" collapsed="false">
      <c r="A1645" s="11" t="str">
        <f aca="false">IF(D1645&gt;0,VLOOKUP($D1645,codes!$A$2:$B$26,2),"")</f>
        <v/>
      </c>
    </row>
    <row r="1646" customFormat="false" ht="15" hidden="false" customHeight="false" outlineLevel="0" collapsed="false">
      <c r="A1646" s="11" t="str">
        <f aca="false">IF(D1646&gt;0,VLOOKUP($D1646,codes!$A$2:$B$26,2),"")</f>
        <v/>
      </c>
    </row>
    <row r="1647" customFormat="false" ht="15" hidden="false" customHeight="false" outlineLevel="0" collapsed="false">
      <c r="A1647" s="11" t="str">
        <f aca="false">IF(D1647&gt;0,VLOOKUP($D1647,codes!$A$2:$B$26,2),"")</f>
        <v/>
      </c>
    </row>
    <row r="1648" customFormat="false" ht="15" hidden="false" customHeight="false" outlineLevel="0" collapsed="false">
      <c r="A1648" s="11" t="str">
        <f aca="false">IF(D1648&gt;0,VLOOKUP($D1648,codes!$A$2:$B$26,2),"")</f>
        <v/>
      </c>
    </row>
    <row r="1649" customFormat="false" ht="15" hidden="false" customHeight="false" outlineLevel="0" collapsed="false">
      <c r="A1649" s="11" t="str">
        <f aca="false">IF(D1649&gt;0,VLOOKUP($D1649,codes!$A$2:$B$26,2),"")</f>
        <v/>
      </c>
    </row>
    <row r="1650" customFormat="false" ht="15" hidden="false" customHeight="false" outlineLevel="0" collapsed="false">
      <c r="A1650" s="11" t="str">
        <f aca="false">IF(D1650&gt;0,VLOOKUP($D1650,codes!$A$2:$B$26,2),"")</f>
        <v/>
      </c>
    </row>
    <row r="1651" customFormat="false" ht="15" hidden="false" customHeight="false" outlineLevel="0" collapsed="false">
      <c r="A1651" s="11" t="str">
        <f aca="false">IF(D1651&gt;0,VLOOKUP($D1651,codes!$A$2:$B$26,2),"")</f>
        <v/>
      </c>
    </row>
    <row r="1652" customFormat="false" ht="15" hidden="false" customHeight="false" outlineLevel="0" collapsed="false">
      <c r="A1652" s="11" t="str">
        <f aca="false">IF(D1652&gt;0,VLOOKUP($D1652,codes!$A$2:$B$26,2),"")</f>
        <v/>
      </c>
    </row>
    <row r="1653" customFormat="false" ht="15" hidden="false" customHeight="false" outlineLevel="0" collapsed="false">
      <c r="A1653" s="11" t="str">
        <f aca="false">IF(D1653&gt;0,VLOOKUP($D1653,codes!$A$2:$B$26,2),"")</f>
        <v/>
      </c>
    </row>
    <row r="1654" customFormat="false" ht="15" hidden="false" customHeight="false" outlineLevel="0" collapsed="false">
      <c r="A1654" s="11" t="str">
        <f aca="false">IF(D1654&gt;0,VLOOKUP($D1654,codes!$A$2:$B$26,2),"")</f>
        <v/>
      </c>
    </row>
    <row r="1655" customFormat="false" ht="15" hidden="false" customHeight="false" outlineLevel="0" collapsed="false">
      <c r="A1655" s="11" t="str">
        <f aca="false">IF(D1655&gt;0,VLOOKUP($D1655,codes!$A$2:$B$26,2),"")</f>
        <v/>
      </c>
    </row>
    <row r="1656" customFormat="false" ht="15" hidden="false" customHeight="false" outlineLevel="0" collapsed="false">
      <c r="A1656" s="11" t="str">
        <f aca="false">IF(D1656&gt;0,VLOOKUP($D1656,codes!$A$2:$B$26,2),"")</f>
        <v/>
      </c>
    </row>
    <row r="1657" customFormat="false" ht="15" hidden="false" customHeight="false" outlineLevel="0" collapsed="false">
      <c r="A1657" s="11" t="str">
        <f aca="false">IF(D1657&gt;0,VLOOKUP($D1657,codes!$A$2:$B$26,2),"")</f>
        <v/>
      </c>
    </row>
    <row r="1658" customFormat="false" ht="15" hidden="false" customHeight="false" outlineLevel="0" collapsed="false">
      <c r="A1658" s="11" t="str">
        <f aca="false">IF(D1658&gt;0,VLOOKUP($D1658,codes!$A$2:$B$26,2),"")</f>
        <v/>
      </c>
    </row>
    <row r="1659" customFormat="false" ht="15" hidden="false" customHeight="false" outlineLevel="0" collapsed="false">
      <c r="A1659" s="11" t="str">
        <f aca="false">IF(D1659&gt;0,VLOOKUP($D1659,codes!$A$2:$B$26,2),"")</f>
        <v/>
      </c>
    </row>
    <row r="1660" customFormat="false" ht="15" hidden="false" customHeight="false" outlineLevel="0" collapsed="false">
      <c r="A1660" s="11" t="str">
        <f aca="false">IF(D1660&gt;0,VLOOKUP($D1660,codes!$A$2:$B$26,2),"")</f>
        <v/>
      </c>
    </row>
    <row r="1661" customFormat="false" ht="15" hidden="false" customHeight="false" outlineLevel="0" collapsed="false">
      <c r="A1661" s="11" t="str">
        <f aca="false">IF(D1661&gt;0,VLOOKUP($D1661,codes!$A$2:$B$26,2),"")</f>
        <v/>
      </c>
    </row>
    <row r="1662" customFormat="false" ht="15" hidden="false" customHeight="false" outlineLevel="0" collapsed="false">
      <c r="A1662" s="11" t="str">
        <f aca="false">IF(D1662&gt;0,VLOOKUP($D1662,codes!$A$2:$B$26,2),"")</f>
        <v/>
      </c>
    </row>
    <row r="1663" customFormat="false" ht="15" hidden="false" customHeight="false" outlineLevel="0" collapsed="false">
      <c r="A1663" s="11" t="str">
        <f aca="false">IF(D1663&gt;0,VLOOKUP($D1663,codes!$A$2:$B$26,2),"")</f>
        <v/>
      </c>
    </row>
    <row r="1664" customFormat="false" ht="15" hidden="false" customHeight="false" outlineLevel="0" collapsed="false">
      <c r="A1664" s="11" t="str">
        <f aca="false">IF(D1664&gt;0,VLOOKUP($D1664,codes!$A$2:$B$26,2),"")</f>
        <v/>
      </c>
    </row>
    <row r="1665" customFormat="false" ht="15" hidden="false" customHeight="false" outlineLevel="0" collapsed="false">
      <c r="A1665" s="11" t="str">
        <f aca="false">IF(D1665&gt;0,VLOOKUP($D1665,codes!$A$2:$B$26,2),"")</f>
        <v/>
      </c>
    </row>
    <row r="1666" customFormat="false" ht="15" hidden="false" customHeight="false" outlineLevel="0" collapsed="false">
      <c r="A1666" s="11" t="str">
        <f aca="false">IF(D1666&gt;0,VLOOKUP($D1666,codes!$A$2:$B$26,2),"")</f>
        <v/>
      </c>
    </row>
    <row r="1667" customFormat="false" ht="15" hidden="false" customHeight="false" outlineLevel="0" collapsed="false">
      <c r="A1667" s="11" t="str">
        <f aca="false">IF(D1667&gt;0,VLOOKUP($D1667,codes!$A$2:$B$26,2),"")</f>
        <v/>
      </c>
    </row>
    <row r="1668" customFormat="false" ht="15" hidden="false" customHeight="false" outlineLevel="0" collapsed="false">
      <c r="A1668" s="11" t="str">
        <f aca="false">IF(D1668&gt;0,VLOOKUP($D1668,codes!$A$2:$B$26,2),"")</f>
        <v/>
      </c>
    </row>
    <row r="1669" customFormat="false" ht="15" hidden="false" customHeight="false" outlineLevel="0" collapsed="false">
      <c r="A1669" s="11" t="str">
        <f aca="false">IF(D1669&gt;0,VLOOKUP($D1669,codes!$A$2:$B$26,2),"")</f>
        <v/>
      </c>
    </row>
    <row r="1670" customFormat="false" ht="15" hidden="false" customHeight="false" outlineLevel="0" collapsed="false">
      <c r="A1670" s="11" t="str">
        <f aca="false">IF(D1670&gt;0,VLOOKUP($D1670,codes!$A$2:$B$26,2),"")</f>
        <v/>
      </c>
    </row>
    <row r="1671" customFormat="false" ht="15" hidden="false" customHeight="false" outlineLevel="0" collapsed="false">
      <c r="A1671" s="11" t="str">
        <f aca="false">IF(D1671&gt;0,VLOOKUP($D1671,codes!$A$2:$B$26,2),"")</f>
        <v/>
      </c>
    </row>
    <row r="1672" customFormat="false" ht="15" hidden="false" customHeight="false" outlineLevel="0" collapsed="false">
      <c r="A1672" s="11" t="str">
        <f aca="false">IF(D1672&gt;0,VLOOKUP($D1672,codes!$A$2:$B$26,2),"")</f>
        <v/>
      </c>
    </row>
    <row r="1673" customFormat="false" ht="15" hidden="false" customHeight="false" outlineLevel="0" collapsed="false">
      <c r="A1673" s="11" t="str">
        <f aca="false">IF(D1673&gt;0,VLOOKUP($D1673,codes!$A$2:$B$26,2),"")</f>
        <v/>
      </c>
    </row>
    <row r="1674" customFormat="false" ht="15" hidden="false" customHeight="false" outlineLevel="0" collapsed="false">
      <c r="A1674" s="11" t="str">
        <f aca="false">IF(D1674&gt;0,VLOOKUP($D1674,codes!$A$2:$B$26,2),"")</f>
        <v/>
      </c>
    </row>
    <row r="1675" customFormat="false" ht="15" hidden="false" customHeight="false" outlineLevel="0" collapsed="false">
      <c r="A1675" s="11" t="str">
        <f aca="false">IF(D1675&gt;0,VLOOKUP($D1675,codes!$A$2:$B$26,2),"")</f>
        <v/>
      </c>
    </row>
    <row r="1676" customFormat="false" ht="15" hidden="false" customHeight="false" outlineLevel="0" collapsed="false">
      <c r="A1676" s="11" t="str">
        <f aca="false">IF(D1676&gt;0,VLOOKUP($D1676,codes!$A$2:$B$26,2),"")</f>
        <v/>
      </c>
    </row>
    <row r="1677" customFormat="false" ht="15" hidden="false" customHeight="false" outlineLevel="0" collapsed="false">
      <c r="A1677" s="11" t="str">
        <f aca="false">IF(D1677&gt;0,VLOOKUP($D1677,codes!$A$2:$B$26,2),"")</f>
        <v/>
      </c>
    </row>
    <row r="1678" customFormat="false" ht="15" hidden="false" customHeight="false" outlineLevel="0" collapsed="false">
      <c r="A1678" s="11" t="str">
        <f aca="false">IF(D1678&gt;0,VLOOKUP($D1678,codes!$A$2:$B$26,2),"")</f>
        <v/>
      </c>
    </row>
    <row r="1679" customFormat="false" ht="15" hidden="false" customHeight="false" outlineLevel="0" collapsed="false">
      <c r="A1679" s="11" t="str">
        <f aca="false">IF(D1679&gt;0,VLOOKUP($D1679,codes!$A$2:$B$26,2),"")</f>
        <v/>
      </c>
    </row>
    <row r="1680" customFormat="false" ht="15" hidden="false" customHeight="false" outlineLevel="0" collapsed="false">
      <c r="A1680" s="11" t="str">
        <f aca="false">IF(D1680&gt;0,VLOOKUP($D1680,codes!$A$2:$B$26,2),"")</f>
        <v/>
      </c>
    </row>
    <row r="1681" customFormat="false" ht="15" hidden="false" customHeight="false" outlineLevel="0" collapsed="false">
      <c r="A1681" s="11" t="str">
        <f aca="false">IF(D1681&gt;0,VLOOKUP($D1681,codes!$A$2:$B$26,2),"")</f>
        <v/>
      </c>
    </row>
    <row r="1682" customFormat="false" ht="15" hidden="false" customHeight="false" outlineLevel="0" collapsed="false">
      <c r="A1682" s="11" t="str">
        <f aca="false">IF(D1682&gt;0,VLOOKUP($D1682,codes!$A$2:$B$26,2),"")</f>
        <v/>
      </c>
    </row>
    <row r="1683" customFormat="false" ht="15" hidden="false" customHeight="false" outlineLevel="0" collapsed="false">
      <c r="A1683" s="11" t="str">
        <f aca="false">IF(D1683&gt;0,VLOOKUP($D1683,codes!$A$2:$B$26,2),"")</f>
        <v/>
      </c>
    </row>
    <row r="1684" customFormat="false" ht="15" hidden="false" customHeight="false" outlineLevel="0" collapsed="false">
      <c r="A1684" s="11" t="str">
        <f aca="false">IF(D1684&gt;0,VLOOKUP($D1684,codes!$A$2:$B$26,2),"")</f>
        <v/>
      </c>
    </row>
    <row r="1685" customFormat="false" ht="15" hidden="false" customHeight="false" outlineLevel="0" collapsed="false">
      <c r="A1685" s="11" t="str">
        <f aca="false">IF(D1685&gt;0,VLOOKUP($D1685,codes!$A$2:$B$26,2),"")</f>
        <v/>
      </c>
    </row>
    <row r="1686" customFormat="false" ht="15" hidden="false" customHeight="false" outlineLevel="0" collapsed="false">
      <c r="A1686" s="11" t="str">
        <f aca="false">IF(D1686&gt;0,VLOOKUP($D1686,codes!$A$2:$B$26,2),"")</f>
        <v/>
      </c>
    </row>
    <row r="1687" customFormat="false" ht="15" hidden="false" customHeight="false" outlineLevel="0" collapsed="false">
      <c r="A1687" s="11" t="str">
        <f aca="false">IF(D1687&gt;0,VLOOKUP($D1687,codes!$A$2:$B$26,2),"")</f>
        <v/>
      </c>
    </row>
    <row r="1688" customFormat="false" ht="15" hidden="false" customHeight="false" outlineLevel="0" collapsed="false">
      <c r="A1688" s="11" t="str">
        <f aca="false">IF(D1688&gt;0,VLOOKUP($D1688,codes!$A$2:$B$26,2),"")</f>
        <v/>
      </c>
    </row>
    <row r="1689" customFormat="false" ht="15" hidden="false" customHeight="false" outlineLevel="0" collapsed="false">
      <c r="A1689" s="11" t="str">
        <f aca="false">IF(D1689&gt;0,VLOOKUP($D1689,codes!$A$2:$B$26,2),"")</f>
        <v/>
      </c>
    </row>
    <row r="1690" customFormat="false" ht="15" hidden="false" customHeight="false" outlineLevel="0" collapsed="false">
      <c r="A1690" s="11" t="str">
        <f aca="false">IF(D1690&gt;0,VLOOKUP($D1690,codes!$A$2:$B$26,2),"")</f>
        <v/>
      </c>
    </row>
    <row r="1691" customFormat="false" ht="15" hidden="false" customHeight="false" outlineLevel="0" collapsed="false">
      <c r="A1691" s="11" t="str">
        <f aca="false">IF(D1691&gt;0,VLOOKUP($D1691,codes!$A$2:$B$26,2),"")</f>
        <v/>
      </c>
    </row>
    <row r="1692" customFormat="false" ht="15" hidden="false" customHeight="false" outlineLevel="0" collapsed="false">
      <c r="A1692" s="11" t="str">
        <f aca="false">IF(D1692&gt;0,VLOOKUP($D1692,codes!$A$2:$B$26,2),"")</f>
        <v/>
      </c>
    </row>
    <row r="1693" customFormat="false" ht="15" hidden="false" customHeight="false" outlineLevel="0" collapsed="false">
      <c r="A1693" s="11" t="str">
        <f aca="false">IF(D1693&gt;0,VLOOKUP($D1693,codes!$A$2:$B$26,2),"")</f>
        <v/>
      </c>
    </row>
    <row r="1694" customFormat="false" ht="15" hidden="false" customHeight="false" outlineLevel="0" collapsed="false">
      <c r="A1694" s="11" t="str">
        <f aca="false">IF(D1694&gt;0,VLOOKUP($D1694,codes!$A$2:$B$26,2),"")</f>
        <v/>
      </c>
    </row>
    <row r="1695" customFormat="false" ht="15" hidden="false" customHeight="false" outlineLevel="0" collapsed="false">
      <c r="A1695" s="11" t="str">
        <f aca="false">IF(D1695&gt;0,VLOOKUP($D1695,codes!$A$2:$B$26,2),"")</f>
        <v/>
      </c>
    </row>
    <row r="1696" customFormat="false" ht="15" hidden="false" customHeight="false" outlineLevel="0" collapsed="false">
      <c r="A1696" s="11" t="str">
        <f aca="false">IF(D1696&gt;0,VLOOKUP($D1696,codes!$A$2:$B$26,2),"")</f>
        <v/>
      </c>
    </row>
    <row r="1697" customFormat="false" ht="15" hidden="false" customHeight="false" outlineLevel="0" collapsed="false">
      <c r="A1697" s="11" t="str">
        <f aca="false">IF(D1697&gt;0,VLOOKUP($D1697,codes!$A$2:$B$26,2),"")</f>
        <v/>
      </c>
    </row>
    <row r="1698" customFormat="false" ht="15" hidden="false" customHeight="false" outlineLevel="0" collapsed="false">
      <c r="A1698" s="11" t="str">
        <f aca="false">IF(D1698&gt;0,VLOOKUP($D1698,codes!$A$2:$B$26,2),"")</f>
        <v/>
      </c>
    </row>
    <row r="1699" customFormat="false" ht="15" hidden="false" customHeight="false" outlineLevel="0" collapsed="false">
      <c r="A1699" s="11" t="str">
        <f aca="false">IF(D1699&gt;0,VLOOKUP($D1699,codes!$A$2:$B$26,2),"")</f>
        <v/>
      </c>
    </row>
    <row r="1700" customFormat="false" ht="15" hidden="false" customHeight="false" outlineLevel="0" collapsed="false">
      <c r="A1700" s="11" t="str">
        <f aca="false">IF(D1700&gt;0,VLOOKUP($D1700,codes!$A$2:$B$26,2),"")</f>
        <v/>
      </c>
    </row>
    <row r="1701" customFormat="false" ht="15" hidden="false" customHeight="false" outlineLevel="0" collapsed="false">
      <c r="A1701" s="11" t="str">
        <f aca="false">IF(D1701&gt;0,VLOOKUP($D1701,codes!$A$2:$B$26,2),"")</f>
        <v/>
      </c>
    </row>
    <row r="1702" customFormat="false" ht="15" hidden="false" customHeight="false" outlineLevel="0" collapsed="false">
      <c r="A1702" s="11" t="str">
        <f aca="false">IF(D1702&gt;0,VLOOKUP($D1702,codes!$A$2:$B$26,2),"")</f>
        <v/>
      </c>
    </row>
    <row r="1703" customFormat="false" ht="15" hidden="false" customHeight="false" outlineLevel="0" collapsed="false">
      <c r="A1703" s="11" t="str">
        <f aca="false">IF(D1703&gt;0,VLOOKUP($D1703,codes!$A$2:$B$26,2),"")</f>
        <v/>
      </c>
    </row>
    <row r="1704" customFormat="false" ht="15" hidden="false" customHeight="false" outlineLevel="0" collapsed="false">
      <c r="A1704" s="11" t="str">
        <f aca="false">IF(D1704&gt;0,VLOOKUP($D1704,codes!$A$2:$B$26,2),"")</f>
        <v/>
      </c>
    </row>
    <row r="1705" customFormat="false" ht="15" hidden="false" customHeight="false" outlineLevel="0" collapsed="false">
      <c r="A1705" s="11" t="str">
        <f aca="false">IF(D1705&gt;0,VLOOKUP($D1705,codes!$A$2:$B$26,2),"")</f>
        <v/>
      </c>
    </row>
    <row r="1706" customFormat="false" ht="15" hidden="false" customHeight="false" outlineLevel="0" collapsed="false">
      <c r="A1706" s="11" t="str">
        <f aca="false">IF(D1706&gt;0,VLOOKUP($D1706,codes!$A$2:$B$26,2),"")</f>
        <v/>
      </c>
    </row>
    <row r="1707" customFormat="false" ht="15" hidden="false" customHeight="false" outlineLevel="0" collapsed="false">
      <c r="A1707" s="11" t="str">
        <f aca="false">IF(D1707&gt;0,VLOOKUP($D1707,codes!$A$2:$B$26,2),"")</f>
        <v/>
      </c>
    </row>
    <row r="1708" customFormat="false" ht="15" hidden="false" customHeight="false" outlineLevel="0" collapsed="false">
      <c r="A1708" s="11" t="str">
        <f aca="false">IF(D1708&gt;0,VLOOKUP($D1708,codes!$A$2:$B$26,2),"")</f>
        <v/>
      </c>
    </row>
    <row r="1709" customFormat="false" ht="15" hidden="false" customHeight="false" outlineLevel="0" collapsed="false">
      <c r="A1709" s="11" t="str">
        <f aca="false">IF(D1709&gt;0,VLOOKUP($D1709,codes!$A$2:$B$26,2),"")</f>
        <v/>
      </c>
    </row>
    <row r="1710" customFormat="false" ht="15" hidden="false" customHeight="false" outlineLevel="0" collapsed="false">
      <c r="A1710" s="11" t="str">
        <f aca="false">IF(D1710&gt;0,VLOOKUP($D1710,codes!$A$2:$B$26,2),"")</f>
        <v/>
      </c>
    </row>
    <row r="1711" customFormat="false" ht="15" hidden="false" customHeight="false" outlineLevel="0" collapsed="false">
      <c r="A1711" s="11" t="str">
        <f aca="false">IF(D1711&gt;0,VLOOKUP($D1711,codes!$A$2:$B$26,2),"")</f>
        <v/>
      </c>
    </row>
    <row r="1712" customFormat="false" ht="15" hidden="false" customHeight="false" outlineLevel="0" collapsed="false">
      <c r="A1712" s="11" t="str">
        <f aca="false">IF(D1712&gt;0,VLOOKUP($D1712,codes!$A$2:$B$26,2),"")</f>
        <v/>
      </c>
    </row>
    <row r="1713" customFormat="false" ht="15" hidden="false" customHeight="false" outlineLevel="0" collapsed="false">
      <c r="A1713" s="11" t="str">
        <f aca="false">IF(D1713&gt;0,VLOOKUP($D1713,codes!$A$2:$B$26,2),"")</f>
        <v/>
      </c>
    </row>
    <row r="1714" customFormat="false" ht="15" hidden="false" customHeight="false" outlineLevel="0" collapsed="false">
      <c r="A1714" s="11" t="str">
        <f aca="false">IF(D1714&gt;0,VLOOKUP($D1714,codes!$A$2:$B$26,2),"")</f>
        <v/>
      </c>
    </row>
    <row r="1715" customFormat="false" ht="15" hidden="false" customHeight="false" outlineLevel="0" collapsed="false">
      <c r="A1715" s="11" t="str">
        <f aca="false">IF(D1715&gt;0,VLOOKUP($D1715,codes!$A$2:$B$26,2),"")</f>
        <v/>
      </c>
    </row>
    <row r="1716" customFormat="false" ht="15" hidden="false" customHeight="false" outlineLevel="0" collapsed="false">
      <c r="A1716" s="11" t="str">
        <f aca="false">IF(D1716&gt;0,VLOOKUP($D1716,codes!$A$2:$B$26,2),"")</f>
        <v/>
      </c>
    </row>
    <row r="1717" customFormat="false" ht="15" hidden="false" customHeight="false" outlineLevel="0" collapsed="false">
      <c r="A1717" s="11" t="str">
        <f aca="false">IF(D1717&gt;0,VLOOKUP($D1717,codes!$A$2:$B$26,2),"")</f>
        <v/>
      </c>
    </row>
    <row r="1718" customFormat="false" ht="15" hidden="false" customHeight="false" outlineLevel="0" collapsed="false">
      <c r="A1718" s="11" t="str">
        <f aca="false">IF(D1718&gt;0,VLOOKUP($D1718,codes!$A$2:$B$26,2),"")</f>
        <v/>
      </c>
    </row>
    <row r="1719" customFormat="false" ht="15" hidden="false" customHeight="false" outlineLevel="0" collapsed="false">
      <c r="A1719" s="11" t="str">
        <f aca="false">IF(D1719&gt;0,VLOOKUP($D1719,codes!$A$2:$B$26,2),"")</f>
        <v/>
      </c>
    </row>
    <row r="1720" customFormat="false" ht="15" hidden="false" customHeight="false" outlineLevel="0" collapsed="false">
      <c r="A1720" s="11" t="str">
        <f aca="false">IF(D1720&gt;0,VLOOKUP($D1720,codes!$A$2:$B$26,2),"")</f>
        <v/>
      </c>
    </row>
    <row r="1721" customFormat="false" ht="15" hidden="false" customHeight="false" outlineLevel="0" collapsed="false">
      <c r="A1721" s="11" t="str">
        <f aca="false">IF(D1721&gt;0,VLOOKUP($D1721,codes!$A$2:$B$26,2),"")</f>
        <v/>
      </c>
    </row>
    <row r="1722" customFormat="false" ht="15" hidden="false" customHeight="false" outlineLevel="0" collapsed="false">
      <c r="A1722" s="11" t="str">
        <f aca="false">IF(D1722&gt;0,VLOOKUP($D1722,codes!$A$2:$B$26,2),"")</f>
        <v/>
      </c>
    </row>
    <row r="1723" customFormat="false" ht="15" hidden="false" customHeight="false" outlineLevel="0" collapsed="false">
      <c r="A1723" s="11" t="str">
        <f aca="false">IF(D1723&gt;0,VLOOKUP($D1723,codes!$A$2:$B$26,2),"")</f>
        <v/>
      </c>
    </row>
    <row r="1724" customFormat="false" ht="15" hidden="false" customHeight="false" outlineLevel="0" collapsed="false">
      <c r="A1724" s="11" t="str">
        <f aca="false">IF(D1724&gt;0,VLOOKUP($D1724,codes!$A$2:$B$26,2),"")</f>
        <v/>
      </c>
    </row>
    <row r="1725" customFormat="false" ht="15" hidden="false" customHeight="false" outlineLevel="0" collapsed="false">
      <c r="A1725" s="11" t="str">
        <f aca="false">IF(D1725&gt;0,VLOOKUP($D1725,codes!$A$2:$B$26,2),"")</f>
        <v/>
      </c>
    </row>
    <row r="1726" customFormat="false" ht="15" hidden="false" customHeight="false" outlineLevel="0" collapsed="false">
      <c r="A1726" s="11" t="str">
        <f aca="false">IF(D1726&gt;0,VLOOKUP($D1726,codes!$A$2:$B$26,2),"")</f>
        <v/>
      </c>
    </row>
    <row r="1727" customFormat="false" ht="15" hidden="false" customHeight="false" outlineLevel="0" collapsed="false">
      <c r="A1727" s="11" t="str">
        <f aca="false">IF(D1727&gt;0,VLOOKUP($D1727,codes!$A$2:$B$26,2),"")</f>
        <v/>
      </c>
    </row>
    <row r="1728" customFormat="false" ht="15" hidden="false" customHeight="false" outlineLevel="0" collapsed="false">
      <c r="A1728" s="11" t="str">
        <f aca="false">IF(D1728&gt;0,VLOOKUP($D1728,codes!$A$2:$B$26,2),"")</f>
        <v/>
      </c>
    </row>
    <row r="1729" customFormat="false" ht="15" hidden="false" customHeight="false" outlineLevel="0" collapsed="false">
      <c r="A1729" s="11" t="str">
        <f aca="false">IF(D1729&gt;0,VLOOKUP($D1729,codes!$A$2:$B$26,2),"")</f>
        <v/>
      </c>
    </row>
    <row r="1730" customFormat="false" ht="15" hidden="false" customHeight="false" outlineLevel="0" collapsed="false">
      <c r="A1730" s="11" t="str">
        <f aca="false">IF(D1730&gt;0,VLOOKUP($D1730,codes!$A$2:$B$26,2),"")</f>
        <v/>
      </c>
    </row>
    <row r="1731" customFormat="false" ht="15" hidden="false" customHeight="false" outlineLevel="0" collapsed="false">
      <c r="A1731" s="11" t="str">
        <f aca="false">IF(D1731&gt;0,VLOOKUP($D1731,codes!$A$2:$B$26,2),"")</f>
        <v/>
      </c>
    </row>
    <row r="1732" customFormat="false" ht="15" hidden="false" customHeight="false" outlineLevel="0" collapsed="false">
      <c r="A1732" s="11" t="str">
        <f aca="false">IF(D1732&gt;0,VLOOKUP($D1732,codes!$A$2:$B$26,2),"")</f>
        <v/>
      </c>
    </row>
    <row r="1733" customFormat="false" ht="15" hidden="false" customHeight="false" outlineLevel="0" collapsed="false">
      <c r="A1733" s="11" t="str">
        <f aca="false">IF(D1733&gt;0,VLOOKUP($D1733,codes!$A$2:$B$26,2),"")</f>
        <v/>
      </c>
    </row>
    <row r="1734" customFormat="false" ht="15" hidden="false" customHeight="false" outlineLevel="0" collapsed="false">
      <c r="A1734" s="11" t="str">
        <f aca="false">IF(D1734&gt;0,VLOOKUP($D1734,codes!$A$2:$B$26,2),"")</f>
        <v/>
      </c>
    </row>
    <row r="1735" customFormat="false" ht="15" hidden="false" customHeight="false" outlineLevel="0" collapsed="false">
      <c r="A1735" s="11" t="str">
        <f aca="false">IF(D1735&gt;0,VLOOKUP($D1735,codes!$A$2:$B$26,2),"")</f>
        <v/>
      </c>
    </row>
    <row r="1736" customFormat="false" ht="15" hidden="false" customHeight="false" outlineLevel="0" collapsed="false">
      <c r="A1736" s="11" t="str">
        <f aca="false">IF(D1736&gt;0,VLOOKUP($D1736,codes!$A$2:$B$26,2),"")</f>
        <v/>
      </c>
    </row>
    <row r="1737" customFormat="false" ht="15" hidden="false" customHeight="false" outlineLevel="0" collapsed="false">
      <c r="A1737" s="11" t="str">
        <f aca="false">IF(D1737&gt;0,VLOOKUP($D1737,codes!$A$2:$B$26,2),"")</f>
        <v/>
      </c>
    </row>
    <row r="1738" customFormat="false" ht="15" hidden="false" customHeight="false" outlineLevel="0" collapsed="false">
      <c r="A1738" s="11" t="str">
        <f aca="false">IF(D1738&gt;0,VLOOKUP($D1738,codes!$A$2:$B$26,2),"")</f>
        <v/>
      </c>
    </row>
    <row r="1739" customFormat="false" ht="15" hidden="false" customHeight="false" outlineLevel="0" collapsed="false">
      <c r="A1739" s="11" t="str">
        <f aca="false">IF(D1739&gt;0,VLOOKUP($D1739,codes!$A$2:$B$26,2),"")</f>
        <v/>
      </c>
    </row>
    <row r="1740" customFormat="false" ht="15" hidden="false" customHeight="false" outlineLevel="0" collapsed="false">
      <c r="A1740" s="11" t="str">
        <f aca="false">IF(D1740&gt;0,VLOOKUP($D1740,codes!$A$2:$B$26,2),"")</f>
        <v/>
      </c>
    </row>
    <row r="1741" customFormat="false" ht="15" hidden="false" customHeight="false" outlineLevel="0" collapsed="false">
      <c r="A1741" s="11" t="str">
        <f aca="false">IF(D1741&gt;0,VLOOKUP($D1741,codes!$A$2:$B$26,2),"")</f>
        <v/>
      </c>
    </row>
    <row r="1742" customFormat="false" ht="15" hidden="false" customHeight="false" outlineLevel="0" collapsed="false">
      <c r="A1742" s="11" t="str">
        <f aca="false">IF(D1742&gt;0,VLOOKUP($D1742,codes!$A$2:$B$26,2),"")</f>
        <v/>
      </c>
    </row>
    <row r="1743" customFormat="false" ht="15" hidden="false" customHeight="false" outlineLevel="0" collapsed="false">
      <c r="A1743" s="11" t="str">
        <f aca="false">IF(D1743&gt;0,VLOOKUP($D1743,codes!$A$2:$B$26,2),"")</f>
        <v/>
      </c>
    </row>
    <row r="1744" customFormat="false" ht="15" hidden="false" customHeight="false" outlineLevel="0" collapsed="false">
      <c r="A1744" s="11" t="str">
        <f aca="false">IF(D1744&gt;0,VLOOKUP($D1744,codes!$A$2:$B$26,2),"")</f>
        <v/>
      </c>
    </row>
    <row r="1745" customFormat="false" ht="15" hidden="false" customHeight="false" outlineLevel="0" collapsed="false">
      <c r="A1745" s="11" t="str">
        <f aca="false">IF(D1745&gt;0,VLOOKUP($D1745,codes!$A$2:$B$26,2),"")</f>
        <v/>
      </c>
    </row>
    <row r="1746" customFormat="false" ht="15" hidden="false" customHeight="false" outlineLevel="0" collapsed="false">
      <c r="A1746" s="11" t="str">
        <f aca="false">IF(D1746&gt;0,VLOOKUP($D1746,codes!$A$2:$B$26,2),"")</f>
        <v/>
      </c>
    </row>
    <row r="1747" customFormat="false" ht="15" hidden="false" customHeight="false" outlineLevel="0" collapsed="false">
      <c r="A1747" s="11" t="str">
        <f aca="false">IF(D1747&gt;0,VLOOKUP($D1747,codes!$A$2:$B$26,2),"")</f>
        <v/>
      </c>
    </row>
    <row r="1748" customFormat="false" ht="15" hidden="false" customHeight="false" outlineLevel="0" collapsed="false">
      <c r="A1748" s="11" t="str">
        <f aca="false">IF(D1748&gt;0,VLOOKUP($D1748,codes!$A$2:$B$26,2),"")</f>
        <v/>
      </c>
    </row>
    <row r="1749" customFormat="false" ht="15" hidden="false" customHeight="false" outlineLevel="0" collapsed="false">
      <c r="A1749" s="11" t="str">
        <f aca="false">IF(D1749&gt;0,VLOOKUP($D1749,codes!$A$2:$B$26,2),"")</f>
        <v/>
      </c>
    </row>
    <row r="1750" customFormat="false" ht="15" hidden="false" customHeight="false" outlineLevel="0" collapsed="false">
      <c r="A1750" s="11" t="str">
        <f aca="false">IF(D1750&gt;0,VLOOKUP($D1750,codes!$A$2:$B$26,2),"")</f>
        <v/>
      </c>
    </row>
    <row r="1751" customFormat="false" ht="15" hidden="false" customHeight="false" outlineLevel="0" collapsed="false">
      <c r="A1751" s="11" t="str">
        <f aca="false">IF(D1751&gt;0,VLOOKUP($D1751,codes!$A$2:$B$26,2),"")</f>
        <v/>
      </c>
    </row>
    <row r="1752" customFormat="false" ht="15" hidden="false" customHeight="false" outlineLevel="0" collapsed="false">
      <c r="A1752" s="11" t="str">
        <f aca="false">IF(D1752&gt;0,VLOOKUP($D1752,codes!$A$2:$B$26,2),"")</f>
        <v/>
      </c>
    </row>
    <row r="1753" customFormat="false" ht="15" hidden="false" customHeight="false" outlineLevel="0" collapsed="false">
      <c r="A1753" s="11" t="str">
        <f aca="false">IF(D1753&gt;0,VLOOKUP($D1753,codes!$A$2:$B$26,2),"")</f>
        <v/>
      </c>
    </row>
    <row r="1754" customFormat="false" ht="15" hidden="false" customHeight="false" outlineLevel="0" collapsed="false">
      <c r="A1754" s="11" t="str">
        <f aca="false">IF(D1754&gt;0,VLOOKUP($D1754,codes!$A$2:$B$26,2),"")</f>
        <v/>
      </c>
    </row>
    <row r="1755" customFormat="false" ht="15" hidden="false" customHeight="false" outlineLevel="0" collapsed="false">
      <c r="A1755" s="11" t="str">
        <f aca="false">IF(D1755&gt;0,VLOOKUP($D1755,codes!$A$2:$B$26,2),"")</f>
        <v/>
      </c>
    </row>
    <row r="1756" customFormat="false" ht="15" hidden="false" customHeight="false" outlineLevel="0" collapsed="false">
      <c r="A1756" s="11" t="str">
        <f aca="false">IF(D1756&gt;0,VLOOKUP($D1756,codes!$A$2:$B$26,2),"")</f>
        <v/>
      </c>
    </row>
    <row r="1757" customFormat="false" ht="15" hidden="false" customHeight="false" outlineLevel="0" collapsed="false">
      <c r="A1757" s="11" t="str">
        <f aca="false">IF(D1757&gt;0,VLOOKUP($D1757,codes!$A$2:$B$26,2),"")</f>
        <v/>
      </c>
    </row>
    <row r="1758" customFormat="false" ht="15" hidden="false" customHeight="false" outlineLevel="0" collapsed="false">
      <c r="A1758" s="11" t="str">
        <f aca="false">IF(D1758&gt;0,VLOOKUP($D1758,codes!$A$2:$B$26,2),"")</f>
        <v/>
      </c>
    </row>
    <row r="1759" customFormat="false" ht="15" hidden="false" customHeight="false" outlineLevel="0" collapsed="false">
      <c r="A1759" s="11" t="str">
        <f aca="false">IF(D1759&gt;0,VLOOKUP($D1759,codes!$A$2:$B$26,2),"")</f>
        <v/>
      </c>
    </row>
    <row r="1760" customFormat="false" ht="15" hidden="false" customHeight="false" outlineLevel="0" collapsed="false">
      <c r="A1760" s="11" t="str">
        <f aca="false">IF(D1760&gt;0,VLOOKUP($D1760,codes!$A$2:$B$26,2),"")</f>
        <v/>
      </c>
    </row>
    <row r="1761" customFormat="false" ht="15" hidden="false" customHeight="false" outlineLevel="0" collapsed="false">
      <c r="A1761" s="11" t="str">
        <f aca="false">IF(D1761&gt;0,VLOOKUP($D1761,codes!$A$2:$B$26,2),"")</f>
        <v/>
      </c>
    </row>
    <row r="1762" customFormat="false" ht="15" hidden="false" customHeight="false" outlineLevel="0" collapsed="false">
      <c r="A1762" s="11" t="str">
        <f aca="false">IF(D1762&gt;0,VLOOKUP($D1762,codes!$A$2:$B$26,2),"")</f>
        <v/>
      </c>
    </row>
    <row r="1763" customFormat="false" ht="15" hidden="false" customHeight="false" outlineLevel="0" collapsed="false">
      <c r="A1763" s="11" t="str">
        <f aca="false">IF(D1763&gt;0,VLOOKUP($D1763,codes!$A$2:$B$26,2),"")</f>
        <v/>
      </c>
    </row>
    <row r="1764" customFormat="false" ht="15" hidden="false" customHeight="false" outlineLevel="0" collapsed="false">
      <c r="A1764" s="11" t="str">
        <f aca="false">IF(D1764&gt;0,VLOOKUP($D1764,codes!$A$2:$B$26,2),"")</f>
        <v/>
      </c>
    </row>
    <row r="1765" customFormat="false" ht="15" hidden="false" customHeight="false" outlineLevel="0" collapsed="false">
      <c r="A1765" s="11" t="str">
        <f aca="false">IF(D1765&gt;0,VLOOKUP($D1765,codes!$A$2:$B$26,2),"")</f>
        <v/>
      </c>
    </row>
    <row r="1766" customFormat="false" ht="15" hidden="false" customHeight="false" outlineLevel="0" collapsed="false">
      <c r="A1766" s="11" t="str">
        <f aca="false">IF(D1766&gt;0,VLOOKUP($D1766,codes!$A$2:$B$26,2),"")</f>
        <v/>
      </c>
    </row>
    <row r="1767" customFormat="false" ht="15" hidden="false" customHeight="false" outlineLevel="0" collapsed="false">
      <c r="A1767" s="11" t="str">
        <f aca="false">IF(D1767&gt;0,VLOOKUP($D1767,codes!$A$2:$B$26,2),"")</f>
        <v/>
      </c>
    </row>
    <row r="1768" customFormat="false" ht="15" hidden="false" customHeight="false" outlineLevel="0" collapsed="false">
      <c r="A1768" s="11" t="str">
        <f aca="false">IF(D1768&gt;0,VLOOKUP($D1768,codes!$A$2:$B$26,2),"")</f>
        <v/>
      </c>
    </row>
    <row r="1769" customFormat="false" ht="15" hidden="false" customHeight="false" outlineLevel="0" collapsed="false">
      <c r="A1769" s="11" t="str">
        <f aca="false">IF(D1769&gt;0,VLOOKUP($D1769,codes!$A$2:$B$26,2),"")</f>
        <v/>
      </c>
    </row>
    <row r="1770" customFormat="false" ht="15" hidden="false" customHeight="false" outlineLevel="0" collapsed="false">
      <c r="A1770" s="11" t="str">
        <f aca="false">IF(D1770&gt;0,VLOOKUP($D1770,codes!$A$2:$B$26,2),"")</f>
        <v/>
      </c>
    </row>
    <row r="1771" customFormat="false" ht="15" hidden="false" customHeight="false" outlineLevel="0" collapsed="false">
      <c r="A1771" s="11" t="str">
        <f aca="false">IF(D1771&gt;0,VLOOKUP($D1771,codes!$A$2:$B$26,2),"")</f>
        <v/>
      </c>
    </row>
    <row r="1772" customFormat="false" ht="15" hidden="false" customHeight="false" outlineLevel="0" collapsed="false">
      <c r="A1772" s="11" t="str">
        <f aca="false">IF(D1772&gt;0,VLOOKUP($D1772,codes!$A$2:$B$26,2),"")</f>
        <v/>
      </c>
    </row>
    <row r="1773" customFormat="false" ht="15" hidden="false" customHeight="false" outlineLevel="0" collapsed="false">
      <c r="A1773" s="11" t="str">
        <f aca="false">IF(D1773&gt;0,VLOOKUP($D1773,codes!$A$2:$B$26,2),"")</f>
        <v/>
      </c>
    </row>
    <row r="1774" customFormat="false" ht="15" hidden="false" customHeight="false" outlineLevel="0" collapsed="false">
      <c r="A1774" s="11" t="str">
        <f aca="false">IF(D1774&gt;0,VLOOKUP($D1774,codes!$A$2:$B$26,2),"")</f>
        <v/>
      </c>
    </row>
    <row r="1775" customFormat="false" ht="15" hidden="false" customHeight="false" outlineLevel="0" collapsed="false">
      <c r="A1775" s="11" t="str">
        <f aca="false">IF(D1775&gt;0,VLOOKUP($D1775,codes!$A$2:$B$26,2),"")</f>
        <v/>
      </c>
    </row>
    <row r="1776" customFormat="false" ht="15" hidden="false" customHeight="false" outlineLevel="0" collapsed="false">
      <c r="A1776" s="11" t="str">
        <f aca="false">IF(D1776&gt;0,VLOOKUP($D1776,codes!$A$2:$B$26,2),"")</f>
        <v/>
      </c>
    </row>
    <row r="1777" customFormat="false" ht="15" hidden="false" customHeight="false" outlineLevel="0" collapsed="false">
      <c r="A1777" s="11" t="str">
        <f aca="false">IF(D1777&gt;0,VLOOKUP($D1777,codes!$A$2:$B$26,2),"")</f>
        <v/>
      </c>
    </row>
    <row r="1778" customFormat="false" ht="15" hidden="false" customHeight="false" outlineLevel="0" collapsed="false">
      <c r="A1778" s="11" t="str">
        <f aca="false">IF(D1778&gt;0,VLOOKUP($D1778,codes!$A$2:$B$26,2),"")</f>
        <v/>
      </c>
    </row>
    <row r="1779" customFormat="false" ht="15" hidden="false" customHeight="false" outlineLevel="0" collapsed="false">
      <c r="A1779" s="11" t="str">
        <f aca="false">IF(D1779&gt;0,VLOOKUP($D1779,codes!$A$2:$B$26,2),"")</f>
        <v/>
      </c>
    </row>
    <row r="1780" customFormat="false" ht="15" hidden="false" customHeight="false" outlineLevel="0" collapsed="false">
      <c r="A1780" s="11" t="str">
        <f aca="false">IF(D1780&gt;0,VLOOKUP($D1780,codes!$A$2:$B$26,2),"")</f>
        <v/>
      </c>
    </row>
    <row r="1781" customFormat="false" ht="15" hidden="false" customHeight="false" outlineLevel="0" collapsed="false">
      <c r="A1781" s="11" t="str">
        <f aca="false">IF(D1781&gt;0,VLOOKUP($D1781,codes!$A$2:$B$26,2),"")</f>
        <v/>
      </c>
    </row>
    <row r="1782" customFormat="false" ht="15" hidden="false" customHeight="false" outlineLevel="0" collapsed="false">
      <c r="A1782" s="11" t="str">
        <f aca="false">IF(D1782&gt;0,VLOOKUP($D1782,codes!$A$2:$B$26,2),"")</f>
        <v/>
      </c>
    </row>
    <row r="1783" customFormat="false" ht="15" hidden="false" customHeight="false" outlineLevel="0" collapsed="false">
      <c r="A1783" s="11" t="str">
        <f aca="false">IF(D1783&gt;0,VLOOKUP($D1783,codes!$A$2:$B$26,2),"")</f>
        <v/>
      </c>
    </row>
    <row r="1784" customFormat="false" ht="15" hidden="false" customHeight="false" outlineLevel="0" collapsed="false">
      <c r="A1784" s="11" t="str">
        <f aca="false">IF(D1784&gt;0,VLOOKUP($D1784,codes!$A$2:$B$26,2),"")</f>
        <v/>
      </c>
    </row>
    <row r="1785" customFormat="false" ht="15" hidden="false" customHeight="false" outlineLevel="0" collapsed="false">
      <c r="A1785" s="11" t="str">
        <f aca="false">IF(D1785&gt;0,VLOOKUP($D1785,codes!$A$2:$B$26,2),"")</f>
        <v/>
      </c>
    </row>
    <row r="1786" customFormat="false" ht="15" hidden="false" customHeight="false" outlineLevel="0" collapsed="false">
      <c r="A1786" s="11" t="str">
        <f aca="false">IF(D1786&gt;0,VLOOKUP($D1786,codes!$A$2:$B$26,2),"")</f>
        <v/>
      </c>
    </row>
    <row r="1787" customFormat="false" ht="15" hidden="false" customHeight="false" outlineLevel="0" collapsed="false">
      <c r="A1787" s="11" t="str">
        <f aca="false">IF(D1787&gt;0,VLOOKUP($D1787,codes!$A$2:$B$26,2),"")</f>
        <v/>
      </c>
    </row>
    <row r="1788" customFormat="false" ht="15" hidden="false" customHeight="false" outlineLevel="0" collapsed="false">
      <c r="A1788" s="11" t="str">
        <f aca="false">IF(D1788&gt;0,VLOOKUP($D1788,codes!$A$2:$B$26,2),"")</f>
        <v/>
      </c>
    </row>
    <row r="1789" customFormat="false" ht="15" hidden="false" customHeight="false" outlineLevel="0" collapsed="false">
      <c r="A1789" s="11" t="str">
        <f aca="false">IF(D1789&gt;0,VLOOKUP($D1789,codes!$A$2:$B$26,2),"")</f>
        <v/>
      </c>
    </row>
    <row r="1790" customFormat="false" ht="15" hidden="false" customHeight="false" outlineLevel="0" collapsed="false">
      <c r="A1790" s="11" t="str">
        <f aca="false">IF(D1790&gt;0,VLOOKUP($D1790,codes!$A$2:$B$26,2),"")</f>
        <v/>
      </c>
    </row>
    <row r="1791" customFormat="false" ht="15" hidden="false" customHeight="false" outlineLevel="0" collapsed="false">
      <c r="A1791" s="11" t="str">
        <f aca="false">IF(D1791&gt;0,VLOOKUP($D1791,codes!$A$2:$B$26,2),"")</f>
        <v/>
      </c>
    </row>
    <row r="1792" customFormat="false" ht="15" hidden="false" customHeight="false" outlineLevel="0" collapsed="false">
      <c r="A1792" s="11" t="str">
        <f aca="false">IF(D1792&gt;0,VLOOKUP($D1792,codes!$A$2:$B$26,2),"")</f>
        <v/>
      </c>
    </row>
    <row r="1793" customFormat="false" ht="15" hidden="false" customHeight="false" outlineLevel="0" collapsed="false">
      <c r="A1793" s="11" t="str">
        <f aca="false">IF(D1793&gt;0,VLOOKUP($D1793,codes!$A$2:$B$26,2),"")</f>
        <v/>
      </c>
    </row>
    <row r="1794" customFormat="false" ht="15" hidden="false" customHeight="false" outlineLevel="0" collapsed="false">
      <c r="A1794" s="11" t="str">
        <f aca="false">IF(D1794&gt;0,VLOOKUP($D1794,codes!$A$2:$B$26,2),"")</f>
        <v/>
      </c>
    </row>
    <row r="1795" customFormat="false" ht="15" hidden="false" customHeight="false" outlineLevel="0" collapsed="false">
      <c r="A1795" s="11" t="str">
        <f aca="false">IF(D1795&gt;0,VLOOKUP($D1795,codes!$A$2:$B$26,2),"")</f>
        <v/>
      </c>
    </row>
    <row r="1796" customFormat="false" ht="15" hidden="false" customHeight="false" outlineLevel="0" collapsed="false">
      <c r="A1796" s="11" t="str">
        <f aca="false">IF(D1796&gt;0,VLOOKUP($D1796,codes!$A$2:$B$26,2),"")</f>
        <v/>
      </c>
    </row>
    <row r="1797" customFormat="false" ht="15" hidden="false" customHeight="false" outlineLevel="0" collapsed="false">
      <c r="A1797" s="11" t="str">
        <f aca="false">IF(D1797&gt;0,VLOOKUP($D1797,codes!$A$2:$B$26,2),"")</f>
        <v/>
      </c>
    </row>
    <row r="1798" customFormat="false" ht="15" hidden="false" customHeight="false" outlineLevel="0" collapsed="false">
      <c r="A1798" s="11" t="str">
        <f aca="false">IF(D1798&gt;0,VLOOKUP($D1798,codes!$A$2:$B$26,2),"")</f>
        <v/>
      </c>
    </row>
    <row r="1799" customFormat="false" ht="15" hidden="false" customHeight="false" outlineLevel="0" collapsed="false">
      <c r="A1799" s="11" t="str">
        <f aca="false">IF(D1799&gt;0,VLOOKUP($D1799,codes!$A$2:$B$26,2),"")</f>
        <v/>
      </c>
    </row>
    <row r="1800" customFormat="false" ht="15" hidden="false" customHeight="false" outlineLevel="0" collapsed="false">
      <c r="A1800" s="11" t="str">
        <f aca="false">IF(D1800&gt;0,VLOOKUP($D1800,codes!$A$2:$B$26,2),"")</f>
        <v/>
      </c>
    </row>
    <row r="1801" customFormat="false" ht="15" hidden="false" customHeight="false" outlineLevel="0" collapsed="false">
      <c r="A1801" s="11" t="str">
        <f aca="false">IF(D1801&gt;0,VLOOKUP($D1801,codes!$A$2:$B$26,2),"")</f>
        <v/>
      </c>
    </row>
    <row r="1802" customFormat="false" ht="15" hidden="false" customHeight="false" outlineLevel="0" collapsed="false">
      <c r="A1802" s="11" t="str">
        <f aca="false">IF(D1802&gt;0,VLOOKUP($D1802,codes!$A$2:$B$26,2),"")</f>
        <v/>
      </c>
    </row>
    <row r="1803" customFormat="false" ht="15" hidden="false" customHeight="false" outlineLevel="0" collapsed="false">
      <c r="A1803" s="11" t="str">
        <f aca="false">IF(D1803&gt;0,VLOOKUP($D1803,codes!$A$2:$B$26,2),"")</f>
        <v/>
      </c>
    </row>
    <row r="1804" customFormat="false" ht="15" hidden="false" customHeight="false" outlineLevel="0" collapsed="false">
      <c r="A1804" s="11" t="str">
        <f aca="false">IF(D1804&gt;0,VLOOKUP($D1804,codes!$A$2:$B$26,2),"")</f>
        <v/>
      </c>
    </row>
    <row r="1805" customFormat="false" ht="15" hidden="false" customHeight="false" outlineLevel="0" collapsed="false">
      <c r="A1805" s="11" t="str">
        <f aca="false">IF(D1805&gt;0,VLOOKUP($D1805,codes!$A$2:$B$26,2),"")</f>
        <v/>
      </c>
    </row>
    <row r="1806" customFormat="false" ht="15" hidden="false" customHeight="false" outlineLevel="0" collapsed="false">
      <c r="A1806" s="11" t="str">
        <f aca="false">IF(D1806&gt;0,VLOOKUP($D1806,codes!$A$2:$B$26,2),"")</f>
        <v/>
      </c>
    </row>
    <row r="1807" customFormat="false" ht="15" hidden="false" customHeight="false" outlineLevel="0" collapsed="false">
      <c r="A1807" s="11" t="str">
        <f aca="false">IF(D1807&gt;0,VLOOKUP($D1807,codes!$A$2:$B$26,2),"")</f>
        <v/>
      </c>
    </row>
    <row r="1808" customFormat="false" ht="15" hidden="false" customHeight="false" outlineLevel="0" collapsed="false">
      <c r="A1808" s="11" t="str">
        <f aca="false">IF(D1808&gt;0,VLOOKUP($D1808,codes!$A$2:$B$26,2),"")</f>
        <v/>
      </c>
    </row>
    <row r="1809" customFormat="false" ht="15" hidden="false" customHeight="false" outlineLevel="0" collapsed="false">
      <c r="A1809" s="11" t="str">
        <f aca="false">IF(D1809&gt;0,VLOOKUP($D1809,codes!$A$2:$B$26,2),"")</f>
        <v/>
      </c>
    </row>
    <row r="1810" customFormat="false" ht="15" hidden="false" customHeight="false" outlineLevel="0" collapsed="false">
      <c r="A1810" s="11" t="str">
        <f aca="false">IF(D1810&gt;0,VLOOKUP($D1810,codes!$A$2:$B$26,2),"")</f>
        <v/>
      </c>
    </row>
    <row r="1811" customFormat="false" ht="15" hidden="false" customHeight="false" outlineLevel="0" collapsed="false">
      <c r="A1811" s="11" t="str">
        <f aca="false">IF(D1811&gt;0,VLOOKUP($D1811,codes!$A$2:$B$26,2),"")</f>
        <v/>
      </c>
    </row>
    <row r="1812" customFormat="false" ht="15" hidden="false" customHeight="false" outlineLevel="0" collapsed="false">
      <c r="A1812" s="11" t="str">
        <f aca="false">IF(D1812&gt;0,VLOOKUP($D1812,codes!$A$2:$B$26,2),"")</f>
        <v/>
      </c>
    </row>
    <row r="1813" customFormat="false" ht="15" hidden="false" customHeight="false" outlineLevel="0" collapsed="false">
      <c r="A1813" s="11" t="str">
        <f aca="false">IF(D1813&gt;0,VLOOKUP($D1813,codes!$A$2:$B$26,2),"")</f>
        <v/>
      </c>
    </row>
    <row r="1814" customFormat="false" ht="15" hidden="false" customHeight="false" outlineLevel="0" collapsed="false">
      <c r="A1814" s="11" t="str">
        <f aca="false">IF(D1814&gt;0,VLOOKUP($D1814,codes!$A$2:$B$26,2),"")</f>
        <v/>
      </c>
    </row>
    <row r="1815" customFormat="false" ht="15" hidden="false" customHeight="false" outlineLevel="0" collapsed="false">
      <c r="A1815" s="11" t="str">
        <f aca="false">IF(D1815&gt;0,VLOOKUP($D1815,codes!$A$2:$B$26,2),"")</f>
        <v/>
      </c>
    </row>
    <row r="1816" customFormat="false" ht="15" hidden="false" customHeight="false" outlineLevel="0" collapsed="false">
      <c r="A1816" s="11" t="str">
        <f aca="false">IF(D1816&gt;0,VLOOKUP($D1816,codes!$A$2:$B$26,2),"")</f>
        <v/>
      </c>
    </row>
    <row r="1817" customFormat="false" ht="15" hidden="false" customHeight="false" outlineLevel="0" collapsed="false">
      <c r="A1817" s="11" t="str">
        <f aca="false">IF(D1817&gt;0,VLOOKUP($D1817,codes!$A$2:$B$26,2),"")</f>
        <v/>
      </c>
    </row>
    <row r="1818" customFormat="false" ht="15" hidden="false" customHeight="false" outlineLevel="0" collapsed="false">
      <c r="A1818" s="11" t="str">
        <f aca="false">IF(D1818&gt;0,VLOOKUP($D1818,codes!$A$2:$B$26,2),"")</f>
        <v/>
      </c>
    </row>
    <row r="1819" customFormat="false" ht="15" hidden="false" customHeight="false" outlineLevel="0" collapsed="false">
      <c r="A1819" s="11" t="str">
        <f aca="false">IF(D1819&gt;0,VLOOKUP($D1819,codes!$A$2:$B$26,2),"")</f>
        <v/>
      </c>
    </row>
    <row r="1820" customFormat="false" ht="15" hidden="false" customHeight="false" outlineLevel="0" collapsed="false">
      <c r="A1820" s="11" t="str">
        <f aca="false">IF(D1820&gt;0,VLOOKUP($D1820,codes!$A$2:$B$26,2),"")</f>
        <v/>
      </c>
    </row>
    <row r="1821" customFormat="false" ht="15" hidden="false" customHeight="false" outlineLevel="0" collapsed="false">
      <c r="A1821" s="11" t="str">
        <f aca="false">IF(D1821&gt;0,VLOOKUP($D1821,codes!$A$2:$B$26,2),"")</f>
        <v/>
      </c>
    </row>
    <row r="1822" customFormat="false" ht="15" hidden="false" customHeight="false" outlineLevel="0" collapsed="false">
      <c r="A1822" s="11" t="str">
        <f aca="false">IF(D1822&gt;0,VLOOKUP($D1822,codes!$A$2:$B$26,2),"")</f>
        <v/>
      </c>
    </row>
    <row r="1823" customFormat="false" ht="15" hidden="false" customHeight="false" outlineLevel="0" collapsed="false">
      <c r="A1823" s="11" t="str">
        <f aca="false">IF(D1823&gt;0,VLOOKUP($D1823,codes!$A$2:$B$26,2),"")</f>
        <v/>
      </c>
    </row>
    <row r="1824" customFormat="false" ht="15" hidden="false" customHeight="false" outlineLevel="0" collapsed="false">
      <c r="A1824" s="11" t="str">
        <f aca="false">IF(D1824&gt;0,VLOOKUP($D1824,codes!$A$2:$B$26,2),"")</f>
        <v/>
      </c>
    </row>
    <row r="1825" customFormat="false" ht="15" hidden="false" customHeight="false" outlineLevel="0" collapsed="false">
      <c r="A1825" s="11" t="str">
        <f aca="false">IF(D1825&gt;0,VLOOKUP($D1825,codes!$A$2:$B$26,2),"")</f>
        <v/>
      </c>
    </row>
    <row r="1826" customFormat="false" ht="15" hidden="false" customHeight="false" outlineLevel="0" collapsed="false">
      <c r="A1826" s="11" t="str">
        <f aca="false">IF(D1826&gt;0,VLOOKUP($D1826,codes!$A$2:$B$26,2),"")</f>
        <v/>
      </c>
    </row>
    <row r="1827" customFormat="false" ht="15" hidden="false" customHeight="false" outlineLevel="0" collapsed="false">
      <c r="A1827" s="11" t="str">
        <f aca="false">IF(D1827&gt;0,VLOOKUP($D1827,codes!$A$2:$B$26,2),"")</f>
        <v/>
      </c>
    </row>
    <row r="1828" customFormat="false" ht="15" hidden="false" customHeight="false" outlineLevel="0" collapsed="false">
      <c r="A1828" s="11" t="str">
        <f aca="false">IF(D1828&gt;0,VLOOKUP($D1828,codes!$A$2:$B$26,2),"")</f>
        <v/>
      </c>
    </row>
    <row r="1829" customFormat="false" ht="15" hidden="false" customHeight="false" outlineLevel="0" collapsed="false">
      <c r="A1829" s="11" t="str">
        <f aca="false">IF(D1829&gt;0,VLOOKUP($D1829,codes!$A$2:$B$26,2),"")</f>
        <v/>
      </c>
    </row>
    <row r="1830" customFormat="false" ht="15" hidden="false" customHeight="false" outlineLevel="0" collapsed="false">
      <c r="A1830" s="11" t="str">
        <f aca="false">IF(D1830&gt;0,VLOOKUP($D1830,codes!$A$2:$B$26,2),"")</f>
        <v/>
      </c>
    </row>
    <row r="1831" customFormat="false" ht="15" hidden="false" customHeight="false" outlineLevel="0" collapsed="false">
      <c r="A1831" s="11" t="str">
        <f aca="false">IF(D1831&gt;0,VLOOKUP($D1831,codes!$A$2:$B$26,2),"")</f>
        <v/>
      </c>
    </row>
    <row r="1832" customFormat="false" ht="15" hidden="false" customHeight="false" outlineLevel="0" collapsed="false">
      <c r="A1832" s="11" t="str">
        <f aca="false">IF(D1832&gt;0,VLOOKUP($D1832,codes!$A$2:$B$26,2),"")</f>
        <v/>
      </c>
    </row>
    <row r="1833" customFormat="false" ht="15" hidden="false" customHeight="false" outlineLevel="0" collapsed="false">
      <c r="A1833" s="11" t="str">
        <f aca="false">IF(D1833&gt;0,VLOOKUP($D1833,codes!$A$2:$B$26,2),"")</f>
        <v/>
      </c>
    </row>
    <row r="1834" customFormat="false" ht="15" hidden="false" customHeight="false" outlineLevel="0" collapsed="false">
      <c r="A1834" s="11" t="str">
        <f aca="false">IF(D1834&gt;0,VLOOKUP($D1834,codes!$A$2:$B$26,2),"")</f>
        <v/>
      </c>
    </row>
    <row r="1835" customFormat="false" ht="15" hidden="false" customHeight="false" outlineLevel="0" collapsed="false">
      <c r="A1835" s="11" t="str">
        <f aca="false">IF(D1835&gt;0,VLOOKUP($D1835,codes!$A$2:$B$26,2),"")</f>
        <v/>
      </c>
    </row>
    <row r="1836" customFormat="false" ht="15" hidden="false" customHeight="false" outlineLevel="0" collapsed="false">
      <c r="A1836" s="11" t="str">
        <f aca="false">IF(D1836&gt;0,VLOOKUP($D1836,codes!$A$2:$B$26,2),"")</f>
        <v/>
      </c>
    </row>
    <row r="1837" customFormat="false" ht="15" hidden="false" customHeight="false" outlineLevel="0" collapsed="false">
      <c r="A1837" s="11" t="str">
        <f aca="false">IF(D1837&gt;0,VLOOKUP($D1837,codes!$A$2:$B$26,2),"")</f>
        <v/>
      </c>
    </row>
    <row r="1838" customFormat="false" ht="15" hidden="false" customHeight="false" outlineLevel="0" collapsed="false">
      <c r="A1838" s="11" t="str">
        <f aca="false">IF(D1838&gt;0,VLOOKUP($D1838,codes!$A$2:$B$26,2),"")</f>
        <v/>
      </c>
    </row>
    <row r="1839" customFormat="false" ht="15" hidden="false" customHeight="false" outlineLevel="0" collapsed="false">
      <c r="A1839" s="11" t="str">
        <f aca="false">IF(D1839&gt;0,VLOOKUP($D1839,codes!$A$2:$B$26,2),"")</f>
        <v/>
      </c>
    </row>
    <row r="1840" customFormat="false" ht="15" hidden="false" customHeight="false" outlineLevel="0" collapsed="false">
      <c r="A1840" s="11" t="str">
        <f aca="false">IF(D1840&gt;0,VLOOKUP($D1840,codes!$A$2:$B$26,2),"")</f>
        <v/>
      </c>
    </row>
    <row r="1841" customFormat="false" ht="15" hidden="false" customHeight="false" outlineLevel="0" collapsed="false">
      <c r="A1841" s="11" t="str">
        <f aca="false">IF(D1841&gt;0,VLOOKUP($D1841,codes!$A$2:$B$26,2),"")</f>
        <v/>
      </c>
    </row>
    <row r="1842" customFormat="false" ht="15" hidden="false" customHeight="false" outlineLevel="0" collapsed="false">
      <c r="A1842" s="11" t="str">
        <f aca="false">IF(D1842&gt;0,VLOOKUP($D1842,codes!$A$2:$B$26,2),"")</f>
        <v/>
      </c>
    </row>
    <row r="1843" customFormat="false" ht="15" hidden="false" customHeight="false" outlineLevel="0" collapsed="false">
      <c r="A1843" s="11" t="str">
        <f aca="false">IF(D1843&gt;0,VLOOKUP($D1843,codes!$A$2:$B$26,2),"")</f>
        <v/>
      </c>
    </row>
    <row r="1844" customFormat="false" ht="15" hidden="false" customHeight="false" outlineLevel="0" collapsed="false">
      <c r="A1844" s="11" t="str">
        <f aca="false">IF(D1844&gt;0,VLOOKUP($D1844,codes!$A$2:$B$26,2),"")</f>
        <v/>
      </c>
    </row>
    <row r="1845" customFormat="false" ht="15" hidden="false" customHeight="false" outlineLevel="0" collapsed="false">
      <c r="A1845" s="11" t="str">
        <f aca="false">IF(D1845&gt;0,VLOOKUP($D1845,codes!$A$2:$B$26,2),"")</f>
        <v/>
      </c>
    </row>
    <row r="1846" customFormat="false" ht="15" hidden="false" customHeight="false" outlineLevel="0" collapsed="false">
      <c r="A1846" s="11" t="str">
        <f aca="false">IF(D1846&gt;0,VLOOKUP($D1846,codes!$A$2:$B$26,2),"")</f>
        <v/>
      </c>
    </row>
    <row r="1847" customFormat="false" ht="15" hidden="false" customHeight="false" outlineLevel="0" collapsed="false">
      <c r="A1847" s="11" t="str">
        <f aca="false">IF(D1847&gt;0,VLOOKUP($D1847,codes!$A$2:$B$26,2),"")</f>
        <v/>
      </c>
    </row>
    <row r="1848" customFormat="false" ht="15" hidden="false" customHeight="false" outlineLevel="0" collapsed="false">
      <c r="A1848" s="11" t="str">
        <f aca="false">IF(D1848&gt;0,VLOOKUP($D1848,codes!$A$2:$B$26,2),"")</f>
        <v/>
      </c>
    </row>
    <row r="1849" customFormat="false" ht="15" hidden="false" customHeight="false" outlineLevel="0" collapsed="false">
      <c r="A1849" s="11" t="str">
        <f aca="false">IF(D1849&gt;0,VLOOKUP($D1849,codes!$A$2:$B$26,2),"")</f>
        <v/>
      </c>
    </row>
    <row r="1850" customFormat="false" ht="15" hidden="false" customHeight="false" outlineLevel="0" collapsed="false">
      <c r="A1850" s="11" t="str">
        <f aca="false">IF(D1850&gt;0,VLOOKUP($D1850,codes!$A$2:$B$26,2),"")</f>
        <v/>
      </c>
    </row>
    <row r="1851" customFormat="false" ht="15" hidden="false" customHeight="false" outlineLevel="0" collapsed="false">
      <c r="A1851" s="11" t="str">
        <f aca="false">IF(D1851&gt;0,VLOOKUP($D1851,codes!$A$2:$B$26,2),"")</f>
        <v/>
      </c>
    </row>
    <row r="1852" customFormat="false" ht="15" hidden="false" customHeight="false" outlineLevel="0" collapsed="false">
      <c r="A1852" s="11" t="str">
        <f aca="false">IF(D1852&gt;0,VLOOKUP($D1852,codes!$A$2:$B$26,2),"")</f>
        <v/>
      </c>
    </row>
    <row r="1853" customFormat="false" ht="15" hidden="false" customHeight="false" outlineLevel="0" collapsed="false">
      <c r="A1853" s="11" t="str">
        <f aca="false">IF(D1853&gt;0,VLOOKUP($D1853,codes!$A$2:$B$26,2),"")</f>
        <v/>
      </c>
    </row>
    <row r="1854" customFormat="false" ht="15" hidden="false" customHeight="false" outlineLevel="0" collapsed="false">
      <c r="A1854" s="11" t="str">
        <f aca="false">IF(D1854&gt;0,VLOOKUP($D1854,codes!$A$2:$B$26,2),"")</f>
        <v/>
      </c>
    </row>
    <row r="1855" customFormat="false" ht="15" hidden="false" customHeight="false" outlineLevel="0" collapsed="false">
      <c r="A1855" s="11" t="str">
        <f aca="false">IF(D1855&gt;0,VLOOKUP($D1855,codes!$A$2:$B$26,2),"")</f>
        <v/>
      </c>
    </row>
    <row r="1856" customFormat="false" ht="15" hidden="false" customHeight="false" outlineLevel="0" collapsed="false">
      <c r="A1856" s="11" t="str">
        <f aca="false">IF(D1856&gt;0,VLOOKUP($D1856,codes!$A$2:$B$26,2),"")</f>
        <v/>
      </c>
    </row>
    <row r="1857" customFormat="false" ht="15" hidden="false" customHeight="false" outlineLevel="0" collapsed="false">
      <c r="A1857" s="11" t="str">
        <f aca="false">IF(D1857&gt;0,VLOOKUP($D1857,codes!$A$2:$B$26,2),"")</f>
        <v/>
      </c>
    </row>
    <row r="1858" customFormat="false" ht="15" hidden="false" customHeight="false" outlineLevel="0" collapsed="false">
      <c r="A1858" s="11" t="str">
        <f aca="false">IF(D1858&gt;0,VLOOKUP($D1858,codes!$A$2:$B$26,2),"")</f>
        <v/>
      </c>
    </row>
    <row r="1859" customFormat="false" ht="15" hidden="false" customHeight="false" outlineLevel="0" collapsed="false">
      <c r="A1859" s="11" t="str">
        <f aca="false">IF(D1859&gt;0,VLOOKUP($D1859,codes!$A$2:$B$26,2),"")</f>
        <v/>
      </c>
    </row>
    <row r="1860" customFormat="false" ht="15" hidden="false" customHeight="false" outlineLevel="0" collapsed="false">
      <c r="A1860" s="11" t="str">
        <f aca="false">IF(D1860&gt;0,VLOOKUP($D1860,codes!$A$2:$B$26,2),"")</f>
        <v/>
      </c>
    </row>
    <row r="1861" customFormat="false" ht="15" hidden="false" customHeight="false" outlineLevel="0" collapsed="false">
      <c r="A1861" s="11" t="str">
        <f aca="false">IF(D1861&gt;0,VLOOKUP($D1861,codes!$A$2:$B$26,2),"")</f>
        <v/>
      </c>
    </row>
    <row r="1862" customFormat="false" ht="15" hidden="false" customHeight="false" outlineLevel="0" collapsed="false">
      <c r="A1862" s="11" t="str">
        <f aca="false">IF(D1862&gt;0,VLOOKUP($D1862,codes!$A$2:$B$26,2),"")</f>
        <v/>
      </c>
    </row>
    <row r="1863" customFormat="false" ht="15" hidden="false" customHeight="false" outlineLevel="0" collapsed="false">
      <c r="A1863" s="11" t="str">
        <f aca="false">IF(D1863&gt;0,VLOOKUP($D1863,codes!$A$2:$B$26,2),"")</f>
        <v/>
      </c>
    </row>
    <row r="1864" customFormat="false" ht="15" hidden="false" customHeight="false" outlineLevel="0" collapsed="false">
      <c r="A1864" s="11" t="str">
        <f aca="false">IF(D1864&gt;0,VLOOKUP($D1864,codes!$A$2:$B$26,2),"")</f>
        <v/>
      </c>
    </row>
    <row r="1865" customFormat="false" ht="15" hidden="false" customHeight="false" outlineLevel="0" collapsed="false">
      <c r="A1865" s="11" t="str">
        <f aca="false">IF(D1865&gt;0,VLOOKUP($D1865,codes!$A$2:$B$26,2),"")</f>
        <v/>
      </c>
    </row>
    <row r="1866" customFormat="false" ht="15" hidden="false" customHeight="false" outlineLevel="0" collapsed="false">
      <c r="A1866" s="11" t="str">
        <f aca="false">IF(D1866&gt;0,VLOOKUP($D1866,codes!$A$2:$B$26,2),"")</f>
        <v/>
      </c>
    </row>
    <row r="1867" customFormat="false" ht="15" hidden="false" customHeight="false" outlineLevel="0" collapsed="false">
      <c r="A1867" s="11" t="str">
        <f aca="false">IF(D1867&gt;0,VLOOKUP($D1867,codes!$A$2:$B$26,2),"")</f>
        <v/>
      </c>
    </row>
    <row r="1868" customFormat="false" ht="15" hidden="false" customHeight="false" outlineLevel="0" collapsed="false">
      <c r="A1868" s="11" t="str">
        <f aca="false">IF(D1868&gt;0,VLOOKUP($D1868,codes!$A$2:$B$26,2),"")</f>
        <v/>
      </c>
    </row>
    <row r="1869" customFormat="false" ht="15" hidden="false" customHeight="false" outlineLevel="0" collapsed="false">
      <c r="A1869" s="11" t="str">
        <f aca="false">IF(D1869&gt;0,VLOOKUP($D1869,codes!$A$2:$B$26,2),"")</f>
        <v/>
      </c>
    </row>
    <row r="1870" customFormat="false" ht="15" hidden="false" customHeight="false" outlineLevel="0" collapsed="false">
      <c r="A1870" s="11" t="str">
        <f aca="false">IF(D1870&gt;0,VLOOKUP($D1870,codes!$A$2:$B$26,2),"")</f>
        <v/>
      </c>
    </row>
    <row r="1871" customFormat="false" ht="15" hidden="false" customHeight="false" outlineLevel="0" collapsed="false">
      <c r="A1871" s="11" t="str">
        <f aca="false">IF(D1871&gt;0,VLOOKUP($D1871,codes!$A$2:$B$26,2),"")</f>
        <v/>
      </c>
    </row>
    <row r="1872" customFormat="false" ht="15" hidden="false" customHeight="false" outlineLevel="0" collapsed="false">
      <c r="A1872" s="11" t="str">
        <f aca="false">IF(D1872&gt;0,VLOOKUP($D1872,codes!$A$2:$B$26,2),"")</f>
        <v/>
      </c>
    </row>
    <row r="1873" customFormat="false" ht="15" hidden="false" customHeight="false" outlineLevel="0" collapsed="false">
      <c r="A1873" s="11" t="str">
        <f aca="false">IF(D1873&gt;0,VLOOKUP($D1873,codes!$A$2:$B$26,2),"")</f>
        <v/>
      </c>
    </row>
    <row r="1874" customFormat="false" ht="15" hidden="false" customHeight="false" outlineLevel="0" collapsed="false">
      <c r="A1874" s="11" t="str">
        <f aca="false">IF(D1874&gt;0,VLOOKUP($D1874,codes!$A$2:$B$26,2),"")</f>
        <v/>
      </c>
    </row>
    <row r="1875" customFormat="false" ht="15" hidden="false" customHeight="false" outlineLevel="0" collapsed="false">
      <c r="A1875" s="11" t="str">
        <f aca="false">IF(D1875&gt;0,VLOOKUP($D1875,codes!$A$2:$B$26,2),"")</f>
        <v/>
      </c>
    </row>
    <row r="1876" customFormat="false" ht="15" hidden="false" customHeight="false" outlineLevel="0" collapsed="false">
      <c r="A1876" s="11" t="str">
        <f aca="false">IF(D1876&gt;0,VLOOKUP($D1876,codes!$A$2:$B$26,2),"")</f>
        <v/>
      </c>
    </row>
    <row r="1877" customFormat="false" ht="15" hidden="false" customHeight="false" outlineLevel="0" collapsed="false">
      <c r="A1877" s="11" t="str">
        <f aca="false">IF(D1877&gt;0,VLOOKUP($D1877,codes!$A$2:$B$26,2),"")</f>
        <v/>
      </c>
    </row>
    <row r="1878" customFormat="false" ht="15" hidden="false" customHeight="false" outlineLevel="0" collapsed="false">
      <c r="A1878" s="11" t="str">
        <f aca="false">IF(D1878&gt;0,VLOOKUP($D1878,codes!$A$2:$B$26,2),"")</f>
        <v/>
      </c>
    </row>
    <row r="1879" customFormat="false" ht="15" hidden="false" customHeight="false" outlineLevel="0" collapsed="false">
      <c r="A1879" s="11" t="str">
        <f aca="false">IF(D1879&gt;0,VLOOKUP($D1879,codes!$A$2:$B$26,2),"")</f>
        <v/>
      </c>
    </row>
    <row r="1880" customFormat="false" ht="15" hidden="false" customHeight="false" outlineLevel="0" collapsed="false">
      <c r="A1880" s="11" t="str">
        <f aca="false">IF(D1880&gt;0,VLOOKUP($D1880,codes!$A$2:$B$26,2),"")</f>
        <v/>
      </c>
    </row>
    <row r="1881" customFormat="false" ht="15" hidden="false" customHeight="false" outlineLevel="0" collapsed="false">
      <c r="A1881" s="11" t="str">
        <f aca="false">IF(D1881&gt;0,VLOOKUP($D1881,codes!$A$2:$B$26,2),"")</f>
        <v/>
      </c>
    </row>
    <row r="1882" customFormat="false" ht="15" hidden="false" customHeight="false" outlineLevel="0" collapsed="false">
      <c r="A1882" s="11" t="str">
        <f aca="false">IF(D1882&gt;0,VLOOKUP($D1882,codes!$A$2:$B$26,2),"")</f>
        <v/>
      </c>
    </row>
    <row r="1883" customFormat="false" ht="15" hidden="false" customHeight="false" outlineLevel="0" collapsed="false">
      <c r="A1883" s="11" t="str">
        <f aca="false">IF(D1883&gt;0,VLOOKUP($D1883,codes!$A$2:$B$26,2),"")</f>
        <v/>
      </c>
    </row>
    <row r="1884" customFormat="false" ht="15" hidden="false" customHeight="false" outlineLevel="0" collapsed="false">
      <c r="A1884" s="11" t="str">
        <f aca="false">IF(D1884&gt;0,VLOOKUP($D1884,codes!$A$2:$B$26,2),"")</f>
        <v/>
      </c>
    </row>
    <row r="1885" customFormat="false" ht="15" hidden="false" customHeight="false" outlineLevel="0" collapsed="false">
      <c r="A1885" s="11" t="str">
        <f aca="false">IF(D1885&gt;0,VLOOKUP($D1885,codes!$A$2:$B$26,2),"")</f>
        <v/>
      </c>
    </row>
    <row r="1886" customFormat="false" ht="15" hidden="false" customHeight="false" outlineLevel="0" collapsed="false">
      <c r="A1886" s="11" t="str">
        <f aca="false">IF(D1886&gt;0,VLOOKUP($D1886,codes!$A$2:$B$26,2),"")</f>
        <v/>
      </c>
    </row>
    <row r="1887" customFormat="false" ht="15" hidden="false" customHeight="false" outlineLevel="0" collapsed="false">
      <c r="A1887" s="11" t="str">
        <f aca="false">IF(D1887&gt;0,VLOOKUP($D1887,codes!$A$2:$B$26,2),"")</f>
        <v/>
      </c>
    </row>
    <row r="1888" customFormat="false" ht="15" hidden="false" customHeight="false" outlineLevel="0" collapsed="false">
      <c r="A1888" s="11" t="str">
        <f aca="false">IF(D1888&gt;0,VLOOKUP($D1888,codes!$A$2:$B$26,2),"")</f>
        <v/>
      </c>
    </row>
    <row r="1889" customFormat="false" ht="15" hidden="false" customHeight="false" outlineLevel="0" collapsed="false">
      <c r="A1889" s="11" t="str">
        <f aca="false">IF(D1889&gt;0,VLOOKUP($D1889,codes!$A$2:$B$26,2),"")</f>
        <v/>
      </c>
    </row>
    <row r="1890" customFormat="false" ht="15" hidden="false" customHeight="false" outlineLevel="0" collapsed="false">
      <c r="A1890" s="11" t="str">
        <f aca="false">IF(D1890&gt;0,VLOOKUP($D1890,codes!$A$2:$B$26,2),"")</f>
        <v/>
      </c>
    </row>
    <row r="1891" customFormat="false" ht="15" hidden="false" customHeight="false" outlineLevel="0" collapsed="false">
      <c r="A1891" s="11" t="str">
        <f aca="false">IF(D1891&gt;0,VLOOKUP($D1891,codes!$A$2:$B$26,2),"")</f>
        <v/>
      </c>
    </row>
    <row r="1892" customFormat="false" ht="15" hidden="false" customHeight="false" outlineLevel="0" collapsed="false">
      <c r="A1892" s="11" t="str">
        <f aca="false">IF(D1892&gt;0,VLOOKUP($D1892,codes!$A$2:$B$26,2),"")</f>
        <v/>
      </c>
    </row>
    <row r="1893" customFormat="false" ht="15" hidden="false" customHeight="false" outlineLevel="0" collapsed="false">
      <c r="A1893" s="11" t="str">
        <f aca="false">IF(D1893&gt;0,VLOOKUP($D1893,codes!$A$2:$B$26,2),"")</f>
        <v/>
      </c>
    </row>
    <row r="1894" customFormat="false" ht="15" hidden="false" customHeight="false" outlineLevel="0" collapsed="false">
      <c r="A1894" s="11" t="str">
        <f aca="false">IF(D1894&gt;0,VLOOKUP($D1894,codes!$A$2:$B$26,2),"")</f>
        <v/>
      </c>
    </row>
    <row r="1895" customFormat="false" ht="15" hidden="false" customHeight="false" outlineLevel="0" collapsed="false">
      <c r="A1895" s="11" t="str">
        <f aca="false">IF(D1895&gt;0,VLOOKUP($D1895,codes!$A$2:$B$26,2),"")</f>
        <v/>
      </c>
    </row>
    <row r="1896" customFormat="false" ht="15" hidden="false" customHeight="false" outlineLevel="0" collapsed="false">
      <c r="A1896" s="11" t="str">
        <f aca="false">IF(D1896&gt;0,VLOOKUP($D1896,codes!$A$2:$B$26,2),"")</f>
        <v/>
      </c>
    </row>
    <row r="1897" customFormat="false" ht="15" hidden="false" customHeight="false" outlineLevel="0" collapsed="false">
      <c r="A1897" s="11" t="str">
        <f aca="false">IF(D1897&gt;0,VLOOKUP($D1897,codes!$A$2:$B$26,2),"")</f>
        <v/>
      </c>
    </row>
    <row r="1898" customFormat="false" ht="15" hidden="false" customHeight="false" outlineLevel="0" collapsed="false">
      <c r="A1898" s="11" t="str">
        <f aca="false">IF(D1898&gt;0,VLOOKUP($D1898,codes!$A$2:$B$26,2),"")</f>
        <v/>
      </c>
    </row>
    <row r="1899" customFormat="false" ht="15" hidden="false" customHeight="false" outlineLevel="0" collapsed="false">
      <c r="A1899" s="11" t="str">
        <f aca="false">IF(D1899&gt;0,VLOOKUP($D1899,codes!$A$2:$B$26,2),"")</f>
        <v/>
      </c>
    </row>
    <row r="1900" customFormat="false" ht="15" hidden="false" customHeight="false" outlineLevel="0" collapsed="false">
      <c r="A1900" s="11" t="str">
        <f aca="false">IF(D1900&gt;0,VLOOKUP($D1900,codes!$A$2:$B$26,2),"")</f>
        <v/>
      </c>
    </row>
    <row r="1901" customFormat="false" ht="15" hidden="false" customHeight="false" outlineLevel="0" collapsed="false">
      <c r="A1901" s="11" t="str">
        <f aca="false">IF(D1901&gt;0,VLOOKUP($D1901,codes!$A$2:$B$26,2),"")</f>
        <v/>
      </c>
    </row>
    <row r="1902" customFormat="false" ht="15" hidden="false" customHeight="false" outlineLevel="0" collapsed="false">
      <c r="A1902" s="11" t="str">
        <f aca="false">IF(D1902&gt;0,VLOOKUP($D1902,codes!$A$2:$B$26,2),"")</f>
        <v/>
      </c>
    </row>
    <row r="1903" customFormat="false" ht="15" hidden="false" customHeight="false" outlineLevel="0" collapsed="false">
      <c r="A1903" s="11" t="str">
        <f aca="false">IF(D1903&gt;0,VLOOKUP($D1903,codes!$A$2:$B$26,2),"")</f>
        <v/>
      </c>
    </row>
    <row r="1904" customFormat="false" ht="15" hidden="false" customHeight="false" outlineLevel="0" collapsed="false">
      <c r="A1904" s="11" t="str">
        <f aca="false">IF(D1904&gt;0,VLOOKUP($D1904,codes!$A$2:$B$26,2),"")</f>
        <v/>
      </c>
    </row>
    <row r="1905" customFormat="false" ht="15" hidden="false" customHeight="false" outlineLevel="0" collapsed="false">
      <c r="A1905" s="11" t="str">
        <f aca="false">IF(D1905&gt;0,VLOOKUP($D1905,codes!$A$2:$B$26,2),"")</f>
        <v/>
      </c>
    </row>
    <row r="1906" customFormat="false" ht="15" hidden="false" customHeight="false" outlineLevel="0" collapsed="false">
      <c r="A1906" s="11" t="str">
        <f aca="false">IF(D1906&gt;0,VLOOKUP($D1906,codes!$A$2:$B$26,2),"")</f>
        <v/>
      </c>
    </row>
    <row r="1907" customFormat="false" ht="15" hidden="false" customHeight="false" outlineLevel="0" collapsed="false">
      <c r="A1907" s="11" t="str">
        <f aca="false">IF(D1907&gt;0,VLOOKUP($D1907,codes!$A$2:$B$26,2),"")</f>
        <v/>
      </c>
    </row>
    <row r="1908" customFormat="false" ht="15" hidden="false" customHeight="false" outlineLevel="0" collapsed="false">
      <c r="A1908" s="11" t="str">
        <f aca="false">IF(D1908&gt;0,VLOOKUP($D1908,codes!$A$2:$B$26,2),"")</f>
        <v/>
      </c>
    </row>
    <row r="1909" customFormat="false" ht="15" hidden="false" customHeight="false" outlineLevel="0" collapsed="false">
      <c r="A1909" s="11" t="str">
        <f aca="false">IF(D1909&gt;0,VLOOKUP($D1909,codes!$A$2:$B$26,2),"")</f>
        <v/>
      </c>
    </row>
    <row r="1910" customFormat="false" ht="15" hidden="false" customHeight="false" outlineLevel="0" collapsed="false">
      <c r="A1910" s="11" t="str">
        <f aca="false">IF(D1910&gt;0,VLOOKUP($D1910,codes!$A$2:$B$26,2),"")</f>
        <v/>
      </c>
    </row>
    <row r="1911" customFormat="false" ht="15" hidden="false" customHeight="false" outlineLevel="0" collapsed="false">
      <c r="A1911" s="11" t="str">
        <f aca="false">IF(D1911&gt;0,VLOOKUP($D1911,codes!$A$2:$B$26,2),"")</f>
        <v/>
      </c>
    </row>
    <row r="1912" customFormat="false" ht="15" hidden="false" customHeight="false" outlineLevel="0" collapsed="false">
      <c r="A1912" s="11" t="str">
        <f aca="false">IF(D1912&gt;0,VLOOKUP($D1912,codes!$A$2:$B$26,2),"")</f>
        <v/>
      </c>
    </row>
    <row r="1913" customFormat="false" ht="15" hidden="false" customHeight="false" outlineLevel="0" collapsed="false">
      <c r="A1913" s="11" t="str">
        <f aca="false">IF(D1913&gt;0,VLOOKUP($D1913,codes!$A$2:$B$26,2),"")</f>
        <v/>
      </c>
    </row>
    <row r="1914" customFormat="false" ht="15" hidden="false" customHeight="false" outlineLevel="0" collapsed="false">
      <c r="A1914" s="11" t="str">
        <f aca="false">IF(D1914&gt;0,VLOOKUP($D1914,codes!$A$2:$B$26,2),"")</f>
        <v/>
      </c>
    </row>
    <row r="1915" customFormat="false" ht="15" hidden="false" customHeight="false" outlineLevel="0" collapsed="false">
      <c r="A1915" s="11" t="str">
        <f aca="false">IF(D1915&gt;0,VLOOKUP($D1915,codes!$A$2:$B$26,2),"")</f>
        <v/>
      </c>
    </row>
    <row r="1916" customFormat="false" ht="15" hidden="false" customHeight="false" outlineLevel="0" collapsed="false">
      <c r="A1916" s="11" t="str">
        <f aca="false">IF(D1916&gt;0,VLOOKUP($D1916,codes!$A$2:$B$26,2),"")</f>
        <v/>
      </c>
    </row>
    <row r="1917" customFormat="false" ht="15" hidden="false" customHeight="false" outlineLevel="0" collapsed="false">
      <c r="A1917" s="11" t="str">
        <f aca="false">IF(D1917&gt;0,VLOOKUP($D1917,codes!$A$2:$B$26,2),"")</f>
        <v/>
      </c>
    </row>
    <row r="1918" customFormat="false" ht="15" hidden="false" customHeight="false" outlineLevel="0" collapsed="false">
      <c r="A1918" s="11" t="str">
        <f aca="false">IF(D1918&gt;0,VLOOKUP($D1918,codes!$A$2:$B$26,2),"")</f>
        <v/>
      </c>
    </row>
    <row r="1919" customFormat="false" ht="15" hidden="false" customHeight="false" outlineLevel="0" collapsed="false">
      <c r="A1919" s="11" t="str">
        <f aca="false">IF(D1919&gt;0,VLOOKUP($D1919,codes!$A$2:$B$26,2),"")</f>
        <v/>
      </c>
    </row>
    <row r="1920" customFormat="false" ht="15" hidden="false" customHeight="false" outlineLevel="0" collapsed="false">
      <c r="A1920" s="11" t="str">
        <f aca="false">IF(D1920&gt;0,VLOOKUP($D1920,codes!$A$2:$B$26,2),"")</f>
        <v/>
      </c>
    </row>
    <row r="1921" customFormat="false" ht="15" hidden="false" customHeight="false" outlineLevel="0" collapsed="false">
      <c r="A1921" s="11" t="str">
        <f aca="false">IF(D1921&gt;0,VLOOKUP($D1921,codes!$A$2:$B$26,2),"")</f>
        <v/>
      </c>
    </row>
    <row r="1922" customFormat="false" ht="15" hidden="false" customHeight="false" outlineLevel="0" collapsed="false">
      <c r="A1922" s="11" t="str">
        <f aca="false">IF(D1922&gt;0,VLOOKUP($D1922,codes!$A$2:$B$26,2),"")</f>
        <v/>
      </c>
    </row>
    <row r="1923" customFormat="false" ht="15" hidden="false" customHeight="false" outlineLevel="0" collapsed="false">
      <c r="A1923" s="11" t="str">
        <f aca="false">IF(D1923&gt;0,VLOOKUP($D1923,codes!$A$2:$B$26,2),"")</f>
        <v/>
      </c>
    </row>
    <row r="1924" customFormat="false" ht="15" hidden="false" customHeight="false" outlineLevel="0" collapsed="false">
      <c r="A1924" s="11" t="str">
        <f aca="false">IF(D1924&gt;0,VLOOKUP($D1924,codes!$A$2:$B$26,2),"")</f>
        <v/>
      </c>
    </row>
    <row r="1925" customFormat="false" ht="15" hidden="false" customHeight="false" outlineLevel="0" collapsed="false">
      <c r="A1925" s="11" t="str">
        <f aca="false">IF(D1925&gt;0,VLOOKUP($D1925,codes!$A$2:$B$26,2),"")</f>
        <v/>
      </c>
    </row>
    <row r="1926" customFormat="false" ht="15" hidden="false" customHeight="false" outlineLevel="0" collapsed="false">
      <c r="A1926" s="11" t="str">
        <f aca="false">IF(D1926&gt;0,VLOOKUP($D1926,codes!$A$2:$B$26,2),"")</f>
        <v/>
      </c>
    </row>
    <row r="1927" customFormat="false" ht="15" hidden="false" customHeight="false" outlineLevel="0" collapsed="false">
      <c r="A1927" s="11" t="str">
        <f aca="false">IF(D1927&gt;0,VLOOKUP($D1927,codes!$A$2:$B$26,2),"")</f>
        <v/>
      </c>
    </row>
    <row r="1928" customFormat="false" ht="15" hidden="false" customHeight="false" outlineLevel="0" collapsed="false">
      <c r="A1928" s="11" t="str">
        <f aca="false">IF(D1928&gt;0,VLOOKUP($D1928,codes!$A$2:$B$26,2),"")</f>
        <v/>
      </c>
    </row>
    <row r="1929" customFormat="false" ht="15" hidden="false" customHeight="false" outlineLevel="0" collapsed="false">
      <c r="A1929" s="11" t="str">
        <f aca="false">IF(D1929&gt;0,VLOOKUP($D1929,codes!$A$2:$B$26,2),"")</f>
        <v/>
      </c>
    </row>
    <row r="1930" customFormat="false" ht="15" hidden="false" customHeight="false" outlineLevel="0" collapsed="false">
      <c r="A1930" s="11" t="str">
        <f aca="false">IF(D1930&gt;0,VLOOKUP($D1930,codes!$A$2:$B$26,2),"")</f>
        <v/>
      </c>
    </row>
    <row r="1931" customFormat="false" ht="15" hidden="false" customHeight="false" outlineLevel="0" collapsed="false">
      <c r="A1931" s="11" t="str">
        <f aca="false">IF(D1931&gt;0,VLOOKUP($D1931,codes!$A$2:$B$26,2),"")</f>
        <v/>
      </c>
    </row>
    <row r="1932" customFormat="false" ht="15" hidden="false" customHeight="false" outlineLevel="0" collapsed="false">
      <c r="A1932" s="11" t="str">
        <f aca="false">IF(D1932&gt;0,VLOOKUP($D1932,codes!$A$2:$B$26,2),"")</f>
        <v/>
      </c>
    </row>
    <row r="1933" customFormat="false" ht="15" hidden="false" customHeight="false" outlineLevel="0" collapsed="false">
      <c r="A1933" s="11" t="str">
        <f aca="false">IF(D1933&gt;0,VLOOKUP($D1933,codes!$A$2:$B$26,2),"")</f>
        <v/>
      </c>
    </row>
    <row r="1934" customFormat="false" ht="15" hidden="false" customHeight="false" outlineLevel="0" collapsed="false">
      <c r="A1934" s="11" t="str">
        <f aca="false">IF(D1934&gt;0,VLOOKUP($D1934,codes!$A$2:$B$26,2),"")</f>
        <v/>
      </c>
    </row>
    <row r="1935" customFormat="false" ht="15" hidden="false" customHeight="false" outlineLevel="0" collapsed="false">
      <c r="A1935" s="11" t="str">
        <f aca="false">IF(D1935&gt;0,VLOOKUP($D1935,codes!$A$2:$B$26,2),"")</f>
        <v/>
      </c>
    </row>
    <row r="1936" customFormat="false" ht="15" hidden="false" customHeight="false" outlineLevel="0" collapsed="false">
      <c r="A1936" s="11" t="str">
        <f aca="false">IF(D1936&gt;0,VLOOKUP($D1936,codes!$A$2:$B$26,2),"")</f>
        <v/>
      </c>
    </row>
    <row r="1937" customFormat="false" ht="15" hidden="false" customHeight="false" outlineLevel="0" collapsed="false">
      <c r="A1937" s="11" t="str">
        <f aca="false">IF(D1937&gt;0,VLOOKUP($D1937,codes!$A$2:$B$26,2),"")</f>
        <v/>
      </c>
    </row>
    <row r="1938" customFormat="false" ht="15" hidden="false" customHeight="false" outlineLevel="0" collapsed="false">
      <c r="A1938" s="11" t="str">
        <f aca="false">IF(D1938&gt;0,VLOOKUP($D1938,codes!$A$2:$B$26,2),"")</f>
        <v/>
      </c>
    </row>
    <row r="1939" customFormat="false" ht="15" hidden="false" customHeight="false" outlineLevel="0" collapsed="false">
      <c r="A1939" s="11" t="str">
        <f aca="false">IF(D1939&gt;0,VLOOKUP($D1939,codes!$A$2:$B$26,2),"")</f>
        <v/>
      </c>
    </row>
    <row r="1940" customFormat="false" ht="15" hidden="false" customHeight="false" outlineLevel="0" collapsed="false">
      <c r="A1940" s="11" t="str">
        <f aca="false">IF(D1940&gt;0,VLOOKUP($D1940,codes!$A$2:$B$26,2),"")</f>
        <v/>
      </c>
    </row>
    <row r="1941" customFormat="false" ht="15" hidden="false" customHeight="false" outlineLevel="0" collapsed="false">
      <c r="A1941" s="11" t="str">
        <f aca="false">IF(D1941&gt;0,VLOOKUP($D1941,codes!$A$2:$B$26,2),"")</f>
        <v/>
      </c>
    </row>
    <row r="1942" customFormat="false" ht="15" hidden="false" customHeight="false" outlineLevel="0" collapsed="false">
      <c r="A1942" s="11" t="str">
        <f aca="false">IF(D1942&gt;0,VLOOKUP($D1942,codes!$A$2:$B$26,2),"")</f>
        <v/>
      </c>
    </row>
    <row r="1943" customFormat="false" ht="15" hidden="false" customHeight="false" outlineLevel="0" collapsed="false">
      <c r="A1943" s="11" t="str">
        <f aca="false">IF(D1943&gt;0,VLOOKUP($D1943,codes!$A$2:$B$26,2),"")</f>
        <v/>
      </c>
    </row>
    <row r="1944" customFormat="false" ht="15" hidden="false" customHeight="false" outlineLevel="0" collapsed="false">
      <c r="A1944" s="11" t="str">
        <f aca="false">IF(D1944&gt;0,VLOOKUP($D1944,codes!$A$2:$B$26,2),"")</f>
        <v/>
      </c>
    </row>
    <row r="1945" customFormat="false" ht="15" hidden="false" customHeight="false" outlineLevel="0" collapsed="false">
      <c r="A1945" s="11" t="str">
        <f aca="false">IF(D1945&gt;0,VLOOKUP($D1945,codes!$A$2:$B$26,2),"")</f>
        <v/>
      </c>
    </row>
    <row r="1946" customFormat="false" ht="15" hidden="false" customHeight="false" outlineLevel="0" collapsed="false">
      <c r="A1946" s="11" t="str">
        <f aca="false">IF(D1946&gt;0,VLOOKUP($D1946,codes!$A$2:$B$26,2),"")</f>
        <v/>
      </c>
    </row>
    <row r="1947" customFormat="false" ht="15" hidden="false" customHeight="false" outlineLevel="0" collapsed="false">
      <c r="A1947" s="11" t="str">
        <f aca="false">IF(D1947&gt;0,VLOOKUP($D1947,codes!$A$2:$B$26,2),"")</f>
        <v/>
      </c>
    </row>
    <row r="1948" customFormat="false" ht="15" hidden="false" customHeight="false" outlineLevel="0" collapsed="false">
      <c r="A1948" s="11" t="str">
        <f aca="false">IF(D1948&gt;0,VLOOKUP($D1948,codes!$A$2:$B$26,2),"")</f>
        <v/>
      </c>
    </row>
    <row r="1949" customFormat="false" ht="15" hidden="false" customHeight="false" outlineLevel="0" collapsed="false">
      <c r="A1949" s="11" t="str">
        <f aca="false">IF(D1949&gt;0,VLOOKUP($D1949,codes!$A$2:$B$26,2),"")</f>
        <v/>
      </c>
    </row>
    <row r="1950" customFormat="false" ht="15" hidden="false" customHeight="false" outlineLevel="0" collapsed="false">
      <c r="A1950" s="11" t="str">
        <f aca="false">IF(D1950&gt;0,VLOOKUP($D1950,codes!$A$2:$B$26,2),"")</f>
        <v/>
      </c>
    </row>
    <row r="1951" customFormat="false" ht="15" hidden="false" customHeight="false" outlineLevel="0" collapsed="false">
      <c r="A1951" s="11" t="str">
        <f aca="false">IF(D1951&gt;0,VLOOKUP($D1951,codes!$A$2:$B$26,2),"")</f>
        <v/>
      </c>
    </row>
    <row r="1952" customFormat="false" ht="15" hidden="false" customHeight="false" outlineLevel="0" collapsed="false">
      <c r="A1952" s="11" t="str">
        <f aca="false">IF(D1952&gt;0,VLOOKUP($D1952,codes!$A$2:$B$26,2),"")</f>
        <v/>
      </c>
    </row>
    <row r="1953" customFormat="false" ht="15" hidden="false" customHeight="false" outlineLevel="0" collapsed="false">
      <c r="A1953" s="11" t="str">
        <f aca="false">IF(D1953&gt;0,VLOOKUP($D1953,codes!$A$2:$B$26,2),"")</f>
        <v/>
      </c>
    </row>
    <row r="1954" customFormat="false" ht="15" hidden="false" customHeight="false" outlineLevel="0" collapsed="false">
      <c r="A1954" s="11" t="str">
        <f aca="false">IF(D1954&gt;0,VLOOKUP($D1954,codes!$A$2:$B$26,2),"")</f>
        <v/>
      </c>
    </row>
    <row r="1955" customFormat="false" ht="15" hidden="false" customHeight="false" outlineLevel="0" collapsed="false">
      <c r="A1955" s="11" t="str">
        <f aca="false">IF(D1955&gt;0,VLOOKUP($D1955,codes!$A$2:$B$26,2),"")</f>
        <v/>
      </c>
    </row>
    <row r="1956" customFormat="false" ht="15" hidden="false" customHeight="false" outlineLevel="0" collapsed="false">
      <c r="A1956" s="11" t="str">
        <f aca="false">IF(D1956&gt;0,VLOOKUP($D1956,codes!$A$2:$B$26,2),"")</f>
        <v/>
      </c>
    </row>
    <row r="1957" customFormat="false" ht="15" hidden="false" customHeight="false" outlineLevel="0" collapsed="false">
      <c r="A1957" s="11" t="str">
        <f aca="false">IF(D1957&gt;0,VLOOKUP($D1957,codes!$A$2:$B$26,2),"")</f>
        <v/>
      </c>
    </row>
    <row r="1958" customFormat="false" ht="15" hidden="false" customHeight="false" outlineLevel="0" collapsed="false">
      <c r="A1958" s="11" t="str">
        <f aca="false">IF(D1958&gt;0,VLOOKUP($D1958,codes!$A$2:$B$26,2),"")</f>
        <v/>
      </c>
    </row>
    <row r="1959" customFormat="false" ht="15" hidden="false" customHeight="false" outlineLevel="0" collapsed="false">
      <c r="A1959" s="11" t="str">
        <f aca="false">IF(D1959&gt;0,VLOOKUP($D1959,codes!$A$2:$B$26,2),"")</f>
        <v/>
      </c>
    </row>
    <row r="1960" customFormat="false" ht="15" hidden="false" customHeight="false" outlineLevel="0" collapsed="false">
      <c r="A1960" s="11" t="str">
        <f aca="false">IF(D1960&gt;0,VLOOKUP($D1960,codes!$A$2:$B$26,2),"")</f>
        <v/>
      </c>
    </row>
    <row r="1961" customFormat="false" ht="15" hidden="false" customHeight="false" outlineLevel="0" collapsed="false">
      <c r="A1961" s="11" t="str">
        <f aca="false">IF(D1961&gt;0,VLOOKUP($D1961,codes!$A$2:$B$26,2),"")</f>
        <v/>
      </c>
    </row>
    <row r="1962" customFormat="false" ht="15" hidden="false" customHeight="false" outlineLevel="0" collapsed="false">
      <c r="A1962" s="11" t="str">
        <f aca="false">IF(D1962&gt;0,VLOOKUP($D1962,codes!$A$2:$B$26,2),"")</f>
        <v/>
      </c>
    </row>
    <row r="1963" customFormat="false" ht="15" hidden="false" customHeight="false" outlineLevel="0" collapsed="false">
      <c r="A1963" s="11" t="str">
        <f aca="false">IF(D1963&gt;0,VLOOKUP($D1963,codes!$A$2:$B$26,2),"")</f>
        <v/>
      </c>
    </row>
    <row r="1964" customFormat="false" ht="15" hidden="false" customHeight="false" outlineLevel="0" collapsed="false">
      <c r="A1964" s="11" t="str">
        <f aca="false">IF(D1964&gt;0,VLOOKUP($D1964,codes!$A$2:$B$26,2),"")</f>
        <v/>
      </c>
    </row>
    <row r="1965" customFormat="false" ht="15" hidden="false" customHeight="false" outlineLevel="0" collapsed="false">
      <c r="A1965" s="11" t="str">
        <f aca="false">IF(D1965&gt;0,VLOOKUP($D1965,codes!$A$2:$B$26,2),"")</f>
        <v/>
      </c>
    </row>
    <row r="1966" customFormat="false" ht="15" hidden="false" customHeight="false" outlineLevel="0" collapsed="false">
      <c r="A1966" s="11" t="str">
        <f aca="false">IF(D1966&gt;0,VLOOKUP($D1966,codes!$A$2:$B$26,2),"")</f>
        <v/>
      </c>
    </row>
    <row r="1967" customFormat="false" ht="15" hidden="false" customHeight="false" outlineLevel="0" collapsed="false">
      <c r="A1967" s="11" t="str">
        <f aca="false">IF(D1967&gt;0,VLOOKUP($D1967,codes!$A$2:$B$26,2),"")</f>
        <v/>
      </c>
    </row>
    <row r="1968" customFormat="false" ht="15" hidden="false" customHeight="false" outlineLevel="0" collapsed="false">
      <c r="A1968" s="11" t="str">
        <f aca="false">IF(D1968&gt;0,VLOOKUP($D1968,codes!$A$2:$B$26,2),"")</f>
        <v/>
      </c>
    </row>
    <row r="1969" customFormat="false" ht="15" hidden="false" customHeight="false" outlineLevel="0" collapsed="false">
      <c r="A1969" s="11" t="str">
        <f aca="false">IF(D1969&gt;0,VLOOKUP($D1969,codes!$A$2:$B$26,2),"")</f>
        <v/>
      </c>
    </row>
    <row r="1970" customFormat="false" ht="15" hidden="false" customHeight="false" outlineLevel="0" collapsed="false">
      <c r="A1970" s="11" t="str">
        <f aca="false">IF(D1970&gt;0,VLOOKUP($D1970,codes!$A$2:$B$26,2),"")</f>
        <v/>
      </c>
    </row>
    <row r="1971" customFormat="false" ht="15" hidden="false" customHeight="false" outlineLevel="0" collapsed="false">
      <c r="A1971" s="11" t="str">
        <f aca="false">IF(D1971&gt;0,VLOOKUP($D1971,codes!$A$2:$B$26,2),"")</f>
        <v/>
      </c>
    </row>
    <row r="1972" customFormat="false" ht="15" hidden="false" customHeight="false" outlineLevel="0" collapsed="false">
      <c r="A1972" s="11" t="str">
        <f aca="false">IF(D1972&gt;0,VLOOKUP($D1972,codes!$A$2:$B$26,2),"")</f>
        <v/>
      </c>
    </row>
    <row r="1973" customFormat="false" ht="15" hidden="false" customHeight="false" outlineLevel="0" collapsed="false">
      <c r="A1973" s="11" t="str">
        <f aca="false">IF(D1973&gt;0,VLOOKUP($D1973,codes!$A$2:$B$26,2),"")</f>
        <v/>
      </c>
    </row>
    <row r="1974" customFormat="false" ht="15" hidden="false" customHeight="false" outlineLevel="0" collapsed="false">
      <c r="A1974" s="11" t="str">
        <f aca="false">IF(D1974&gt;0,VLOOKUP($D1974,codes!$A$2:$B$26,2),"")</f>
        <v/>
      </c>
    </row>
    <row r="1975" customFormat="false" ht="15" hidden="false" customHeight="false" outlineLevel="0" collapsed="false">
      <c r="A1975" s="11" t="str">
        <f aca="false">IF(D1975&gt;0,VLOOKUP($D1975,codes!$A$2:$B$26,2),"")</f>
        <v/>
      </c>
    </row>
    <row r="1976" customFormat="false" ht="15" hidden="false" customHeight="false" outlineLevel="0" collapsed="false">
      <c r="A1976" s="11" t="str">
        <f aca="false">IF(D1976&gt;0,VLOOKUP($D1976,codes!$A$2:$B$26,2),"")</f>
        <v/>
      </c>
    </row>
    <row r="1977" customFormat="false" ht="15" hidden="false" customHeight="false" outlineLevel="0" collapsed="false">
      <c r="A1977" s="11" t="str">
        <f aca="false">IF(D1977&gt;0,VLOOKUP($D1977,codes!$A$2:$B$26,2),"")</f>
        <v/>
      </c>
    </row>
    <row r="1978" customFormat="false" ht="15" hidden="false" customHeight="false" outlineLevel="0" collapsed="false">
      <c r="A1978" s="11" t="str">
        <f aca="false">IF(D1978&gt;0,VLOOKUP($D1978,codes!$A$2:$B$26,2),"")</f>
        <v/>
      </c>
    </row>
    <row r="1979" customFormat="false" ht="15" hidden="false" customHeight="false" outlineLevel="0" collapsed="false">
      <c r="A1979" s="11" t="str">
        <f aca="false">IF(D1979&gt;0,VLOOKUP($D1979,codes!$A$2:$B$26,2),"")</f>
        <v/>
      </c>
    </row>
    <row r="1980" customFormat="false" ht="15" hidden="false" customHeight="false" outlineLevel="0" collapsed="false">
      <c r="A1980" s="11" t="str">
        <f aca="false">IF(D1980&gt;0,VLOOKUP($D1980,codes!$A$2:$B$26,2),"")</f>
        <v/>
      </c>
    </row>
    <row r="1981" customFormat="false" ht="15" hidden="false" customHeight="false" outlineLevel="0" collapsed="false">
      <c r="A1981" s="11" t="str">
        <f aca="false">IF(D1981&gt;0,VLOOKUP($D1981,codes!$A$2:$B$26,2),"")</f>
        <v/>
      </c>
    </row>
    <row r="1982" customFormat="false" ht="15" hidden="false" customHeight="false" outlineLevel="0" collapsed="false">
      <c r="A1982" s="11" t="str">
        <f aca="false">IF(D1982&gt;0,VLOOKUP($D1982,codes!$A$2:$B$26,2),"")</f>
        <v/>
      </c>
    </row>
    <row r="1983" customFormat="false" ht="15" hidden="false" customHeight="false" outlineLevel="0" collapsed="false">
      <c r="A1983" s="11" t="str">
        <f aca="false">IF(D1983&gt;0,VLOOKUP($D1983,codes!$A$2:$B$26,2),"")</f>
        <v/>
      </c>
    </row>
    <row r="1984" customFormat="false" ht="15" hidden="false" customHeight="false" outlineLevel="0" collapsed="false">
      <c r="A1984" s="11" t="str">
        <f aca="false">IF(D1984&gt;0,VLOOKUP($D1984,codes!$A$2:$B$26,2),"")</f>
        <v/>
      </c>
    </row>
    <row r="1985" customFormat="false" ht="15" hidden="false" customHeight="false" outlineLevel="0" collapsed="false">
      <c r="A1985" s="11" t="str">
        <f aca="false">IF(D1985&gt;0,VLOOKUP($D1985,codes!$A$2:$B$26,2),"")</f>
        <v/>
      </c>
    </row>
    <row r="1986" customFormat="false" ht="15" hidden="false" customHeight="false" outlineLevel="0" collapsed="false">
      <c r="A1986" s="11" t="str">
        <f aca="false">IF(D1986&gt;0,VLOOKUP($D1986,codes!$A$2:$B$26,2),"")</f>
        <v/>
      </c>
    </row>
    <row r="1987" customFormat="false" ht="15" hidden="false" customHeight="false" outlineLevel="0" collapsed="false">
      <c r="A1987" s="11" t="str">
        <f aca="false">IF(D1987&gt;0,VLOOKUP($D1987,codes!$A$2:$B$26,2),"")</f>
        <v/>
      </c>
    </row>
    <row r="1988" customFormat="false" ht="15" hidden="false" customHeight="false" outlineLevel="0" collapsed="false">
      <c r="A1988" s="11" t="str">
        <f aca="false">IF(D1988&gt;0,VLOOKUP($D1988,codes!$A$2:$B$26,2),"")</f>
        <v/>
      </c>
    </row>
    <row r="1989" customFormat="false" ht="15" hidden="false" customHeight="false" outlineLevel="0" collapsed="false">
      <c r="A1989" s="11" t="str">
        <f aca="false">IF(D1989&gt;0,VLOOKUP($D1989,codes!$A$2:$B$26,2),"")</f>
        <v/>
      </c>
    </row>
    <row r="1990" customFormat="false" ht="15" hidden="false" customHeight="false" outlineLevel="0" collapsed="false">
      <c r="A1990" s="11" t="str">
        <f aca="false">IF(D1990&gt;0,VLOOKUP($D1990,codes!$A$2:$B$26,2),"")</f>
        <v/>
      </c>
    </row>
    <row r="1991" customFormat="false" ht="15" hidden="false" customHeight="false" outlineLevel="0" collapsed="false">
      <c r="A1991" s="11" t="str">
        <f aca="false">IF(D1991&gt;0,VLOOKUP($D1991,codes!$A$2:$B$26,2),"")</f>
        <v/>
      </c>
    </row>
    <row r="1992" customFormat="false" ht="15" hidden="false" customHeight="false" outlineLevel="0" collapsed="false">
      <c r="A1992" s="11" t="str">
        <f aca="false">IF(D1992&gt;0,VLOOKUP($D1992,codes!$A$2:$B$26,2),"")</f>
        <v/>
      </c>
    </row>
    <row r="1993" customFormat="false" ht="15" hidden="false" customHeight="false" outlineLevel="0" collapsed="false">
      <c r="A1993" s="11" t="str">
        <f aca="false">IF(D1993&gt;0,VLOOKUP($D1993,codes!$A$2:$B$26,2),"")</f>
        <v/>
      </c>
    </row>
    <row r="1994" customFormat="false" ht="15" hidden="false" customHeight="false" outlineLevel="0" collapsed="false">
      <c r="A1994" s="11" t="str">
        <f aca="false">IF(D1994&gt;0,VLOOKUP($D1994,codes!$A$2:$B$26,2),"")</f>
        <v/>
      </c>
    </row>
    <row r="1995" customFormat="false" ht="15" hidden="false" customHeight="false" outlineLevel="0" collapsed="false">
      <c r="A1995" s="11" t="str">
        <f aca="false">IF(D1995&gt;0,VLOOKUP($D1995,codes!$A$2:$B$26,2),"")</f>
        <v/>
      </c>
    </row>
    <row r="1996" customFormat="false" ht="15" hidden="false" customHeight="false" outlineLevel="0" collapsed="false">
      <c r="A1996" s="11" t="str">
        <f aca="false">IF(D1996&gt;0,VLOOKUP($D1996,codes!$A$2:$B$26,2),"")</f>
        <v/>
      </c>
    </row>
    <row r="1997" customFormat="false" ht="15" hidden="false" customHeight="false" outlineLevel="0" collapsed="false">
      <c r="A1997" s="11" t="str">
        <f aca="false">IF(D1997&gt;0,VLOOKUP($D1997,codes!$A$2:$B$26,2),"")</f>
        <v/>
      </c>
    </row>
    <row r="1998" customFormat="false" ht="15" hidden="false" customHeight="false" outlineLevel="0" collapsed="false">
      <c r="A1998" s="11" t="str">
        <f aca="false">IF(D1998&gt;0,VLOOKUP($D1998,codes!$A$2:$B$26,2),"")</f>
        <v/>
      </c>
    </row>
    <row r="1999" customFormat="false" ht="15" hidden="false" customHeight="false" outlineLevel="0" collapsed="false">
      <c r="A1999" s="11" t="str">
        <f aca="false">IF(D1999&gt;0,VLOOKUP($D1999,codes!$A$2:$B$26,2),"")</f>
        <v/>
      </c>
    </row>
    <row r="2000" customFormat="false" ht="15" hidden="false" customHeight="false" outlineLevel="0" collapsed="false">
      <c r="A2000" s="11" t="str">
        <f aca="false">IF(D2000&gt;0,VLOOKUP($D2000,codes!$A$2:$B$26,2),"")</f>
        <v/>
      </c>
    </row>
    <row r="2001" customFormat="false" ht="15" hidden="false" customHeight="false" outlineLevel="0" collapsed="false">
      <c r="A2001" s="11" t="str">
        <f aca="false">IF(D2001&gt;0,VLOOKUP($D2001,codes!$A$2:$B$26,2),"")</f>
        <v/>
      </c>
    </row>
    <row r="2002" customFormat="false" ht="15" hidden="false" customHeight="false" outlineLevel="0" collapsed="false">
      <c r="A2002" s="11" t="str">
        <f aca="false">IF(D2002&gt;0,VLOOKUP($D2002,codes!$A$2:$B$26,2),"")</f>
        <v/>
      </c>
    </row>
    <row r="2003" customFormat="false" ht="15" hidden="false" customHeight="false" outlineLevel="0" collapsed="false">
      <c r="A2003" s="11" t="str">
        <f aca="false">IF(D2003&gt;0,VLOOKUP($D2003,codes!$A$2:$B$26,2),"")</f>
        <v/>
      </c>
    </row>
    <row r="2004" customFormat="false" ht="15" hidden="false" customHeight="false" outlineLevel="0" collapsed="false">
      <c r="A2004" s="11" t="str">
        <f aca="false">IF(D2004&gt;0,VLOOKUP($D2004,codes!$A$2:$B$26,2),"")</f>
        <v/>
      </c>
    </row>
    <row r="2005" customFormat="false" ht="15" hidden="false" customHeight="false" outlineLevel="0" collapsed="false">
      <c r="A2005" s="11" t="str">
        <f aca="false">IF(D2005&gt;0,VLOOKUP($D2005,codes!$A$2:$B$26,2),"")</f>
        <v/>
      </c>
    </row>
    <row r="2006" customFormat="false" ht="15" hidden="false" customHeight="false" outlineLevel="0" collapsed="false">
      <c r="A2006" s="11" t="str">
        <f aca="false">IF(D2006&gt;0,VLOOKUP($D2006,codes!$A$2:$B$26,2),"")</f>
        <v/>
      </c>
    </row>
    <row r="2007" customFormat="false" ht="15" hidden="false" customHeight="false" outlineLevel="0" collapsed="false">
      <c r="A2007" s="11" t="str">
        <f aca="false">IF(D2007&gt;0,VLOOKUP($D2007,codes!$A$2:$B$26,2),"")</f>
        <v/>
      </c>
    </row>
    <row r="2008" customFormat="false" ht="15" hidden="false" customHeight="false" outlineLevel="0" collapsed="false">
      <c r="A2008" s="11" t="str">
        <f aca="false">IF(D2008&gt;0,VLOOKUP($D2008,codes!$A$2:$B$26,2),"")</f>
        <v/>
      </c>
    </row>
    <row r="2009" customFormat="false" ht="15" hidden="false" customHeight="false" outlineLevel="0" collapsed="false">
      <c r="A2009" s="11" t="str">
        <f aca="false">IF(D2009&gt;0,VLOOKUP($D2009,codes!$A$2:$B$26,2),"")</f>
        <v/>
      </c>
    </row>
    <row r="2010" customFormat="false" ht="15" hidden="false" customHeight="false" outlineLevel="0" collapsed="false">
      <c r="A2010" s="11" t="str">
        <f aca="false">IF(D2010&gt;0,VLOOKUP($D2010,codes!$A$2:$B$26,2),"")</f>
        <v/>
      </c>
    </row>
    <row r="2011" customFormat="false" ht="15" hidden="false" customHeight="false" outlineLevel="0" collapsed="false">
      <c r="A2011" s="11" t="str">
        <f aca="false">IF(D2011&gt;0,VLOOKUP($D2011,codes!$A$2:$B$26,2),"")</f>
        <v/>
      </c>
    </row>
    <row r="2012" customFormat="false" ht="15" hidden="false" customHeight="false" outlineLevel="0" collapsed="false">
      <c r="A2012" s="11" t="str">
        <f aca="false">IF(D2012&gt;0,VLOOKUP($D2012,codes!$A$2:$B$26,2),"")</f>
        <v/>
      </c>
    </row>
    <row r="2013" customFormat="false" ht="15" hidden="false" customHeight="false" outlineLevel="0" collapsed="false">
      <c r="A2013" s="11" t="str">
        <f aca="false">IF(D2013&gt;0,VLOOKUP($D2013,codes!$A$2:$B$26,2),"")</f>
        <v/>
      </c>
    </row>
    <row r="2014" customFormat="false" ht="15" hidden="false" customHeight="false" outlineLevel="0" collapsed="false">
      <c r="A2014" s="11" t="str">
        <f aca="false">IF(D2014&gt;0,VLOOKUP($D2014,codes!$A$2:$B$26,2),"")</f>
        <v/>
      </c>
    </row>
    <row r="2015" customFormat="false" ht="15" hidden="false" customHeight="false" outlineLevel="0" collapsed="false">
      <c r="A2015" s="11" t="str">
        <f aca="false">IF(D2015&gt;0,VLOOKUP($D2015,codes!$A$2:$B$26,2),"")</f>
        <v/>
      </c>
    </row>
    <row r="2016" customFormat="false" ht="15" hidden="false" customHeight="false" outlineLevel="0" collapsed="false">
      <c r="A2016" s="11" t="str">
        <f aca="false">IF(D2016&gt;0,VLOOKUP($D2016,codes!$A$2:$B$26,2),"")</f>
        <v/>
      </c>
    </row>
    <row r="2017" customFormat="false" ht="15" hidden="false" customHeight="false" outlineLevel="0" collapsed="false">
      <c r="A2017" s="11" t="str">
        <f aca="false">IF(D2017&gt;0,VLOOKUP($D2017,codes!$A$2:$B$26,2),"")</f>
        <v/>
      </c>
    </row>
    <row r="2018" customFormat="false" ht="15" hidden="false" customHeight="false" outlineLevel="0" collapsed="false">
      <c r="A2018" s="11" t="str">
        <f aca="false">IF(D2018&gt;0,VLOOKUP($D2018,codes!$A$2:$B$26,2),"")</f>
        <v/>
      </c>
    </row>
    <row r="2019" customFormat="false" ht="15" hidden="false" customHeight="false" outlineLevel="0" collapsed="false">
      <c r="A2019" s="11" t="str">
        <f aca="false">IF(D2019&gt;0,VLOOKUP($D2019,codes!$A$2:$B$26,2),"")</f>
        <v/>
      </c>
    </row>
    <row r="2020" customFormat="false" ht="15" hidden="false" customHeight="false" outlineLevel="0" collapsed="false">
      <c r="A2020" s="11" t="str">
        <f aca="false">IF(D2020&gt;0,VLOOKUP($D2020,codes!$A$2:$B$26,2),"")</f>
        <v/>
      </c>
    </row>
    <row r="2021" customFormat="false" ht="15" hidden="false" customHeight="false" outlineLevel="0" collapsed="false">
      <c r="A2021" s="11" t="str">
        <f aca="false">IF(D2021&gt;0,VLOOKUP($D2021,codes!$A$2:$B$26,2),"")</f>
        <v/>
      </c>
    </row>
    <row r="2022" customFormat="false" ht="15" hidden="false" customHeight="false" outlineLevel="0" collapsed="false">
      <c r="A2022" s="11" t="str">
        <f aca="false">IF(D2022&gt;0,VLOOKUP($D2022,codes!$A$2:$B$26,2),"")</f>
        <v/>
      </c>
    </row>
    <row r="2023" customFormat="false" ht="15" hidden="false" customHeight="false" outlineLevel="0" collapsed="false">
      <c r="A2023" s="11" t="str">
        <f aca="false">IF(D2023&gt;0,VLOOKUP($D2023,codes!$A$2:$B$26,2),"")</f>
        <v/>
      </c>
    </row>
    <row r="2024" customFormat="false" ht="15" hidden="false" customHeight="false" outlineLevel="0" collapsed="false">
      <c r="A2024" s="11" t="str">
        <f aca="false">IF(D2024&gt;0,VLOOKUP($D2024,codes!$A$2:$B$26,2),"")</f>
        <v/>
      </c>
    </row>
    <row r="2025" customFormat="false" ht="15" hidden="false" customHeight="false" outlineLevel="0" collapsed="false">
      <c r="A2025" s="11" t="str">
        <f aca="false">IF(D2025&gt;0,VLOOKUP($D2025,codes!$A$2:$B$26,2),"")</f>
        <v/>
      </c>
    </row>
    <row r="2026" customFormat="false" ht="15" hidden="false" customHeight="false" outlineLevel="0" collapsed="false">
      <c r="A2026" s="11" t="str">
        <f aca="false">IF(D2026&gt;0,VLOOKUP($D2026,codes!$A$2:$B$26,2),"")</f>
        <v/>
      </c>
    </row>
    <row r="2027" customFormat="false" ht="15" hidden="false" customHeight="false" outlineLevel="0" collapsed="false">
      <c r="A2027" s="11" t="str">
        <f aca="false">IF(D2027&gt;0,VLOOKUP($D2027,codes!$A$2:$B$26,2),"")</f>
        <v/>
      </c>
    </row>
    <row r="2028" customFormat="false" ht="15" hidden="false" customHeight="false" outlineLevel="0" collapsed="false">
      <c r="A2028" s="11" t="str">
        <f aca="false">IF(D2028&gt;0,VLOOKUP($D2028,codes!$A$2:$B$26,2),"")</f>
        <v/>
      </c>
    </row>
    <row r="2029" customFormat="false" ht="15" hidden="false" customHeight="false" outlineLevel="0" collapsed="false">
      <c r="A2029" s="11" t="str">
        <f aca="false">IF(D2029&gt;0,VLOOKUP($D2029,codes!$A$2:$B$26,2),"")</f>
        <v/>
      </c>
    </row>
    <row r="2030" customFormat="false" ht="15" hidden="false" customHeight="false" outlineLevel="0" collapsed="false">
      <c r="A2030" s="11" t="str">
        <f aca="false">IF(D2030&gt;0,VLOOKUP($D2030,codes!$A$2:$B$26,2),"")</f>
        <v/>
      </c>
    </row>
    <row r="10308" customFormat="false" ht="15" hidden="false" customHeight="false" outlineLevel="0" collapsed="false">
      <c r="B10308" s="12" t="str">
        <f aca="false">IF(ISBLANK(C10308),"",9516+C10308*0.0001)</f>
        <v/>
      </c>
    </row>
    <row r="10309" customFormat="false" ht="15" hidden="false" customHeight="false" outlineLevel="0" collapsed="false">
      <c r="B10309" s="12" t="str">
        <f aca="false">IF(ISBLANK(C10309),"",9517+C10309*0.0001)</f>
        <v/>
      </c>
    </row>
    <row r="10310" customFormat="false" ht="15" hidden="false" customHeight="false" outlineLevel="0" collapsed="false">
      <c r="B10310" s="12" t="str">
        <f aca="false">IF(ISBLANK(C10310),"",9518+C10310*0.0001)</f>
        <v/>
      </c>
    </row>
    <row r="10311" customFormat="false" ht="15" hidden="false" customHeight="false" outlineLevel="0" collapsed="false">
      <c r="B10311" s="12" t="str">
        <f aca="false">IF(ISBLANK(C10311),"",9519+C10311*0.0001)</f>
        <v/>
      </c>
    </row>
    <row r="10312" customFormat="false" ht="15" hidden="false" customHeight="false" outlineLevel="0" collapsed="false">
      <c r="B10312" s="12" t="str">
        <f aca="false">IF(ISBLANK(C10312),"",9520+C10312*0.0001)</f>
        <v/>
      </c>
    </row>
    <row r="10313" customFormat="false" ht="15" hidden="false" customHeight="false" outlineLevel="0" collapsed="false">
      <c r="B10313" s="12" t="str">
        <f aca="false">IF(ISBLANK(C10313),"",9521+C10313*0.0001)</f>
        <v/>
      </c>
    </row>
    <row r="10314" customFormat="false" ht="15" hidden="false" customHeight="false" outlineLevel="0" collapsed="false">
      <c r="B10314" s="12" t="str">
        <f aca="false">IF(ISBLANK(C10314),"",9522+C10314*0.0001)</f>
        <v/>
      </c>
    </row>
    <row r="10315" customFormat="false" ht="15" hidden="false" customHeight="false" outlineLevel="0" collapsed="false">
      <c r="B10315" s="12" t="str">
        <f aca="false">IF(ISBLANK(C10315),"",9523+C10315*0.0001)</f>
        <v/>
      </c>
    </row>
    <row r="10316" customFormat="false" ht="15" hidden="false" customHeight="false" outlineLevel="0" collapsed="false">
      <c r="B10316" s="12" t="str">
        <f aca="false">IF(ISBLANK(C10316),"",9524+C10316*0.0001)</f>
        <v/>
      </c>
    </row>
    <row r="10317" customFormat="false" ht="15" hidden="false" customHeight="false" outlineLevel="0" collapsed="false">
      <c r="B10317" s="12" t="str">
        <f aca="false">IF(ISBLANK(C10317),"",9525+C10317*0.0001)</f>
        <v/>
      </c>
    </row>
    <row r="10318" customFormat="false" ht="15" hidden="false" customHeight="false" outlineLevel="0" collapsed="false">
      <c r="B10318" s="12" t="str">
        <f aca="false">IF(ISBLANK(C10318),"",9526+C10318*0.0001)</f>
        <v/>
      </c>
    </row>
    <row r="10319" customFormat="false" ht="15" hidden="false" customHeight="false" outlineLevel="0" collapsed="false">
      <c r="B10319" s="12" t="str">
        <f aca="false">IF(ISBLANK(C10319),"",9527+C10319*0.0001)</f>
        <v/>
      </c>
    </row>
    <row r="10320" customFormat="false" ht="15" hidden="false" customHeight="false" outlineLevel="0" collapsed="false">
      <c r="B10320" s="12" t="str">
        <f aca="false">IF(ISBLANK(C10320),"",9528+C10320*0.0001)</f>
        <v/>
      </c>
    </row>
    <row r="10321" customFormat="false" ht="15" hidden="false" customHeight="false" outlineLevel="0" collapsed="false">
      <c r="B10321" s="12" t="str">
        <f aca="false">IF(ISBLANK(C10321),"",9529+C10321*0.0001)</f>
        <v/>
      </c>
    </row>
    <row r="10322" customFormat="false" ht="15" hidden="false" customHeight="false" outlineLevel="0" collapsed="false">
      <c r="B10322" s="12" t="str">
        <f aca="false">IF(ISBLANK(C10322),"",9530+C10322*0.0001)</f>
        <v/>
      </c>
    </row>
    <row r="10323" customFormat="false" ht="15" hidden="false" customHeight="false" outlineLevel="0" collapsed="false">
      <c r="B10323" s="12" t="str">
        <f aca="false">IF(ISBLANK(C10323),"",9531+C10323*0.0001)</f>
        <v/>
      </c>
    </row>
    <row r="10324" customFormat="false" ht="15" hidden="false" customHeight="false" outlineLevel="0" collapsed="false">
      <c r="B10324" s="12" t="str">
        <f aca="false">IF(ISBLANK(C10324),"",9532+C10324*0.0001)</f>
        <v/>
      </c>
    </row>
    <row r="10325" customFormat="false" ht="15" hidden="false" customHeight="false" outlineLevel="0" collapsed="false">
      <c r="B10325" s="12" t="str">
        <f aca="false">IF(ISBLANK(C10325),"",9533+C10325*0.0001)</f>
        <v/>
      </c>
    </row>
    <row r="10326" customFormat="false" ht="15" hidden="false" customHeight="false" outlineLevel="0" collapsed="false">
      <c r="B10326" s="12" t="str">
        <f aca="false">IF(ISBLANK(C10326),"",9534+C10326*0.0001)</f>
        <v/>
      </c>
    </row>
    <row r="10327" customFormat="false" ht="15" hidden="false" customHeight="false" outlineLevel="0" collapsed="false">
      <c r="B10327" s="12" t="str">
        <f aca="false">IF(ISBLANK(C10327),"",9535+C10327*0.0001)</f>
        <v/>
      </c>
    </row>
    <row r="10328" customFormat="false" ht="15" hidden="false" customHeight="false" outlineLevel="0" collapsed="false">
      <c r="B10328" s="12" t="str">
        <f aca="false">IF(ISBLANK(C10328),"",9536+C10328*0.0001)</f>
        <v/>
      </c>
    </row>
    <row r="10329" customFormat="false" ht="15" hidden="false" customHeight="false" outlineLevel="0" collapsed="false">
      <c r="B10329" s="12" t="str">
        <f aca="false">IF(ISBLANK(C10329),"",9537+C10329*0.0001)</f>
        <v/>
      </c>
    </row>
    <row r="10330" customFormat="false" ht="15" hidden="false" customHeight="false" outlineLevel="0" collapsed="false">
      <c r="B10330" s="12" t="str">
        <f aca="false">IF(ISBLANK(C10330),"",9538+C10330*0.0001)</f>
        <v/>
      </c>
    </row>
    <row r="10331" customFormat="false" ht="15" hidden="false" customHeight="false" outlineLevel="0" collapsed="false">
      <c r="B10331" s="12" t="str">
        <f aca="false">IF(ISBLANK(C10331),"",9539+C10331*0.0001)</f>
        <v/>
      </c>
    </row>
    <row r="10332" customFormat="false" ht="15" hidden="false" customHeight="false" outlineLevel="0" collapsed="false">
      <c r="B10332" s="12" t="str">
        <f aca="false">IF(ISBLANK(C10332),"",9540+C10332*0.0001)</f>
        <v/>
      </c>
    </row>
    <row r="10333" customFormat="false" ht="15" hidden="false" customHeight="false" outlineLevel="0" collapsed="false">
      <c r="B10333" s="12" t="str">
        <f aca="false">IF(ISBLANK(C10333),"",9541+C10333*0.0001)</f>
        <v/>
      </c>
    </row>
    <row r="10334" customFormat="false" ht="15" hidden="false" customHeight="false" outlineLevel="0" collapsed="false">
      <c r="B10334" s="12" t="str">
        <f aca="false">IF(ISBLANK(C10334),"",9542+C10334*0.0001)</f>
        <v/>
      </c>
    </row>
    <row r="10335" customFormat="false" ht="15" hidden="false" customHeight="false" outlineLevel="0" collapsed="false">
      <c r="B10335" s="12" t="str">
        <f aca="false">IF(ISBLANK(C10335),"",9543+C10335*0.0001)</f>
        <v/>
      </c>
    </row>
    <row r="10336" customFormat="false" ht="15" hidden="false" customHeight="false" outlineLevel="0" collapsed="false">
      <c r="B10336" s="12" t="str">
        <f aca="false">IF(ISBLANK(C10336),"",9544+C10336*0.0001)</f>
        <v/>
      </c>
    </row>
    <row r="10337" customFormat="false" ht="15" hidden="false" customHeight="false" outlineLevel="0" collapsed="false">
      <c r="B10337" s="12" t="str">
        <f aca="false">IF(ISBLANK(C10337),"",9545+C10337*0.0001)</f>
        <v/>
      </c>
    </row>
    <row r="10338" customFormat="false" ht="15" hidden="false" customHeight="false" outlineLevel="0" collapsed="false">
      <c r="B10338" s="12" t="str">
        <f aca="false">IF(ISBLANK(C10338),"",9546+C10338*0.0001)</f>
        <v/>
      </c>
    </row>
    <row r="10339" customFormat="false" ht="15" hidden="false" customHeight="false" outlineLevel="0" collapsed="false">
      <c r="B10339" s="12" t="str">
        <f aca="false">IF(ISBLANK(C10339),"",9547+C10339*0.0001)</f>
        <v/>
      </c>
    </row>
    <row r="10340" customFormat="false" ht="15" hidden="false" customHeight="false" outlineLevel="0" collapsed="false">
      <c r="B10340" s="12" t="str">
        <f aca="false">IF(ISBLANK(C10340),"",9548+C10340*0.0001)</f>
        <v/>
      </c>
    </row>
    <row r="10341" customFormat="false" ht="15" hidden="false" customHeight="false" outlineLevel="0" collapsed="false">
      <c r="B10341" s="12" t="str">
        <f aca="false">IF(ISBLANK(C10341),"",9549+C10341*0.0001)</f>
        <v/>
      </c>
    </row>
    <row r="10342" customFormat="false" ht="15" hidden="false" customHeight="false" outlineLevel="0" collapsed="false">
      <c r="B10342" s="12" t="str">
        <f aca="false">IF(ISBLANK(C10342),"",9550+C10342*0.0001)</f>
        <v/>
      </c>
    </row>
    <row r="10343" customFormat="false" ht="15" hidden="false" customHeight="false" outlineLevel="0" collapsed="false">
      <c r="B10343" s="12" t="str">
        <f aca="false">IF(ISBLANK(C10343),"",9551+C10343*0.0001)</f>
        <v/>
      </c>
    </row>
    <row r="10344" customFormat="false" ht="15" hidden="false" customHeight="false" outlineLevel="0" collapsed="false">
      <c r="B10344" s="12" t="str">
        <f aca="false">IF(ISBLANK(C10344),"",9552+C10344*0.0001)</f>
        <v/>
      </c>
    </row>
    <row r="10345" customFormat="false" ht="15" hidden="false" customHeight="false" outlineLevel="0" collapsed="false">
      <c r="B10345" s="12" t="str">
        <f aca="false">IF(ISBLANK(C10345),"",9553+C10345*0.0001)</f>
        <v/>
      </c>
    </row>
    <row r="10346" customFormat="false" ht="15" hidden="false" customHeight="false" outlineLevel="0" collapsed="false">
      <c r="B10346" s="12" t="str">
        <f aca="false">IF(ISBLANK(C10346),"",9554+C10346*0.0001)</f>
        <v/>
      </c>
    </row>
    <row r="10347" customFormat="false" ht="15" hidden="false" customHeight="false" outlineLevel="0" collapsed="false">
      <c r="B10347" s="12" t="str">
        <f aca="false">IF(ISBLANK(C10347),"",9555+C10347*0.0001)</f>
        <v/>
      </c>
    </row>
    <row r="10348" customFormat="false" ht="15" hidden="false" customHeight="false" outlineLevel="0" collapsed="false">
      <c r="B10348" s="12" t="str">
        <f aca="false">IF(ISBLANK(C10348),"",9556+C10348*0.0001)</f>
        <v/>
      </c>
    </row>
    <row r="10349" customFormat="false" ht="15" hidden="false" customHeight="false" outlineLevel="0" collapsed="false">
      <c r="B10349" s="12" t="str">
        <f aca="false">IF(ISBLANK(C10349),"",9557+C10349*0.0001)</f>
        <v/>
      </c>
    </row>
    <row r="10350" customFormat="false" ht="15" hidden="false" customHeight="false" outlineLevel="0" collapsed="false">
      <c r="B10350" s="12" t="str">
        <f aca="false">IF(ISBLANK(C10350),"",9558+C10350*0.0001)</f>
        <v/>
      </c>
    </row>
    <row r="10351" customFormat="false" ht="15" hidden="false" customHeight="false" outlineLevel="0" collapsed="false">
      <c r="B10351" s="12" t="str">
        <f aca="false">IF(ISBLANK(C10351),"",9559+C10351*0.0001)</f>
        <v/>
      </c>
    </row>
    <row r="10352" customFormat="false" ht="15" hidden="false" customHeight="false" outlineLevel="0" collapsed="false">
      <c r="B10352" s="12" t="str">
        <f aca="false">IF(ISBLANK(C10352),"",9560+C10352*0.0001)</f>
        <v/>
      </c>
    </row>
    <row r="10353" customFormat="false" ht="15" hidden="false" customHeight="false" outlineLevel="0" collapsed="false">
      <c r="B10353" s="12" t="str">
        <f aca="false">IF(ISBLANK(C10353),"",9561+C10353*0.0001)</f>
        <v/>
      </c>
    </row>
    <row r="10354" customFormat="false" ht="15" hidden="false" customHeight="false" outlineLevel="0" collapsed="false">
      <c r="B10354" s="12" t="str">
        <f aca="false">IF(ISBLANK(C10354),"",9562+C10354*0.0001)</f>
        <v/>
      </c>
    </row>
    <row r="10355" customFormat="false" ht="15" hidden="false" customHeight="false" outlineLevel="0" collapsed="false">
      <c r="B10355" s="12" t="str">
        <f aca="false">IF(ISBLANK(C10355),"",9563+C10355*0.0001)</f>
        <v/>
      </c>
    </row>
    <row r="10356" customFormat="false" ht="15" hidden="false" customHeight="false" outlineLevel="0" collapsed="false">
      <c r="B10356" s="12" t="str">
        <f aca="false">IF(ISBLANK(C10356),"",9564+C10356*0.0001)</f>
        <v/>
      </c>
    </row>
    <row r="10357" customFormat="false" ht="15" hidden="false" customHeight="false" outlineLevel="0" collapsed="false">
      <c r="B10357" s="12" t="str">
        <f aca="false">IF(ISBLANK(C10357),"",9565+C10357*0.0001)</f>
        <v/>
      </c>
    </row>
    <row r="10358" customFormat="false" ht="15" hidden="false" customHeight="false" outlineLevel="0" collapsed="false">
      <c r="B10358" s="12" t="str">
        <f aca="false">IF(ISBLANK(C10358),"",9566+C10358*0.0001)</f>
        <v/>
      </c>
    </row>
    <row r="10359" customFormat="false" ht="15" hidden="false" customHeight="false" outlineLevel="0" collapsed="false">
      <c r="B10359" s="12" t="str">
        <f aca="false">IF(ISBLANK(C10359),"",9567+C10359*0.0001)</f>
        <v/>
      </c>
    </row>
    <row r="10360" customFormat="false" ht="15" hidden="false" customHeight="false" outlineLevel="0" collapsed="false">
      <c r="B10360" s="12" t="str">
        <f aca="false">IF(ISBLANK(C10360),"",9568+C10360*0.0001)</f>
        <v/>
      </c>
    </row>
    <row r="10361" customFormat="false" ht="15" hidden="false" customHeight="false" outlineLevel="0" collapsed="false">
      <c r="B10361" s="12" t="str">
        <f aca="false">IF(ISBLANK(C10361),"",9569+C10361*0.0001)</f>
        <v/>
      </c>
    </row>
    <row r="10362" customFormat="false" ht="15" hidden="false" customHeight="false" outlineLevel="0" collapsed="false">
      <c r="B10362" s="12" t="str">
        <f aca="false">IF(ISBLANK(C10362),"",9570+C10362*0.0001)</f>
        <v/>
      </c>
    </row>
    <row r="10363" customFormat="false" ht="15" hidden="false" customHeight="false" outlineLevel="0" collapsed="false">
      <c r="B10363" s="12" t="str">
        <f aca="false">IF(ISBLANK(C10363),"",9571+C10363*0.0001)</f>
        <v/>
      </c>
    </row>
    <row r="10364" customFormat="false" ht="15" hidden="false" customHeight="false" outlineLevel="0" collapsed="false">
      <c r="B10364" s="12" t="str">
        <f aca="false">IF(ISBLANK(C10364),"",9572+C10364*0.0001)</f>
        <v/>
      </c>
    </row>
    <row r="10365" customFormat="false" ht="15" hidden="false" customHeight="false" outlineLevel="0" collapsed="false">
      <c r="B10365" s="12" t="str">
        <f aca="false">IF(ISBLANK(C10365),"",9573+C10365*0.0001)</f>
        <v/>
      </c>
    </row>
    <row r="10366" customFormat="false" ht="15" hidden="false" customHeight="false" outlineLevel="0" collapsed="false">
      <c r="B10366" s="12" t="str">
        <f aca="false">IF(ISBLANK(C10366),"",9574+C10366*0.0001)</f>
        <v/>
      </c>
    </row>
    <row r="10367" customFormat="false" ht="15" hidden="false" customHeight="false" outlineLevel="0" collapsed="false">
      <c r="B10367" s="12" t="str">
        <f aca="false">IF(ISBLANK(C10367),"",9575+C10367*0.0001)</f>
        <v/>
      </c>
    </row>
    <row r="10368" customFormat="false" ht="15" hidden="false" customHeight="false" outlineLevel="0" collapsed="false">
      <c r="B10368" s="12" t="str">
        <f aca="false">IF(ISBLANK(C10368),"",9576+C10368*0.0001)</f>
        <v/>
      </c>
    </row>
    <row r="10369" customFormat="false" ht="15" hidden="false" customHeight="false" outlineLevel="0" collapsed="false">
      <c r="B10369" s="12" t="str">
        <f aca="false">IF(ISBLANK(C10369),"",9577+C10369*0.0001)</f>
        <v/>
      </c>
    </row>
    <row r="10370" customFormat="false" ht="15" hidden="false" customHeight="false" outlineLevel="0" collapsed="false">
      <c r="B10370" s="12" t="str">
        <f aca="false">IF(ISBLANK(C10370),"",9578+C10370*0.0001)</f>
        <v/>
      </c>
    </row>
    <row r="10371" customFormat="false" ht="15" hidden="false" customHeight="false" outlineLevel="0" collapsed="false">
      <c r="B10371" s="12" t="str">
        <f aca="false">IF(ISBLANK(C10371),"",9579+C10371*0.0001)</f>
        <v/>
      </c>
    </row>
    <row r="10372" customFormat="false" ht="15" hidden="false" customHeight="false" outlineLevel="0" collapsed="false">
      <c r="B10372" s="12" t="str">
        <f aca="false">IF(ISBLANK(C10372),"",9580+C10372*0.0001)</f>
        <v/>
      </c>
    </row>
    <row r="10373" customFormat="false" ht="15" hidden="false" customHeight="false" outlineLevel="0" collapsed="false">
      <c r="B10373" s="12" t="str">
        <f aca="false">IF(ISBLANK(C10373),"",9581+C10373*0.0001)</f>
        <v/>
      </c>
    </row>
    <row r="10374" customFormat="false" ht="15" hidden="false" customHeight="false" outlineLevel="0" collapsed="false">
      <c r="B10374" s="12" t="str">
        <f aca="false">IF(ISBLANK(C10374),"",9582+C10374*0.0001)</f>
        <v/>
      </c>
    </row>
    <row r="10375" customFormat="false" ht="15" hidden="false" customHeight="false" outlineLevel="0" collapsed="false">
      <c r="B10375" s="12" t="str">
        <f aca="false">IF(ISBLANK(C10375),"",9583+C10375*0.0001)</f>
        <v/>
      </c>
    </row>
    <row r="10376" customFormat="false" ht="15" hidden="false" customHeight="false" outlineLevel="0" collapsed="false">
      <c r="B10376" s="12" t="str">
        <f aca="false">IF(ISBLANK(C10376),"",9584+C10376*0.0001)</f>
        <v/>
      </c>
    </row>
    <row r="10377" customFormat="false" ht="15" hidden="false" customHeight="false" outlineLevel="0" collapsed="false">
      <c r="B10377" s="12" t="str">
        <f aca="false">IF(ISBLANK(C10377),"",9585+C10377*0.0001)</f>
        <v/>
      </c>
    </row>
    <row r="10378" customFormat="false" ht="15" hidden="false" customHeight="false" outlineLevel="0" collapsed="false">
      <c r="B10378" s="12" t="str">
        <f aca="false">IF(ISBLANK(C10378),"",9586+C10378*0.0001)</f>
        <v/>
      </c>
    </row>
    <row r="10379" customFormat="false" ht="15" hidden="false" customHeight="false" outlineLevel="0" collapsed="false">
      <c r="B10379" s="12" t="str">
        <f aca="false">IF(ISBLANK(C10379),"",9587+C10379*0.0001)</f>
        <v/>
      </c>
    </row>
    <row r="10380" customFormat="false" ht="15" hidden="false" customHeight="false" outlineLevel="0" collapsed="false">
      <c r="B10380" s="12" t="str">
        <f aca="false">IF(ISBLANK(C10380),"",9588+C10380*0.0001)</f>
        <v/>
      </c>
    </row>
    <row r="10381" customFormat="false" ht="15" hidden="false" customHeight="false" outlineLevel="0" collapsed="false">
      <c r="B10381" s="12" t="str">
        <f aca="false">IF(ISBLANK(C10381),"",9589+C10381*0.0001)</f>
        <v/>
      </c>
    </row>
    <row r="10382" customFormat="false" ht="15" hidden="false" customHeight="false" outlineLevel="0" collapsed="false">
      <c r="B10382" s="12" t="str">
        <f aca="false">IF(ISBLANK(C10382),"",9590+C10382*0.0001)</f>
        <v/>
      </c>
    </row>
    <row r="10383" customFormat="false" ht="15" hidden="false" customHeight="false" outlineLevel="0" collapsed="false">
      <c r="B10383" s="12"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4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3" activeCellId="0" sqref="H3"/>
    </sheetView>
  </sheetViews>
  <sheetFormatPr defaultRowHeight="13.8" zeroHeight="false" outlineLevelRow="0" outlineLevelCol="0"/>
  <cols>
    <col collapsed="false" customWidth="false" hidden="false" outlineLevel="0" max="1" min="1" style="14" width="11.52"/>
    <col collapsed="false" customWidth="true" hidden="false" outlineLevel="0" max="2" min="2" style="14" width="18.58"/>
    <col collapsed="false" customWidth="true" hidden="false" outlineLevel="0" max="4" min="3" style="15" width="13.88"/>
    <col collapsed="false" customWidth="true" hidden="false" outlineLevel="0" max="5" min="5" style="15" width="18.1"/>
    <col collapsed="false" customWidth="true" hidden="false" outlineLevel="0" max="6" min="6" style="15" width="16.18"/>
    <col collapsed="false" customWidth="true" hidden="false" outlineLevel="0" max="7" min="7" style="15" width="7.19"/>
    <col collapsed="false" customWidth="false" hidden="false" outlineLevel="0" max="8" min="8" style="15" width="11.52"/>
    <col collapsed="false" customWidth="true" hidden="false" outlineLevel="0" max="9" min="9" style="15" width="28.05"/>
    <col collapsed="false" customWidth="false" hidden="false" outlineLevel="0" max="259" min="10" style="15" width="11.52"/>
    <col collapsed="false" customWidth="true" hidden="false" outlineLevel="0" max="1025" min="260" style="0" width="9"/>
  </cols>
  <sheetData>
    <row r="1" customFormat="false" ht="15.8" hidden="false" customHeight="true" outlineLevel="0" collapsed="false">
      <c r="A1" s="14" t="s">
        <v>191</v>
      </c>
      <c r="B1" s="14" t="s">
        <v>192</v>
      </c>
      <c r="D1" s="14" t="s">
        <v>193</v>
      </c>
      <c r="E1" s="14"/>
      <c r="F1" s="16" t="s">
        <v>194</v>
      </c>
      <c r="H1" s="0"/>
      <c r="I1" s="0"/>
    </row>
    <row r="2" customFormat="false" ht="15.8" hidden="false" customHeight="true" outlineLevel="0" collapsed="false">
      <c r="A2" s="14" t="n">
        <v>1</v>
      </c>
      <c r="B2" s="14" t="s">
        <v>195</v>
      </c>
      <c r="D2" s="14" t="n">
        <v>1</v>
      </c>
      <c r="E2" s="17" t="s">
        <v>196</v>
      </c>
      <c r="F2" s="14"/>
      <c r="G2" s="4" t="s">
        <v>197</v>
      </c>
      <c r="H2" s="0" t="s">
        <v>198</v>
      </c>
      <c r="I2" s="0"/>
    </row>
    <row r="3" customFormat="false" ht="15.8" hidden="false" customHeight="true" outlineLevel="0" collapsed="false">
      <c r="A3" s="14" t="n">
        <v>2</v>
      </c>
      <c r="B3" s="14" t="s">
        <v>199</v>
      </c>
      <c r="D3" s="14" t="n">
        <v>2</v>
      </c>
      <c r="E3" s="18" t="s">
        <v>200</v>
      </c>
      <c r="F3" s="14"/>
      <c r="G3" s="15" t="n">
        <v>1</v>
      </c>
      <c r="H3" s="0" t="s">
        <v>201</v>
      </c>
      <c r="I3" s="0"/>
    </row>
    <row r="4" customFormat="false" ht="15.8" hidden="false" customHeight="true" outlineLevel="0" collapsed="false">
      <c r="A4" s="14" t="n">
        <v>3</v>
      </c>
      <c r="B4" s="14" t="s">
        <v>202</v>
      </c>
      <c r="D4" s="14" t="n">
        <v>3</v>
      </c>
      <c r="E4" s="17" t="s">
        <v>203</v>
      </c>
      <c r="F4" s="14"/>
      <c r="G4" s="15" t="n">
        <v>2</v>
      </c>
      <c r="H4" s="1" t="s">
        <v>204</v>
      </c>
      <c r="I4" s="18"/>
    </row>
    <row r="5" customFormat="false" ht="15.8" hidden="false" customHeight="true" outlineLevel="0" collapsed="false">
      <c r="A5" s="14" t="n">
        <v>4</v>
      </c>
      <c r="B5" s="14" t="s">
        <v>205</v>
      </c>
      <c r="D5" s="14" t="n">
        <v>4</v>
      </c>
      <c r="E5" s="17" t="s">
        <v>206</v>
      </c>
      <c r="F5" s="14"/>
      <c r="G5" s="15" t="n">
        <v>3</v>
      </c>
      <c r="H5" s="18" t="s">
        <v>207</v>
      </c>
      <c r="I5" s="18"/>
    </row>
    <row r="6" customFormat="false" ht="15.8" hidden="false" customHeight="true" outlineLevel="0" collapsed="false">
      <c r="A6" s="14" t="n">
        <v>5</v>
      </c>
      <c r="B6" s="14" t="s">
        <v>208</v>
      </c>
      <c r="D6" s="14" t="n">
        <v>5</v>
      </c>
      <c r="E6" s="17" t="s">
        <v>209</v>
      </c>
      <c r="F6" s="14"/>
      <c r="G6" s="15" t="n">
        <v>5</v>
      </c>
      <c r="H6" s="18" t="s">
        <v>210</v>
      </c>
      <c r="I6" s="18"/>
    </row>
    <row r="7" customFormat="false" ht="15.8" hidden="false" customHeight="true" outlineLevel="0" collapsed="false">
      <c r="A7" s="14" t="n">
        <v>6</v>
      </c>
      <c r="B7" s="14" t="s">
        <v>211</v>
      </c>
      <c r="E7" s="16"/>
      <c r="G7" s="15" t="n">
        <v>6</v>
      </c>
      <c r="H7" s="18" t="s">
        <v>212</v>
      </c>
      <c r="I7" s="18"/>
    </row>
    <row r="8" customFormat="false" ht="15.8" hidden="false" customHeight="true" outlineLevel="0" collapsed="false">
      <c r="A8" s="14" t="n">
        <v>7</v>
      </c>
      <c r="B8" s="14" t="s">
        <v>213</v>
      </c>
      <c r="D8" s="15" t="s">
        <v>214</v>
      </c>
      <c r="I8" s="18"/>
    </row>
    <row r="9" customFormat="false" ht="15.8" hidden="false" customHeight="true" outlineLevel="0" collapsed="false">
      <c r="A9" s="14" t="n">
        <v>8</v>
      </c>
      <c r="B9" s="14" t="s">
        <v>215</v>
      </c>
      <c r="D9" s="15" t="n">
        <v>1</v>
      </c>
      <c r="E9" s="18" t="s">
        <v>216</v>
      </c>
      <c r="I9" s="18"/>
    </row>
    <row r="10" customFormat="false" ht="15.8" hidden="false" customHeight="true" outlineLevel="0" collapsed="false">
      <c r="A10" s="14" t="n">
        <v>9</v>
      </c>
      <c r="B10" s="14" t="s">
        <v>217</v>
      </c>
      <c r="D10" s="15" t="n">
        <v>2</v>
      </c>
      <c r="E10" s="18" t="s">
        <v>218</v>
      </c>
      <c r="I10" s="18"/>
    </row>
    <row r="11" customFormat="false" ht="15.8" hidden="false" customHeight="true" outlineLevel="0" collapsed="false">
      <c r="A11" s="14" t="n">
        <v>10</v>
      </c>
      <c r="B11" s="14" t="s">
        <v>219</v>
      </c>
      <c r="D11" s="15" t="n">
        <v>3</v>
      </c>
      <c r="E11" s="18" t="s">
        <v>220</v>
      </c>
      <c r="I11" s="18"/>
    </row>
    <row r="12" customFormat="false" ht="15.8" hidden="false" customHeight="true" outlineLevel="0" collapsed="false">
      <c r="A12" s="14" t="n">
        <v>11</v>
      </c>
      <c r="B12" s="14" t="s">
        <v>221</v>
      </c>
      <c r="D12" s="15" t="n">
        <v>4</v>
      </c>
      <c r="E12" s="18" t="s">
        <v>222</v>
      </c>
      <c r="I12" s="18"/>
    </row>
    <row r="13" customFormat="false" ht="15.8" hidden="false" customHeight="true" outlineLevel="0" collapsed="false">
      <c r="A13" s="14" t="n">
        <v>12</v>
      </c>
      <c r="B13" s="14" t="s">
        <v>223</v>
      </c>
      <c r="D13" s="15" t="n">
        <v>5</v>
      </c>
      <c r="E13" s="18" t="s">
        <v>224</v>
      </c>
      <c r="I13" s="18"/>
    </row>
    <row r="14" customFormat="false" ht="15.8" hidden="false" customHeight="true" outlineLevel="0" collapsed="false">
      <c r="A14" s="14" t="n">
        <v>13</v>
      </c>
      <c r="B14" s="14" t="s">
        <v>225</v>
      </c>
      <c r="D14" s="15" t="n">
        <v>6</v>
      </c>
      <c r="E14" s="18" t="s">
        <v>199</v>
      </c>
      <c r="I14" s="18"/>
    </row>
    <row r="15" customFormat="false" ht="15.8" hidden="false" customHeight="true" outlineLevel="0" collapsed="false">
      <c r="A15" s="14" t="n">
        <v>14</v>
      </c>
      <c r="B15" s="14" t="s">
        <v>226</v>
      </c>
      <c r="D15" s="15" t="n">
        <v>7</v>
      </c>
      <c r="E15" s="18" t="s">
        <v>227</v>
      </c>
      <c r="I15" s="18"/>
    </row>
    <row r="16" customFormat="false" ht="15.8" hidden="false" customHeight="true" outlineLevel="0" collapsed="false">
      <c r="A16" s="14" t="n">
        <v>15</v>
      </c>
      <c r="B16" s="14" t="s">
        <v>228</v>
      </c>
      <c r="I16" s="18"/>
    </row>
    <row r="17" customFormat="false" ht="15.8" hidden="false" customHeight="true" outlineLevel="0" collapsed="false">
      <c r="A17" s="14" t="n">
        <v>16</v>
      </c>
      <c r="B17" s="14" t="s">
        <v>229</v>
      </c>
      <c r="D17" s="15" t="s">
        <v>230</v>
      </c>
      <c r="E17" s="15" t="s">
        <v>231</v>
      </c>
      <c r="F17" s="15" t="s">
        <v>232</v>
      </c>
    </row>
    <row r="18" customFormat="false" ht="15.8" hidden="false" customHeight="true" outlineLevel="0" collapsed="false">
      <c r="A18" s="14" t="n">
        <v>17</v>
      </c>
      <c r="B18" s="14" t="s">
        <v>233</v>
      </c>
      <c r="D18" s="15" t="n">
        <v>1</v>
      </c>
      <c r="E18" s="18" t="s">
        <v>234</v>
      </c>
      <c r="F18" s="15" t="s">
        <v>235</v>
      </c>
      <c r="I18" s="18"/>
    </row>
    <row r="19" customFormat="false" ht="15.8" hidden="false" customHeight="true" outlineLevel="0" collapsed="false">
      <c r="A19" s="14" t="n">
        <v>18</v>
      </c>
      <c r="B19" s="14" t="s">
        <v>236</v>
      </c>
      <c r="D19" s="15" t="n">
        <v>2</v>
      </c>
      <c r="E19" s="18" t="s">
        <v>237</v>
      </c>
      <c r="F19" s="15" t="s">
        <v>235</v>
      </c>
      <c r="I19" s="18"/>
    </row>
    <row r="20" customFormat="false" ht="15.8" hidden="false" customHeight="true" outlineLevel="0" collapsed="false">
      <c r="A20" s="14" t="n">
        <v>19</v>
      </c>
      <c r="B20" s="14" t="s">
        <v>238</v>
      </c>
      <c r="D20" s="19" t="n">
        <v>3</v>
      </c>
      <c r="E20" s="0" t="s">
        <v>239</v>
      </c>
      <c r="F20" s="19" t="s">
        <v>240</v>
      </c>
      <c r="I20" s="18"/>
    </row>
    <row r="21" customFormat="false" ht="15.8" hidden="false" customHeight="true" outlineLevel="0" collapsed="false">
      <c r="A21" s="14" t="n">
        <v>20</v>
      </c>
      <c r="B21" s="14" t="s">
        <v>241</v>
      </c>
      <c r="D21" s="15" t="n">
        <v>4</v>
      </c>
      <c r="E21" s="18" t="s">
        <v>242</v>
      </c>
      <c r="F21" s="15" t="s">
        <v>243</v>
      </c>
      <c r="I21" s="18"/>
    </row>
    <row r="22" customFormat="false" ht="15.8" hidden="false" customHeight="true" outlineLevel="0" collapsed="false">
      <c r="A22" s="14" t="n">
        <v>21</v>
      </c>
      <c r="B22" s="14" t="s">
        <v>244</v>
      </c>
      <c r="D22" s="15" t="n">
        <v>5</v>
      </c>
      <c r="E22" s="0" t="s">
        <v>245</v>
      </c>
      <c r="F22" s="15" t="s">
        <v>243</v>
      </c>
      <c r="I22" s="18"/>
    </row>
    <row r="23" customFormat="false" ht="15.8" hidden="false" customHeight="true" outlineLevel="0" collapsed="false">
      <c r="A23" s="14" t="n">
        <v>22</v>
      </c>
      <c r="B23" s="14" t="s">
        <v>246</v>
      </c>
      <c r="D23" s="15" t="n">
        <v>6</v>
      </c>
      <c r="E23" s="18" t="s">
        <v>247</v>
      </c>
      <c r="F23" s="15" t="s">
        <v>246</v>
      </c>
      <c r="I23" s="18"/>
    </row>
    <row r="24" customFormat="false" ht="15.8" hidden="false" customHeight="true" outlineLevel="0" collapsed="false">
      <c r="A24" s="14" t="n">
        <v>23</v>
      </c>
      <c r="B24" s="14" t="s">
        <v>248</v>
      </c>
      <c r="D24" s="15" t="n">
        <v>7</v>
      </c>
      <c r="E24" s="18" t="s">
        <v>249</v>
      </c>
      <c r="F24" s="15" t="s">
        <v>219</v>
      </c>
      <c r="I24" s="18"/>
    </row>
    <row r="25" customFormat="false" ht="15.8" hidden="false" customHeight="true" outlineLevel="0" collapsed="false">
      <c r="A25" s="14" t="n">
        <v>24</v>
      </c>
      <c r="B25" s="14" t="s">
        <v>250</v>
      </c>
      <c r="D25" s="15" t="n">
        <v>8</v>
      </c>
      <c r="E25" s="18" t="s">
        <v>251</v>
      </c>
      <c r="F25" s="15" t="s">
        <v>252</v>
      </c>
      <c r="I25" s="18"/>
      <c r="P25" s="0"/>
      <c r="Q25" s="0"/>
    </row>
    <row r="26" customFormat="false" ht="15.8" hidden="false" customHeight="true" outlineLevel="0" collapsed="false">
      <c r="A26" s="14" t="n">
        <v>25</v>
      </c>
      <c r="B26" s="14" t="s">
        <v>253</v>
      </c>
      <c r="D26" s="15" t="n">
        <v>9</v>
      </c>
      <c r="E26" s="18" t="s">
        <v>254</v>
      </c>
      <c r="F26" s="15" t="s">
        <v>228</v>
      </c>
      <c r="I26" s="18"/>
    </row>
    <row r="27" customFormat="false" ht="15.8" hidden="false" customHeight="true" outlineLevel="0" collapsed="false">
      <c r="D27" s="15" t="n">
        <v>10</v>
      </c>
      <c r="E27" s="18" t="s">
        <v>255</v>
      </c>
      <c r="F27" s="15" t="s">
        <v>235</v>
      </c>
      <c r="I27" s="18"/>
    </row>
    <row r="28" customFormat="false" ht="15.8" hidden="false" customHeight="true" outlineLevel="0" collapsed="false">
      <c r="A28" s="18" t="s">
        <v>256</v>
      </c>
      <c r="B28" s="20"/>
      <c r="D28" s="15" t="n">
        <v>11</v>
      </c>
      <c r="E28" s="18" t="s">
        <v>257</v>
      </c>
      <c r="F28" s="15" t="s">
        <v>258</v>
      </c>
    </row>
    <row r="29" customFormat="false" ht="15.8" hidden="false" customHeight="true" outlineLevel="0" collapsed="false">
      <c r="A29" s="15" t="n">
        <v>1</v>
      </c>
      <c r="B29" s="20" t="s">
        <v>259</v>
      </c>
      <c r="D29" s="15" t="n">
        <v>12</v>
      </c>
      <c r="E29" s="0" t="s">
        <v>260</v>
      </c>
      <c r="F29" s="15" t="s">
        <v>261</v>
      </c>
    </row>
    <row r="30" customFormat="false" ht="15.8" hidden="false" customHeight="true" outlineLevel="0" collapsed="false">
      <c r="A30" s="15" t="n">
        <v>2</v>
      </c>
      <c r="B30" s="20" t="s">
        <v>262</v>
      </c>
      <c r="D30" s="15" t="n">
        <v>13</v>
      </c>
      <c r="E30" s="18" t="s">
        <v>263</v>
      </c>
      <c r="F30" s="15" t="s">
        <v>264</v>
      </c>
    </row>
    <row r="31" customFormat="false" ht="13.8" hidden="false" customHeight="false" outlineLevel="0" collapsed="false">
      <c r="A31" s="14" t="n">
        <v>3</v>
      </c>
      <c r="B31" s="21" t="s">
        <v>265</v>
      </c>
      <c r="D31" s="0"/>
      <c r="E31" s="0"/>
      <c r="F31" s="0"/>
    </row>
    <row r="33" customFormat="false" ht="13.8" hidden="false" customHeight="false" outlineLevel="0" collapsed="false">
      <c r="A33" s="16" t="s">
        <v>266</v>
      </c>
    </row>
    <row r="34" customFormat="false" ht="13.8" hidden="false" customHeight="false" outlineLevel="0" collapsed="false">
      <c r="A34" s="14" t="n">
        <v>1</v>
      </c>
      <c r="B34" s="16" t="s">
        <v>267</v>
      </c>
    </row>
    <row r="35" customFormat="false" ht="13.8" hidden="false" customHeight="false" outlineLevel="0" collapsed="false">
      <c r="A35" s="14" t="n">
        <v>2</v>
      </c>
      <c r="B35" s="1" t="s">
        <v>268</v>
      </c>
    </row>
    <row r="36" customFormat="false" ht="13.8" hidden="false" customHeight="false" outlineLevel="0" collapsed="false">
      <c r="A36" s="14" t="n">
        <v>3</v>
      </c>
      <c r="B36" s="16" t="s">
        <v>269</v>
      </c>
    </row>
    <row r="37" customFormat="false" ht="13.8" hidden="false" customHeight="false" outlineLevel="0" collapsed="false">
      <c r="A37" s="14" t="n">
        <v>4</v>
      </c>
      <c r="B37" s="16" t="s">
        <v>270</v>
      </c>
    </row>
    <row r="38" customFormat="false" ht="13.8" hidden="false" customHeight="false" outlineLevel="0" collapsed="false">
      <c r="A38" s="14" t="n">
        <v>5</v>
      </c>
      <c r="B38" s="16" t="s">
        <v>271</v>
      </c>
    </row>
    <row r="39" customFormat="false" ht="13.8" hidden="false" customHeight="false" outlineLevel="0" collapsed="false">
      <c r="A39" s="14" t="n">
        <v>6</v>
      </c>
      <c r="B39" s="16" t="s">
        <v>272</v>
      </c>
    </row>
    <row r="40" customFormat="false" ht="13.8" hidden="false" customHeight="false" outlineLevel="0" collapsed="false">
      <c r="A40" s="14" t="n">
        <v>7</v>
      </c>
      <c r="B40" s="16" t="s">
        <v>273</v>
      </c>
    </row>
    <row r="41" customFormat="false" ht="13.8" hidden="false" customHeight="false" outlineLevel="0" collapsed="false">
      <c r="A41" s="14" t="n">
        <v>8</v>
      </c>
      <c r="B41" s="16" t="s">
        <v>274</v>
      </c>
    </row>
    <row r="42" customFormat="false" ht="13.8" hidden="false" customHeight="false" outlineLevel="0" collapsed="false">
      <c r="A42" s="14" t="n">
        <v>9</v>
      </c>
      <c r="B42" s="16" t="s">
        <v>275</v>
      </c>
    </row>
    <row r="43" customFormat="false" ht="12.8" hidden="false" customHeight="false" outlineLevel="0" collapsed="false">
      <c r="A43" s="19" t="n">
        <v>10</v>
      </c>
      <c r="B43" s="0" t="s">
        <v>276</v>
      </c>
    </row>
    <row r="44" customFormat="false" ht="13.8" hidden="false" customHeight="false" outlineLevel="0" collapsed="false">
      <c r="A44" s="14" t="n">
        <v>11</v>
      </c>
      <c r="B44" s="16" t="s">
        <v>277</v>
      </c>
    </row>
    <row r="45" customFormat="false" ht="13.8" hidden="false" customHeight="false" outlineLevel="0" collapsed="false">
      <c r="A45" s="14" t="n">
        <v>12</v>
      </c>
      <c r="B45" s="16" t="s">
        <v>278</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243</TotalTime>
  <Application>LibreOffice/6.1.6.3$Windows_X86_64 LibreOffice_project/5896ab1714085361c45cf540f76f60673dd96a72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2016-09-07T19:03:54Z</dcterms:created>
  <dc:creator>Monterra</dc:creator>
  <dc:description/>
  <dc:language>en-US</dc:language>
  <cp:lastModifiedBy/>
  <dcterms:modified xsi:type="dcterms:W3CDTF">2020-01-07T16:57:22Z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ies>
</file>