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T:\Elections\Voting Systems\CORLA\2017 Coordinated RLA\Ballot Polling\Las Animas\Round 2\"/>
    </mc:Choice>
  </mc:AlternateContent>
  <bookViews>
    <workbookView xWindow="0" yWindow="0" windowWidth="24000" windowHeight="9735"/>
  </bookViews>
  <sheets>
    <sheet name="Sheet1" sheetId="1" r:id="rId1"/>
    <sheet name="Tally Sheets" sheetId="2" r:id="rId2"/>
    <sheet name="Sheet2" sheetId="3" r:id="rId3"/>
  </sheets>
  <externalReferences>
    <externalReference r:id="rId4"/>
  </externalReferences>
  <definedNames>
    <definedName name="_xlnm._FilterDatabase" localSheetId="2" hidden="1">Sheet2!$A$1:$D$79</definedName>
    <definedName name="_xlnm.Print_Titles" localSheetId="1">'Tally Sheets'!$1:$2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37" i="2"/>
  <c r="A36" i="2"/>
  <c r="A33" i="2"/>
  <c r="A32" i="2"/>
  <c r="AA29" i="2"/>
  <c r="B33" i="2" s="1"/>
  <c r="A29" i="2"/>
  <c r="AA28" i="2"/>
  <c r="B32" i="2" s="1"/>
  <c r="A28" i="2"/>
  <c r="C79" i="3" l="1"/>
  <c r="C78" i="3"/>
  <c r="D78" i="3" s="1"/>
  <c r="C77" i="3"/>
  <c r="C76" i="3"/>
  <c r="D76" i="3" s="1"/>
  <c r="C75" i="3"/>
  <c r="C74" i="3"/>
  <c r="C73" i="3"/>
  <c r="C72" i="3"/>
  <c r="D72" i="3" s="1"/>
  <c r="C71" i="3"/>
  <c r="C70" i="3"/>
  <c r="D70" i="3" s="1"/>
  <c r="C69" i="3"/>
  <c r="D69" i="3" s="1"/>
  <c r="C68" i="3"/>
  <c r="D68" i="3" s="1"/>
  <c r="C67" i="3"/>
  <c r="C66" i="3"/>
  <c r="D66" i="3" s="1"/>
  <c r="C65" i="3"/>
  <c r="D65" i="3" s="1"/>
  <c r="C64" i="3"/>
  <c r="D64" i="3" s="1"/>
  <c r="C63" i="3"/>
  <c r="C62" i="3"/>
  <c r="D62" i="3" s="1"/>
  <c r="C61" i="3"/>
  <c r="C60" i="3"/>
  <c r="D60" i="3" s="1"/>
  <c r="C59" i="3"/>
  <c r="C58" i="3"/>
  <c r="D58" i="3" s="1"/>
  <c r="C57" i="3"/>
  <c r="C56" i="3"/>
  <c r="D56" i="3" s="1"/>
  <c r="C55" i="3"/>
  <c r="C54" i="3"/>
  <c r="D54" i="3" s="1"/>
  <c r="C53" i="3"/>
  <c r="D53" i="3" s="1"/>
  <c r="C52" i="3"/>
  <c r="D52" i="3" s="1"/>
  <c r="C51" i="3"/>
  <c r="C50" i="3"/>
  <c r="D50" i="3" s="1"/>
  <c r="C49" i="3"/>
  <c r="C48" i="3"/>
  <c r="D48" i="3" s="1"/>
  <c r="C47" i="3"/>
  <c r="C46" i="3"/>
  <c r="D46" i="3" s="1"/>
  <c r="C45" i="3"/>
  <c r="C44" i="3"/>
  <c r="D44" i="3" s="1"/>
  <c r="C43" i="3"/>
  <c r="C42" i="3"/>
  <c r="D42" i="3" s="1"/>
  <c r="C41" i="3"/>
  <c r="C40" i="3"/>
  <c r="D40" i="3" s="1"/>
  <c r="C39" i="3"/>
  <c r="C38" i="3"/>
  <c r="C37" i="3"/>
  <c r="D37" i="3" s="1"/>
  <c r="C36" i="3"/>
  <c r="D36" i="3" s="1"/>
  <c r="C35" i="3"/>
  <c r="C34" i="3"/>
  <c r="D34" i="3" s="1"/>
  <c r="C33" i="3"/>
  <c r="C32" i="3"/>
  <c r="D32" i="3" s="1"/>
  <c r="C31" i="3"/>
  <c r="C30" i="3"/>
  <c r="D30" i="3" s="1"/>
  <c r="C29" i="3"/>
  <c r="C28" i="3"/>
  <c r="D28" i="3" s="1"/>
  <c r="C27" i="3"/>
  <c r="C26" i="3"/>
  <c r="C25" i="3"/>
  <c r="C24" i="3"/>
  <c r="D24" i="3" s="1"/>
  <c r="C23" i="3"/>
  <c r="C22" i="3"/>
  <c r="D22" i="3" s="1"/>
  <c r="C21" i="3"/>
  <c r="D21" i="3" s="1"/>
  <c r="C20" i="3"/>
  <c r="D20" i="3" s="1"/>
  <c r="C19" i="3"/>
  <c r="C18" i="3"/>
  <c r="D18" i="3" s="1"/>
  <c r="C17" i="3"/>
  <c r="C16" i="3"/>
  <c r="D16" i="3" s="1"/>
  <c r="C15" i="3"/>
  <c r="C14" i="3"/>
  <c r="C13" i="3"/>
  <c r="C12" i="3"/>
  <c r="D12" i="3" s="1"/>
  <c r="C11" i="3"/>
  <c r="D11" i="3" s="1"/>
  <c r="D79" i="3"/>
  <c r="D77" i="3"/>
  <c r="D75" i="3"/>
  <c r="D74" i="3"/>
  <c r="D73" i="3"/>
  <c r="D71" i="3"/>
  <c r="D67" i="3"/>
  <c r="D63" i="3"/>
  <c r="D61" i="3"/>
  <c r="D59" i="3"/>
  <c r="D57" i="3"/>
  <c r="D55" i="3"/>
  <c r="D51" i="3"/>
  <c r="D49" i="3"/>
  <c r="D47" i="3"/>
  <c r="D45" i="3"/>
  <c r="D43" i="3"/>
  <c r="D41" i="3"/>
  <c r="D39" i="3"/>
  <c r="D38" i="3"/>
  <c r="D35" i="3"/>
  <c r="D33" i="3"/>
  <c r="D31" i="3"/>
  <c r="D29" i="3"/>
  <c r="D27" i="3"/>
  <c r="D26" i="3"/>
  <c r="D25" i="3"/>
  <c r="D23" i="3"/>
  <c r="D19" i="3"/>
  <c r="D17" i="3"/>
  <c r="D15" i="3"/>
  <c r="D14" i="3"/>
  <c r="D13" i="3"/>
  <c r="C10" i="3"/>
  <c r="D10" i="3" s="1"/>
  <c r="C9" i="3"/>
  <c r="D9" i="3" s="1"/>
  <c r="C8" i="3"/>
  <c r="D8" i="3" s="1"/>
  <c r="C7" i="3"/>
  <c r="D7" i="3" s="1"/>
  <c r="C6" i="3"/>
  <c r="D6" i="3" s="1"/>
  <c r="D5" i="3"/>
  <c r="C5" i="3"/>
  <c r="C4" i="3"/>
  <c r="D4" i="3" s="1"/>
  <c r="C3" i="3"/>
  <c r="D3" i="3" s="1"/>
  <c r="C2" i="3"/>
  <c r="D2" i="3" s="1"/>
  <c r="B24" i="2" l="1"/>
  <c r="A23" i="2"/>
  <c r="A22" i="2"/>
  <c r="AA19" i="2"/>
  <c r="A19" i="2"/>
  <c r="AA18" i="2"/>
  <c r="A18" i="2"/>
  <c r="AA13" i="2"/>
  <c r="A13" i="2"/>
  <c r="AA12" i="2"/>
  <c r="A12" i="2"/>
  <c r="AA7" i="2"/>
  <c r="A7" i="2"/>
  <c r="AA6" i="2"/>
  <c r="A6" i="2"/>
  <c r="A2" i="2"/>
  <c r="A1" i="2"/>
  <c r="B23" i="2" l="1"/>
  <c r="B37" i="2" s="1"/>
  <c r="B22" i="2"/>
  <c r="B36" i="2" s="1"/>
</calcChain>
</file>

<file path=xl/sharedStrings.xml><?xml version="1.0" encoding="utf-8"?>
<sst xmlns="http://schemas.openxmlformats.org/spreadsheetml/2006/main" count="117" uniqueCount="101">
  <si>
    <t>Location</t>
  </si>
  <si>
    <t>sorted_number</t>
  </si>
  <si>
    <t xml:space="preserve"> ballot</t>
  </si>
  <si>
    <t xml:space="preserve"> batch_label</t>
  </si>
  <si>
    <t xml:space="preserve"> which_ballot_in_batch</t>
  </si>
  <si>
    <t>County</t>
  </si>
  <si>
    <t># of ballots to audit</t>
  </si>
  <si>
    <t>Contest</t>
  </si>
  <si>
    <t># of candidates</t>
  </si>
  <si>
    <t>Candidate 1</t>
  </si>
  <si>
    <t>Candidate 2</t>
  </si>
  <si>
    <t>Las Animas</t>
  </si>
  <si>
    <t>Las Animas County Referendum 1B</t>
  </si>
  <si>
    <t>Yes/For</t>
  </si>
  <si>
    <t>No/Against</t>
  </si>
  <si>
    <t>Ballot Number</t>
  </si>
  <si>
    <t>Row Total</t>
  </si>
  <si>
    <t>Batch</t>
  </si>
  <si>
    <t>Ballot Position</t>
  </si>
  <si>
    <t>Round #1</t>
  </si>
  <si>
    <t>Totals</t>
  </si>
  <si>
    <t>sorted_number, ballot, batch_label, which_ballot_in_batch</t>
  </si>
  <si>
    <t>1, 35, 2, 10</t>
  </si>
  <si>
    <t>2, 161, 7, 25</t>
  </si>
  <si>
    <t>3, 180, 8, 19</t>
  </si>
  <si>
    <t>4, 239, 12, 3</t>
  </si>
  <si>
    <t>5, 281, 14, 8</t>
  </si>
  <si>
    <t>6, 334, 17, 11</t>
  </si>
  <si>
    <t>7, 349, 18, 1</t>
  </si>
  <si>
    <t>8, 355, 18, 7</t>
  </si>
  <si>
    <t>9, 455, 22, 18</t>
  </si>
  <si>
    <t>10, 488, 23, 24</t>
  </si>
  <si>
    <t>11, 501, 24, 12</t>
  </si>
  <si>
    <t>12, 551, 27, 4</t>
  </si>
  <si>
    <t>13, 559, 28, 3</t>
  </si>
  <si>
    <t>14, 576, 28, 20</t>
  </si>
  <si>
    <t>15, 578, 28, 22</t>
  </si>
  <si>
    <t>16, 583, 29, 2</t>
  </si>
  <si>
    <t>17, 602, 29, 21</t>
  </si>
  <si>
    <t>18, 662, 32, 7</t>
  </si>
  <si>
    <t>19, 760, 36, 15</t>
  </si>
  <si>
    <t>20, 807, 39, 9</t>
  </si>
  <si>
    <t>21, 820, 39, 22</t>
  </si>
  <si>
    <t>22, 849, 41, 1</t>
  </si>
  <si>
    <t>23, 1011, 47, 21</t>
  </si>
  <si>
    <t>24, 1023, 48, 10</t>
  </si>
  <si>
    <t>25, 1039, 48, 26</t>
  </si>
  <si>
    <t>26, 1091, 53, 4</t>
  </si>
  <si>
    <t>27, 1099, 53, 12</t>
  </si>
  <si>
    <t>28, 1130, 54, 18</t>
  </si>
  <si>
    <t>29, 1219, 59, 3</t>
  </si>
  <si>
    <t>30, 1219, 59, 3</t>
  </si>
  <si>
    <t>31, 1274, 61, 8</t>
  </si>
  <si>
    <t>32, 1282, 61, 16</t>
  </si>
  <si>
    <t>33, 1329, 63, 13</t>
  </si>
  <si>
    <t>34, 1429, 67, 13</t>
  </si>
  <si>
    <t>35, 1445, 68, 4</t>
  </si>
  <si>
    <t>36, 1565, 74, 7</t>
  </si>
  <si>
    <t>37, 1700, 80, 6</t>
  </si>
  <si>
    <t>38, 1912, 89, 3</t>
  </si>
  <si>
    <t>39, 1946, 90, 12</t>
  </si>
  <si>
    <t>40, 2004, 92, 20</t>
  </si>
  <si>
    <t>41, 2089, 96, 20</t>
  </si>
  <si>
    <t>42, 2225, 102, 19</t>
  </si>
  <si>
    <t>43, 2339, 107, 9</t>
  </si>
  <si>
    <t>44, 2346, 107, 16</t>
  </si>
  <si>
    <t>45, 2347, 107, 17</t>
  </si>
  <si>
    <t>46, 2381, 109, 1</t>
  </si>
  <si>
    <t>47, 2412, 110, 7</t>
  </si>
  <si>
    <t>48, 2412, 110, 7</t>
  </si>
  <si>
    <t>49, 2482, 113, 10</t>
  </si>
  <si>
    <t>50, 2548, 116, 1</t>
  </si>
  <si>
    <t>51, 2556, 116, 9</t>
  </si>
  <si>
    <t>52, 2692, 121, 21</t>
  </si>
  <si>
    <t>53, 2729, 124, 6</t>
  </si>
  <si>
    <t>54, 2872, 130, 3</t>
  </si>
  <si>
    <t>55, 2875, 130, 6</t>
  </si>
  <si>
    <t>56, 2938, 132, 25</t>
  </si>
  <si>
    <t>57, 3039, 139, 1</t>
  </si>
  <si>
    <t>58, 3199, 146, 5</t>
  </si>
  <si>
    <t>59, 3231, 148, 2</t>
  </si>
  <si>
    <t>60, 3280, 150, 15</t>
  </si>
  <si>
    <t>61, 3353, 153, 13</t>
  </si>
  <si>
    <t>62, 3433, 156, 26</t>
  </si>
  <si>
    <t>63, 3469, 158, 7</t>
  </si>
  <si>
    <t>64, 3619, 164, 15</t>
  </si>
  <si>
    <t>65, 3721, 169, 5</t>
  </si>
  <si>
    <t>66, 3723, 169, 7</t>
  </si>
  <si>
    <t>67, 3733, 169, 17</t>
  </si>
  <si>
    <t>68, 4081, 185, 10</t>
  </si>
  <si>
    <t>69, 4113, 186, 14</t>
  </si>
  <si>
    <t>70, 4158, 188, 9</t>
  </si>
  <si>
    <t>71, 4357, 196, 7</t>
  </si>
  <si>
    <t>72, 4400, 197, 25</t>
  </si>
  <si>
    <t>73, 4401, 198, 1</t>
  </si>
  <si>
    <t>74, 4572, 205, 13</t>
  </si>
  <si>
    <t>75, 4641, 208, 10</t>
  </si>
  <si>
    <t>76, 4648, 208, 17</t>
  </si>
  <si>
    <t>77, 4663, 209, 7</t>
  </si>
  <si>
    <t>78, 4690, 210, 6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</si>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</sst>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vertical="center" wrapText="1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/>
    </xf>
    <xf numFmtId="0" fontId="0" fillId="0" borderId="1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7</xdr:row>
      <xdr:rowOff>1</xdr:rowOff>
    </xdr:from>
    <xdr:to>
      <xdr:col>11</xdr:col>
      <xdr:colOff>354675</xdr:colOff>
      <xdr:row>29</xdr:row>
      <xdr:rowOff>133351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1" y="1333501"/>
          <a:ext cx="4945723" cy="4324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11</xdr:col>
      <xdr:colOff>380168</xdr:colOff>
      <xdr:row>38</xdr:row>
      <xdr:rowOff>74543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5326" y="5905500"/>
          <a:ext cx="4977015" cy="14080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11</xdr:col>
      <xdr:colOff>347870</xdr:colOff>
      <xdr:row>47</xdr:row>
      <xdr:rowOff>39033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3283" y="7620000"/>
          <a:ext cx="4944717" cy="13725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ions/Voting%20Systems/CORLA/2017%20Coordinated%20RLA/Ballot%20Polling/Las%20Animas/Las%20Animas%20County%202017%20Coordinated%20Ballot%20Polling%20Tally%20Sheet%20Round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lly Sheets"/>
    </sheetNames>
    <sheetDataSet>
      <sheetData sheetId="0">
        <row r="5">
          <cell r="H5" t="str">
            <v>Yes/For</v>
          </cell>
        </row>
        <row r="6">
          <cell r="H6" t="str">
            <v>No/Against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9"/>
  <sheetViews>
    <sheetView tabSelected="1" zoomScale="115" zoomScaleNormal="115" workbookViewId="0">
      <pane ySplit="1" topLeftCell="A31" activePane="bottomLeft" state="frozen"/>
      <selection pane="bottomLeft" activeCell="M43" sqref="M43"/>
    </sheetView>
  </sheetViews>
  <sheetFormatPr defaultRowHeight="15" x14ac:dyDescent="0.25"/>
  <cols>
    <col min="1" max="1" width="14.85546875" style="1" bestFit="1" customWidth="1"/>
    <col min="2" max="2" width="6.5703125" style="1" bestFit="1" customWidth="1"/>
    <col min="3" max="3" width="11.7109375" style="1" bestFit="1" customWidth="1"/>
    <col min="4" max="4" width="21.85546875" style="1" bestFit="1" customWidth="1"/>
    <col min="5" max="5" width="8.42578125" bestFit="1" customWidth="1"/>
    <col min="6" max="6" width="13.140625" bestFit="1" customWidth="1"/>
    <col min="8" max="8" width="18.28515625" style="2" bestFit="1" customWidth="1"/>
    <col min="9" max="9" width="32.28515625" style="2" bestFit="1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t="s">
        <v>0</v>
      </c>
      <c r="F1" s="1" t="s">
        <v>100</v>
      </c>
      <c r="H1" s="2" t="s">
        <v>5</v>
      </c>
      <c r="I1" s="2" t="s">
        <v>11</v>
      </c>
    </row>
    <row r="2" spans="1:9" x14ac:dyDescent="0.25">
      <c r="A2" s="1">
        <v>1</v>
      </c>
      <c r="B2" s="1">
        <v>35</v>
      </c>
      <c r="C2" s="1">
        <v>2</v>
      </c>
      <c r="D2" s="1">
        <v>10</v>
      </c>
      <c r="F2" s="1">
        <v>1</v>
      </c>
      <c r="H2" s="2" t="s">
        <v>6</v>
      </c>
      <c r="I2" s="2">
        <v>53</v>
      </c>
    </row>
    <row r="3" spans="1:9" x14ac:dyDescent="0.25">
      <c r="A3" s="1">
        <v>2</v>
      </c>
      <c r="B3" s="1">
        <v>161</v>
      </c>
      <c r="C3" s="1">
        <v>7</v>
      </c>
      <c r="D3" s="1">
        <v>25</v>
      </c>
      <c r="F3" s="1">
        <v>1</v>
      </c>
      <c r="H3" s="2" t="s">
        <v>7</v>
      </c>
      <c r="I3" s="2" t="s">
        <v>12</v>
      </c>
    </row>
    <row r="4" spans="1:9" x14ac:dyDescent="0.25">
      <c r="A4" s="1">
        <v>3</v>
      </c>
      <c r="B4" s="1">
        <v>239</v>
      </c>
      <c r="C4" s="1">
        <v>12</v>
      </c>
      <c r="D4" s="1">
        <v>3</v>
      </c>
      <c r="F4" s="1">
        <v>1</v>
      </c>
      <c r="H4" s="2" t="s">
        <v>8</v>
      </c>
      <c r="I4" s="2">
        <v>2</v>
      </c>
    </row>
    <row r="5" spans="1:9" x14ac:dyDescent="0.25">
      <c r="A5" s="1">
        <v>4</v>
      </c>
      <c r="B5" s="1">
        <v>334</v>
      </c>
      <c r="C5" s="1">
        <v>17</v>
      </c>
      <c r="D5" s="1">
        <v>11</v>
      </c>
      <c r="F5" s="1">
        <v>1</v>
      </c>
      <c r="H5" s="2" t="s">
        <v>9</v>
      </c>
      <c r="I5" s="2" t="s">
        <v>13</v>
      </c>
    </row>
    <row r="6" spans="1:9" x14ac:dyDescent="0.25">
      <c r="A6" s="1">
        <v>5</v>
      </c>
      <c r="B6" s="1">
        <v>349</v>
      </c>
      <c r="C6" s="1">
        <v>18</v>
      </c>
      <c r="D6" s="1">
        <v>1</v>
      </c>
      <c r="F6" s="1">
        <v>1</v>
      </c>
      <c r="H6" s="2" t="s">
        <v>10</v>
      </c>
      <c r="I6" s="2" t="s">
        <v>14</v>
      </c>
    </row>
    <row r="7" spans="1:9" x14ac:dyDescent="0.25">
      <c r="A7" s="1">
        <v>6</v>
      </c>
      <c r="B7" s="1">
        <v>355</v>
      </c>
      <c r="C7" s="1">
        <v>18</v>
      </c>
      <c r="D7" s="1">
        <v>7</v>
      </c>
      <c r="F7" s="1">
        <v>1</v>
      </c>
    </row>
    <row r="8" spans="1:9" x14ac:dyDescent="0.25">
      <c r="A8" s="1">
        <v>7</v>
      </c>
      <c r="B8" s="1">
        <v>488</v>
      </c>
      <c r="C8" s="1">
        <v>23</v>
      </c>
      <c r="D8" s="1">
        <v>24</v>
      </c>
      <c r="F8" s="1">
        <v>1</v>
      </c>
    </row>
    <row r="9" spans="1:9" x14ac:dyDescent="0.25">
      <c r="A9" s="1">
        <v>8</v>
      </c>
      <c r="B9" s="1">
        <v>551</v>
      </c>
      <c r="C9" s="1">
        <v>27</v>
      </c>
      <c r="D9" s="1">
        <v>4</v>
      </c>
      <c r="F9" s="1">
        <v>1</v>
      </c>
    </row>
    <row r="10" spans="1:9" x14ac:dyDescent="0.25">
      <c r="A10" s="1">
        <v>9</v>
      </c>
      <c r="B10" s="1">
        <v>576</v>
      </c>
      <c r="C10" s="1">
        <v>28</v>
      </c>
      <c r="D10" s="1">
        <v>20</v>
      </c>
      <c r="F10" s="1">
        <v>1</v>
      </c>
    </row>
    <row r="11" spans="1:9" x14ac:dyDescent="0.25">
      <c r="A11" s="1">
        <v>10</v>
      </c>
      <c r="B11" s="1">
        <v>578</v>
      </c>
      <c r="C11" s="1">
        <v>28</v>
      </c>
      <c r="D11" s="1">
        <v>22</v>
      </c>
      <c r="F11" s="1">
        <v>1</v>
      </c>
    </row>
    <row r="12" spans="1:9" x14ac:dyDescent="0.25">
      <c r="A12" s="1">
        <v>11</v>
      </c>
      <c r="B12" s="1">
        <v>583</v>
      </c>
      <c r="C12" s="1">
        <v>29</v>
      </c>
      <c r="D12" s="1">
        <v>2</v>
      </c>
      <c r="F12" s="1">
        <v>1</v>
      </c>
    </row>
    <row r="13" spans="1:9" x14ac:dyDescent="0.25">
      <c r="A13" s="1">
        <v>12</v>
      </c>
      <c r="B13" s="1">
        <v>662</v>
      </c>
      <c r="C13" s="1">
        <v>32</v>
      </c>
      <c r="D13" s="1">
        <v>7</v>
      </c>
      <c r="F13" s="1">
        <v>1</v>
      </c>
    </row>
    <row r="14" spans="1:9" x14ac:dyDescent="0.25">
      <c r="A14" s="1">
        <v>13</v>
      </c>
      <c r="B14" s="1">
        <v>807</v>
      </c>
      <c r="C14" s="1">
        <v>39</v>
      </c>
      <c r="D14" s="1">
        <v>9</v>
      </c>
      <c r="F14" s="1">
        <v>1</v>
      </c>
    </row>
    <row r="15" spans="1:9" x14ac:dyDescent="0.25">
      <c r="A15" s="1">
        <v>14</v>
      </c>
      <c r="B15" s="1">
        <v>820</v>
      </c>
      <c r="C15" s="1">
        <v>39</v>
      </c>
      <c r="D15" s="1">
        <v>22</v>
      </c>
      <c r="F15" s="1">
        <v>1</v>
      </c>
    </row>
    <row r="16" spans="1:9" x14ac:dyDescent="0.25">
      <c r="A16" s="1">
        <v>15</v>
      </c>
      <c r="B16" s="1">
        <v>1091</v>
      </c>
      <c r="C16" s="1">
        <v>53</v>
      </c>
      <c r="D16" s="1">
        <v>4</v>
      </c>
      <c r="F16" s="1">
        <v>1</v>
      </c>
    </row>
    <row r="17" spans="1:6" x14ac:dyDescent="0.25">
      <c r="A17" s="1">
        <v>16</v>
      </c>
      <c r="B17" s="1">
        <v>1099</v>
      </c>
      <c r="C17" s="1">
        <v>53</v>
      </c>
      <c r="D17" s="1">
        <v>12</v>
      </c>
      <c r="F17" s="1">
        <v>1</v>
      </c>
    </row>
    <row r="18" spans="1:6" x14ac:dyDescent="0.25">
      <c r="A18" s="1">
        <v>17</v>
      </c>
      <c r="B18" s="1">
        <v>1219</v>
      </c>
      <c r="C18" s="1">
        <v>59</v>
      </c>
      <c r="D18" s="1">
        <v>3</v>
      </c>
      <c r="F18" s="1">
        <v>1</v>
      </c>
    </row>
    <row r="19" spans="1:6" x14ac:dyDescent="0.25">
      <c r="A19" s="1">
        <v>18</v>
      </c>
      <c r="B19" s="1">
        <v>1219</v>
      </c>
      <c r="C19" s="1">
        <v>59</v>
      </c>
      <c r="D19" s="1">
        <v>3</v>
      </c>
      <c r="F19" s="1">
        <v>1</v>
      </c>
    </row>
    <row r="20" spans="1:6" x14ac:dyDescent="0.25">
      <c r="A20" s="1">
        <v>19</v>
      </c>
      <c r="B20" s="1">
        <v>1274</v>
      </c>
      <c r="C20" s="1">
        <v>61</v>
      </c>
      <c r="D20" s="1">
        <v>8</v>
      </c>
      <c r="F20" s="1">
        <v>1</v>
      </c>
    </row>
    <row r="21" spans="1:6" x14ac:dyDescent="0.25">
      <c r="A21" s="1">
        <v>20</v>
      </c>
      <c r="B21" s="1">
        <v>1282</v>
      </c>
      <c r="C21" s="1">
        <v>61</v>
      </c>
      <c r="D21" s="1">
        <v>16</v>
      </c>
      <c r="F21" s="1">
        <v>1</v>
      </c>
    </row>
    <row r="22" spans="1:6" x14ac:dyDescent="0.25">
      <c r="A22" s="1">
        <v>21</v>
      </c>
      <c r="B22" s="1">
        <v>1329</v>
      </c>
      <c r="C22" s="1">
        <v>63</v>
      </c>
      <c r="D22" s="1">
        <v>13</v>
      </c>
      <c r="F22" s="1">
        <v>1</v>
      </c>
    </row>
    <row r="23" spans="1:6" x14ac:dyDescent="0.25">
      <c r="A23" s="1">
        <v>22</v>
      </c>
      <c r="B23" s="1">
        <v>1429</v>
      </c>
      <c r="C23" s="1">
        <v>67</v>
      </c>
      <c r="D23" s="1">
        <v>13</v>
      </c>
      <c r="F23" s="1">
        <v>1</v>
      </c>
    </row>
    <row r="24" spans="1:6" x14ac:dyDescent="0.25">
      <c r="A24" s="1">
        <v>23</v>
      </c>
      <c r="B24" s="1">
        <v>1445</v>
      </c>
      <c r="C24" s="1">
        <v>68</v>
      </c>
      <c r="D24" s="1">
        <v>4</v>
      </c>
      <c r="F24" s="1">
        <v>1</v>
      </c>
    </row>
    <row r="25" spans="1:6" x14ac:dyDescent="0.25">
      <c r="A25" s="1">
        <v>24</v>
      </c>
      <c r="B25" s="1">
        <v>1565</v>
      </c>
      <c r="C25" s="1">
        <v>74</v>
      </c>
      <c r="D25" s="1">
        <v>7</v>
      </c>
      <c r="F25" s="1">
        <v>1</v>
      </c>
    </row>
    <row r="26" spans="1:6" x14ac:dyDescent="0.25">
      <c r="A26" s="1">
        <v>25</v>
      </c>
      <c r="B26" s="1">
        <v>1700</v>
      </c>
      <c r="C26" s="1">
        <v>80</v>
      </c>
      <c r="D26" s="1">
        <v>6</v>
      </c>
      <c r="F26" s="1">
        <v>1</v>
      </c>
    </row>
    <row r="27" spans="1:6" x14ac:dyDescent="0.25">
      <c r="A27" s="1">
        <v>26</v>
      </c>
      <c r="B27" s="1">
        <v>1912</v>
      </c>
      <c r="C27" s="1">
        <v>89</v>
      </c>
      <c r="D27" s="1">
        <v>3</v>
      </c>
      <c r="F27" s="1">
        <v>1</v>
      </c>
    </row>
    <row r="28" spans="1:6" x14ac:dyDescent="0.25">
      <c r="A28" s="1">
        <v>27</v>
      </c>
      <c r="B28" s="1">
        <v>1946</v>
      </c>
      <c r="C28" s="1">
        <v>90</v>
      </c>
      <c r="D28" s="1">
        <v>12</v>
      </c>
      <c r="F28" s="1">
        <v>1</v>
      </c>
    </row>
    <row r="29" spans="1:6" x14ac:dyDescent="0.25">
      <c r="A29" s="1">
        <v>28</v>
      </c>
      <c r="B29" s="1">
        <v>2089</v>
      </c>
      <c r="C29" s="1">
        <v>96</v>
      </c>
      <c r="D29" s="1">
        <v>20</v>
      </c>
      <c r="F29" s="1">
        <v>1</v>
      </c>
    </row>
    <row r="30" spans="1:6" x14ac:dyDescent="0.25">
      <c r="A30" s="1">
        <v>29</v>
      </c>
      <c r="B30" s="1">
        <v>2225</v>
      </c>
      <c r="C30" s="1">
        <v>102</v>
      </c>
      <c r="D30" s="1">
        <v>19</v>
      </c>
      <c r="F30" s="1">
        <v>1</v>
      </c>
    </row>
    <row r="31" spans="1:6" x14ac:dyDescent="0.25">
      <c r="A31" s="1">
        <v>30</v>
      </c>
      <c r="B31" s="1">
        <v>2346</v>
      </c>
      <c r="C31" s="1">
        <v>107</v>
      </c>
      <c r="D31" s="1">
        <v>16</v>
      </c>
      <c r="F31" s="1">
        <v>1</v>
      </c>
    </row>
    <row r="32" spans="1:6" x14ac:dyDescent="0.25">
      <c r="A32" s="1">
        <v>31</v>
      </c>
      <c r="B32" s="1">
        <v>2347</v>
      </c>
      <c r="C32" s="1">
        <v>107</v>
      </c>
      <c r="D32" s="1">
        <v>17</v>
      </c>
      <c r="F32" s="1">
        <v>1</v>
      </c>
    </row>
    <row r="33" spans="1:6" x14ac:dyDescent="0.25">
      <c r="A33" s="1">
        <v>32</v>
      </c>
      <c r="B33" s="1">
        <v>2381</v>
      </c>
      <c r="C33" s="1">
        <v>109</v>
      </c>
      <c r="D33" s="1">
        <v>1</v>
      </c>
      <c r="F33" s="1">
        <v>1</v>
      </c>
    </row>
    <row r="34" spans="1:6" x14ac:dyDescent="0.25">
      <c r="A34" s="1">
        <v>33</v>
      </c>
      <c r="B34" s="1">
        <v>2482</v>
      </c>
      <c r="C34" s="1">
        <v>113</v>
      </c>
      <c r="D34" s="1">
        <v>10</v>
      </c>
      <c r="F34" s="1">
        <v>1</v>
      </c>
    </row>
    <row r="35" spans="1:6" x14ac:dyDescent="0.25">
      <c r="A35" s="1">
        <v>34</v>
      </c>
      <c r="B35" s="1">
        <v>2548</v>
      </c>
      <c r="C35" s="1">
        <v>116</v>
      </c>
      <c r="D35" s="1">
        <v>1</v>
      </c>
      <c r="F35" s="1">
        <v>1</v>
      </c>
    </row>
    <row r="36" spans="1:6" x14ac:dyDescent="0.25">
      <c r="A36" s="1">
        <v>35</v>
      </c>
      <c r="B36" s="1">
        <v>2556</v>
      </c>
      <c r="C36" s="1">
        <v>116</v>
      </c>
      <c r="D36" s="1">
        <v>9</v>
      </c>
      <c r="F36" s="1">
        <v>1</v>
      </c>
    </row>
    <row r="37" spans="1:6" x14ac:dyDescent="0.25">
      <c r="A37" s="1">
        <v>36</v>
      </c>
      <c r="B37" s="1">
        <v>2729</v>
      </c>
      <c r="C37" s="1">
        <v>124</v>
      </c>
      <c r="D37" s="1">
        <v>6</v>
      </c>
      <c r="F37" s="1">
        <v>1</v>
      </c>
    </row>
    <row r="38" spans="1:6" x14ac:dyDescent="0.25">
      <c r="A38" s="1">
        <v>37</v>
      </c>
      <c r="B38" s="1">
        <v>2875</v>
      </c>
      <c r="C38" s="1">
        <v>130</v>
      </c>
      <c r="D38" s="1">
        <v>6</v>
      </c>
      <c r="F38" s="1">
        <v>1</v>
      </c>
    </row>
    <row r="39" spans="1:6" x14ac:dyDescent="0.25">
      <c r="A39" s="1">
        <v>38</v>
      </c>
      <c r="B39" s="1">
        <v>2938</v>
      </c>
      <c r="C39" s="1">
        <v>132</v>
      </c>
      <c r="D39" s="1">
        <v>25</v>
      </c>
      <c r="F39" s="1">
        <v>1</v>
      </c>
    </row>
    <row r="40" spans="1:6" x14ac:dyDescent="0.25">
      <c r="A40" s="1">
        <v>39</v>
      </c>
      <c r="B40" s="1">
        <v>3039</v>
      </c>
      <c r="C40" s="1">
        <v>139</v>
      </c>
      <c r="D40" s="1">
        <v>1</v>
      </c>
      <c r="F40" s="1">
        <v>1</v>
      </c>
    </row>
    <row r="41" spans="1:6" x14ac:dyDescent="0.25">
      <c r="A41" s="1">
        <v>40</v>
      </c>
      <c r="B41" s="1">
        <v>3199</v>
      </c>
      <c r="C41" s="1">
        <v>146</v>
      </c>
      <c r="D41" s="1">
        <v>5</v>
      </c>
      <c r="F41" s="1">
        <v>1</v>
      </c>
    </row>
    <row r="42" spans="1:6" x14ac:dyDescent="0.25">
      <c r="A42" s="1">
        <v>41</v>
      </c>
      <c r="B42" s="1">
        <v>3280</v>
      </c>
      <c r="C42" s="1">
        <v>150</v>
      </c>
      <c r="D42" s="1">
        <v>15</v>
      </c>
      <c r="F42" s="1">
        <v>1</v>
      </c>
    </row>
    <row r="43" spans="1:6" x14ac:dyDescent="0.25">
      <c r="A43" s="1">
        <v>42</v>
      </c>
      <c r="B43" s="1">
        <v>3353</v>
      </c>
      <c r="C43" s="1">
        <v>153</v>
      </c>
      <c r="D43" s="1">
        <v>13</v>
      </c>
      <c r="F43" s="1">
        <v>1</v>
      </c>
    </row>
    <row r="44" spans="1:6" x14ac:dyDescent="0.25">
      <c r="A44" s="1">
        <v>43</v>
      </c>
      <c r="B44" s="1">
        <v>3433</v>
      </c>
      <c r="C44" s="1">
        <v>156</v>
      </c>
      <c r="D44" s="1">
        <v>26</v>
      </c>
      <c r="F44" s="1">
        <v>1</v>
      </c>
    </row>
    <row r="45" spans="1:6" x14ac:dyDescent="0.25">
      <c r="A45" s="1">
        <v>44</v>
      </c>
      <c r="B45" s="1">
        <v>3469</v>
      </c>
      <c r="C45" s="1">
        <v>158</v>
      </c>
      <c r="D45" s="1">
        <v>7</v>
      </c>
      <c r="F45" s="1">
        <v>1</v>
      </c>
    </row>
    <row r="46" spans="1:6" x14ac:dyDescent="0.25">
      <c r="A46" s="1">
        <v>45</v>
      </c>
      <c r="B46" s="1">
        <v>3721</v>
      </c>
      <c r="C46" s="1">
        <v>169</v>
      </c>
      <c r="D46" s="1">
        <v>5</v>
      </c>
      <c r="F46" s="1">
        <v>1</v>
      </c>
    </row>
    <row r="47" spans="1:6" x14ac:dyDescent="0.25">
      <c r="A47" s="1">
        <v>46</v>
      </c>
      <c r="B47" s="1">
        <v>3723</v>
      </c>
      <c r="C47" s="1">
        <v>169</v>
      </c>
      <c r="D47" s="1">
        <v>7</v>
      </c>
      <c r="F47" s="1">
        <v>1</v>
      </c>
    </row>
    <row r="48" spans="1:6" x14ac:dyDescent="0.25">
      <c r="A48" s="1">
        <v>47</v>
      </c>
      <c r="B48" s="1">
        <v>4113</v>
      </c>
      <c r="C48" s="1">
        <v>186</v>
      </c>
      <c r="D48" s="1">
        <v>14</v>
      </c>
      <c r="F48" s="1">
        <v>1</v>
      </c>
    </row>
    <row r="49" spans="1:6" x14ac:dyDescent="0.25">
      <c r="A49" s="1">
        <v>48</v>
      </c>
      <c r="B49" s="1">
        <v>4158</v>
      </c>
      <c r="C49" s="1">
        <v>188</v>
      </c>
      <c r="D49" s="1">
        <v>9</v>
      </c>
      <c r="F49" s="1">
        <v>1</v>
      </c>
    </row>
    <row r="50" spans="1:6" x14ac:dyDescent="0.25">
      <c r="A50" s="1">
        <v>49</v>
      </c>
      <c r="B50" s="1">
        <v>4401</v>
      </c>
      <c r="C50" s="1">
        <v>198</v>
      </c>
      <c r="D50" s="1">
        <v>1</v>
      </c>
      <c r="F50" s="1">
        <v>1</v>
      </c>
    </row>
    <row r="51" spans="1:6" x14ac:dyDescent="0.25">
      <c r="A51" s="1">
        <v>50</v>
      </c>
      <c r="B51" s="1">
        <v>4641</v>
      </c>
      <c r="C51" s="1">
        <v>208</v>
      </c>
      <c r="D51" s="1">
        <v>10</v>
      </c>
      <c r="F51" s="1">
        <v>1</v>
      </c>
    </row>
    <row r="52" spans="1:6" x14ac:dyDescent="0.25">
      <c r="A52" s="1">
        <v>51</v>
      </c>
      <c r="B52" s="1">
        <v>4648</v>
      </c>
      <c r="C52" s="1">
        <v>208</v>
      </c>
      <c r="D52" s="1">
        <v>17</v>
      </c>
      <c r="F52" s="1">
        <v>1</v>
      </c>
    </row>
    <row r="53" spans="1:6" x14ac:dyDescent="0.25">
      <c r="A53" s="1">
        <v>52</v>
      </c>
      <c r="B53" s="1">
        <v>4663</v>
      </c>
      <c r="C53" s="1">
        <v>209</v>
      </c>
      <c r="D53" s="1">
        <v>7</v>
      </c>
      <c r="F53" s="1">
        <v>1</v>
      </c>
    </row>
    <row r="54" spans="1:6" x14ac:dyDescent="0.25">
      <c r="A54" s="1">
        <v>53</v>
      </c>
      <c r="B54" s="1">
        <v>4690</v>
      </c>
      <c r="C54" s="1">
        <v>210</v>
      </c>
      <c r="D54" s="1">
        <v>6</v>
      </c>
      <c r="F54" s="1">
        <v>1</v>
      </c>
    </row>
    <row r="55" spans="1:6" x14ac:dyDescent="0.25">
      <c r="A55" s="21">
        <v>54</v>
      </c>
      <c r="B55" s="21">
        <v>180</v>
      </c>
      <c r="C55" s="21">
        <v>8</v>
      </c>
      <c r="D55" s="21">
        <v>19</v>
      </c>
      <c r="F55" s="21">
        <v>2</v>
      </c>
    </row>
    <row r="56" spans="1:6" x14ac:dyDescent="0.25">
      <c r="A56" s="21">
        <v>55</v>
      </c>
      <c r="B56" s="21">
        <v>281</v>
      </c>
      <c r="C56" s="21">
        <v>14</v>
      </c>
      <c r="D56" s="21">
        <v>8</v>
      </c>
      <c r="F56" s="21">
        <v>2</v>
      </c>
    </row>
    <row r="57" spans="1:6" x14ac:dyDescent="0.25">
      <c r="A57" s="21">
        <v>56</v>
      </c>
      <c r="B57" s="21">
        <v>455</v>
      </c>
      <c r="C57" s="21">
        <v>22</v>
      </c>
      <c r="D57" s="21">
        <v>18</v>
      </c>
      <c r="F57" s="21">
        <v>2</v>
      </c>
    </row>
    <row r="58" spans="1:6" x14ac:dyDescent="0.25">
      <c r="A58" s="21">
        <v>57</v>
      </c>
      <c r="B58" s="21">
        <v>501</v>
      </c>
      <c r="C58" s="21">
        <v>24</v>
      </c>
      <c r="D58" s="21">
        <v>12</v>
      </c>
      <c r="F58" s="21">
        <v>2</v>
      </c>
    </row>
    <row r="59" spans="1:6" x14ac:dyDescent="0.25">
      <c r="A59" s="21">
        <v>58</v>
      </c>
      <c r="B59" s="21">
        <v>559</v>
      </c>
      <c r="C59" s="21">
        <v>28</v>
      </c>
      <c r="D59" s="21">
        <v>3</v>
      </c>
      <c r="F59" s="21">
        <v>2</v>
      </c>
    </row>
    <row r="60" spans="1:6" x14ac:dyDescent="0.25">
      <c r="A60" s="21">
        <v>59</v>
      </c>
      <c r="B60" s="21">
        <v>602</v>
      </c>
      <c r="C60" s="21">
        <v>29</v>
      </c>
      <c r="D60" s="21">
        <v>21</v>
      </c>
      <c r="F60" s="21">
        <v>2</v>
      </c>
    </row>
    <row r="61" spans="1:6" x14ac:dyDescent="0.25">
      <c r="A61" s="21">
        <v>60</v>
      </c>
      <c r="B61" s="21">
        <v>760</v>
      </c>
      <c r="C61" s="21">
        <v>36</v>
      </c>
      <c r="D61" s="21">
        <v>15</v>
      </c>
      <c r="F61" s="21">
        <v>2</v>
      </c>
    </row>
    <row r="62" spans="1:6" x14ac:dyDescent="0.25">
      <c r="A62" s="21">
        <v>61</v>
      </c>
      <c r="B62" s="21">
        <v>849</v>
      </c>
      <c r="C62" s="21">
        <v>41</v>
      </c>
      <c r="D62" s="21">
        <v>1</v>
      </c>
      <c r="F62" s="21">
        <v>2</v>
      </c>
    </row>
    <row r="63" spans="1:6" x14ac:dyDescent="0.25">
      <c r="A63" s="21">
        <v>62</v>
      </c>
      <c r="B63" s="21">
        <v>1011</v>
      </c>
      <c r="C63" s="21">
        <v>47</v>
      </c>
      <c r="D63" s="21">
        <v>21</v>
      </c>
      <c r="F63" s="21">
        <v>2</v>
      </c>
    </row>
    <row r="64" spans="1:6" x14ac:dyDescent="0.25">
      <c r="A64" s="21">
        <v>63</v>
      </c>
      <c r="B64" s="21">
        <v>1023</v>
      </c>
      <c r="C64" s="21">
        <v>48</v>
      </c>
      <c r="D64" s="21">
        <v>10</v>
      </c>
      <c r="F64" s="21">
        <v>2</v>
      </c>
    </row>
    <row r="65" spans="1:6" x14ac:dyDescent="0.25">
      <c r="A65" s="21">
        <v>64</v>
      </c>
      <c r="B65" s="21">
        <v>1039</v>
      </c>
      <c r="C65" s="21">
        <v>48</v>
      </c>
      <c r="D65" s="21">
        <v>26</v>
      </c>
      <c r="F65" s="21">
        <v>2</v>
      </c>
    </row>
    <row r="66" spans="1:6" x14ac:dyDescent="0.25">
      <c r="A66" s="21">
        <v>65</v>
      </c>
      <c r="B66" s="21">
        <v>1130</v>
      </c>
      <c r="C66" s="21">
        <v>54</v>
      </c>
      <c r="D66" s="21">
        <v>18</v>
      </c>
      <c r="F66" s="21">
        <v>2</v>
      </c>
    </row>
    <row r="67" spans="1:6" x14ac:dyDescent="0.25">
      <c r="A67" s="21">
        <v>66</v>
      </c>
      <c r="B67" s="21">
        <v>2004</v>
      </c>
      <c r="C67" s="21">
        <v>92</v>
      </c>
      <c r="D67" s="21">
        <v>20</v>
      </c>
      <c r="F67" s="21">
        <v>2</v>
      </c>
    </row>
    <row r="68" spans="1:6" x14ac:dyDescent="0.25">
      <c r="A68" s="21">
        <v>67</v>
      </c>
      <c r="B68" s="21">
        <v>2339</v>
      </c>
      <c r="C68" s="21">
        <v>107</v>
      </c>
      <c r="D68" s="21">
        <v>9</v>
      </c>
      <c r="F68" s="21">
        <v>2</v>
      </c>
    </row>
    <row r="69" spans="1:6" x14ac:dyDescent="0.25">
      <c r="A69" s="21">
        <v>68</v>
      </c>
      <c r="B69" s="21">
        <v>2412</v>
      </c>
      <c r="C69" s="21">
        <v>110</v>
      </c>
      <c r="D69" s="21">
        <v>7</v>
      </c>
      <c r="F69" s="21">
        <v>2</v>
      </c>
    </row>
    <row r="70" spans="1:6" x14ac:dyDescent="0.25">
      <c r="A70" s="21">
        <v>69</v>
      </c>
      <c r="B70" s="21">
        <v>2412</v>
      </c>
      <c r="C70" s="21">
        <v>110</v>
      </c>
      <c r="D70" s="21">
        <v>7</v>
      </c>
      <c r="F70" s="21">
        <v>2</v>
      </c>
    </row>
    <row r="71" spans="1:6" x14ac:dyDescent="0.25">
      <c r="A71" s="21">
        <v>70</v>
      </c>
      <c r="B71" s="21">
        <v>2692</v>
      </c>
      <c r="C71" s="21">
        <v>121</v>
      </c>
      <c r="D71" s="21">
        <v>21</v>
      </c>
      <c r="F71" s="21">
        <v>2</v>
      </c>
    </row>
    <row r="72" spans="1:6" x14ac:dyDescent="0.25">
      <c r="A72" s="21">
        <v>71</v>
      </c>
      <c r="B72" s="21">
        <v>2872</v>
      </c>
      <c r="C72" s="21">
        <v>130</v>
      </c>
      <c r="D72" s="21">
        <v>3</v>
      </c>
      <c r="F72" s="21">
        <v>2</v>
      </c>
    </row>
    <row r="73" spans="1:6" x14ac:dyDescent="0.25">
      <c r="A73" s="21">
        <v>72</v>
      </c>
      <c r="B73" s="21">
        <v>3231</v>
      </c>
      <c r="C73" s="21">
        <v>148</v>
      </c>
      <c r="D73" s="21">
        <v>2</v>
      </c>
      <c r="F73" s="21">
        <v>2</v>
      </c>
    </row>
    <row r="74" spans="1:6" x14ac:dyDescent="0.25">
      <c r="A74" s="21">
        <v>73</v>
      </c>
      <c r="B74" s="21">
        <v>3619</v>
      </c>
      <c r="C74" s="21">
        <v>164</v>
      </c>
      <c r="D74" s="21">
        <v>15</v>
      </c>
      <c r="F74" s="21">
        <v>2</v>
      </c>
    </row>
    <row r="75" spans="1:6" x14ac:dyDescent="0.25">
      <c r="A75" s="21">
        <v>74</v>
      </c>
      <c r="B75" s="21">
        <v>3733</v>
      </c>
      <c r="C75" s="21">
        <v>169</v>
      </c>
      <c r="D75" s="21">
        <v>17</v>
      </c>
      <c r="F75" s="21">
        <v>2</v>
      </c>
    </row>
    <row r="76" spans="1:6" x14ac:dyDescent="0.25">
      <c r="A76" s="21">
        <v>75</v>
      </c>
      <c r="B76" s="21">
        <v>4081</v>
      </c>
      <c r="C76" s="21">
        <v>185</v>
      </c>
      <c r="D76" s="21">
        <v>10</v>
      </c>
      <c r="F76" s="21">
        <v>2</v>
      </c>
    </row>
    <row r="77" spans="1:6" x14ac:dyDescent="0.25">
      <c r="A77" s="21">
        <v>76</v>
      </c>
      <c r="B77" s="21">
        <v>4357</v>
      </c>
      <c r="C77" s="21">
        <v>196</v>
      </c>
      <c r="D77" s="21">
        <v>7</v>
      </c>
      <c r="F77" s="21">
        <v>2</v>
      </c>
    </row>
    <row r="78" spans="1:6" x14ac:dyDescent="0.25">
      <c r="A78" s="21">
        <v>77</v>
      </c>
      <c r="B78" s="21">
        <v>4400</v>
      </c>
      <c r="C78" s="21">
        <v>197</v>
      </c>
      <c r="D78" s="21">
        <v>25</v>
      </c>
      <c r="F78" s="21">
        <v>2</v>
      </c>
    </row>
    <row r="79" spans="1:6" x14ac:dyDescent="0.25">
      <c r="A79" s="21">
        <v>78</v>
      </c>
      <c r="B79" s="21">
        <v>4572</v>
      </c>
      <c r="C79" s="21">
        <v>205</v>
      </c>
      <c r="D79" s="21">
        <v>13</v>
      </c>
      <c r="F79" s="2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37"/>
  <sheetViews>
    <sheetView workbookViewId="0">
      <pane ySplit="2" topLeftCell="A18" activePane="bottomLeft" state="frozen"/>
      <selection pane="bottomLeft" activeCell="Y29" sqref="Y29"/>
    </sheetView>
  </sheetViews>
  <sheetFormatPr defaultRowHeight="18" customHeight="1" x14ac:dyDescent="0.25"/>
  <cols>
    <col min="1" max="1" width="14" style="8" bestFit="1" customWidth="1"/>
    <col min="2" max="26" width="4" style="9" customWidth="1"/>
    <col min="27" max="27" width="5.7109375" style="10" customWidth="1"/>
    <col min="28" max="16384" width="9.140625" style="6"/>
  </cols>
  <sheetData>
    <row r="1" spans="1:27" s="3" customFormat="1" ht="18" customHeight="1" x14ac:dyDescent="0.25">
      <c r="A1" s="23" t="str">
        <f>Sheet1!$I$1&amp;" County 2017 Coordinated Election Ballot Polling Risk-Limiting Audit"</f>
        <v>Las Animas County 2017 Coordinated Election Ballot Polling Risk-Limiting Audit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s="3" customFormat="1" ht="18" customHeight="1" x14ac:dyDescent="0.25">
      <c r="A2" s="23" t="str">
        <f>Sheet1!$I$3</f>
        <v>Las Animas County Referendum 1B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18" customHeight="1" x14ac:dyDescent="0.25">
      <c r="A3" s="4" t="s">
        <v>15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22" t="s">
        <v>16</v>
      </c>
    </row>
    <row r="4" spans="1:27" ht="18" customHeight="1" x14ac:dyDescent="0.25">
      <c r="A4" s="4" t="s">
        <v>17</v>
      </c>
      <c r="B4" s="5">
        <v>2</v>
      </c>
      <c r="C4" s="5">
        <v>7</v>
      </c>
      <c r="D4" s="5">
        <v>12</v>
      </c>
      <c r="E4" s="5">
        <v>17</v>
      </c>
      <c r="F4" s="5">
        <v>18</v>
      </c>
      <c r="G4" s="5">
        <v>18</v>
      </c>
      <c r="H4" s="5">
        <v>23</v>
      </c>
      <c r="I4" s="5">
        <v>27</v>
      </c>
      <c r="J4" s="5">
        <v>28</v>
      </c>
      <c r="K4" s="5">
        <v>28</v>
      </c>
      <c r="L4" s="5">
        <v>29</v>
      </c>
      <c r="M4" s="5">
        <v>32</v>
      </c>
      <c r="N4" s="5">
        <v>39</v>
      </c>
      <c r="O4" s="5">
        <v>39</v>
      </c>
      <c r="P4" s="5">
        <v>53</v>
      </c>
      <c r="Q4" s="5">
        <v>53</v>
      </c>
      <c r="R4" s="5">
        <v>59</v>
      </c>
      <c r="S4" s="5">
        <v>59</v>
      </c>
      <c r="T4" s="5">
        <v>61</v>
      </c>
      <c r="U4" s="5">
        <v>61</v>
      </c>
      <c r="V4" s="5">
        <v>63</v>
      </c>
      <c r="W4" s="5">
        <v>67</v>
      </c>
      <c r="X4" s="5">
        <v>68</v>
      </c>
      <c r="Y4" s="5">
        <v>74</v>
      </c>
      <c r="Z4" s="5">
        <v>80</v>
      </c>
      <c r="AA4" s="22"/>
    </row>
    <row r="5" spans="1:27" ht="18" customHeight="1" x14ac:dyDescent="0.25">
      <c r="A5" s="4" t="s">
        <v>18</v>
      </c>
      <c r="B5" s="5">
        <v>10</v>
      </c>
      <c r="C5" s="5">
        <v>25</v>
      </c>
      <c r="D5" s="5">
        <v>3</v>
      </c>
      <c r="E5" s="5">
        <v>11</v>
      </c>
      <c r="F5" s="5">
        <v>1</v>
      </c>
      <c r="G5" s="5">
        <v>7</v>
      </c>
      <c r="H5" s="5">
        <v>24</v>
      </c>
      <c r="I5" s="5">
        <v>4</v>
      </c>
      <c r="J5" s="5">
        <v>20</v>
      </c>
      <c r="K5" s="5">
        <v>22</v>
      </c>
      <c r="L5" s="5">
        <v>2</v>
      </c>
      <c r="M5" s="5">
        <v>7</v>
      </c>
      <c r="N5" s="5">
        <v>9</v>
      </c>
      <c r="O5" s="5">
        <v>22</v>
      </c>
      <c r="P5" s="5">
        <v>4</v>
      </c>
      <c r="Q5" s="5">
        <v>12</v>
      </c>
      <c r="R5" s="5">
        <v>3</v>
      </c>
      <c r="S5" s="5">
        <v>3</v>
      </c>
      <c r="T5" s="5">
        <v>8</v>
      </c>
      <c r="U5" s="5">
        <v>16</v>
      </c>
      <c r="V5" s="5">
        <v>13</v>
      </c>
      <c r="W5" s="5">
        <v>13</v>
      </c>
      <c r="X5" s="5">
        <v>4</v>
      </c>
      <c r="Y5" s="5">
        <v>7</v>
      </c>
      <c r="Z5" s="5">
        <v>6</v>
      </c>
      <c r="AA5" s="22"/>
    </row>
    <row r="6" spans="1:27" ht="18" customHeight="1" x14ac:dyDescent="0.25">
      <c r="A6" s="4" t="str">
        <f>Sheet1!$I$5</f>
        <v>Yes/For</v>
      </c>
      <c r="B6" s="5">
        <v>1</v>
      </c>
      <c r="C6" s="5"/>
      <c r="D6" s="5">
        <v>1</v>
      </c>
      <c r="E6" s="5"/>
      <c r="F6" s="5"/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/>
      <c r="O6" s="5"/>
      <c r="P6" s="5"/>
      <c r="Q6" s="5"/>
      <c r="R6" s="5">
        <v>1</v>
      </c>
      <c r="S6" s="5">
        <v>1</v>
      </c>
      <c r="T6" s="5"/>
      <c r="U6" s="5">
        <v>1</v>
      </c>
      <c r="V6" s="5"/>
      <c r="W6" s="5">
        <v>1</v>
      </c>
      <c r="X6" s="5">
        <v>1</v>
      </c>
      <c r="Y6" s="5"/>
      <c r="Z6" s="5"/>
      <c r="AA6" s="7">
        <f>SUM(B6:Z6)</f>
        <v>14</v>
      </c>
    </row>
    <row r="7" spans="1:27" ht="18" customHeight="1" x14ac:dyDescent="0.25">
      <c r="A7" s="4" t="str">
        <f>Sheet1!$I$6</f>
        <v>No/Against</v>
      </c>
      <c r="B7" s="5"/>
      <c r="C7" s="5">
        <v>1</v>
      </c>
      <c r="D7" s="5"/>
      <c r="E7" s="5">
        <v>1</v>
      </c>
      <c r="F7" s="5">
        <v>1</v>
      </c>
      <c r="G7" s="5"/>
      <c r="H7" s="5"/>
      <c r="I7" s="5"/>
      <c r="J7" s="5"/>
      <c r="K7" s="5"/>
      <c r="L7" s="5"/>
      <c r="M7" s="5"/>
      <c r="N7" s="5">
        <v>1</v>
      </c>
      <c r="O7" s="5">
        <v>1</v>
      </c>
      <c r="P7" s="5">
        <v>1</v>
      </c>
      <c r="Q7" s="5">
        <v>1</v>
      </c>
      <c r="R7" s="5"/>
      <c r="S7" s="5"/>
      <c r="T7" s="5">
        <v>1</v>
      </c>
      <c r="U7" s="5"/>
      <c r="V7" s="5">
        <v>1</v>
      </c>
      <c r="W7" s="5"/>
      <c r="X7" s="5"/>
      <c r="Y7" s="5">
        <v>1</v>
      </c>
      <c r="Z7" s="5">
        <v>1</v>
      </c>
      <c r="AA7" s="7">
        <f>SUM(B7:Z7)</f>
        <v>11</v>
      </c>
    </row>
    <row r="8" spans="1:27" ht="30" customHeight="1" x14ac:dyDescent="0.25"/>
    <row r="9" spans="1:27" ht="18" customHeight="1" x14ac:dyDescent="0.25">
      <c r="A9" s="4" t="s">
        <v>15</v>
      </c>
      <c r="B9" s="5">
        <v>26</v>
      </c>
      <c r="C9" s="5">
        <v>27</v>
      </c>
      <c r="D9" s="5">
        <v>28</v>
      </c>
      <c r="E9" s="5">
        <v>29</v>
      </c>
      <c r="F9" s="5">
        <v>30</v>
      </c>
      <c r="G9" s="5">
        <v>31</v>
      </c>
      <c r="H9" s="5">
        <v>32</v>
      </c>
      <c r="I9" s="5">
        <v>33</v>
      </c>
      <c r="J9" s="5">
        <v>34</v>
      </c>
      <c r="K9" s="5">
        <v>35</v>
      </c>
      <c r="L9" s="5">
        <v>36</v>
      </c>
      <c r="M9" s="5">
        <v>37</v>
      </c>
      <c r="N9" s="5">
        <v>38</v>
      </c>
      <c r="O9" s="5">
        <v>39</v>
      </c>
      <c r="P9" s="5">
        <v>40</v>
      </c>
      <c r="Q9" s="5">
        <v>41</v>
      </c>
      <c r="R9" s="5">
        <v>42</v>
      </c>
      <c r="S9" s="5">
        <v>43</v>
      </c>
      <c r="T9" s="5">
        <v>44</v>
      </c>
      <c r="U9" s="5">
        <v>45</v>
      </c>
      <c r="V9" s="5">
        <v>46</v>
      </c>
      <c r="W9" s="5">
        <v>47</v>
      </c>
      <c r="X9" s="5">
        <v>48</v>
      </c>
      <c r="Y9" s="5">
        <v>49</v>
      </c>
      <c r="Z9" s="5">
        <v>50</v>
      </c>
      <c r="AA9" s="22" t="s">
        <v>16</v>
      </c>
    </row>
    <row r="10" spans="1:27" ht="18" customHeight="1" x14ac:dyDescent="0.25">
      <c r="A10" s="4" t="s">
        <v>17</v>
      </c>
      <c r="B10" s="5">
        <v>89</v>
      </c>
      <c r="C10" s="5">
        <v>90</v>
      </c>
      <c r="D10" s="5">
        <v>96</v>
      </c>
      <c r="E10" s="5">
        <v>102</v>
      </c>
      <c r="F10" s="5">
        <v>107</v>
      </c>
      <c r="G10" s="5">
        <v>107</v>
      </c>
      <c r="H10" s="5">
        <v>109</v>
      </c>
      <c r="I10" s="5">
        <v>113</v>
      </c>
      <c r="J10" s="5">
        <v>116</v>
      </c>
      <c r="K10" s="5">
        <v>116</v>
      </c>
      <c r="L10" s="5">
        <v>124</v>
      </c>
      <c r="M10" s="5">
        <v>130</v>
      </c>
      <c r="N10" s="5">
        <v>132</v>
      </c>
      <c r="O10" s="5">
        <v>139</v>
      </c>
      <c r="P10" s="5">
        <v>146</v>
      </c>
      <c r="Q10" s="5">
        <v>150</v>
      </c>
      <c r="R10" s="5">
        <v>153</v>
      </c>
      <c r="S10" s="5">
        <v>156</v>
      </c>
      <c r="T10" s="5">
        <v>158</v>
      </c>
      <c r="U10" s="5">
        <v>169</v>
      </c>
      <c r="V10" s="5">
        <v>169</v>
      </c>
      <c r="W10" s="5">
        <v>186</v>
      </c>
      <c r="X10" s="5">
        <v>188</v>
      </c>
      <c r="Y10" s="5">
        <v>198</v>
      </c>
      <c r="Z10" s="5">
        <v>208</v>
      </c>
      <c r="AA10" s="22"/>
    </row>
    <row r="11" spans="1:27" ht="18" customHeight="1" x14ac:dyDescent="0.25">
      <c r="A11" s="4" t="s">
        <v>18</v>
      </c>
      <c r="B11" s="5">
        <v>3</v>
      </c>
      <c r="C11" s="5">
        <v>12</v>
      </c>
      <c r="D11" s="5">
        <v>20</v>
      </c>
      <c r="E11" s="5">
        <v>19</v>
      </c>
      <c r="F11" s="5">
        <v>16</v>
      </c>
      <c r="G11" s="5">
        <v>17</v>
      </c>
      <c r="H11" s="5">
        <v>1</v>
      </c>
      <c r="I11" s="5">
        <v>10</v>
      </c>
      <c r="J11" s="5">
        <v>1</v>
      </c>
      <c r="K11" s="5">
        <v>9</v>
      </c>
      <c r="L11" s="5">
        <v>6</v>
      </c>
      <c r="M11" s="5">
        <v>6</v>
      </c>
      <c r="N11" s="5">
        <v>25</v>
      </c>
      <c r="O11" s="5">
        <v>1</v>
      </c>
      <c r="P11" s="5">
        <v>5</v>
      </c>
      <c r="Q11" s="5">
        <v>15</v>
      </c>
      <c r="R11" s="5">
        <v>13</v>
      </c>
      <c r="S11" s="5">
        <v>26</v>
      </c>
      <c r="T11" s="5">
        <v>7</v>
      </c>
      <c r="U11" s="5">
        <v>5</v>
      </c>
      <c r="V11" s="5">
        <v>7</v>
      </c>
      <c r="W11" s="5">
        <v>14</v>
      </c>
      <c r="X11" s="5">
        <v>9</v>
      </c>
      <c r="Y11" s="5">
        <v>1</v>
      </c>
      <c r="Z11" s="5">
        <v>10</v>
      </c>
      <c r="AA11" s="22"/>
    </row>
    <row r="12" spans="1:27" ht="18" customHeight="1" x14ac:dyDescent="0.25">
      <c r="A12" s="4" t="str">
        <f>Sheet1!$I$5</f>
        <v>Yes/For</v>
      </c>
      <c r="B12" s="5">
        <v>1</v>
      </c>
      <c r="C12" s="5"/>
      <c r="D12" s="5"/>
      <c r="E12" s="5">
        <v>1</v>
      </c>
      <c r="F12" s="5"/>
      <c r="G12" s="5"/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/>
      <c r="O12" s="5">
        <v>1</v>
      </c>
      <c r="P12" s="5">
        <v>1</v>
      </c>
      <c r="Q12" s="5">
        <v>1</v>
      </c>
      <c r="R12" s="5"/>
      <c r="S12" s="5"/>
      <c r="T12" s="5">
        <v>1</v>
      </c>
      <c r="U12" s="5">
        <v>1</v>
      </c>
      <c r="V12" s="5"/>
      <c r="W12" s="5">
        <v>1</v>
      </c>
      <c r="X12" s="5"/>
      <c r="Y12" s="5">
        <v>1</v>
      </c>
      <c r="Z12" s="5"/>
      <c r="AA12" s="7">
        <f>SUM(B12:Z12)</f>
        <v>15</v>
      </c>
    </row>
    <row r="13" spans="1:27" ht="18" customHeight="1" x14ac:dyDescent="0.25">
      <c r="A13" s="4" t="str">
        <f>Sheet1!$I$6</f>
        <v>No/Against</v>
      </c>
      <c r="B13" s="5"/>
      <c r="C13" s="5">
        <v>1</v>
      </c>
      <c r="D13" s="5">
        <v>1</v>
      </c>
      <c r="E13" s="5"/>
      <c r="F13" s="5">
        <v>1</v>
      </c>
      <c r="G13" s="5">
        <v>1</v>
      </c>
      <c r="H13" s="5"/>
      <c r="I13" s="5"/>
      <c r="J13" s="5"/>
      <c r="K13" s="5"/>
      <c r="L13" s="5"/>
      <c r="M13" s="5"/>
      <c r="N13" s="5">
        <v>1</v>
      </c>
      <c r="O13" s="5"/>
      <c r="P13" s="5"/>
      <c r="Q13" s="5"/>
      <c r="R13" s="5">
        <v>1</v>
      </c>
      <c r="S13" s="5">
        <v>1</v>
      </c>
      <c r="T13" s="5"/>
      <c r="U13" s="5"/>
      <c r="V13" s="5">
        <v>1</v>
      </c>
      <c r="W13" s="5"/>
      <c r="X13" s="5">
        <v>1</v>
      </c>
      <c r="Y13" s="5"/>
      <c r="Z13" s="5">
        <v>1</v>
      </c>
      <c r="AA13" s="7">
        <f>SUM(B13:Z13)</f>
        <v>10</v>
      </c>
    </row>
    <row r="14" spans="1:27" ht="30" customHeight="1" x14ac:dyDescent="0.25"/>
    <row r="15" spans="1:27" ht="18" customHeight="1" x14ac:dyDescent="0.25">
      <c r="A15" s="4" t="s">
        <v>15</v>
      </c>
      <c r="B15" s="5">
        <v>51</v>
      </c>
      <c r="C15" s="5">
        <v>52</v>
      </c>
      <c r="D15" s="5">
        <v>53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22" t="s">
        <v>16</v>
      </c>
    </row>
    <row r="16" spans="1:27" ht="18" customHeight="1" x14ac:dyDescent="0.25">
      <c r="A16" s="4" t="s">
        <v>17</v>
      </c>
      <c r="B16" s="5">
        <v>208</v>
      </c>
      <c r="C16" s="5">
        <v>209</v>
      </c>
      <c r="D16" s="5">
        <v>210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22"/>
    </row>
    <row r="17" spans="1:27" ht="18" customHeight="1" x14ac:dyDescent="0.25">
      <c r="A17" s="4" t="s">
        <v>18</v>
      </c>
      <c r="B17" s="5">
        <v>17</v>
      </c>
      <c r="C17" s="5">
        <v>7</v>
      </c>
      <c r="D17" s="5">
        <v>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22"/>
    </row>
    <row r="18" spans="1:27" ht="18" customHeight="1" x14ac:dyDescent="0.25">
      <c r="A18" s="4" t="str">
        <f>Sheet1!$I$5</f>
        <v>Yes/For</v>
      </c>
      <c r="B18" s="5">
        <v>1</v>
      </c>
      <c r="C18" s="5"/>
      <c r="D18" s="5">
        <v>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7">
        <f>SUM(B18:Z18)</f>
        <v>2</v>
      </c>
    </row>
    <row r="19" spans="1:27" ht="18" customHeight="1" x14ac:dyDescent="0.25">
      <c r="A19" s="4" t="str">
        <f>Sheet1!$I$6</f>
        <v>No/Against</v>
      </c>
      <c r="B19" s="5"/>
      <c r="C19" s="5">
        <v>1</v>
      </c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7">
        <f>SUM(B19:Z19)</f>
        <v>1</v>
      </c>
    </row>
    <row r="20" spans="1:27" ht="30" customHeight="1" x14ac:dyDescent="0.25"/>
    <row r="21" spans="1:27" ht="18" customHeight="1" x14ac:dyDescent="0.25">
      <c r="A21" s="4" t="s">
        <v>19</v>
      </c>
      <c r="B21" s="22" t="s">
        <v>20</v>
      </c>
      <c r="C21" s="22"/>
      <c r="D21" s="22"/>
    </row>
    <row r="22" spans="1:27" ht="18" customHeight="1" x14ac:dyDescent="0.25">
      <c r="A22" s="4" t="str">
        <f>Sheet1!$I$5</f>
        <v>Yes/For</v>
      </c>
      <c r="B22" s="22">
        <f>AA6+AA12+AA18</f>
        <v>31</v>
      </c>
      <c r="C22" s="22"/>
      <c r="D22" s="22"/>
    </row>
    <row r="23" spans="1:27" ht="18" customHeight="1" x14ac:dyDescent="0.25">
      <c r="A23" s="4" t="str">
        <f>Sheet1!$I$6</f>
        <v>No/Against</v>
      </c>
      <c r="B23" s="22">
        <f t="shared" ref="B23:B24" si="0">AA7+AA13+AA19</f>
        <v>22</v>
      </c>
      <c r="C23" s="22"/>
      <c r="D23" s="22"/>
    </row>
    <row r="24" spans="1:27" ht="30" customHeight="1" x14ac:dyDescent="0.25">
      <c r="B24" s="9">
        <f t="shared" si="0"/>
        <v>0</v>
      </c>
    </row>
    <row r="25" spans="1:27" s="19" customFormat="1" ht="18" customHeight="1" x14ac:dyDescent="0.25">
      <c r="A25" s="17" t="s">
        <v>15</v>
      </c>
      <c r="B25" s="18">
        <v>54</v>
      </c>
      <c r="C25" s="18">
        <f>1+B25</f>
        <v>55</v>
      </c>
      <c r="D25" s="18">
        <f t="shared" ref="D25:Z25" si="1">1+C25</f>
        <v>56</v>
      </c>
      <c r="E25" s="18">
        <f t="shared" si="1"/>
        <v>57</v>
      </c>
      <c r="F25" s="18">
        <f t="shared" si="1"/>
        <v>58</v>
      </c>
      <c r="G25" s="18">
        <f t="shared" si="1"/>
        <v>59</v>
      </c>
      <c r="H25" s="18">
        <f t="shared" si="1"/>
        <v>60</v>
      </c>
      <c r="I25" s="18">
        <f t="shared" si="1"/>
        <v>61</v>
      </c>
      <c r="J25" s="18">
        <f t="shared" si="1"/>
        <v>62</v>
      </c>
      <c r="K25" s="18">
        <f t="shared" si="1"/>
        <v>63</v>
      </c>
      <c r="L25" s="18">
        <f t="shared" si="1"/>
        <v>64</v>
      </c>
      <c r="M25" s="18">
        <f t="shared" si="1"/>
        <v>65</v>
      </c>
      <c r="N25" s="18">
        <f t="shared" si="1"/>
        <v>66</v>
      </c>
      <c r="O25" s="18">
        <f t="shared" si="1"/>
        <v>67</v>
      </c>
      <c r="P25" s="18">
        <f t="shared" si="1"/>
        <v>68</v>
      </c>
      <c r="Q25" s="18">
        <f t="shared" si="1"/>
        <v>69</v>
      </c>
      <c r="R25" s="18">
        <f t="shared" si="1"/>
        <v>70</v>
      </c>
      <c r="S25" s="18">
        <f t="shared" si="1"/>
        <v>71</v>
      </c>
      <c r="T25" s="18">
        <f t="shared" si="1"/>
        <v>72</v>
      </c>
      <c r="U25" s="18">
        <f t="shared" si="1"/>
        <v>73</v>
      </c>
      <c r="V25" s="18">
        <f t="shared" si="1"/>
        <v>74</v>
      </c>
      <c r="W25" s="18">
        <f t="shared" si="1"/>
        <v>75</v>
      </c>
      <c r="X25" s="18">
        <f t="shared" si="1"/>
        <v>76</v>
      </c>
      <c r="Y25" s="18">
        <f t="shared" si="1"/>
        <v>77</v>
      </c>
      <c r="Z25" s="18">
        <f t="shared" si="1"/>
        <v>78</v>
      </c>
      <c r="AA25" s="25" t="s">
        <v>16</v>
      </c>
    </row>
    <row r="26" spans="1:27" s="19" customFormat="1" ht="18" customHeight="1" x14ac:dyDescent="0.25">
      <c r="A26" s="17" t="s">
        <v>17</v>
      </c>
      <c r="B26" s="18">
        <v>8</v>
      </c>
      <c r="C26" s="18">
        <v>14</v>
      </c>
      <c r="D26" s="18">
        <v>22</v>
      </c>
      <c r="E26" s="18">
        <v>24</v>
      </c>
      <c r="F26" s="18">
        <v>28</v>
      </c>
      <c r="G26" s="18">
        <v>29</v>
      </c>
      <c r="H26" s="18">
        <v>36</v>
      </c>
      <c r="I26" s="18">
        <v>41</v>
      </c>
      <c r="J26" s="18">
        <v>47</v>
      </c>
      <c r="K26" s="18">
        <v>48</v>
      </c>
      <c r="L26" s="18">
        <v>48</v>
      </c>
      <c r="M26" s="18">
        <v>54</v>
      </c>
      <c r="N26" s="18">
        <v>92</v>
      </c>
      <c r="O26" s="18">
        <v>107</v>
      </c>
      <c r="P26" s="18">
        <v>110</v>
      </c>
      <c r="Q26" s="18">
        <v>110</v>
      </c>
      <c r="R26" s="18">
        <v>121</v>
      </c>
      <c r="S26" s="18">
        <v>130</v>
      </c>
      <c r="T26" s="18">
        <v>148</v>
      </c>
      <c r="U26" s="18">
        <v>164</v>
      </c>
      <c r="V26" s="18">
        <v>169</v>
      </c>
      <c r="W26" s="18">
        <v>185</v>
      </c>
      <c r="X26" s="18">
        <v>196</v>
      </c>
      <c r="Y26" s="18">
        <v>197</v>
      </c>
      <c r="Z26" s="18">
        <v>205</v>
      </c>
      <c r="AA26" s="25"/>
    </row>
    <row r="27" spans="1:27" s="19" customFormat="1" ht="18" customHeight="1" x14ac:dyDescent="0.25">
      <c r="A27" s="17" t="s">
        <v>18</v>
      </c>
      <c r="B27" s="18">
        <v>19</v>
      </c>
      <c r="C27" s="18">
        <v>8</v>
      </c>
      <c r="D27" s="18">
        <v>18</v>
      </c>
      <c r="E27" s="18">
        <v>12</v>
      </c>
      <c r="F27" s="18">
        <v>3</v>
      </c>
      <c r="G27" s="18">
        <v>21</v>
      </c>
      <c r="H27" s="18">
        <v>15</v>
      </c>
      <c r="I27" s="18">
        <v>1</v>
      </c>
      <c r="J27" s="18">
        <v>21</v>
      </c>
      <c r="K27" s="18">
        <v>10</v>
      </c>
      <c r="L27" s="18">
        <v>26</v>
      </c>
      <c r="M27" s="18">
        <v>18</v>
      </c>
      <c r="N27" s="18">
        <v>20</v>
      </c>
      <c r="O27" s="18">
        <v>9</v>
      </c>
      <c r="P27" s="18">
        <v>7</v>
      </c>
      <c r="Q27" s="18">
        <v>7</v>
      </c>
      <c r="R27" s="18">
        <v>21</v>
      </c>
      <c r="S27" s="18">
        <v>3</v>
      </c>
      <c r="T27" s="18">
        <v>2</v>
      </c>
      <c r="U27" s="18">
        <v>15</v>
      </c>
      <c r="V27" s="18">
        <v>17</v>
      </c>
      <c r="W27" s="18">
        <v>10</v>
      </c>
      <c r="X27" s="18">
        <v>7</v>
      </c>
      <c r="Y27" s="18">
        <v>25</v>
      </c>
      <c r="Z27" s="18">
        <v>13</v>
      </c>
      <c r="AA27" s="25"/>
    </row>
    <row r="28" spans="1:27" s="19" customFormat="1" ht="18" customHeight="1" x14ac:dyDescent="0.25">
      <c r="A28" s="17" t="str">
        <f>[1]Sheet1!$H$5</f>
        <v>Yes/For</v>
      </c>
      <c r="B28" s="20"/>
      <c r="C28" s="20"/>
      <c r="D28" s="20">
        <v>1</v>
      </c>
      <c r="E28" s="20">
        <v>1</v>
      </c>
      <c r="F28" s="20"/>
      <c r="G28" s="20">
        <v>1</v>
      </c>
      <c r="H28" s="20">
        <v>1</v>
      </c>
      <c r="I28" s="20"/>
      <c r="J28" s="20"/>
      <c r="K28" s="20"/>
      <c r="L28" s="20">
        <v>1</v>
      </c>
      <c r="M28" s="20">
        <v>1</v>
      </c>
      <c r="N28" s="20"/>
      <c r="O28" s="20">
        <v>1</v>
      </c>
      <c r="P28" s="20">
        <v>1</v>
      </c>
      <c r="Q28" s="20">
        <v>1</v>
      </c>
      <c r="R28" s="20">
        <v>1</v>
      </c>
      <c r="S28" s="20">
        <v>1</v>
      </c>
      <c r="T28" s="20"/>
      <c r="U28" s="20">
        <v>11</v>
      </c>
      <c r="V28" s="20"/>
      <c r="W28" s="20"/>
      <c r="X28" s="20">
        <v>1</v>
      </c>
      <c r="Y28" s="20">
        <v>1</v>
      </c>
      <c r="Z28" s="20"/>
      <c r="AA28" s="18">
        <f>SUM(B28:Z28)</f>
        <v>24</v>
      </c>
    </row>
    <row r="29" spans="1:27" s="19" customFormat="1" ht="18" customHeight="1" x14ac:dyDescent="0.25">
      <c r="A29" s="17" t="str">
        <f>[1]Sheet1!$H$6</f>
        <v>No/Against</v>
      </c>
      <c r="B29" s="20">
        <v>1</v>
      </c>
      <c r="C29" s="20">
        <v>1</v>
      </c>
      <c r="D29" s="20"/>
      <c r="E29" s="20"/>
      <c r="F29" s="20">
        <v>1</v>
      </c>
      <c r="G29" s="20"/>
      <c r="H29" s="20"/>
      <c r="I29" s="20">
        <v>1</v>
      </c>
      <c r="J29" s="20">
        <v>1</v>
      </c>
      <c r="K29" s="20">
        <v>1</v>
      </c>
      <c r="L29" s="20"/>
      <c r="M29" s="20"/>
      <c r="N29" s="20">
        <v>1</v>
      </c>
      <c r="O29" s="20"/>
      <c r="P29" s="20"/>
      <c r="Q29" s="20"/>
      <c r="R29" s="20"/>
      <c r="S29" s="20"/>
      <c r="T29" s="20">
        <v>1</v>
      </c>
      <c r="U29" s="20"/>
      <c r="V29" s="20"/>
      <c r="W29" s="20">
        <v>1</v>
      </c>
      <c r="X29" s="20"/>
      <c r="Y29" s="20">
        <v>1</v>
      </c>
      <c r="Z29" s="20"/>
      <c r="AA29" s="18">
        <f>SUM(B29:Z29)</f>
        <v>10</v>
      </c>
    </row>
    <row r="30" spans="1:27" s="13" customFormat="1" ht="30" customHeight="1" x14ac:dyDescent="0.25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s="13" customFormat="1" ht="18" customHeight="1" x14ac:dyDescent="0.25">
      <c r="A31" s="12" t="s">
        <v>19</v>
      </c>
      <c r="B31" s="24" t="s">
        <v>20</v>
      </c>
      <c r="C31" s="24"/>
      <c r="D31" s="2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s="13" customFormat="1" ht="18" customHeight="1" x14ac:dyDescent="0.25">
      <c r="A32" s="12" t="str">
        <f>[1]Sheet1!$H$5</f>
        <v>Yes/For</v>
      </c>
      <c r="B32" s="24">
        <f>AA28</f>
        <v>24</v>
      </c>
      <c r="C32" s="24"/>
      <c r="D32" s="24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6"/>
    </row>
    <row r="33" spans="1:27" s="13" customFormat="1" ht="18" customHeight="1" x14ac:dyDescent="0.25">
      <c r="A33" s="12" t="str">
        <f>[1]Sheet1!$H$6</f>
        <v>No/Against</v>
      </c>
      <c r="B33" s="24">
        <f t="shared" ref="B33" si="2">AA29</f>
        <v>10</v>
      </c>
      <c r="C33" s="24"/>
      <c r="D33" s="2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6"/>
    </row>
    <row r="34" spans="1:27" s="13" customFormat="1" ht="30" customHeight="1" x14ac:dyDescent="0.2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s="13" customFormat="1" ht="18" customHeight="1" x14ac:dyDescent="0.25">
      <c r="A35" s="12" t="s">
        <v>19</v>
      </c>
      <c r="B35" s="24" t="s">
        <v>20</v>
      </c>
      <c r="C35" s="24"/>
      <c r="D35" s="2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s="13" customFormat="1" ht="18" customHeight="1" x14ac:dyDescent="0.25">
      <c r="A36" s="12" t="str">
        <f>[1]Sheet1!$H$5</f>
        <v>Yes/For</v>
      </c>
      <c r="B36" s="24">
        <f>+B22+B32</f>
        <v>55</v>
      </c>
      <c r="C36" s="24"/>
      <c r="D36" s="24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s="13" customFormat="1" ht="18" customHeight="1" x14ac:dyDescent="0.25">
      <c r="A37" s="12" t="str">
        <f>[1]Sheet1!$H$6</f>
        <v>No/Against</v>
      </c>
      <c r="B37" s="24">
        <f>+B23+B33</f>
        <v>32</v>
      </c>
      <c r="C37" s="24"/>
      <c r="D37" s="2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</sheetData>
  <sheetProtection sheet="1" objects="1" scenarios="1"/>
  <mergeCells count="15">
    <mergeCell ref="B36:D36"/>
    <mergeCell ref="B37:D37"/>
    <mergeCell ref="AA25:AA27"/>
    <mergeCell ref="B31:D31"/>
    <mergeCell ref="B32:D32"/>
    <mergeCell ref="B33:D33"/>
    <mergeCell ref="B35:D35"/>
    <mergeCell ref="B22:D22"/>
    <mergeCell ref="B23:D23"/>
    <mergeCell ref="A1:AA1"/>
    <mergeCell ref="A2:AA2"/>
    <mergeCell ref="AA3:AA5"/>
    <mergeCell ref="AA9:AA11"/>
    <mergeCell ref="AA15:AA17"/>
    <mergeCell ref="B21:D21"/>
  </mergeCells>
  <conditionalFormatting sqref="AA6:AA21">
    <cfRule type="expression" dxfId="5" priority="6">
      <formula>AA6=0</formula>
    </cfRule>
  </conditionalFormatting>
  <conditionalFormatting sqref="B22:D24">
    <cfRule type="expression" dxfId="4" priority="5">
      <formula>B22=0</formula>
    </cfRule>
  </conditionalFormatting>
  <conditionalFormatting sqref="AA28:AA31">
    <cfRule type="expression" dxfId="3" priority="4">
      <formula>AA28=0</formula>
    </cfRule>
  </conditionalFormatting>
  <conditionalFormatting sqref="B32:D33">
    <cfRule type="expression" dxfId="2" priority="3">
      <formula>B32=0</formula>
    </cfRule>
  </conditionalFormatting>
  <conditionalFormatting sqref="AA34:AA35">
    <cfRule type="expression" dxfId="1" priority="2">
      <formula>AA34=0</formula>
    </cfRule>
  </conditionalFormatting>
  <conditionalFormatting sqref="B36:D37">
    <cfRule type="expression" dxfId="0" priority="1">
      <formula>B36=0</formula>
    </cfRule>
  </conditionalFormatting>
  <pageMargins left="0.7" right="0.7" top="0.75" bottom="0.75" header="0.3" footer="0.3"/>
  <pageSetup orientation="landscape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9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54.7109375" bestFit="1" customWidth="1"/>
    <col min="4" max="4" width="12" bestFit="1" customWidth="1"/>
  </cols>
  <sheetData>
    <row r="1" spans="1:4" x14ac:dyDescent="0.25">
      <c r="A1" t="s">
        <v>21</v>
      </c>
    </row>
    <row r="2" spans="1:4" hidden="1" x14ac:dyDescent="0.25">
      <c r="A2" t="s">
        <v>22</v>
      </c>
      <c r="C2" t="str">
        <f>RIGHT(A2,LEN(A2)-3)</f>
        <v>35, 2, 10</v>
      </c>
      <c r="D2" t="e">
        <f>VLOOKUP(C2,Sheet1!F:F,1,FALSE)</f>
        <v>#N/A</v>
      </c>
    </row>
    <row r="3" spans="1:4" hidden="1" x14ac:dyDescent="0.25">
      <c r="A3" t="s">
        <v>23</v>
      </c>
      <c r="C3" t="str">
        <f t="shared" ref="C3:C10" si="0">RIGHT(A3,LEN(A3)-3)</f>
        <v>161, 7, 25</v>
      </c>
      <c r="D3" t="e">
        <f>VLOOKUP(C3,Sheet1!F:F,1,FALSE)</f>
        <v>#N/A</v>
      </c>
    </row>
    <row r="4" spans="1:4" x14ac:dyDescent="0.25">
      <c r="A4" t="s">
        <v>24</v>
      </c>
      <c r="C4" t="str">
        <f t="shared" si="0"/>
        <v>180, 8, 19</v>
      </c>
      <c r="D4" t="e">
        <f>VLOOKUP(C4,Sheet1!F:F,1,FALSE)</f>
        <v>#N/A</v>
      </c>
    </row>
    <row r="5" spans="1:4" hidden="1" x14ac:dyDescent="0.25">
      <c r="A5" t="s">
        <v>25</v>
      </c>
      <c r="C5" t="str">
        <f t="shared" si="0"/>
        <v>239, 12, 3</v>
      </c>
      <c r="D5" t="e">
        <f>VLOOKUP(C5,Sheet1!F:F,1,FALSE)</f>
        <v>#N/A</v>
      </c>
    </row>
    <row r="6" spans="1:4" x14ac:dyDescent="0.25">
      <c r="A6" t="s">
        <v>26</v>
      </c>
      <c r="C6" t="str">
        <f t="shared" si="0"/>
        <v>281, 14, 8</v>
      </c>
      <c r="D6" t="e">
        <f>VLOOKUP(C6,Sheet1!F:F,1,FALSE)</f>
        <v>#N/A</v>
      </c>
    </row>
    <row r="7" spans="1:4" hidden="1" x14ac:dyDescent="0.25">
      <c r="A7" t="s">
        <v>27</v>
      </c>
      <c r="C7" t="str">
        <f t="shared" si="0"/>
        <v>334, 17, 11</v>
      </c>
      <c r="D7" t="e">
        <f>VLOOKUP(C7,Sheet1!F:F,1,FALSE)</f>
        <v>#N/A</v>
      </c>
    </row>
    <row r="8" spans="1:4" hidden="1" x14ac:dyDescent="0.25">
      <c r="A8" t="s">
        <v>28</v>
      </c>
      <c r="C8" t="str">
        <f t="shared" si="0"/>
        <v>349, 18, 1</v>
      </c>
      <c r="D8" t="e">
        <f>VLOOKUP(C8,Sheet1!F:F,1,FALSE)</f>
        <v>#N/A</v>
      </c>
    </row>
    <row r="9" spans="1:4" hidden="1" x14ac:dyDescent="0.25">
      <c r="A9" t="s">
        <v>29</v>
      </c>
      <c r="C9" t="str">
        <f t="shared" si="0"/>
        <v>355, 18, 7</v>
      </c>
      <c r="D9" t="e">
        <f>VLOOKUP(C9,Sheet1!F:F,1,FALSE)</f>
        <v>#N/A</v>
      </c>
    </row>
    <row r="10" spans="1:4" x14ac:dyDescent="0.25">
      <c r="A10" t="s">
        <v>30</v>
      </c>
      <c r="C10" t="str">
        <f t="shared" si="0"/>
        <v>455, 22, 18</v>
      </c>
      <c r="D10" t="e">
        <f>VLOOKUP(C10,Sheet1!F:F,1,FALSE)</f>
        <v>#N/A</v>
      </c>
    </row>
    <row r="11" spans="1:4" hidden="1" x14ac:dyDescent="0.25">
      <c r="A11" t="s">
        <v>31</v>
      </c>
      <c r="C11" t="str">
        <f>RIGHT(A11,LEN(A11)-4)</f>
        <v>488, 23, 24</v>
      </c>
      <c r="D11" t="e">
        <f>VLOOKUP(C11,Sheet1!F:F,1,FALSE)</f>
        <v>#N/A</v>
      </c>
    </row>
    <row r="12" spans="1:4" x14ac:dyDescent="0.25">
      <c r="A12" t="s">
        <v>32</v>
      </c>
      <c r="C12" t="str">
        <f t="shared" ref="C12:C75" si="1">RIGHT(A12,LEN(A12)-4)</f>
        <v>501, 24, 12</v>
      </c>
      <c r="D12" t="e">
        <f>VLOOKUP(C12,Sheet1!F:F,1,FALSE)</f>
        <v>#N/A</v>
      </c>
    </row>
    <row r="13" spans="1:4" hidden="1" x14ac:dyDescent="0.25">
      <c r="A13" t="s">
        <v>33</v>
      </c>
      <c r="C13" t="str">
        <f t="shared" si="1"/>
        <v>551, 27, 4</v>
      </c>
      <c r="D13" t="e">
        <f>VLOOKUP(C13,Sheet1!F:F,1,FALSE)</f>
        <v>#N/A</v>
      </c>
    </row>
    <row r="14" spans="1:4" x14ac:dyDescent="0.25">
      <c r="A14" t="s">
        <v>34</v>
      </c>
      <c r="C14" t="str">
        <f t="shared" si="1"/>
        <v>559, 28, 3</v>
      </c>
      <c r="D14" t="e">
        <f>VLOOKUP(C14,Sheet1!F:F,1,FALSE)</f>
        <v>#N/A</v>
      </c>
    </row>
    <row r="15" spans="1:4" hidden="1" x14ac:dyDescent="0.25">
      <c r="A15" t="s">
        <v>35</v>
      </c>
      <c r="C15" t="str">
        <f t="shared" si="1"/>
        <v>576, 28, 20</v>
      </c>
      <c r="D15" t="e">
        <f>VLOOKUP(C15,Sheet1!F:F,1,FALSE)</f>
        <v>#N/A</v>
      </c>
    </row>
    <row r="16" spans="1:4" hidden="1" x14ac:dyDescent="0.25">
      <c r="A16" t="s">
        <v>36</v>
      </c>
      <c r="C16" t="str">
        <f t="shared" si="1"/>
        <v>578, 28, 22</v>
      </c>
      <c r="D16" t="e">
        <f>VLOOKUP(C16,Sheet1!F:F,1,FALSE)</f>
        <v>#N/A</v>
      </c>
    </row>
    <row r="17" spans="1:4" hidden="1" x14ac:dyDescent="0.25">
      <c r="A17" t="s">
        <v>37</v>
      </c>
      <c r="C17" t="str">
        <f t="shared" si="1"/>
        <v>583, 29, 2</v>
      </c>
      <c r="D17" t="e">
        <f>VLOOKUP(C17,Sheet1!F:F,1,FALSE)</f>
        <v>#N/A</v>
      </c>
    </row>
    <row r="18" spans="1:4" x14ac:dyDescent="0.25">
      <c r="A18" t="s">
        <v>38</v>
      </c>
      <c r="C18" t="str">
        <f t="shared" si="1"/>
        <v>602, 29, 21</v>
      </c>
      <c r="D18" t="e">
        <f>VLOOKUP(C18,Sheet1!F:F,1,FALSE)</f>
        <v>#N/A</v>
      </c>
    </row>
    <row r="19" spans="1:4" hidden="1" x14ac:dyDescent="0.25">
      <c r="A19" t="s">
        <v>39</v>
      </c>
      <c r="C19" t="str">
        <f t="shared" si="1"/>
        <v>662, 32, 7</v>
      </c>
      <c r="D19" t="e">
        <f>VLOOKUP(C19,Sheet1!F:F,1,FALSE)</f>
        <v>#N/A</v>
      </c>
    </row>
    <row r="20" spans="1:4" x14ac:dyDescent="0.25">
      <c r="A20" t="s">
        <v>40</v>
      </c>
      <c r="C20" t="str">
        <f t="shared" si="1"/>
        <v>760, 36, 15</v>
      </c>
      <c r="D20" t="e">
        <f>VLOOKUP(C20,Sheet1!F:F,1,FALSE)</f>
        <v>#N/A</v>
      </c>
    </row>
    <row r="21" spans="1:4" hidden="1" x14ac:dyDescent="0.25">
      <c r="A21" t="s">
        <v>41</v>
      </c>
      <c r="C21" t="str">
        <f t="shared" si="1"/>
        <v>807, 39, 9</v>
      </c>
      <c r="D21" t="e">
        <f>VLOOKUP(C21,Sheet1!F:F,1,FALSE)</f>
        <v>#N/A</v>
      </c>
    </row>
    <row r="22" spans="1:4" hidden="1" x14ac:dyDescent="0.25">
      <c r="A22" t="s">
        <v>42</v>
      </c>
      <c r="C22" t="str">
        <f t="shared" si="1"/>
        <v>820, 39, 22</v>
      </c>
      <c r="D22" t="e">
        <f>VLOOKUP(C22,Sheet1!F:F,1,FALSE)</f>
        <v>#N/A</v>
      </c>
    </row>
    <row r="23" spans="1:4" x14ac:dyDescent="0.25">
      <c r="A23" t="s">
        <v>43</v>
      </c>
      <c r="C23" t="str">
        <f t="shared" si="1"/>
        <v>849, 41, 1</v>
      </c>
      <c r="D23" t="e">
        <f>VLOOKUP(C23,Sheet1!F:F,1,FALSE)</f>
        <v>#N/A</v>
      </c>
    </row>
    <row r="24" spans="1:4" x14ac:dyDescent="0.25">
      <c r="A24" t="s">
        <v>44</v>
      </c>
      <c r="C24" t="str">
        <f t="shared" si="1"/>
        <v>1011, 47, 21</v>
      </c>
      <c r="D24" t="e">
        <f>VLOOKUP(C24,Sheet1!F:F,1,FALSE)</f>
        <v>#N/A</v>
      </c>
    </row>
    <row r="25" spans="1:4" x14ac:dyDescent="0.25">
      <c r="A25" t="s">
        <v>45</v>
      </c>
      <c r="C25" t="str">
        <f t="shared" si="1"/>
        <v>1023, 48, 10</v>
      </c>
      <c r="D25" t="e">
        <f>VLOOKUP(C25,Sheet1!F:F,1,FALSE)</f>
        <v>#N/A</v>
      </c>
    </row>
    <row r="26" spans="1:4" x14ac:dyDescent="0.25">
      <c r="A26" t="s">
        <v>46</v>
      </c>
      <c r="C26" t="str">
        <f t="shared" si="1"/>
        <v>1039, 48, 26</v>
      </c>
      <c r="D26" t="e">
        <f>VLOOKUP(C26,Sheet1!F:F,1,FALSE)</f>
        <v>#N/A</v>
      </c>
    </row>
    <row r="27" spans="1:4" hidden="1" x14ac:dyDescent="0.25">
      <c r="A27" t="s">
        <v>47</v>
      </c>
      <c r="C27" t="str">
        <f t="shared" si="1"/>
        <v>1091, 53, 4</v>
      </c>
      <c r="D27" t="e">
        <f>VLOOKUP(C27,Sheet1!F:F,1,FALSE)</f>
        <v>#N/A</v>
      </c>
    </row>
    <row r="28" spans="1:4" hidden="1" x14ac:dyDescent="0.25">
      <c r="A28" t="s">
        <v>48</v>
      </c>
      <c r="C28" t="str">
        <f t="shared" si="1"/>
        <v>1099, 53, 12</v>
      </c>
      <c r="D28" t="e">
        <f>VLOOKUP(C28,Sheet1!F:F,1,FALSE)</f>
        <v>#N/A</v>
      </c>
    </row>
    <row r="29" spans="1:4" x14ac:dyDescent="0.25">
      <c r="A29" t="s">
        <v>49</v>
      </c>
      <c r="C29" t="str">
        <f t="shared" si="1"/>
        <v>1130, 54, 18</v>
      </c>
      <c r="D29" t="e">
        <f>VLOOKUP(C29,Sheet1!F:F,1,FALSE)</f>
        <v>#N/A</v>
      </c>
    </row>
    <row r="30" spans="1:4" hidden="1" x14ac:dyDescent="0.25">
      <c r="A30" t="s">
        <v>50</v>
      </c>
      <c r="C30" t="str">
        <f t="shared" si="1"/>
        <v>1219, 59, 3</v>
      </c>
      <c r="D30" t="e">
        <f>VLOOKUP(C30,Sheet1!F:F,1,FALSE)</f>
        <v>#N/A</v>
      </c>
    </row>
    <row r="31" spans="1:4" hidden="1" x14ac:dyDescent="0.25">
      <c r="A31" t="s">
        <v>51</v>
      </c>
      <c r="C31" t="str">
        <f t="shared" si="1"/>
        <v>1219, 59, 3</v>
      </c>
      <c r="D31" t="e">
        <f>VLOOKUP(C31,Sheet1!F:F,1,FALSE)</f>
        <v>#N/A</v>
      </c>
    </row>
    <row r="32" spans="1:4" hidden="1" x14ac:dyDescent="0.25">
      <c r="A32" t="s">
        <v>52</v>
      </c>
      <c r="C32" t="str">
        <f t="shared" si="1"/>
        <v>1274, 61, 8</v>
      </c>
      <c r="D32" t="e">
        <f>VLOOKUP(C32,Sheet1!F:F,1,FALSE)</f>
        <v>#N/A</v>
      </c>
    </row>
    <row r="33" spans="1:4" hidden="1" x14ac:dyDescent="0.25">
      <c r="A33" t="s">
        <v>53</v>
      </c>
      <c r="C33" t="str">
        <f t="shared" si="1"/>
        <v>1282, 61, 16</v>
      </c>
      <c r="D33" t="e">
        <f>VLOOKUP(C33,Sheet1!F:F,1,FALSE)</f>
        <v>#N/A</v>
      </c>
    </row>
    <row r="34" spans="1:4" hidden="1" x14ac:dyDescent="0.25">
      <c r="A34" t="s">
        <v>54</v>
      </c>
      <c r="C34" t="str">
        <f t="shared" si="1"/>
        <v>1329, 63, 13</v>
      </c>
      <c r="D34" t="e">
        <f>VLOOKUP(C34,Sheet1!F:F,1,FALSE)</f>
        <v>#N/A</v>
      </c>
    </row>
    <row r="35" spans="1:4" hidden="1" x14ac:dyDescent="0.25">
      <c r="A35" t="s">
        <v>55</v>
      </c>
      <c r="C35" t="str">
        <f t="shared" si="1"/>
        <v>1429, 67, 13</v>
      </c>
      <c r="D35" t="e">
        <f>VLOOKUP(C35,Sheet1!F:F,1,FALSE)</f>
        <v>#N/A</v>
      </c>
    </row>
    <row r="36" spans="1:4" hidden="1" x14ac:dyDescent="0.25">
      <c r="A36" t="s">
        <v>56</v>
      </c>
      <c r="C36" t="str">
        <f t="shared" si="1"/>
        <v>1445, 68, 4</v>
      </c>
      <c r="D36" t="e">
        <f>VLOOKUP(C36,Sheet1!F:F,1,FALSE)</f>
        <v>#N/A</v>
      </c>
    </row>
    <row r="37" spans="1:4" hidden="1" x14ac:dyDescent="0.25">
      <c r="A37" t="s">
        <v>57</v>
      </c>
      <c r="C37" t="str">
        <f t="shared" si="1"/>
        <v>1565, 74, 7</v>
      </c>
      <c r="D37" t="e">
        <f>VLOOKUP(C37,Sheet1!F:F,1,FALSE)</f>
        <v>#N/A</v>
      </c>
    </row>
    <row r="38" spans="1:4" hidden="1" x14ac:dyDescent="0.25">
      <c r="A38" t="s">
        <v>58</v>
      </c>
      <c r="C38" t="str">
        <f t="shared" si="1"/>
        <v>1700, 80, 6</v>
      </c>
      <c r="D38" t="e">
        <f>VLOOKUP(C38,Sheet1!F:F,1,FALSE)</f>
        <v>#N/A</v>
      </c>
    </row>
    <row r="39" spans="1:4" hidden="1" x14ac:dyDescent="0.25">
      <c r="A39" t="s">
        <v>59</v>
      </c>
      <c r="C39" t="str">
        <f t="shared" si="1"/>
        <v>1912, 89, 3</v>
      </c>
      <c r="D39" t="e">
        <f>VLOOKUP(C39,Sheet1!F:F,1,FALSE)</f>
        <v>#N/A</v>
      </c>
    </row>
    <row r="40" spans="1:4" hidden="1" x14ac:dyDescent="0.25">
      <c r="A40" t="s">
        <v>60</v>
      </c>
      <c r="C40" t="str">
        <f t="shared" si="1"/>
        <v>1946, 90, 12</v>
      </c>
      <c r="D40" t="e">
        <f>VLOOKUP(C40,Sheet1!F:F,1,FALSE)</f>
        <v>#N/A</v>
      </c>
    </row>
    <row r="41" spans="1:4" x14ac:dyDescent="0.25">
      <c r="A41" t="s">
        <v>61</v>
      </c>
      <c r="C41" t="str">
        <f t="shared" si="1"/>
        <v>2004, 92, 20</v>
      </c>
      <c r="D41" t="e">
        <f>VLOOKUP(C41,Sheet1!F:F,1,FALSE)</f>
        <v>#N/A</v>
      </c>
    </row>
    <row r="42" spans="1:4" hidden="1" x14ac:dyDescent="0.25">
      <c r="A42" t="s">
        <v>62</v>
      </c>
      <c r="C42" t="str">
        <f t="shared" si="1"/>
        <v>2089, 96, 20</v>
      </c>
      <c r="D42" t="e">
        <f>VLOOKUP(C42,Sheet1!F:F,1,FALSE)</f>
        <v>#N/A</v>
      </c>
    </row>
    <row r="43" spans="1:4" hidden="1" x14ac:dyDescent="0.25">
      <c r="A43" t="s">
        <v>63</v>
      </c>
      <c r="C43" t="str">
        <f t="shared" si="1"/>
        <v>2225, 102, 19</v>
      </c>
      <c r="D43" t="e">
        <f>VLOOKUP(C43,Sheet1!F:F,1,FALSE)</f>
        <v>#N/A</v>
      </c>
    </row>
    <row r="44" spans="1:4" x14ac:dyDescent="0.25">
      <c r="A44" t="s">
        <v>64</v>
      </c>
      <c r="C44" t="str">
        <f t="shared" si="1"/>
        <v>2339, 107, 9</v>
      </c>
      <c r="D44" t="e">
        <f>VLOOKUP(C44,Sheet1!F:F,1,FALSE)</f>
        <v>#N/A</v>
      </c>
    </row>
    <row r="45" spans="1:4" hidden="1" x14ac:dyDescent="0.25">
      <c r="A45" t="s">
        <v>65</v>
      </c>
      <c r="C45" t="str">
        <f t="shared" si="1"/>
        <v>2346, 107, 16</v>
      </c>
      <c r="D45" t="e">
        <f>VLOOKUP(C45,Sheet1!F:F,1,FALSE)</f>
        <v>#N/A</v>
      </c>
    </row>
    <row r="46" spans="1:4" hidden="1" x14ac:dyDescent="0.25">
      <c r="A46" t="s">
        <v>66</v>
      </c>
      <c r="C46" t="str">
        <f t="shared" si="1"/>
        <v>2347, 107, 17</v>
      </c>
      <c r="D46" t="e">
        <f>VLOOKUP(C46,Sheet1!F:F,1,FALSE)</f>
        <v>#N/A</v>
      </c>
    </row>
    <row r="47" spans="1:4" hidden="1" x14ac:dyDescent="0.25">
      <c r="A47" t="s">
        <v>67</v>
      </c>
      <c r="C47" t="str">
        <f t="shared" si="1"/>
        <v>2381, 109, 1</v>
      </c>
      <c r="D47" t="e">
        <f>VLOOKUP(C47,Sheet1!F:F,1,FALSE)</f>
        <v>#N/A</v>
      </c>
    </row>
    <row r="48" spans="1:4" x14ac:dyDescent="0.25">
      <c r="A48" t="s">
        <v>68</v>
      </c>
      <c r="C48" t="str">
        <f t="shared" si="1"/>
        <v>2412, 110, 7</v>
      </c>
      <c r="D48" t="e">
        <f>VLOOKUP(C48,Sheet1!F:F,1,FALSE)</f>
        <v>#N/A</v>
      </c>
    </row>
    <row r="49" spans="1:4" x14ac:dyDescent="0.25">
      <c r="A49" t="s">
        <v>69</v>
      </c>
      <c r="C49" t="str">
        <f t="shared" si="1"/>
        <v>2412, 110, 7</v>
      </c>
      <c r="D49" t="e">
        <f>VLOOKUP(C49,Sheet1!F:F,1,FALSE)</f>
        <v>#N/A</v>
      </c>
    </row>
    <row r="50" spans="1:4" hidden="1" x14ac:dyDescent="0.25">
      <c r="A50" t="s">
        <v>70</v>
      </c>
      <c r="C50" t="str">
        <f t="shared" si="1"/>
        <v>2482, 113, 10</v>
      </c>
      <c r="D50" t="e">
        <f>VLOOKUP(C50,Sheet1!F:F,1,FALSE)</f>
        <v>#N/A</v>
      </c>
    </row>
    <row r="51" spans="1:4" hidden="1" x14ac:dyDescent="0.25">
      <c r="A51" t="s">
        <v>71</v>
      </c>
      <c r="C51" t="str">
        <f t="shared" si="1"/>
        <v>2548, 116, 1</v>
      </c>
      <c r="D51" t="e">
        <f>VLOOKUP(C51,Sheet1!F:F,1,FALSE)</f>
        <v>#N/A</v>
      </c>
    </row>
    <row r="52" spans="1:4" hidden="1" x14ac:dyDescent="0.25">
      <c r="A52" t="s">
        <v>72</v>
      </c>
      <c r="C52" t="str">
        <f t="shared" si="1"/>
        <v>2556, 116, 9</v>
      </c>
      <c r="D52" t="e">
        <f>VLOOKUP(C52,Sheet1!F:F,1,FALSE)</f>
        <v>#N/A</v>
      </c>
    </row>
    <row r="53" spans="1:4" x14ac:dyDescent="0.25">
      <c r="A53" t="s">
        <v>73</v>
      </c>
      <c r="C53" t="str">
        <f t="shared" si="1"/>
        <v>2692, 121, 21</v>
      </c>
      <c r="D53" t="e">
        <f>VLOOKUP(C53,Sheet1!F:F,1,FALSE)</f>
        <v>#N/A</v>
      </c>
    </row>
    <row r="54" spans="1:4" hidden="1" x14ac:dyDescent="0.25">
      <c r="A54" t="s">
        <v>74</v>
      </c>
      <c r="C54" t="str">
        <f t="shared" si="1"/>
        <v>2729, 124, 6</v>
      </c>
      <c r="D54" t="e">
        <f>VLOOKUP(C54,Sheet1!F:F,1,FALSE)</f>
        <v>#N/A</v>
      </c>
    </row>
    <row r="55" spans="1:4" x14ac:dyDescent="0.25">
      <c r="A55" t="s">
        <v>75</v>
      </c>
      <c r="C55" t="str">
        <f t="shared" si="1"/>
        <v>2872, 130, 3</v>
      </c>
      <c r="D55" t="e">
        <f>VLOOKUP(C55,Sheet1!F:F,1,FALSE)</f>
        <v>#N/A</v>
      </c>
    </row>
    <row r="56" spans="1:4" hidden="1" x14ac:dyDescent="0.25">
      <c r="A56" t="s">
        <v>76</v>
      </c>
      <c r="C56" t="str">
        <f t="shared" si="1"/>
        <v>2875, 130, 6</v>
      </c>
      <c r="D56" t="e">
        <f>VLOOKUP(C56,Sheet1!F:F,1,FALSE)</f>
        <v>#N/A</v>
      </c>
    </row>
    <row r="57" spans="1:4" hidden="1" x14ac:dyDescent="0.25">
      <c r="A57" t="s">
        <v>77</v>
      </c>
      <c r="C57" t="str">
        <f t="shared" si="1"/>
        <v>2938, 132, 25</v>
      </c>
      <c r="D57" t="e">
        <f>VLOOKUP(C57,Sheet1!F:F,1,FALSE)</f>
        <v>#N/A</v>
      </c>
    </row>
    <row r="58" spans="1:4" hidden="1" x14ac:dyDescent="0.25">
      <c r="A58" t="s">
        <v>78</v>
      </c>
      <c r="C58" t="str">
        <f t="shared" si="1"/>
        <v>3039, 139, 1</v>
      </c>
      <c r="D58" t="e">
        <f>VLOOKUP(C58,Sheet1!F:F,1,FALSE)</f>
        <v>#N/A</v>
      </c>
    </row>
    <row r="59" spans="1:4" hidden="1" x14ac:dyDescent="0.25">
      <c r="A59" t="s">
        <v>79</v>
      </c>
      <c r="C59" t="str">
        <f t="shared" si="1"/>
        <v>3199, 146, 5</v>
      </c>
      <c r="D59" t="e">
        <f>VLOOKUP(C59,Sheet1!F:F,1,FALSE)</f>
        <v>#N/A</v>
      </c>
    </row>
    <row r="60" spans="1:4" x14ac:dyDescent="0.25">
      <c r="A60" t="s">
        <v>80</v>
      </c>
      <c r="C60" t="str">
        <f t="shared" si="1"/>
        <v>3231, 148, 2</v>
      </c>
      <c r="D60" t="e">
        <f>VLOOKUP(C60,Sheet1!F:F,1,FALSE)</f>
        <v>#N/A</v>
      </c>
    </row>
    <row r="61" spans="1:4" hidden="1" x14ac:dyDescent="0.25">
      <c r="A61" t="s">
        <v>81</v>
      </c>
      <c r="C61" t="str">
        <f t="shared" si="1"/>
        <v>3280, 150, 15</v>
      </c>
      <c r="D61" t="e">
        <f>VLOOKUP(C61,Sheet1!F:F,1,FALSE)</f>
        <v>#N/A</v>
      </c>
    </row>
    <row r="62" spans="1:4" hidden="1" x14ac:dyDescent="0.25">
      <c r="A62" t="s">
        <v>82</v>
      </c>
      <c r="C62" t="str">
        <f t="shared" si="1"/>
        <v>3353, 153, 13</v>
      </c>
      <c r="D62" t="e">
        <f>VLOOKUP(C62,Sheet1!F:F,1,FALSE)</f>
        <v>#N/A</v>
      </c>
    </row>
    <row r="63" spans="1:4" hidden="1" x14ac:dyDescent="0.25">
      <c r="A63" t="s">
        <v>83</v>
      </c>
      <c r="C63" t="str">
        <f t="shared" si="1"/>
        <v>3433, 156, 26</v>
      </c>
      <c r="D63" t="e">
        <f>VLOOKUP(C63,Sheet1!F:F,1,FALSE)</f>
        <v>#N/A</v>
      </c>
    </row>
    <row r="64" spans="1:4" hidden="1" x14ac:dyDescent="0.25">
      <c r="A64" t="s">
        <v>84</v>
      </c>
      <c r="C64" t="str">
        <f t="shared" si="1"/>
        <v>3469, 158, 7</v>
      </c>
      <c r="D64" t="e">
        <f>VLOOKUP(C64,Sheet1!F:F,1,FALSE)</f>
        <v>#N/A</v>
      </c>
    </row>
    <row r="65" spans="1:4" x14ac:dyDescent="0.25">
      <c r="A65" t="s">
        <v>85</v>
      </c>
      <c r="C65" t="str">
        <f t="shared" si="1"/>
        <v>3619, 164, 15</v>
      </c>
      <c r="D65" t="e">
        <f>VLOOKUP(C65,Sheet1!F:F,1,FALSE)</f>
        <v>#N/A</v>
      </c>
    </row>
    <row r="66" spans="1:4" hidden="1" x14ac:dyDescent="0.25">
      <c r="A66" t="s">
        <v>86</v>
      </c>
      <c r="C66" t="str">
        <f t="shared" si="1"/>
        <v>3721, 169, 5</v>
      </c>
      <c r="D66" t="e">
        <f>VLOOKUP(C66,Sheet1!F:F,1,FALSE)</f>
        <v>#N/A</v>
      </c>
    </row>
    <row r="67" spans="1:4" hidden="1" x14ac:dyDescent="0.25">
      <c r="A67" t="s">
        <v>87</v>
      </c>
      <c r="C67" t="str">
        <f t="shared" si="1"/>
        <v>3723, 169, 7</v>
      </c>
      <c r="D67" t="e">
        <f>VLOOKUP(C67,Sheet1!F:F,1,FALSE)</f>
        <v>#N/A</v>
      </c>
    </row>
    <row r="68" spans="1:4" x14ac:dyDescent="0.25">
      <c r="A68" t="s">
        <v>88</v>
      </c>
      <c r="C68" t="str">
        <f t="shared" si="1"/>
        <v>3733, 169, 17</v>
      </c>
      <c r="D68" t="e">
        <f>VLOOKUP(C68,Sheet1!F:F,1,FALSE)</f>
        <v>#N/A</v>
      </c>
    </row>
    <row r="69" spans="1:4" x14ac:dyDescent="0.25">
      <c r="A69" t="s">
        <v>89</v>
      </c>
      <c r="C69" t="str">
        <f t="shared" si="1"/>
        <v>4081, 185, 10</v>
      </c>
      <c r="D69" t="e">
        <f>VLOOKUP(C69,Sheet1!F:F,1,FALSE)</f>
        <v>#N/A</v>
      </c>
    </row>
    <row r="70" spans="1:4" hidden="1" x14ac:dyDescent="0.25">
      <c r="A70" t="s">
        <v>90</v>
      </c>
      <c r="C70" t="str">
        <f t="shared" si="1"/>
        <v>4113, 186, 14</v>
      </c>
      <c r="D70" t="e">
        <f>VLOOKUP(C70,Sheet1!F:F,1,FALSE)</f>
        <v>#N/A</v>
      </c>
    </row>
    <row r="71" spans="1:4" hidden="1" x14ac:dyDescent="0.25">
      <c r="A71" t="s">
        <v>91</v>
      </c>
      <c r="C71" t="str">
        <f t="shared" si="1"/>
        <v>4158, 188, 9</v>
      </c>
      <c r="D71" t="e">
        <f>VLOOKUP(C71,Sheet1!F:F,1,FALSE)</f>
        <v>#N/A</v>
      </c>
    </row>
    <row r="72" spans="1:4" x14ac:dyDescent="0.25">
      <c r="A72" t="s">
        <v>92</v>
      </c>
      <c r="C72" t="str">
        <f t="shared" si="1"/>
        <v>4357, 196, 7</v>
      </c>
      <c r="D72" t="e">
        <f>VLOOKUP(C72,Sheet1!F:F,1,FALSE)</f>
        <v>#N/A</v>
      </c>
    </row>
    <row r="73" spans="1:4" x14ac:dyDescent="0.25">
      <c r="A73" t="s">
        <v>93</v>
      </c>
      <c r="C73" t="str">
        <f t="shared" si="1"/>
        <v>4400, 197, 25</v>
      </c>
      <c r="D73" t="e">
        <f>VLOOKUP(C73,Sheet1!F:F,1,FALSE)</f>
        <v>#N/A</v>
      </c>
    </row>
    <row r="74" spans="1:4" hidden="1" x14ac:dyDescent="0.25">
      <c r="A74" t="s">
        <v>94</v>
      </c>
      <c r="C74" t="str">
        <f t="shared" si="1"/>
        <v>4401, 198, 1</v>
      </c>
      <c r="D74" t="e">
        <f>VLOOKUP(C74,Sheet1!F:F,1,FALSE)</f>
        <v>#N/A</v>
      </c>
    </row>
    <row r="75" spans="1:4" x14ac:dyDescent="0.25">
      <c r="A75" t="s">
        <v>95</v>
      </c>
      <c r="C75" t="str">
        <f t="shared" si="1"/>
        <v>4572, 205, 13</v>
      </c>
      <c r="D75" t="e">
        <f>VLOOKUP(C75,Sheet1!F:F,1,FALSE)</f>
        <v>#N/A</v>
      </c>
    </row>
    <row r="76" spans="1:4" hidden="1" x14ac:dyDescent="0.25">
      <c r="A76" t="s">
        <v>96</v>
      </c>
      <c r="C76" t="str">
        <f t="shared" ref="C76:C79" si="2">RIGHT(A76,LEN(A76)-4)</f>
        <v>4641, 208, 10</v>
      </c>
      <c r="D76" t="e">
        <f>VLOOKUP(C76,Sheet1!F:F,1,FALSE)</f>
        <v>#N/A</v>
      </c>
    </row>
    <row r="77" spans="1:4" hidden="1" x14ac:dyDescent="0.25">
      <c r="A77" t="s">
        <v>97</v>
      </c>
      <c r="C77" t="str">
        <f t="shared" si="2"/>
        <v>4648, 208, 17</v>
      </c>
      <c r="D77" t="e">
        <f>VLOOKUP(C77,Sheet1!F:F,1,FALSE)</f>
        <v>#N/A</v>
      </c>
    </row>
    <row r="78" spans="1:4" hidden="1" x14ac:dyDescent="0.25">
      <c r="A78" t="s">
        <v>98</v>
      </c>
      <c r="C78" t="str">
        <f t="shared" si="2"/>
        <v>4663, 209, 7</v>
      </c>
      <c r="D78" t="e">
        <f>VLOOKUP(C78,Sheet1!F:F,1,FALSE)</f>
        <v>#N/A</v>
      </c>
    </row>
    <row r="79" spans="1:4" hidden="1" x14ac:dyDescent="0.25">
      <c r="A79" t="s">
        <v>99</v>
      </c>
      <c r="C79" t="str">
        <f t="shared" si="2"/>
        <v>4690, 210, 6</v>
      </c>
      <c r="D79" t="e">
        <f>VLOOKUP(C79,Sheet1!F:F,1,FALSE)</f>
        <v>#N/A</v>
      </c>
    </row>
  </sheetData>
  <autoFilter ref="A1:D79">
    <filterColumn colId="3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Tally Sheets</vt:lpstr>
      <vt:lpstr>Sheet2</vt:lpstr>
      <vt:lpstr>'Tally Sheets'!Print_Titles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Danny Casias</cp:lastModifiedBy>
  <dcterms:created xsi:type="dcterms:W3CDTF">2017-11-17T22:26:48Z</dcterms:created>
  <dcterms:modified xsi:type="dcterms:W3CDTF">2017-11-20T20:40:39Z</dcterms:modified>
</cp:coreProperties>
</file>