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jaminkurrek/Desktop/work/near/examples/rust-collections/sheets/"/>
    </mc:Choice>
  </mc:AlternateContent>
  <xr:revisionPtr revIDLastSave="0" documentId="13_ncr:1_{3261B0BD-EF06-8C4A-9333-9B3DD459C970}" xr6:coauthVersionLast="47" xr6:coauthVersionMax="47" xr10:uidLastSave="{00000000-0000-0000-0000-000000000000}"/>
  <bookViews>
    <workbookView xWindow="0" yWindow="760" windowWidth="34560" windowHeight="19920" activeTab="1" xr2:uid="{00000000-000D-0000-FFFF-FFFF00000000}"/>
  </bookViews>
  <sheets>
    <sheet name="Sheet1" sheetId="1" r:id="rId1"/>
    <sheet name="DataRun-1657809601260" sheetId="7" r:id="rId2"/>
  </sheets>
  <definedNames>
    <definedName name="_xlchart.v1.0" hidden="1">'DataRun-1657809601260'!$F$1</definedName>
    <definedName name="_xlchart.v1.1" hidden="1">'DataRun-1657809601260'!$F$2:$F$101</definedName>
    <definedName name="_xlchart.v1.10" hidden="1">'DataRun-1657809601260'!$H$1</definedName>
    <definedName name="_xlchart.v1.11" hidden="1">'DataRun-1657809601260'!$H$2:$H$101</definedName>
    <definedName name="_xlchart.v1.12" hidden="1">'DataRun-1657809601260'!$F$1</definedName>
    <definedName name="_xlchart.v1.13" hidden="1">'DataRun-1657809601260'!$F$2:$F$101</definedName>
    <definedName name="_xlchart.v1.14" hidden="1">'DataRun-1657809601260'!$G$1</definedName>
    <definedName name="_xlchart.v1.15" hidden="1">'DataRun-1657809601260'!$G$2:$G$101</definedName>
    <definedName name="_xlchart.v1.16" hidden="1">'DataRun-1657809601260'!$H$1</definedName>
    <definedName name="_xlchart.v1.17" hidden="1">'DataRun-1657809601260'!$H$2:$H$101</definedName>
    <definedName name="_xlchart.v1.18" hidden="1">'DataRun-1657809601260'!$F$1</definedName>
    <definedName name="_xlchart.v1.19" hidden="1">'DataRun-1657809601260'!$F$2:$F$101</definedName>
    <definedName name="_xlchart.v1.2" hidden="1">'DataRun-1657809601260'!$G$1</definedName>
    <definedName name="_xlchart.v1.20" hidden="1">'DataRun-1657809601260'!$G$1</definedName>
    <definedName name="_xlchart.v1.21" hidden="1">'DataRun-1657809601260'!$G$2:$G$101</definedName>
    <definedName name="_xlchart.v1.22" hidden="1">'DataRun-1657809601260'!$H$1</definedName>
    <definedName name="_xlchart.v1.23" hidden="1">'DataRun-1657809601260'!$H$2:$H$101</definedName>
    <definedName name="_xlchart.v1.3" hidden="1">'DataRun-1657809601260'!$G$2:$G$101</definedName>
    <definedName name="_xlchart.v1.4" hidden="1">'DataRun-1657809601260'!$H$1</definedName>
    <definedName name="_xlchart.v1.5" hidden="1">'DataRun-1657809601260'!$H$2:$H$101</definedName>
    <definedName name="_xlchart.v1.6" hidden="1">'DataRun-1657809601260'!$F$1</definedName>
    <definedName name="_xlchart.v1.7" hidden="1">'DataRun-1657809601260'!$F$2:$F$101</definedName>
    <definedName name="_xlchart.v1.8" hidden="1">'DataRun-1657809601260'!$G$1</definedName>
    <definedName name="_xlchart.v1.9" hidden="1">'DataRun-1657809601260'!$G$2:$G$101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9" i="7" l="1"/>
  <c r="F101" i="7"/>
  <c r="F100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H101" i="7"/>
  <c r="L101" i="7"/>
  <c r="D101" i="7"/>
  <c r="G101" i="7"/>
  <c r="K101" i="7"/>
  <c r="C101" i="7"/>
  <c r="J101" i="7"/>
  <c r="B101" i="7"/>
  <c r="H100" i="7"/>
  <c r="L100" i="7"/>
  <c r="D100" i="7"/>
  <c r="G100" i="7"/>
  <c r="K100" i="7"/>
  <c r="C100" i="7"/>
  <c r="J100" i="7"/>
  <c r="B100" i="7"/>
  <c r="H99" i="7"/>
  <c r="L99" i="7"/>
  <c r="D99" i="7"/>
  <c r="G99" i="7"/>
  <c r="K99" i="7"/>
  <c r="C99" i="7"/>
  <c r="J99" i="7"/>
  <c r="B99" i="7"/>
  <c r="H98" i="7"/>
  <c r="L98" i="7"/>
  <c r="D98" i="7"/>
  <c r="G98" i="7"/>
  <c r="K98" i="7"/>
  <c r="C98" i="7"/>
  <c r="J98" i="7"/>
  <c r="B98" i="7"/>
  <c r="H97" i="7"/>
  <c r="L97" i="7"/>
  <c r="D97" i="7"/>
  <c r="G97" i="7"/>
  <c r="K97" i="7"/>
  <c r="C97" i="7"/>
  <c r="J97" i="7"/>
  <c r="B97" i="7"/>
  <c r="H96" i="7"/>
  <c r="L96" i="7"/>
  <c r="D96" i="7"/>
  <c r="G96" i="7"/>
  <c r="K96" i="7"/>
  <c r="C96" i="7"/>
  <c r="J96" i="7"/>
  <c r="B96" i="7"/>
  <c r="H95" i="7"/>
  <c r="L95" i="7"/>
  <c r="D95" i="7"/>
  <c r="G95" i="7"/>
  <c r="K95" i="7"/>
  <c r="C95" i="7"/>
  <c r="J95" i="7"/>
  <c r="B95" i="7"/>
  <c r="H94" i="7"/>
  <c r="L94" i="7"/>
  <c r="D94" i="7"/>
  <c r="G94" i="7"/>
  <c r="K94" i="7"/>
  <c r="C94" i="7"/>
  <c r="J94" i="7"/>
  <c r="B94" i="7"/>
  <c r="H93" i="7"/>
  <c r="L93" i="7"/>
  <c r="D93" i="7"/>
  <c r="G93" i="7"/>
  <c r="K93" i="7"/>
  <c r="C93" i="7"/>
  <c r="J93" i="7"/>
  <c r="B93" i="7"/>
  <c r="H92" i="7"/>
  <c r="L92" i="7"/>
  <c r="D92" i="7"/>
  <c r="G92" i="7"/>
  <c r="K92" i="7"/>
  <c r="C92" i="7"/>
  <c r="J92" i="7"/>
  <c r="B92" i="7"/>
  <c r="H91" i="7"/>
  <c r="L91" i="7"/>
  <c r="D91" i="7"/>
  <c r="G91" i="7"/>
  <c r="K91" i="7"/>
  <c r="C91" i="7"/>
  <c r="J91" i="7"/>
  <c r="B91" i="7"/>
  <c r="H90" i="7"/>
  <c r="L90" i="7"/>
  <c r="D90" i="7"/>
  <c r="G90" i="7"/>
  <c r="K90" i="7"/>
  <c r="C90" i="7"/>
  <c r="J90" i="7"/>
  <c r="B90" i="7"/>
  <c r="H89" i="7"/>
  <c r="L89" i="7"/>
  <c r="D89" i="7"/>
  <c r="G89" i="7"/>
  <c r="K89" i="7"/>
  <c r="C89" i="7"/>
  <c r="J89" i="7"/>
  <c r="B89" i="7"/>
  <c r="H88" i="7"/>
  <c r="L88" i="7"/>
  <c r="D88" i="7"/>
  <c r="G88" i="7"/>
  <c r="K88" i="7"/>
  <c r="C88" i="7"/>
  <c r="J88" i="7"/>
  <c r="B88" i="7"/>
  <c r="H87" i="7"/>
  <c r="L87" i="7"/>
  <c r="D87" i="7"/>
  <c r="G87" i="7"/>
  <c r="K87" i="7"/>
  <c r="C87" i="7"/>
  <c r="J87" i="7"/>
  <c r="B87" i="7"/>
  <c r="H86" i="7"/>
  <c r="L86" i="7"/>
  <c r="D86" i="7"/>
  <c r="G86" i="7"/>
  <c r="K86" i="7"/>
  <c r="C86" i="7"/>
  <c r="J86" i="7"/>
  <c r="B86" i="7"/>
  <c r="H85" i="7"/>
  <c r="L85" i="7"/>
  <c r="D85" i="7"/>
  <c r="G85" i="7"/>
  <c r="K85" i="7"/>
  <c r="C85" i="7"/>
  <c r="J85" i="7"/>
  <c r="B85" i="7"/>
  <c r="H84" i="7"/>
  <c r="L84" i="7"/>
  <c r="D84" i="7"/>
  <c r="G84" i="7"/>
  <c r="K84" i="7"/>
  <c r="C84" i="7"/>
  <c r="J84" i="7"/>
  <c r="B84" i="7"/>
  <c r="H83" i="7"/>
  <c r="L83" i="7"/>
  <c r="D83" i="7"/>
  <c r="G83" i="7"/>
  <c r="K83" i="7"/>
  <c r="C83" i="7"/>
  <c r="J83" i="7"/>
  <c r="B83" i="7"/>
  <c r="H82" i="7"/>
  <c r="L82" i="7"/>
  <c r="D82" i="7"/>
  <c r="G82" i="7"/>
  <c r="K82" i="7"/>
  <c r="C82" i="7"/>
  <c r="J82" i="7"/>
  <c r="B82" i="7"/>
  <c r="H81" i="7"/>
  <c r="L81" i="7"/>
  <c r="D81" i="7"/>
  <c r="G81" i="7"/>
  <c r="K81" i="7"/>
  <c r="C81" i="7"/>
  <c r="J81" i="7"/>
  <c r="B81" i="7"/>
  <c r="H80" i="7"/>
  <c r="L80" i="7"/>
  <c r="D80" i="7"/>
  <c r="G80" i="7"/>
  <c r="K80" i="7"/>
  <c r="C80" i="7"/>
  <c r="J80" i="7"/>
  <c r="B80" i="7"/>
  <c r="H79" i="7"/>
  <c r="L79" i="7"/>
  <c r="D79" i="7"/>
  <c r="G79" i="7"/>
  <c r="K79" i="7"/>
  <c r="C79" i="7"/>
  <c r="J79" i="7"/>
  <c r="B79" i="7"/>
  <c r="H78" i="7"/>
  <c r="L78" i="7"/>
  <c r="D78" i="7"/>
  <c r="G78" i="7"/>
  <c r="K78" i="7"/>
  <c r="C78" i="7"/>
  <c r="J78" i="7"/>
  <c r="B78" i="7"/>
  <c r="H77" i="7"/>
  <c r="L77" i="7"/>
  <c r="D77" i="7"/>
  <c r="G77" i="7"/>
  <c r="K77" i="7"/>
  <c r="C77" i="7"/>
  <c r="J77" i="7"/>
  <c r="B77" i="7"/>
  <c r="H76" i="7"/>
  <c r="L76" i="7"/>
  <c r="D76" i="7"/>
  <c r="G76" i="7"/>
  <c r="K76" i="7"/>
  <c r="C76" i="7"/>
  <c r="J76" i="7"/>
  <c r="B76" i="7"/>
  <c r="H75" i="7"/>
  <c r="L75" i="7"/>
  <c r="D75" i="7"/>
  <c r="G75" i="7"/>
  <c r="K75" i="7"/>
  <c r="C75" i="7"/>
  <c r="J75" i="7"/>
  <c r="B75" i="7"/>
  <c r="H74" i="7"/>
  <c r="L74" i="7"/>
  <c r="D74" i="7"/>
  <c r="G74" i="7"/>
  <c r="K74" i="7"/>
  <c r="C74" i="7"/>
  <c r="J74" i="7"/>
  <c r="B74" i="7"/>
  <c r="H73" i="7"/>
  <c r="L73" i="7"/>
  <c r="D73" i="7"/>
  <c r="G73" i="7"/>
  <c r="K73" i="7"/>
  <c r="C73" i="7"/>
  <c r="J73" i="7"/>
  <c r="B73" i="7"/>
  <c r="H72" i="7"/>
  <c r="L72" i="7"/>
  <c r="D72" i="7"/>
  <c r="G72" i="7"/>
  <c r="K72" i="7"/>
  <c r="C72" i="7"/>
  <c r="J72" i="7"/>
  <c r="B72" i="7"/>
  <c r="H71" i="7"/>
  <c r="L71" i="7"/>
  <c r="D71" i="7"/>
  <c r="G71" i="7"/>
  <c r="K71" i="7"/>
  <c r="C71" i="7"/>
  <c r="J71" i="7"/>
  <c r="B71" i="7"/>
  <c r="H70" i="7"/>
  <c r="L70" i="7"/>
  <c r="D70" i="7"/>
  <c r="G70" i="7"/>
  <c r="K70" i="7"/>
  <c r="C70" i="7"/>
  <c r="J70" i="7"/>
  <c r="B70" i="7"/>
  <c r="H69" i="7"/>
  <c r="L69" i="7"/>
  <c r="D69" i="7"/>
  <c r="G69" i="7"/>
  <c r="K69" i="7"/>
  <c r="C69" i="7"/>
  <c r="J69" i="7"/>
  <c r="B69" i="7"/>
  <c r="H68" i="7"/>
  <c r="L68" i="7"/>
  <c r="D68" i="7"/>
  <c r="G68" i="7"/>
  <c r="K68" i="7"/>
  <c r="C68" i="7"/>
  <c r="J68" i="7"/>
  <c r="B68" i="7"/>
  <c r="H67" i="7"/>
  <c r="L67" i="7"/>
  <c r="D67" i="7"/>
  <c r="G67" i="7"/>
  <c r="K67" i="7"/>
  <c r="C67" i="7"/>
  <c r="J67" i="7"/>
  <c r="B67" i="7"/>
  <c r="H66" i="7"/>
  <c r="L66" i="7"/>
  <c r="D66" i="7"/>
  <c r="G66" i="7"/>
  <c r="K66" i="7"/>
  <c r="C66" i="7"/>
  <c r="J66" i="7"/>
  <c r="B66" i="7"/>
  <c r="H65" i="7"/>
  <c r="L65" i="7"/>
  <c r="D65" i="7"/>
  <c r="G65" i="7"/>
  <c r="K65" i="7"/>
  <c r="C65" i="7"/>
  <c r="J65" i="7"/>
  <c r="B65" i="7"/>
  <c r="H64" i="7"/>
  <c r="L64" i="7"/>
  <c r="D64" i="7"/>
  <c r="G64" i="7"/>
  <c r="K64" i="7"/>
  <c r="C64" i="7"/>
  <c r="J64" i="7"/>
  <c r="B64" i="7"/>
  <c r="H63" i="7"/>
  <c r="L63" i="7"/>
  <c r="D63" i="7"/>
  <c r="G63" i="7"/>
  <c r="K63" i="7"/>
  <c r="C63" i="7"/>
  <c r="J63" i="7"/>
  <c r="B63" i="7"/>
  <c r="H62" i="7"/>
  <c r="L62" i="7"/>
  <c r="D62" i="7"/>
  <c r="G62" i="7"/>
  <c r="K62" i="7"/>
  <c r="C62" i="7"/>
  <c r="J62" i="7"/>
  <c r="B62" i="7"/>
  <c r="H61" i="7"/>
  <c r="L61" i="7"/>
  <c r="D61" i="7"/>
  <c r="G61" i="7"/>
  <c r="K61" i="7"/>
  <c r="C61" i="7"/>
  <c r="J61" i="7"/>
  <c r="B61" i="7"/>
  <c r="H60" i="7"/>
  <c r="L60" i="7"/>
  <c r="D60" i="7"/>
  <c r="G60" i="7"/>
  <c r="K60" i="7"/>
  <c r="C60" i="7"/>
  <c r="J60" i="7"/>
  <c r="B60" i="7"/>
  <c r="H59" i="7"/>
  <c r="L59" i="7"/>
  <c r="D59" i="7"/>
  <c r="G59" i="7"/>
  <c r="K59" i="7"/>
  <c r="C59" i="7"/>
  <c r="J59" i="7"/>
  <c r="B59" i="7"/>
  <c r="H58" i="7"/>
  <c r="L58" i="7"/>
  <c r="D58" i="7"/>
  <c r="G58" i="7"/>
  <c r="K58" i="7"/>
  <c r="C58" i="7"/>
  <c r="J58" i="7"/>
  <c r="B58" i="7"/>
  <c r="H57" i="7"/>
  <c r="L57" i="7"/>
  <c r="D57" i="7"/>
  <c r="G57" i="7"/>
  <c r="K57" i="7"/>
  <c r="C57" i="7"/>
  <c r="J57" i="7"/>
  <c r="B57" i="7"/>
  <c r="H56" i="7"/>
  <c r="L56" i="7"/>
  <c r="D56" i="7"/>
  <c r="G56" i="7"/>
  <c r="K56" i="7"/>
  <c r="C56" i="7"/>
  <c r="J56" i="7"/>
  <c r="B56" i="7"/>
  <c r="H55" i="7"/>
  <c r="L55" i="7"/>
  <c r="D55" i="7"/>
  <c r="G55" i="7"/>
  <c r="K55" i="7"/>
  <c r="C55" i="7"/>
  <c r="J55" i="7"/>
  <c r="B55" i="7"/>
  <c r="H54" i="7"/>
  <c r="L54" i="7"/>
  <c r="D54" i="7"/>
  <c r="G54" i="7"/>
  <c r="K54" i="7"/>
  <c r="C54" i="7"/>
  <c r="J54" i="7"/>
  <c r="B54" i="7"/>
  <c r="H53" i="7"/>
  <c r="L53" i="7"/>
  <c r="D53" i="7"/>
  <c r="G53" i="7"/>
  <c r="K53" i="7"/>
  <c r="C53" i="7"/>
  <c r="J53" i="7"/>
  <c r="B53" i="7"/>
  <c r="H52" i="7"/>
  <c r="L52" i="7"/>
  <c r="D52" i="7"/>
  <c r="G52" i="7"/>
  <c r="K52" i="7"/>
  <c r="C52" i="7"/>
  <c r="J52" i="7"/>
  <c r="B52" i="7"/>
  <c r="H51" i="7"/>
  <c r="L51" i="7"/>
  <c r="D51" i="7"/>
  <c r="G51" i="7"/>
  <c r="K51" i="7"/>
  <c r="C51" i="7"/>
  <c r="J51" i="7"/>
  <c r="B51" i="7"/>
  <c r="H50" i="7"/>
  <c r="L50" i="7"/>
  <c r="D50" i="7"/>
  <c r="G50" i="7"/>
  <c r="K50" i="7"/>
  <c r="C50" i="7"/>
  <c r="J50" i="7"/>
  <c r="B50" i="7"/>
  <c r="H49" i="7"/>
  <c r="L49" i="7"/>
  <c r="D49" i="7"/>
  <c r="G49" i="7"/>
  <c r="K49" i="7"/>
  <c r="C49" i="7"/>
  <c r="J49" i="7"/>
  <c r="B49" i="7"/>
  <c r="H48" i="7"/>
  <c r="L48" i="7"/>
  <c r="D48" i="7"/>
  <c r="G48" i="7"/>
  <c r="K48" i="7"/>
  <c r="C48" i="7"/>
  <c r="J48" i="7"/>
  <c r="B48" i="7"/>
  <c r="H47" i="7"/>
  <c r="L47" i="7"/>
  <c r="D47" i="7"/>
  <c r="G47" i="7"/>
  <c r="K47" i="7"/>
  <c r="C47" i="7"/>
  <c r="J47" i="7"/>
  <c r="B47" i="7"/>
  <c r="H46" i="7"/>
  <c r="L46" i="7"/>
  <c r="D46" i="7"/>
  <c r="G46" i="7"/>
  <c r="K46" i="7"/>
  <c r="C46" i="7"/>
  <c r="J46" i="7"/>
  <c r="B46" i="7"/>
  <c r="H45" i="7"/>
  <c r="L45" i="7"/>
  <c r="D45" i="7"/>
  <c r="G45" i="7"/>
  <c r="K45" i="7"/>
  <c r="C45" i="7"/>
  <c r="J45" i="7"/>
  <c r="B45" i="7"/>
  <c r="H44" i="7"/>
  <c r="L44" i="7"/>
  <c r="D44" i="7"/>
  <c r="G44" i="7"/>
  <c r="K44" i="7"/>
  <c r="C44" i="7"/>
  <c r="J44" i="7"/>
  <c r="B44" i="7"/>
  <c r="H43" i="7"/>
  <c r="L43" i="7"/>
  <c r="D43" i="7"/>
  <c r="G43" i="7"/>
  <c r="K43" i="7"/>
  <c r="C43" i="7"/>
  <c r="J43" i="7"/>
  <c r="B43" i="7"/>
  <c r="H42" i="7"/>
  <c r="L42" i="7"/>
  <c r="D42" i="7"/>
  <c r="G42" i="7"/>
  <c r="K42" i="7"/>
  <c r="C42" i="7"/>
  <c r="J42" i="7"/>
  <c r="B42" i="7"/>
  <c r="H41" i="7"/>
  <c r="L41" i="7"/>
  <c r="D41" i="7"/>
  <c r="G41" i="7"/>
  <c r="K41" i="7"/>
  <c r="C41" i="7"/>
  <c r="J41" i="7"/>
  <c r="B41" i="7"/>
  <c r="H40" i="7"/>
  <c r="L40" i="7"/>
  <c r="D40" i="7"/>
  <c r="G40" i="7"/>
  <c r="K40" i="7"/>
  <c r="C40" i="7"/>
  <c r="J40" i="7"/>
  <c r="B40" i="7"/>
  <c r="H39" i="7"/>
  <c r="L39" i="7"/>
  <c r="D39" i="7"/>
  <c r="G39" i="7"/>
  <c r="K39" i="7"/>
  <c r="C39" i="7"/>
  <c r="J39" i="7"/>
  <c r="B39" i="7"/>
  <c r="H38" i="7"/>
  <c r="L38" i="7"/>
  <c r="D38" i="7"/>
  <c r="G38" i="7"/>
  <c r="K38" i="7"/>
  <c r="C38" i="7"/>
  <c r="J38" i="7"/>
  <c r="B38" i="7"/>
  <c r="H37" i="7"/>
  <c r="L37" i="7"/>
  <c r="D37" i="7"/>
  <c r="G37" i="7"/>
  <c r="K37" i="7"/>
  <c r="C37" i="7"/>
  <c r="J37" i="7"/>
  <c r="B37" i="7"/>
  <c r="H36" i="7"/>
  <c r="L36" i="7"/>
  <c r="D36" i="7"/>
  <c r="G36" i="7"/>
  <c r="K36" i="7"/>
  <c r="C36" i="7"/>
  <c r="J36" i="7"/>
  <c r="B36" i="7"/>
  <c r="H35" i="7"/>
  <c r="L35" i="7"/>
  <c r="D35" i="7"/>
  <c r="G35" i="7"/>
  <c r="K35" i="7"/>
  <c r="C35" i="7"/>
  <c r="J35" i="7"/>
  <c r="B35" i="7"/>
  <c r="H34" i="7"/>
  <c r="L34" i="7"/>
  <c r="D34" i="7"/>
  <c r="G34" i="7"/>
  <c r="K34" i="7"/>
  <c r="C34" i="7"/>
  <c r="J34" i="7"/>
  <c r="B34" i="7"/>
  <c r="H33" i="7"/>
  <c r="L33" i="7"/>
  <c r="D33" i="7"/>
  <c r="G33" i="7"/>
  <c r="K33" i="7"/>
  <c r="C33" i="7"/>
  <c r="J33" i="7"/>
  <c r="B33" i="7"/>
  <c r="H32" i="7"/>
  <c r="L32" i="7"/>
  <c r="D32" i="7"/>
  <c r="G32" i="7"/>
  <c r="K32" i="7"/>
  <c r="C32" i="7"/>
  <c r="J32" i="7"/>
  <c r="B32" i="7"/>
  <c r="H31" i="7"/>
  <c r="L31" i="7"/>
  <c r="D31" i="7"/>
  <c r="G31" i="7"/>
  <c r="K31" i="7"/>
  <c r="C31" i="7"/>
  <c r="J31" i="7"/>
  <c r="B31" i="7"/>
  <c r="H30" i="7"/>
  <c r="L30" i="7"/>
  <c r="D30" i="7"/>
  <c r="G30" i="7"/>
  <c r="K30" i="7"/>
  <c r="C30" i="7"/>
  <c r="J30" i="7"/>
  <c r="B30" i="7"/>
  <c r="H29" i="7"/>
  <c r="L29" i="7"/>
  <c r="D29" i="7"/>
  <c r="G29" i="7"/>
  <c r="K29" i="7"/>
  <c r="C29" i="7"/>
  <c r="J29" i="7"/>
  <c r="B29" i="7"/>
  <c r="H28" i="7"/>
  <c r="L28" i="7"/>
  <c r="D28" i="7"/>
  <c r="G28" i="7"/>
  <c r="K28" i="7"/>
  <c r="C28" i="7"/>
  <c r="J28" i="7"/>
  <c r="B28" i="7"/>
  <c r="H27" i="7"/>
  <c r="L27" i="7"/>
  <c r="D27" i="7"/>
  <c r="G27" i="7"/>
  <c r="K27" i="7"/>
  <c r="C27" i="7"/>
  <c r="J27" i="7"/>
  <c r="B27" i="7"/>
  <c r="H26" i="7"/>
  <c r="L26" i="7"/>
  <c r="D26" i="7"/>
  <c r="G26" i="7"/>
  <c r="K26" i="7"/>
  <c r="C26" i="7"/>
  <c r="J26" i="7"/>
  <c r="B26" i="7"/>
  <c r="H25" i="7"/>
  <c r="L25" i="7"/>
  <c r="D25" i="7"/>
  <c r="G25" i="7"/>
  <c r="K25" i="7"/>
  <c r="C25" i="7"/>
  <c r="J25" i="7"/>
  <c r="B25" i="7"/>
  <c r="H24" i="7"/>
  <c r="L24" i="7"/>
  <c r="D24" i="7"/>
  <c r="G24" i="7"/>
  <c r="K24" i="7"/>
  <c r="C24" i="7"/>
  <c r="J24" i="7"/>
  <c r="B24" i="7"/>
  <c r="H23" i="7"/>
  <c r="L23" i="7"/>
  <c r="D23" i="7"/>
  <c r="G23" i="7"/>
  <c r="K23" i="7"/>
  <c r="C23" i="7"/>
  <c r="J23" i="7"/>
  <c r="B23" i="7"/>
  <c r="H22" i="7"/>
  <c r="L22" i="7"/>
  <c r="D22" i="7"/>
  <c r="G22" i="7"/>
  <c r="K22" i="7"/>
  <c r="C22" i="7"/>
  <c r="J22" i="7"/>
  <c r="B22" i="7"/>
  <c r="H21" i="7"/>
  <c r="L21" i="7"/>
  <c r="D21" i="7"/>
  <c r="G21" i="7"/>
  <c r="K21" i="7"/>
  <c r="C21" i="7"/>
  <c r="J21" i="7"/>
  <c r="B21" i="7"/>
  <c r="H20" i="7"/>
  <c r="L20" i="7"/>
  <c r="D20" i="7"/>
  <c r="G20" i="7"/>
  <c r="K20" i="7"/>
  <c r="C20" i="7"/>
  <c r="J20" i="7"/>
  <c r="B20" i="7"/>
  <c r="H19" i="7"/>
  <c r="L19" i="7"/>
  <c r="D19" i="7"/>
  <c r="G19" i="7"/>
  <c r="K19" i="7"/>
  <c r="C19" i="7"/>
  <c r="J19" i="7"/>
  <c r="B19" i="7"/>
  <c r="H18" i="7"/>
  <c r="L18" i="7"/>
  <c r="D18" i="7"/>
  <c r="G18" i="7"/>
  <c r="K18" i="7"/>
  <c r="C18" i="7"/>
  <c r="J18" i="7"/>
  <c r="B18" i="7"/>
  <c r="H17" i="7"/>
  <c r="L17" i="7"/>
  <c r="D17" i="7"/>
  <c r="G17" i="7"/>
  <c r="K17" i="7"/>
  <c r="C17" i="7"/>
  <c r="J17" i="7"/>
  <c r="B17" i="7"/>
  <c r="H16" i="7"/>
  <c r="L16" i="7"/>
  <c r="D16" i="7"/>
  <c r="G16" i="7"/>
  <c r="K16" i="7"/>
  <c r="C16" i="7"/>
  <c r="J16" i="7"/>
  <c r="B16" i="7"/>
  <c r="H15" i="7"/>
  <c r="L15" i="7"/>
  <c r="D15" i="7"/>
  <c r="G15" i="7"/>
  <c r="K15" i="7"/>
  <c r="C15" i="7"/>
  <c r="J15" i="7"/>
  <c r="B15" i="7"/>
  <c r="H14" i="7"/>
  <c r="L14" i="7"/>
  <c r="D14" i="7"/>
  <c r="G14" i="7"/>
  <c r="K14" i="7"/>
  <c r="C14" i="7"/>
  <c r="J14" i="7"/>
  <c r="B14" i="7"/>
  <c r="H13" i="7"/>
  <c r="L13" i="7"/>
  <c r="D13" i="7"/>
  <c r="G13" i="7"/>
  <c r="K13" i="7"/>
  <c r="C13" i="7"/>
  <c r="J13" i="7"/>
  <c r="B13" i="7"/>
  <c r="H12" i="7"/>
  <c r="L12" i="7"/>
  <c r="D12" i="7"/>
  <c r="G12" i="7"/>
  <c r="K12" i="7"/>
  <c r="C12" i="7"/>
  <c r="J12" i="7"/>
  <c r="B12" i="7"/>
  <c r="H11" i="7"/>
  <c r="L11" i="7"/>
  <c r="D11" i="7"/>
  <c r="G11" i="7"/>
  <c r="K11" i="7"/>
  <c r="C11" i="7"/>
  <c r="J11" i="7"/>
  <c r="B11" i="7"/>
  <c r="H10" i="7"/>
  <c r="L10" i="7"/>
  <c r="D10" i="7"/>
  <c r="G10" i="7"/>
  <c r="K10" i="7"/>
  <c r="C10" i="7"/>
  <c r="J10" i="7"/>
  <c r="B10" i="7"/>
  <c r="H9" i="7"/>
  <c r="L9" i="7"/>
  <c r="D9" i="7"/>
  <c r="G9" i="7"/>
  <c r="K9" i="7"/>
  <c r="C9" i="7"/>
  <c r="J9" i="7"/>
  <c r="B9" i="7"/>
  <c r="H8" i="7"/>
  <c r="L8" i="7"/>
  <c r="D8" i="7"/>
  <c r="G8" i="7"/>
  <c r="K8" i="7"/>
  <c r="C8" i="7"/>
  <c r="J8" i="7"/>
  <c r="B8" i="7"/>
  <c r="H7" i="7"/>
  <c r="L7" i="7"/>
  <c r="D7" i="7"/>
  <c r="G7" i="7"/>
  <c r="K7" i="7"/>
  <c r="C7" i="7"/>
  <c r="J7" i="7"/>
  <c r="B7" i="7"/>
  <c r="H6" i="7"/>
  <c r="L6" i="7"/>
  <c r="D6" i="7"/>
  <c r="G6" i="7"/>
  <c r="K6" i="7"/>
  <c r="C6" i="7"/>
  <c r="J6" i="7"/>
  <c r="B6" i="7"/>
  <c r="H5" i="7"/>
  <c r="L5" i="7"/>
  <c r="D5" i="7"/>
  <c r="G5" i="7"/>
  <c r="K5" i="7"/>
  <c r="C5" i="7"/>
  <c r="J5" i="7"/>
  <c r="B5" i="7"/>
  <c r="H4" i="7"/>
  <c r="L4" i="7"/>
  <c r="D4" i="7"/>
  <c r="G4" i="7"/>
  <c r="K4" i="7"/>
  <c r="C4" i="7"/>
  <c r="J4" i="7"/>
  <c r="B4" i="7"/>
  <c r="H3" i="7"/>
  <c r="L3" i="7"/>
  <c r="D3" i="7"/>
  <c r="G3" i="7"/>
  <c r="K3" i="7"/>
  <c r="C3" i="7"/>
  <c r="J3" i="7"/>
  <c r="B3" i="7"/>
  <c r="H2" i="7"/>
  <c r="L2" i="7"/>
  <c r="D2" i="7"/>
  <c r="G2" i="7"/>
  <c r="K2" i="7"/>
  <c r="C2" i="7"/>
  <c r="J2" i="7"/>
  <c r="B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V100" i="7"/>
  <c r="V101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X94" i="7"/>
  <c r="X101" i="7"/>
  <c r="X100" i="7"/>
  <c r="X99" i="7"/>
  <c r="X98" i="7"/>
  <c r="X97" i="7"/>
  <c r="X96" i="7"/>
  <c r="X95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Z3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<sst xmlns="http://schemas.openxmlformats.org/spreadsheetml/2006/main" count="24" uniqueCount="7">
  <si>
    <t>Iter</t>
  </si>
  <si>
    <t>LookupSet</t>
  </si>
  <si>
    <t>UnorderedSet</t>
  </si>
  <si>
    <t>VectorSet</t>
  </si>
  <si>
    <t>LookupMap</t>
  </si>
  <si>
    <t>UnorderedMap</t>
  </si>
  <si>
    <t>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</si>
</sst>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0" borderId="0" xfId="0" applyNumberFormat="1" applyFill="1"/>
    <xf numFmtId="11" fontId="0" fillId="0" borderId="0" xfId="0" applyNumberFormat="1" applyFill="1"/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/>
    <xf numFmtId="0" fontId="2" fillId="4" borderId="0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7" borderId="6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6" borderId="6" xfId="0" applyNumberFormat="1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3" fillId="7" borderId="9" xfId="0" applyNumberFormat="1" applyFont="1" applyFill="1" applyBorder="1" applyAlignment="1">
      <alignment horizontal="center"/>
    </xf>
    <xf numFmtId="0" fontId="3" fillId="4" borderId="10" xfId="0" applyNumberFormat="1" applyFont="1" applyFill="1" applyBorder="1" applyAlignment="1">
      <alignment horizontal="center"/>
    </xf>
    <xf numFmtId="0" fontId="3" fillId="3" borderId="11" xfId="0" applyNumberFormat="1" applyFont="1" applyFill="1" applyBorder="1" applyAlignment="1">
      <alignment horizontal="center"/>
    </xf>
    <xf numFmtId="0" fontId="3" fillId="6" borderId="9" xfId="0" applyNumberFormat="1" applyFont="1" applyFill="1" applyBorder="1" applyAlignment="1">
      <alignment horizontal="center"/>
    </xf>
    <xf numFmtId="0" fontId="3" fillId="5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/>
    <xf numFmtId="0" fontId="3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Gas Usages For Insert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'DataRun-1657809601260'!$B$1</c:f>
              <c:strCache>
                <c:ptCount val="1"/>
                <c:pt idx="0">
                  <c:v>LookupSet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'DataRun-1657809601260'!$B$2:$B$101</c:f>
              <c:numCache>
                <c:formatCode>General</c:formatCode>
                <c:ptCount val="100"/>
                <c:pt idx="0">
                  <c:v>0.14475670606800001</c:v>
                </c:pt>
                <c:pt idx="1">
                  <c:v>0.16085866199400001</c:v>
                </c:pt>
                <c:pt idx="2">
                  <c:v>0.17696061792000001</c:v>
                </c:pt>
                <c:pt idx="3">
                  <c:v>0.17696061792000001</c:v>
                </c:pt>
                <c:pt idx="4">
                  <c:v>0.17696061792000001</c:v>
                </c:pt>
                <c:pt idx="5">
                  <c:v>0.17696061792000001</c:v>
                </c:pt>
                <c:pt idx="6">
                  <c:v>0.17696061792000001</c:v>
                </c:pt>
                <c:pt idx="7">
                  <c:v>0.17696061792000001</c:v>
                </c:pt>
                <c:pt idx="8">
                  <c:v>0.17696061792000001</c:v>
                </c:pt>
                <c:pt idx="9">
                  <c:v>0.17696061792000001</c:v>
                </c:pt>
                <c:pt idx="10">
                  <c:v>0.160920604854</c:v>
                </c:pt>
                <c:pt idx="11">
                  <c:v>0.193124516706</c:v>
                </c:pt>
                <c:pt idx="12">
                  <c:v>0.209226472632</c:v>
                </c:pt>
                <c:pt idx="13">
                  <c:v>0.209226472632</c:v>
                </c:pt>
                <c:pt idx="14">
                  <c:v>0.209226472632</c:v>
                </c:pt>
                <c:pt idx="15">
                  <c:v>0.209226472632</c:v>
                </c:pt>
                <c:pt idx="16">
                  <c:v>0.209226472632</c:v>
                </c:pt>
                <c:pt idx="17">
                  <c:v>0.209226472632</c:v>
                </c:pt>
                <c:pt idx="18">
                  <c:v>0.209226472632</c:v>
                </c:pt>
                <c:pt idx="19">
                  <c:v>0.209226472632</c:v>
                </c:pt>
                <c:pt idx="20">
                  <c:v>0.193124516706</c:v>
                </c:pt>
                <c:pt idx="21">
                  <c:v>0.225328428558</c:v>
                </c:pt>
                <c:pt idx="22">
                  <c:v>0.241430384484</c:v>
                </c:pt>
                <c:pt idx="23">
                  <c:v>0.241430384484</c:v>
                </c:pt>
                <c:pt idx="24">
                  <c:v>0.241430384484</c:v>
                </c:pt>
                <c:pt idx="25">
                  <c:v>0.241430384484</c:v>
                </c:pt>
                <c:pt idx="26">
                  <c:v>0.241430384484</c:v>
                </c:pt>
                <c:pt idx="27">
                  <c:v>0.241430384484</c:v>
                </c:pt>
                <c:pt idx="28">
                  <c:v>0.241430384484</c:v>
                </c:pt>
                <c:pt idx="29">
                  <c:v>0.241430384484</c:v>
                </c:pt>
                <c:pt idx="30">
                  <c:v>0.209226472632</c:v>
                </c:pt>
                <c:pt idx="31">
                  <c:v>0.225328428558</c:v>
                </c:pt>
                <c:pt idx="32">
                  <c:v>0.241430384484</c:v>
                </c:pt>
                <c:pt idx="33">
                  <c:v>0.241430384484</c:v>
                </c:pt>
                <c:pt idx="34">
                  <c:v>0.241430384484</c:v>
                </c:pt>
                <c:pt idx="35">
                  <c:v>0.241430384484</c:v>
                </c:pt>
                <c:pt idx="36">
                  <c:v>0.241430384484</c:v>
                </c:pt>
                <c:pt idx="37">
                  <c:v>0.241430384484</c:v>
                </c:pt>
                <c:pt idx="38">
                  <c:v>0.241430384484</c:v>
                </c:pt>
                <c:pt idx="39">
                  <c:v>0.241430384484</c:v>
                </c:pt>
                <c:pt idx="40">
                  <c:v>0.209226472632</c:v>
                </c:pt>
                <c:pt idx="41">
                  <c:v>0.225328428558</c:v>
                </c:pt>
                <c:pt idx="42">
                  <c:v>0.241430384484</c:v>
                </c:pt>
                <c:pt idx="43">
                  <c:v>0.241430384484</c:v>
                </c:pt>
                <c:pt idx="44">
                  <c:v>0.241430384484</c:v>
                </c:pt>
                <c:pt idx="45">
                  <c:v>0.241430384484</c:v>
                </c:pt>
                <c:pt idx="46">
                  <c:v>0.241430384484</c:v>
                </c:pt>
                <c:pt idx="47">
                  <c:v>0.241430384484</c:v>
                </c:pt>
                <c:pt idx="48">
                  <c:v>0.241430384484</c:v>
                </c:pt>
                <c:pt idx="49">
                  <c:v>0.241430384484</c:v>
                </c:pt>
                <c:pt idx="50">
                  <c:v>0.209226472632</c:v>
                </c:pt>
                <c:pt idx="51">
                  <c:v>0.225328428558</c:v>
                </c:pt>
                <c:pt idx="52">
                  <c:v>0.241430384484</c:v>
                </c:pt>
                <c:pt idx="53">
                  <c:v>0.241430384484</c:v>
                </c:pt>
                <c:pt idx="54">
                  <c:v>0.241430384484</c:v>
                </c:pt>
                <c:pt idx="55">
                  <c:v>0.241430384484</c:v>
                </c:pt>
                <c:pt idx="56">
                  <c:v>0.241430384484</c:v>
                </c:pt>
                <c:pt idx="57">
                  <c:v>0.241430384484</c:v>
                </c:pt>
                <c:pt idx="58">
                  <c:v>0.241430384484</c:v>
                </c:pt>
                <c:pt idx="59">
                  <c:v>0.241430384484</c:v>
                </c:pt>
                <c:pt idx="60">
                  <c:v>0.209226472632</c:v>
                </c:pt>
                <c:pt idx="61">
                  <c:v>0.225328428558</c:v>
                </c:pt>
                <c:pt idx="62">
                  <c:v>0.241430384484</c:v>
                </c:pt>
                <c:pt idx="63">
                  <c:v>0.241430384484</c:v>
                </c:pt>
                <c:pt idx="64">
                  <c:v>0.241430384484</c:v>
                </c:pt>
                <c:pt idx="65">
                  <c:v>0.241430384484</c:v>
                </c:pt>
                <c:pt idx="66">
                  <c:v>0.241430384484</c:v>
                </c:pt>
                <c:pt idx="67">
                  <c:v>0.241430384484</c:v>
                </c:pt>
                <c:pt idx="68">
                  <c:v>0.241430384484</c:v>
                </c:pt>
                <c:pt idx="69">
                  <c:v>0.241430384484</c:v>
                </c:pt>
                <c:pt idx="70">
                  <c:v>0.209226472632</c:v>
                </c:pt>
                <c:pt idx="71">
                  <c:v>0.225328428558</c:v>
                </c:pt>
                <c:pt idx="72">
                  <c:v>0.241430384484</c:v>
                </c:pt>
                <c:pt idx="73">
                  <c:v>0.241430384484</c:v>
                </c:pt>
                <c:pt idx="74">
                  <c:v>0.241430384484</c:v>
                </c:pt>
                <c:pt idx="75">
                  <c:v>0.241430384484</c:v>
                </c:pt>
                <c:pt idx="76">
                  <c:v>0.241430384484</c:v>
                </c:pt>
                <c:pt idx="77">
                  <c:v>0.241430384484</c:v>
                </c:pt>
                <c:pt idx="78">
                  <c:v>0.241430384484</c:v>
                </c:pt>
                <c:pt idx="79">
                  <c:v>0.241430384484</c:v>
                </c:pt>
                <c:pt idx="80">
                  <c:v>0.209226472632</c:v>
                </c:pt>
                <c:pt idx="81">
                  <c:v>0.225328428558</c:v>
                </c:pt>
                <c:pt idx="82">
                  <c:v>0.241430384484</c:v>
                </c:pt>
                <c:pt idx="83">
                  <c:v>0.241430384484</c:v>
                </c:pt>
                <c:pt idx="84">
                  <c:v>0.241430384484</c:v>
                </c:pt>
                <c:pt idx="85">
                  <c:v>0.241430384484</c:v>
                </c:pt>
                <c:pt idx="86">
                  <c:v>0.241430384484</c:v>
                </c:pt>
                <c:pt idx="87">
                  <c:v>0.241430384484</c:v>
                </c:pt>
                <c:pt idx="88">
                  <c:v>0.241430384484</c:v>
                </c:pt>
                <c:pt idx="89">
                  <c:v>0.241430384484</c:v>
                </c:pt>
                <c:pt idx="90">
                  <c:v>0.209226472632</c:v>
                </c:pt>
                <c:pt idx="91">
                  <c:v>0.225328428558</c:v>
                </c:pt>
                <c:pt idx="92">
                  <c:v>0.241430384484</c:v>
                </c:pt>
                <c:pt idx="93">
                  <c:v>0.241430384484</c:v>
                </c:pt>
                <c:pt idx="94">
                  <c:v>0.241430384484</c:v>
                </c:pt>
                <c:pt idx="95">
                  <c:v>0.241430384484</c:v>
                </c:pt>
                <c:pt idx="96">
                  <c:v>0.241430384484</c:v>
                </c:pt>
                <c:pt idx="97">
                  <c:v>0.241430384484</c:v>
                </c:pt>
                <c:pt idx="98">
                  <c:v>0.241430384484</c:v>
                </c:pt>
                <c:pt idx="99">
                  <c:v>0.241430384484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6-8745-A4E4-E985A9FBBD86}"/>
            </c:ext>
          </c:extLst>
        </c:ser>
        <c:ser>
          <c:idx val="1"/>
          <c:order val="1"/>
          <c:tx>
            <c:strRef>
              <c:f>'DataRun-1657809601260'!$C$1</c:f>
              <c:strCache>
                <c:ptCount val="1"/>
                <c:pt idx="0">
                  <c:v>UnorderedSet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'DataRun-1657809601260'!$C$2:$C$101</c:f>
              <c:numCache>
                <c:formatCode>General</c:formatCode>
                <c:ptCount val="100"/>
                <c:pt idx="0">
                  <c:v>0.39168394955399999</c:v>
                </c:pt>
                <c:pt idx="1">
                  <c:v>0.46749177325800001</c:v>
                </c:pt>
                <c:pt idx="2">
                  <c:v>0.50197568511000001</c:v>
                </c:pt>
                <c:pt idx="3">
                  <c:v>0.50197568511000001</c:v>
                </c:pt>
                <c:pt idx="4">
                  <c:v>0.50197568511000001</c:v>
                </c:pt>
                <c:pt idx="5">
                  <c:v>0.50197568511000001</c:v>
                </c:pt>
                <c:pt idx="6">
                  <c:v>0.50197568511000001</c:v>
                </c:pt>
                <c:pt idx="7">
                  <c:v>0.50197568511000001</c:v>
                </c:pt>
                <c:pt idx="8">
                  <c:v>0.50197568511000001</c:v>
                </c:pt>
                <c:pt idx="9">
                  <c:v>0.50197568511000001</c:v>
                </c:pt>
                <c:pt idx="10">
                  <c:v>0.48372113200200001</c:v>
                </c:pt>
                <c:pt idx="11">
                  <c:v>0.52048504385399996</c:v>
                </c:pt>
                <c:pt idx="12">
                  <c:v>0.53886699977999997</c:v>
                </c:pt>
                <c:pt idx="13">
                  <c:v>0.53886699977999997</c:v>
                </c:pt>
                <c:pt idx="14">
                  <c:v>0.53886699977999997</c:v>
                </c:pt>
                <c:pt idx="15">
                  <c:v>0.53886699977999997</c:v>
                </c:pt>
                <c:pt idx="16">
                  <c:v>0.52276504385400002</c:v>
                </c:pt>
                <c:pt idx="17">
                  <c:v>0.53886699977999997</c:v>
                </c:pt>
                <c:pt idx="18">
                  <c:v>0.53886699977999997</c:v>
                </c:pt>
                <c:pt idx="19">
                  <c:v>0.53886699977999997</c:v>
                </c:pt>
                <c:pt idx="20">
                  <c:v>0.52048504385399996</c:v>
                </c:pt>
                <c:pt idx="21">
                  <c:v>0.55724895570599997</c:v>
                </c:pt>
                <c:pt idx="22">
                  <c:v>0.57563091163199998</c:v>
                </c:pt>
                <c:pt idx="23">
                  <c:v>0.57563091163199998</c:v>
                </c:pt>
                <c:pt idx="24">
                  <c:v>0.57563091163199998</c:v>
                </c:pt>
                <c:pt idx="25">
                  <c:v>0.57563091163199998</c:v>
                </c:pt>
                <c:pt idx="26">
                  <c:v>0.57563091163199998</c:v>
                </c:pt>
                <c:pt idx="27">
                  <c:v>0.57563091163199998</c:v>
                </c:pt>
                <c:pt idx="28">
                  <c:v>0.57563091163199998</c:v>
                </c:pt>
                <c:pt idx="29">
                  <c:v>0.57563091163199998</c:v>
                </c:pt>
                <c:pt idx="30">
                  <c:v>0.53886699977999997</c:v>
                </c:pt>
                <c:pt idx="31">
                  <c:v>0.55724895570599997</c:v>
                </c:pt>
                <c:pt idx="32">
                  <c:v>0.55952895570600003</c:v>
                </c:pt>
                <c:pt idx="33">
                  <c:v>0.57563091163199998</c:v>
                </c:pt>
                <c:pt idx="34">
                  <c:v>0.57563091163199998</c:v>
                </c:pt>
                <c:pt idx="35">
                  <c:v>0.57563091163199998</c:v>
                </c:pt>
                <c:pt idx="36">
                  <c:v>0.57563091163199998</c:v>
                </c:pt>
                <c:pt idx="37">
                  <c:v>0.57563091163199998</c:v>
                </c:pt>
                <c:pt idx="38">
                  <c:v>0.57563091163199998</c:v>
                </c:pt>
                <c:pt idx="39">
                  <c:v>0.57563091163199998</c:v>
                </c:pt>
                <c:pt idx="40">
                  <c:v>0.53886699977999997</c:v>
                </c:pt>
                <c:pt idx="41">
                  <c:v>0.55724895570599997</c:v>
                </c:pt>
                <c:pt idx="42">
                  <c:v>0.57563091163199998</c:v>
                </c:pt>
                <c:pt idx="43">
                  <c:v>0.57563091163199998</c:v>
                </c:pt>
                <c:pt idx="44">
                  <c:v>0.57563091163199998</c:v>
                </c:pt>
                <c:pt idx="45">
                  <c:v>0.57563091163199998</c:v>
                </c:pt>
                <c:pt idx="46">
                  <c:v>0.57563091163199998</c:v>
                </c:pt>
                <c:pt idx="47">
                  <c:v>0.57563091163199998</c:v>
                </c:pt>
                <c:pt idx="48">
                  <c:v>0.55952895570600003</c:v>
                </c:pt>
                <c:pt idx="49">
                  <c:v>0.57563091163199998</c:v>
                </c:pt>
                <c:pt idx="50">
                  <c:v>0.53886699977999997</c:v>
                </c:pt>
                <c:pt idx="51">
                  <c:v>0.55724895570599997</c:v>
                </c:pt>
                <c:pt idx="52">
                  <c:v>0.57563091163199998</c:v>
                </c:pt>
                <c:pt idx="53">
                  <c:v>0.57563091163199998</c:v>
                </c:pt>
                <c:pt idx="54">
                  <c:v>0.57563091163199998</c:v>
                </c:pt>
                <c:pt idx="55">
                  <c:v>0.57563091163199998</c:v>
                </c:pt>
                <c:pt idx="56">
                  <c:v>0.57563091163199998</c:v>
                </c:pt>
                <c:pt idx="57">
                  <c:v>0.57563091163199998</c:v>
                </c:pt>
                <c:pt idx="58">
                  <c:v>0.57563091163199998</c:v>
                </c:pt>
                <c:pt idx="59">
                  <c:v>0.57563091163199998</c:v>
                </c:pt>
                <c:pt idx="60">
                  <c:v>0.53886699977999997</c:v>
                </c:pt>
                <c:pt idx="61">
                  <c:v>0.55724895570599997</c:v>
                </c:pt>
                <c:pt idx="62">
                  <c:v>0.57563091163199998</c:v>
                </c:pt>
                <c:pt idx="63">
                  <c:v>0.57563091163199998</c:v>
                </c:pt>
                <c:pt idx="64">
                  <c:v>0.55952895570600003</c:v>
                </c:pt>
                <c:pt idx="65">
                  <c:v>0.57563091163199998</c:v>
                </c:pt>
                <c:pt idx="66">
                  <c:v>0.57563091163199998</c:v>
                </c:pt>
                <c:pt idx="67">
                  <c:v>0.57563091163199998</c:v>
                </c:pt>
                <c:pt idx="68">
                  <c:v>0.57563091163199998</c:v>
                </c:pt>
                <c:pt idx="69">
                  <c:v>0.57563091163199998</c:v>
                </c:pt>
                <c:pt idx="70">
                  <c:v>0.53886699977999997</c:v>
                </c:pt>
                <c:pt idx="71">
                  <c:v>0.55724895570599997</c:v>
                </c:pt>
                <c:pt idx="72">
                  <c:v>0.57563091163199998</c:v>
                </c:pt>
                <c:pt idx="73">
                  <c:v>0.57563091163199998</c:v>
                </c:pt>
                <c:pt idx="74">
                  <c:v>0.57563091163199998</c:v>
                </c:pt>
                <c:pt idx="75">
                  <c:v>0.57563091163199998</c:v>
                </c:pt>
                <c:pt idx="76">
                  <c:v>0.57563091163199998</c:v>
                </c:pt>
                <c:pt idx="77">
                  <c:v>0.57563091163199998</c:v>
                </c:pt>
                <c:pt idx="78">
                  <c:v>0.57563091163199998</c:v>
                </c:pt>
                <c:pt idx="79">
                  <c:v>0.57563091163199998</c:v>
                </c:pt>
                <c:pt idx="80">
                  <c:v>0.52276504385400002</c:v>
                </c:pt>
                <c:pt idx="81">
                  <c:v>0.55724895570599997</c:v>
                </c:pt>
                <c:pt idx="82">
                  <c:v>0.57563091163199998</c:v>
                </c:pt>
                <c:pt idx="83">
                  <c:v>0.57563091163199998</c:v>
                </c:pt>
                <c:pt idx="84">
                  <c:v>0.57563091163199998</c:v>
                </c:pt>
                <c:pt idx="85">
                  <c:v>0.57563091163199998</c:v>
                </c:pt>
                <c:pt idx="86">
                  <c:v>0.57563091163199998</c:v>
                </c:pt>
                <c:pt idx="87">
                  <c:v>0.57563091163199998</c:v>
                </c:pt>
                <c:pt idx="88">
                  <c:v>0.57563091163199998</c:v>
                </c:pt>
                <c:pt idx="89">
                  <c:v>0.57563091163199998</c:v>
                </c:pt>
                <c:pt idx="90">
                  <c:v>0.53886699977999997</c:v>
                </c:pt>
                <c:pt idx="91">
                  <c:v>0.55724895570599997</c:v>
                </c:pt>
                <c:pt idx="92">
                  <c:v>0.57563091163199998</c:v>
                </c:pt>
                <c:pt idx="93">
                  <c:v>0.57563091163199998</c:v>
                </c:pt>
                <c:pt idx="94">
                  <c:v>0.57563091163199998</c:v>
                </c:pt>
                <c:pt idx="95">
                  <c:v>0.57563091163199998</c:v>
                </c:pt>
                <c:pt idx="96">
                  <c:v>0.55952895570600003</c:v>
                </c:pt>
                <c:pt idx="97">
                  <c:v>0.57563091163199998</c:v>
                </c:pt>
                <c:pt idx="98">
                  <c:v>0.57563091163199998</c:v>
                </c:pt>
                <c:pt idx="99">
                  <c:v>0.57563091163199998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6-8745-A4E4-E985A9FBBD86}"/>
            </c:ext>
          </c:extLst>
        </c:ser>
        <c:ser>
          <c:idx val="2"/>
          <c:order val="2"/>
          <c:tx>
            <c:strRef>
              <c:f>'DataRun-1657809601260'!$D$1</c:f>
              <c:strCache>
                <c:ptCount val="1"/>
                <c:pt idx="0">
                  <c:v>VectorSet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'DataRun-1657809601260'!$D$2:$D$101</c:f>
              <c:numCache>
                <c:formatCode>General</c:formatCode>
                <c:ptCount val="100"/>
                <c:pt idx="0">
                  <c:v>0.144256646352</c:v>
                </c:pt>
                <c:pt idx="1">
                  <c:v>0.160358602278</c:v>
                </c:pt>
                <c:pt idx="2">
                  <c:v>0.176460558204</c:v>
                </c:pt>
                <c:pt idx="3">
                  <c:v>0.176460558204</c:v>
                </c:pt>
                <c:pt idx="4">
                  <c:v>0.176460558204</c:v>
                </c:pt>
                <c:pt idx="5">
                  <c:v>0.176460558204</c:v>
                </c:pt>
                <c:pt idx="6">
                  <c:v>0.176460558204</c:v>
                </c:pt>
                <c:pt idx="7">
                  <c:v>0.176460558204</c:v>
                </c:pt>
                <c:pt idx="8">
                  <c:v>0.176460558204</c:v>
                </c:pt>
                <c:pt idx="9">
                  <c:v>0.176460558204</c:v>
                </c:pt>
                <c:pt idx="10">
                  <c:v>0.17646658161600001</c:v>
                </c:pt>
                <c:pt idx="11">
                  <c:v>0.17646658161600001</c:v>
                </c:pt>
                <c:pt idx="12">
                  <c:v>0.17646658161600001</c:v>
                </c:pt>
                <c:pt idx="13">
                  <c:v>0.17646658161600001</c:v>
                </c:pt>
                <c:pt idx="14">
                  <c:v>0.17646658161600001</c:v>
                </c:pt>
                <c:pt idx="15">
                  <c:v>0.17646658161600001</c:v>
                </c:pt>
                <c:pt idx="16">
                  <c:v>0.16036462569000001</c:v>
                </c:pt>
                <c:pt idx="17">
                  <c:v>0.17646658161600001</c:v>
                </c:pt>
                <c:pt idx="18">
                  <c:v>0.17646658161600001</c:v>
                </c:pt>
                <c:pt idx="19">
                  <c:v>0.17646658161600001</c:v>
                </c:pt>
                <c:pt idx="20">
                  <c:v>0.17646658161600001</c:v>
                </c:pt>
                <c:pt idx="21">
                  <c:v>0.17646658161600001</c:v>
                </c:pt>
                <c:pt idx="22">
                  <c:v>0.17646658161600001</c:v>
                </c:pt>
                <c:pt idx="23">
                  <c:v>0.17646658161600001</c:v>
                </c:pt>
                <c:pt idx="24">
                  <c:v>0.17646658161600001</c:v>
                </c:pt>
                <c:pt idx="25">
                  <c:v>0.17646658161600001</c:v>
                </c:pt>
                <c:pt idx="26">
                  <c:v>0.17646658161600001</c:v>
                </c:pt>
                <c:pt idx="27">
                  <c:v>0.17646658161600001</c:v>
                </c:pt>
                <c:pt idx="28">
                  <c:v>0.17646658161600001</c:v>
                </c:pt>
                <c:pt idx="29">
                  <c:v>0.17646658161600001</c:v>
                </c:pt>
                <c:pt idx="30">
                  <c:v>0.17646658161600001</c:v>
                </c:pt>
                <c:pt idx="31">
                  <c:v>0.17646658161600001</c:v>
                </c:pt>
                <c:pt idx="32">
                  <c:v>0.16036462569000001</c:v>
                </c:pt>
                <c:pt idx="33">
                  <c:v>0.17646658161600001</c:v>
                </c:pt>
                <c:pt idx="34">
                  <c:v>0.17646658161600001</c:v>
                </c:pt>
                <c:pt idx="35">
                  <c:v>0.17646658161600001</c:v>
                </c:pt>
                <c:pt idx="36">
                  <c:v>0.17646658161600001</c:v>
                </c:pt>
                <c:pt idx="37">
                  <c:v>0.17646658161600001</c:v>
                </c:pt>
                <c:pt idx="38">
                  <c:v>0.17646658161600001</c:v>
                </c:pt>
                <c:pt idx="39">
                  <c:v>0.17646658161600001</c:v>
                </c:pt>
                <c:pt idx="40">
                  <c:v>0.17646658161600001</c:v>
                </c:pt>
                <c:pt idx="41">
                  <c:v>0.17646658161600001</c:v>
                </c:pt>
                <c:pt idx="42">
                  <c:v>0.17646658161600001</c:v>
                </c:pt>
                <c:pt idx="43">
                  <c:v>0.17646658161600001</c:v>
                </c:pt>
                <c:pt idx="44">
                  <c:v>0.17646658161600001</c:v>
                </c:pt>
                <c:pt idx="45">
                  <c:v>0.17646658161600001</c:v>
                </c:pt>
                <c:pt idx="46">
                  <c:v>0.17646658161600001</c:v>
                </c:pt>
                <c:pt idx="47">
                  <c:v>0.17646658161600001</c:v>
                </c:pt>
                <c:pt idx="48">
                  <c:v>0.16036462569000001</c:v>
                </c:pt>
                <c:pt idx="49">
                  <c:v>0.17646658161600001</c:v>
                </c:pt>
                <c:pt idx="50">
                  <c:v>0.17646658161600001</c:v>
                </c:pt>
                <c:pt idx="51">
                  <c:v>0.17646658161600001</c:v>
                </c:pt>
                <c:pt idx="52">
                  <c:v>0.17646658161600001</c:v>
                </c:pt>
                <c:pt idx="53">
                  <c:v>0.17646658161600001</c:v>
                </c:pt>
                <c:pt idx="54">
                  <c:v>0.17646658161600001</c:v>
                </c:pt>
                <c:pt idx="55">
                  <c:v>0.17646658161600001</c:v>
                </c:pt>
                <c:pt idx="56">
                  <c:v>0.17646658161600001</c:v>
                </c:pt>
                <c:pt idx="57">
                  <c:v>0.17646658161600001</c:v>
                </c:pt>
                <c:pt idx="58">
                  <c:v>0.17646658161600001</c:v>
                </c:pt>
                <c:pt idx="59">
                  <c:v>0.17646658161600001</c:v>
                </c:pt>
                <c:pt idx="60">
                  <c:v>0.17646658161600001</c:v>
                </c:pt>
                <c:pt idx="61">
                  <c:v>0.17646658161600001</c:v>
                </c:pt>
                <c:pt idx="62">
                  <c:v>0.17646658161600001</c:v>
                </c:pt>
                <c:pt idx="63">
                  <c:v>0.17646658161600001</c:v>
                </c:pt>
                <c:pt idx="64">
                  <c:v>0.16036462569000001</c:v>
                </c:pt>
                <c:pt idx="65">
                  <c:v>0.17646658161600001</c:v>
                </c:pt>
                <c:pt idx="66">
                  <c:v>0.17646658161600001</c:v>
                </c:pt>
                <c:pt idx="67">
                  <c:v>0.17646658161600001</c:v>
                </c:pt>
                <c:pt idx="68">
                  <c:v>0.17646658161600001</c:v>
                </c:pt>
                <c:pt idx="69">
                  <c:v>0.17646658161600001</c:v>
                </c:pt>
                <c:pt idx="70">
                  <c:v>0.17646658161600001</c:v>
                </c:pt>
                <c:pt idx="71">
                  <c:v>0.17646658161600001</c:v>
                </c:pt>
                <c:pt idx="72">
                  <c:v>0.17646658161600001</c:v>
                </c:pt>
                <c:pt idx="73">
                  <c:v>0.17646658161600001</c:v>
                </c:pt>
                <c:pt idx="74">
                  <c:v>0.17646658161600001</c:v>
                </c:pt>
                <c:pt idx="75">
                  <c:v>0.17646658161600001</c:v>
                </c:pt>
                <c:pt idx="76">
                  <c:v>0.17646658161600001</c:v>
                </c:pt>
                <c:pt idx="77">
                  <c:v>0.17646658161600001</c:v>
                </c:pt>
                <c:pt idx="78">
                  <c:v>0.17646658161600001</c:v>
                </c:pt>
                <c:pt idx="79">
                  <c:v>0.17646658161600001</c:v>
                </c:pt>
                <c:pt idx="80">
                  <c:v>0.16036462569000001</c:v>
                </c:pt>
                <c:pt idx="81">
                  <c:v>0.17646658161600001</c:v>
                </c:pt>
                <c:pt idx="82">
                  <c:v>0.17646658161600001</c:v>
                </c:pt>
                <c:pt idx="83">
                  <c:v>0.17646658161600001</c:v>
                </c:pt>
                <c:pt idx="84">
                  <c:v>0.17646658161600001</c:v>
                </c:pt>
                <c:pt idx="85">
                  <c:v>0.17646658161600001</c:v>
                </c:pt>
                <c:pt idx="86">
                  <c:v>0.17646658161600001</c:v>
                </c:pt>
                <c:pt idx="87">
                  <c:v>0.17646658161600001</c:v>
                </c:pt>
                <c:pt idx="88">
                  <c:v>0.17646658161600001</c:v>
                </c:pt>
                <c:pt idx="89">
                  <c:v>0.17646658161600001</c:v>
                </c:pt>
                <c:pt idx="90">
                  <c:v>0.17646658161600001</c:v>
                </c:pt>
                <c:pt idx="91">
                  <c:v>0.17646658161600001</c:v>
                </c:pt>
                <c:pt idx="92">
                  <c:v>0.17646658161600001</c:v>
                </c:pt>
                <c:pt idx="93">
                  <c:v>0.17646658161600001</c:v>
                </c:pt>
                <c:pt idx="94">
                  <c:v>0.17646658161600001</c:v>
                </c:pt>
                <c:pt idx="95">
                  <c:v>0.17646658161600001</c:v>
                </c:pt>
                <c:pt idx="96">
                  <c:v>0.16036462569000001</c:v>
                </c:pt>
                <c:pt idx="97">
                  <c:v>0.17646658161600001</c:v>
                </c:pt>
                <c:pt idx="98">
                  <c:v>0.17646658161600001</c:v>
                </c:pt>
                <c:pt idx="99">
                  <c:v>0.17646658161600001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6-8745-A4E4-E985A9FB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233855"/>
        <c:axId val="1009558479"/>
      </c:lineChart>
      <c:catAx>
        <c:axId val="100923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8479"/>
        <c:crosses val="autoZero"/>
        <c:auto val="1"/>
        <c:lblAlgn val="ctr"/>
        <c:lblOffset val="100"/>
        <c:noMultiLvlLbl val="0"/>
      </c:catAx>
      <c:valAx>
        <c:axId val="10095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Gas Usages For Read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'DataRun-1657809601260'!$F$1</c:f>
              <c:strCache>
                <c:ptCount val="1"/>
                <c:pt idx="0">
                  <c:v>LookupSet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'DataRun-1657809601260'!$F$2:$F$101</c:f>
              <c:numCache>
                <c:formatCode>General</c:formatCode>
                <c:ptCount val="100"/>
                <c:pt idx="0">
                  <c:v>0.21138429272699999</c:v>
                </c:pt>
                <c:pt idx="1">
                  <c:v>0.21138429272699999</c:v>
                </c:pt>
                <c:pt idx="2">
                  <c:v>0.21138429272699999</c:v>
                </c:pt>
                <c:pt idx="3">
                  <c:v>0.21138429272699999</c:v>
                </c:pt>
                <c:pt idx="4">
                  <c:v>0.21138429272699999</c:v>
                </c:pt>
                <c:pt idx="5">
                  <c:v>0.21138429272699999</c:v>
                </c:pt>
                <c:pt idx="6">
                  <c:v>0.21138429272699999</c:v>
                </c:pt>
                <c:pt idx="7">
                  <c:v>0.21138429272699999</c:v>
                </c:pt>
                <c:pt idx="8">
                  <c:v>0.21138429272699999</c:v>
                </c:pt>
                <c:pt idx="9">
                  <c:v>0.21138429272699999</c:v>
                </c:pt>
                <c:pt idx="10">
                  <c:v>0.24361045541699999</c:v>
                </c:pt>
                <c:pt idx="11">
                  <c:v>0.24361045541699999</c:v>
                </c:pt>
                <c:pt idx="12">
                  <c:v>0.24361045541699999</c:v>
                </c:pt>
                <c:pt idx="13">
                  <c:v>0.24361045541699999</c:v>
                </c:pt>
                <c:pt idx="14">
                  <c:v>0.24361045541699999</c:v>
                </c:pt>
                <c:pt idx="15">
                  <c:v>0.24361045541699999</c:v>
                </c:pt>
                <c:pt idx="16">
                  <c:v>0.24361045541699999</c:v>
                </c:pt>
                <c:pt idx="17">
                  <c:v>0.24361045541699999</c:v>
                </c:pt>
                <c:pt idx="18">
                  <c:v>0.24361045541699999</c:v>
                </c:pt>
                <c:pt idx="19">
                  <c:v>0.24361045541699999</c:v>
                </c:pt>
                <c:pt idx="20">
                  <c:v>0.24361045541699999</c:v>
                </c:pt>
                <c:pt idx="21">
                  <c:v>0.24361045541699999</c:v>
                </c:pt>
                <c:pt idx="22">
                  <c:v>0.24361045541699999</c:v>
                </c:pt>
                <c:pt idx="23">
                  <c:v>0.24361045541699999</c:v>
                </c:pt>
                <c:pt idx="24">
                  <c:v>0.24361045541699999</c:v>
                </c:pt>
                <c:pt idx="25">
                  <c:v>0.24361045541699999</c:v>
                </c:pt>
                <c:pt idx="26">
                  <c:v>0.24361045541699999</c:v>
                </c:pt>
                <c:pt idx="27">
                  <c:v>0.24361045541699999</c:v>
                </c:pt>
                <c:pt idx="28">
                  <c:v>0.24361045541699999</c:v>
                </c:pt>
                <c:pt idx="29">
                  <c:v>0.24361045541699999</c:v>
                </c:pt>
                <c:pt idx="30">
                  <c:v>0.24361045541699999</c:v>
                </c:pt>
                <c:pt idx="31">
                  <c:v>0.24361045541699999</c:v>
                </c:pt>
                <c:pt idx="32">
                  <c:v>0.24361045541699999</c:v>
                </c:pt>
                <c:pt idx="33">
                  <c:v>0.24361045541699999</c:v>
                </c:pt>
                <c:pt idx="34">
                  <c:v>0.24361045541699999</c:v>
                </c:pt>
                <c:pt idx="35">
                  <c:v>0.24361045541699999</c:v>
                </c:pt>
                <c:pt idx="36">
                  <c:v>0.24361045541699999</c:v>
                </c:pt>
                <c:pt idx="37">
                  <c:v>0.24361045541699999</c:v>
                </c:pt>
                <c:pt idx="38">
                  <c:v>0.24361045541699999</c:v>
                </c:pt>
                <c:pt idx="39">
                  <c:v>0.24361045541699999</c:v>
                </c:pt>
                <c:pt idx="40">
                  <c:v>0.24361045541699999</c:v>
                </c:pt>
                <c:pt idx="41">
                  <c:v>0.24361045541699999</c:v>
                </c:pt>
                <c:pt idx="42">
                  <c:v>0.24361045541699999</c:v>
                </c:pt>
                <c:pt idx="43">
                  <c:v>0.24361045541699999</c:v>
                </c:pt>
                <c:pt idx="44">
                  <c:v>0.24361045541699999</c:v>
                </c:pt>
                <c:pt idx="45">
                  <c:v>0.24361045541699999</c:v>
                </c:pt>
                <c:pt idx="46">
                  <c:v>0.24361045541699999</c:v>
                </c:pt>
                <c:pt idx="47">
                  <c:v>0.24361045541699999</c:v>
                </c:pt>
                <c:pt idx="48">
                  <c:v>0.24361045541699999</c:v>
                </c:pt>
                <c:pt idx="49">
                  <c:v>0.24361045541699999</c:v>
                </c:pt>
                <c:pt idx="50">
                  <c:v>0.24361045541699999</c:v>
                </c:pt>
                <c:pt idx="51">
                  <c:v>0.24361045541699999</c:v>
                </c:pt>
                <c:pt idx="52">
                  <c:v>0.24361045541699999</c:v>
                </c:pt>
                <c:pt idx="53">
                  <c:v>0.24361045541699999</c:v>
                </c:pt>
                <c:pt idx="54">
                  <c:v>0.24361045541699999</c:v>
                </c:pt>
                <c:pt idx="55">
                  <c:v>0.24361045541699999</c:v>
                </c:pt>
                <c:pt idx="56">
                  <c:v>0.24361045541699999</c:v>
                </c:pt>
                <c:pt idx="57">
                  <c:v>0.24361045541699999</c:v>
                </c:pt>
                <c:pt idx="58">
                  <c:v>0.24361045541699999</c:v>
                </c:pt>
                <c:pt idx="59">
                  <c:v>0.24361045541699999</c:v>
                </c:pt>
                <c:pt idx="60">
                  <c:v>0.24361045541699999</c:v>
                </c:pt>
                <c:pt idx="61">
                  <c:v>0.24361045541699999</c:v>
                </c:pt>
                <c:pt idx="62">
                  <c:v>0.24361045541699999</c:v>
                </c:pt>
                <c:pt idx="63">
                  <c:v>0.24361045541699999</c:v>
                </c:pt>
                <c:pt idx="64">
                  <c:v>0.24361045541699999</c:v>
                </c:pt>
                <c:pt idx="65">
                  <c:v>0.24361045541699999</c:v>
                </c:pt>
                <c:pt idx="66">
                  <c:v>0.24361045541699999</c:v>
                </c:pt>
                <c:pt idx="67">
                  <c:v>0.24361045541699999</c:v>
                </c:pt>
                <c:pt idx="68">
                  <c:v>0.24361045541699999</c:v>
                </c:pt>
                <c:pt idx="69">
                  <c:v>0.24361045541699999</c:v>
                </c:pt>
                <c:pt idx="70">
                  <c:v>0.24361045541699999</c:v>
                </c:pt>
                <c:pt idx="71">
                  <c:v>0.24361045541699999</c:v>
                </c:pt>
                <c:pt idx="72">
                  <c:v>0.24361045541699999</c:v>
                </c:pt>
                <c:pt idx="73">
                  <c:v>0.24361045541699999</c:v>
                </c:pt>
                <c:pt idx="74">
                  <c:v>0.24361045541699999</c:v>
                </c:pt>
                <c:pt idx="75">
                  <c:v>0.24361045541699999</c:v>
                </c:pt>
                <c:pt idx="76">
                  <c:v>0.24361045541699999</c:v>
                </c:pt>
                <c:pt idx="77">
                  <c:v>0.24361045541699999</c:v>
                </c:pt>
                <c:pt idx="78">
                  <c:v>0.24361045541699999</c:v>
                </c:pt>
                <c:pt idx="79">
                  <c:v>0.24361045541699999</c:v>
                </c:pt>
                <c:pt idx="80">
                  <c:v>0.24361045541699999</c:v>
                </c:pt>
                <c:pt idx="81">
                  <c:v>0.24361045541699999</c:v>
                </c:pt>
                <c:pt idx="82">
                  <c:v>0.24361045541699999</c:v>
                </c:pt>
                <c:pt idx="83">
                  <c:v>0.24361045541699999</c:v>
                </c:pt>
                <c:pt idx="84">
                  <c:v>0.24361045541699999</c:v>
                </c:pt>
                <c:pt idx="85">
                  <c:v>0.24361045541699999</c:v>
                </c:pt>
                <c:pt idx="86">
                  <c:v>0.24361045541699999</c:v>
                </c:pt>
                <c:pt idx="87">
                  <c:v>0.24361045541699999</c:v>
                </c:pt>
                <c:pt idx="88">
                  <c:v>0.24361045541699999</c:v>
                </c:pt>
                <c:pt idx="89">
                  <c:v>0.24361045541699999</c:v>
                </c:pt>
                <c:pt idx="90">
                  <c:v>0.24361045541699999</c:v>
                </c:pt>
                <c:pt idx="91">
                  <c:v>0.24361045541699999</c:v>
                </c:pt>
                <c:pt idx="92">
                  <c:v>0.24361045541699999</c:v>
                </c:pt>
                <c:pt idx="93">
                  <c:v>0.24361045541699999</c:v>
                </c:pt>
                <c:pt idx="94">
                  <c:v>0.24361045541699999</c:v>
                </c:pt>
                <c:pt idx="95">
                  <c:v>0.24361045541699999</c:v>
                </c:pt>
                <c:pt idx="96">
                  <c:v>0.24361045541699999</c:v>
                </c:pt>
                <c:pt idx="97">
                  <c:v>0.24361045541699999</c:v>
                </c:pt>
                <c:pt idx="98">
                  <c:v>0.24361045541699999</c:v>
                </c:pt>
                <c:pt idx="99">
                  <c:v>0.24361045541699999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6244-A637-F9C02FC8556C}"/>
            </c:ext>
          </c:extLst>
        </c:ser>
        <c:ser>
          <c:idx val="1"/>
          <c:order val="1"/>
          <c:tx>
            <c:strRef>
              <c:f>'DataRun-1657809601260'!$G$1</c:f>
              <c:strCache>
                <c:ptCount val="1"/>
                <c:pt idx="0">
                  <c:v>UnorderedSet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'DataRun-1657809601260'!$G$2:$G$101</c:f>
              <c:numCache>
                <c:formatCode>General</c:formatCode>
                <c:ptCount val="100"/>
                <c:pt idx="0">
                  <c:v>0.24370918613699999</c:v>
                </c:pt>
                <c:pt idx="1">
                  <c:v>0.24370918613699999</c:v>
                </c:pt>
                <c:pt idx="2">
                  <c:v>0.24370918613699999</c:v>
                </c:pt>
                <c:pt idx="3">
                  <c:v>0.24370918613699999</c:v>
                </c:pt>
                <c:pt idx="4">
                  <c:v>0.24370918613699999</c:v>
                </c:pt>
                <c:pt idx="5">
                  <c:v>0.24370918613699999</c:v>
                </c:pt>
                <c:pt idx="6">
                  <c:v>0.24370918613699999</c:v>
                </c:pt>
                <c:pt idx="7">
                  <c:v>0.24370918613699999</c:v>
                </c:pt>
                <c:pt idx="8">
                  <c:v>0.24370918613699999</c:v>
                </c:pt>
                <c:pt idx="9">
                  <c:v>0.24370918613699999</c:v>
                </c:pt>
                <c:pt idx="10">
                  <c:v>0.27593123504700001</c:v>
                </c:pt>
                <c:pt idx="11">
                  <c:v>0.27593123504700001</c:v>
                </c:pt>
                <c:pt idx="12">
                  <c:v>0.27593123504700001</c:v>
                </c:pt>
                <c:pt idx="13">
                  <c:v>0.27593123504700001</c:v>
                </c:pt>
                <c:pt idx="14">
                  <c:v>0.27593123504700001</c:v>
                </c:pt>
                <c:pt idx="15">
                  <c:v>0.27593123504700001</c:v>
                </c:pt>
                <c:pt idx="16">
                  <c:v>0.27593123504700001</c:v>
                </c:pt>
                <c:pt idx="17">
                  <c:v>0.27593123504700001</c:v>
                </c:pt>
                <c:pt idx="18">
                  <c:v>0.27593123504700001</c:v>
                </c:pt>
                <c:pt idx="19">
                  <c:v>0.27593123504700001</c:v>
                </c:pt>
                <c:pt idx="20">
                  <c:v>0.27593123504700001</c:v>
                </c:pt>
                <c:pt idx="21">
                  <c:v>0.27593123504700001</c:v>
                </c:pt>
                <c:pt idx="22">
                  <c:v>0.27593123504700001</c:v>
                </c:pt>
                <c:pt idx="23">
                  <c:v>0.27593123504700001</c:v>
                </c:pt>
                <c:pt idx="24">
                  <c:v>0.27593123504700001</c:v>
                </c:pt>
                <c:pt idx="25">
                  <c:v>0.27593123504700001</c:v>
                </c:pt>
                <c:pt idx="26">
                  <c:v>0.27593123504700001</c:v>
                </c:pt>
                <c:pt idx="27">
                  <c:v>0.27593123504700001</c:v>
                </c:pt>
                <c:pt idx="28">
                  <c:v>0.27593123504700001</c:v>
                </c:pt>
                <c:pt idx="29">
                  <c:v>0.27593123504700001</c:v>
                </c:pt>
                <c:pt idx="30">
                  <c:v>0.27593123504700001</c:v>
                </c:pt>
                <c:pt idx="31">
                  <c:v>0.27593123504700001</c:v>
                </c:pt>
                <c:pt idx="32">
                  <c:v>0.27593123504700001</c:v>
                </c:pt>
                <c:pt idx="33">
                  <c:v>0.27593123504700001</c:v>
                </c:pt>
                <c:pt idx="34">
                  <c:v>0.27593123504700001</c:v>
                </c:pt>
                <c:pt idx="35">
                  <c:v>0.27593123504700001</c:v>
                </c:pt>
                <c:pt idx="36">
                  <c:v>0.27593123504700001</c:v>
                </c:pt>
                <c:pt idx="37">
                  <c:v>0.27593123504700001</c:v>
                </c:pt>
                <c:pt idx="38">
                  <c:v>0.27593123504700001</c:v>
                </c:pt>
                <c:pt idx="39">
                  <c:v>0.27593123504700001</c:v>
                </c:pt>
                <c:pt idx="40">
                  <c:v>0.27593123504700001</c:v>
                </c:pt>
                <c:pt idx="41">
                  <c:v>0.27593123504700001</c:v>
                </c:pt>
                <c:pt idx="42">
                  <c:v>0.27593123504700001</c:v>
                </c:pt>
                <c:pt idx="43">
                  <c:v>0.27593123504700001</c:v>
                </c:pt>
                <c:pt idx="44">
                  <c:v>0.27593123504700001</c:v>
                </c:pt>
                <c:pt idx="45">
                  <c:v>0.27593123504700001</c:v>
                </c:pt>
                <c:pt idx="46">
                  <c:v>0.27593123504700001</c:v>
                </c:pt>
                <c:pt idx="47">
                  <c:v>0.27593123504700001</c:v>
                </c:pt>
                <c:pt idx="48">
                  <c:v>0.27593123504700001</c:v>
                </c:pt>
                <c:pt idx="49">
                  <c:v>0.27593123504700001</c:v>
                </c:pt>
                <c:pt idx="50">
                  <c:v>0.27593123504700001</c:v>
                </c:pt>
                <c:pt idx="51">
                  <c:v>0.27593123504700001</c:v>
                </c:pt>
                <c:pt idx="52">
                  <c:v>0.27593123504700001</c:v>
                </c:pt>
                <c:pt idx="53">
                  <c:v>0.27593123504700001</c:v>
                </c:pt>
                <c:pt idx="54">
                  <c:v>0.27593123504700001</c:v>
                </c:pt>
                <c:pt idx="55">
                  <c:v>0.27593123504700001</c:v>
                </c:pt>
                <c:pt idx="56">
                  <c:v>0.27593123504700001</c:v>
                </c:pt>
                <c:pt idx="57">
                  <c:v>0.27593123504700001</c:v>
                </c:pt>
                <c:pt idx="58">
                  <c:v>0.27593123504700001</c:v>
                </c:pt>
                <c:pt idx="59">
                  <c:v>0.27593123504700001</c:v>
                </c:pt>
                <c:pt idx="60">
                  <c:v>0.27593123504700001</c:v>
                </c:pt>
                <c:pt idx="61">
                  <c:v>0.27593123504700001</c:v>
                </c:pt>
                <c:pt idx="62">
                  <c:v>0.27593123504700001</c:v>
                </c:pt>
                <c:pt idx="63">
                  <c:v>0.27593123504700001</c:v>
                </c:pt>
                <c:pt idx="64">
                  <c:v>0.27593123504700001</c:v>
                </c:pt>
                <c:pt idx="65">
                  <c:v>0.27593123504700001</c:v>
                </c:pt>
                <c:pt idx="66">
                  <c:v>0.27593123504700001</c:v>
                </c:pt>
                <c:pt idx="67">
                  <c:v>0.27593123504700001</c:v>
                </c:pt>
                <c:pt idx="68">
                  <c:v>0.27593123504700001</c:v>
                </c:pt>
                <c:pt idx="69">
                  <c:v>0.27593123504700001</c:v>
                </c:pt>
                <c:pt idx="70">
                  <c:v>0.27593123504700001</c:v>
                </c:pt>
                <c:pt idx="71">
                  <c:v>0.27593123504700001</c:v>
                </c:pt>
                <c:pt idx="72">
                  <c:v>0.27593123504700001</c:v>
                </c:pt>
                <c:pt idx="73">
                  <c:v>0.27593123504700001</c:v>
                </c:pt>
                <c:pt idx="74">
                  <c:v>0.27593123504700001</c:v>
                </c:pt>
                <c:pt idx="75">
                  <c:v>0.27593123504700001</c:v>
                </c:pt>
                <c:pt idx="76">
                  <c:v>0.27593123504700001</c:v>
                </c:pt>
                <c:pt idx="77">
                  <c:v>0.27593123504700001</c:v>
                </c:pt>
                <c:pt idx="78">
                  <c:v>0.27593123504700001</c:v>
                </c:pt>
                <c:pt idx="79">
                  <c:v>0.27593123504700001</c:v>
                </c:pt>
                <c:pt idx="80">
                  <c:v>0.27593123504700001</c:v>
                </c:pt>
                <c:pt idx="81">
                  <c:v>0.27593123504700001</c:v>
                </c:pt>
                <c:pt idx="82">
                  <c:v>0.27593123504700001</c:v>
                </c:pt>
                <c:pt idx="83">
                  <c:v>0.27593123504700001</c:v>
                </c:pt>
                <c:pt idx="84">
                  <c:v>0.27593123504700001</c:v>
                </c:pt>
                <c:pt idx="85">
                  <c:v>0.27593123504700001</c:v>
                </c:pt>
                <c:pt idx="86">
                  <c:v>0.27593123504700001</c:v>
                </c:pt>
                <c:pt idx="87">
                  <c:v>0.27593123504700001</c:v>
                </c:pt>
                <c:pt idx="88">
                  <c:v>0.27593123504700001</c:v>
                </c:pt>
                <c:pt idx="89">
                  <c:v>0.27593123504700001</c:v>
                </c:pt>
                <c:pt idx="90">
                  <c:v>0.27593123504700001</c:v>
                </c:pt>
                <c:pt idx="91">
                  <c:v>0.27593123504700001</c:v>
                </c:pt>
                <c:pt idx="92">
                  <c:v>0.27593123504700001</c:v>
                </c:pt>
                <c:pt idx="93">
                  <c:v>0.27593123504700001</c:v>
                </c:pt>
                <c:pt idx="94">
                  <c:v>0.27593123504700001</c:v>
                </c:pt>
                <c:pt idx="95">
                  <c:v>0.27593123504700001</c:v>
                </c:pt>
                <c:pt idx="96">
                  <c:v>0.27593123504700001</c:v>
                </c:pt>
                <c:pt idx="97">
                  <c:v>0.27593123504700001</c:v>
                </c:pt>
                <c:pt idx="98">
                  <c:v>0.27593123504700001</c:v>
                </c:pt>
                <c:pt idx="99">
                  <c:v>0.27593123504700001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6244-A637-F9C02FC8556C}"/>
            </c:ext>
          </c:extLst>
        </c:ser>
        <c:ser>
          <c:idx val="2"/>
          <c:order val="2"/>
          <c:tx>
            <c:strRef>
              <c:f>'DataRun-1657809601260'!$H$1</c:f>
              <c:strCache>
                <c:ptCount val="1"/>
                <c:pt idx="0">
                  <c:v>VectorSet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'DataRun-1657809601260'!$H$2:$H$101</c:f>
              <c:numCache>
                <c:formatCode>General</c:formatCode>
                <c:ptCount val="100"/>
                <c:pt idx="0">
                  <c:v>0.19095500947800001</c:v>
                </c:pt>
                <c:pt idx="1">
                  <c:v>0.19095500947800001</c:v>
                </c:pt>
                <c:pt idx="2">
                  <c:v>0.19095500947800001</c:v>
                </c:pt>
                <c:pt idx="3">
                  <c:v>0.19095500947800001</c:v>
                </c:pt>
                <c:pt idx="4">
                  <c:v>0.19095500947800001</c:v>
                </c:pt>
                <c:pt idx="5">
                  <c:v>0.19095500947800001</c:v>
                </c:pt>
                <c:pt idx="6">
                  <c:v>0.19095500947800001</c:v>
                </c:pt>
                <c:pt idx="7">
                  <c:v>0.19095500947800001</c:v>
                </c:pt>
                <c:pt idx="8">
                  <c:v>0.19095500947800001</c:v>
                </c:pt>
                <c:pt idx="9">
                  <c:v>0.19095500947800001</c:v>
                </c:pt>
                <c:pt idx="10">
                  <c:v>0.19090882870500001</c:v>
                </c:pt>
                <c:pt idx="11">
                  <c:v>0.19090882870500001</c:v>
                </c:pt>
                <c:pt idx="12">
                  <c:v>0.19090882870500001</c:v>
                </c:pt>
                <c:pt idx="13">
                  <c:v>0.19090882870500001</c:v>
                </c:pt>
                <c:pt idx="14">
                  <c:v>0.19090882870500001</c:v>
                </c:pt>
                <c:pt idx="15">
                  <c:v>0.19090882870500001</c:v>
                </c:pt>
                <c:pt idx="16">
                  <c:v>0.19090882870500001</c:v>
                </c:pt>
                <c:pt idx="17">
                  <c:v>0.19090882870500001</c:v>
                </c:pt>
                <c:pt idx="18">
                  <c:v>0.19090882870500001</c:v>
                </c:pt>
                <c:pt idx="19">
                  <c:v>0.19090882870500001</c:v>
                </c:pt>
                <c:pt idx="20">
                  <c:v>0.19090882870500001</c:v>
                </c:pt>
                <c:pt idx="21">
                  <c:v>0.19090882870500001</c:v>
                </c:pt>
                <c:pt idx="22">
                  <c:v>0.19090882870500001</c:v>
                </c:pt>
                <c:pt idx="23">
                  <c:v>0.19090882870500001</c:v>
                </c:pt>
                <c:pt idx="24">
                  <c:v>0.19090882870500001</c:v>
                </c:pt>
                <c:pt idx="25">
                  <c:v>0.19090882870500001</c:v>
                </c:pt>
                <c:pt idx="26">
                  <c:v>0.19090882870500001</c:v>
                </c:pt>
                <c:pt idx="27">
                  <c:v>0.19090882870500001</c:v>
                </c:pt>
                <c:pt idx="28">
                  <c:v>0.19090882870500001</c:v>
                </c:pt>
                <c:pt idx="29">
                  <c:v>0.19090882870500001</c:v>
                </c:pt>
                <c:pt idx="30">
                  <c:v>0.19090882870500001</c:v>
                </c:pt>
                <c:pt idx="31">
                  <c:v>0.19090882870500001</c:v>
                </c:pt>
                <c:pt idx="32">
                  <c:v>0.19090882870500001</c:v>
                </c:pt>
                <c:pt idx="33">
                  <c:v>0.19090882870500001</c:v>
                </c:pt>
                <c:pt idx="34">
                  <c:v>0.19090882870500001</c:v>
                </c:pt>
                <c:pt idx="35">
                  <c:v>0.19090882870500001</c:v>
                </c:pt>
                <c:pt idx="36">
                  <c:v>0.19090882870500001</c:v>
                </c:pt>
                <c:pt idx="37">
                  <c:v>0.19090882870500001</c:v>
                </c:pt>
                <c:pt idx="38">
                  <c:v>0.19090882870500001</c:v>
                </c:pt>
                <c:pt idx="39">
                  <c:v>0.19090882870500001</c:v>
                </c:pt>
                <c:pt idx="40">
                  <c:v>0.19090882870500001</c:v>
                </c:pt>
                <c:pt idx="41">
                  <c:v>0.19090882870500001</c:v>
                </c:pt>
                <c:pt idx="42">
                  <c:v>0.19090882870500001</c:v>
                </c:pt>
                <c:pt idx="43">
                  <c:v>0.19090882870500001</c:v>
                </c:pt>
                <c:pt idx="44">
                  <c:v>0.19090882870500001</c:v>
                </c:pt>
                <c:pt idx="45">
                  <c:v>0.19090882870500001</c:v>
                </c:pt>
                <c:pt idx="46">
                  <c:v>0.19090882870500001</c:v>
                </c:pt>
                <c:pt idx="47">
                  <c:v>0.19090882870500001</c:v>
                </c:pt>
                <c:pt idx="48">
                  <c:v>0.19090882870500001</c:v>
                </c:pt>
                <c:pt idx="49">
                  <c:v>0.19090882870500001</c:v>
                </c:pt>
                <c:pt idx="50">
                  <c:v>0.19090882870500001</c:v>
                </c:pt>
                <c:pt idx="51">
                  <c:v>0.19090882870500001</c:v>
                </c:pt>
                <c:pt idx="52">
                  <c:v>0.19090882870500001</c:v>
                </c:pt>
                <c:pt idx="53">
                  <c:v>0.19090882870500001</c:v>
                </c:pt>
                <c:pt idx="54">
                  <c:v>0.19090882870500001</c:v>
                </c:pt>
                <c:pt idx="55">
                  <c:v>0.19090882870500001</c:v>
                </c:pt>
                <c:pt idx="56">
                  <c:v>0.19090882870500001</c:v>
                </c:pt>
                <c:pt idx="57">
                  <c:v>0.19090882870500001</c:v>
                </c:pt>
                <c:pt idx="58">
                  <c:v>0.19090882870500001</c:v>
                </c:pt>
                <c:pt idx="59">
                  <c:v>0.19090882870500001</c:v>
                </c:pt>
                <c:pt idx="60">
                  <c:v>0.19090882870500001</c:v>
                </c:pt>
                <c:pt idx="61">
                  <c:v>0.19090882870500001</c:v>
                </c:pt>
                <c:pt idx="62">
                  <c:v>0.19090882870500001</c:v>
                </c:pt>
                <c:pt idx="63">
                  <c:v>0.19090882870500001</c:v>
                </c:pt>
                <c:pt idx="64">
                  <c:v>0.19090882870500001</c:v>
                </c:pt>
                <c:pt idx="65">
                  <c:v>0.19090882870500001</c:v>
                </c:pt>
                <c:pt idx="66">
                  <c:v>0.19090882870500001</c:v>
                </c:pt>
                <c:pt idx="67">
                  <c:v>0.19090882870500001</c:v>
                </c:pt>
                <c:pt idx="68">
                  <c:v>0.19090882870500001</c:v>
                </c:pt>
                <c:pt idx="69">
                  <c:v>0.19090882870500001</c:v>
                </c:pt>
                <c:pt idx="70">
                  <c:v>0.19090882870500001</c:v>
                </c:pt>
                <c:pt idx="71">
                  <c:v>0.19090882870500001</c:v>
                </c:pt>
                <c:pt idx="72">
                  <c:v>0.19090882870500001</c:v>
                </c:pt>
                <c:pt idx="73">
                  <c:v>0.19090882870500001</c:v>
                </c:pt>
                <c:pt idx="74">
                  <c:v>0.19090882870500001</c:v>
                </c:pt>
                <c:pt idx="75">
                  <c:v>0.19090882870500001</c:v>
                </c:pt>
                <c:pt idx="76">
                  <c:v>0.19090882870500001</c:v>
                </c:pt>
                <c:pt idx="77">
                  <c:v>0.19090882870500001</c:v>
                </c:pt>
                <c:pt idx="78">
                  <c:v>0.19090882870500001</c:v>
                </c:pt>
                <c:pt idx="79">
                  <c:v>0.19090882870500001</c:v>
                </c:pt>
                <c:pt idx="80">
                  <c:v>0.19090882870500001</c:v>
                </c:pt>
                <c:pt idx="81">
                  <c:v>0.19090882870500001</c:v>
                </c:pt>
                <c:pt idx="82">
                  <c:v>0.19090882870500001</c:v>
                </c:pt>
                <c:pt idx="83">
                  <c:v>0.19090882870500001</c:v>
                </c:pt>
                <c:pt idx="84">
                  <c:v>0.19090882870500001</c:v>
                </c:pt>
                <c:pt idx="85">
                  <c:v>0.19090882870500001</c:v>
                </c:pt>
                <c:pt idx="86">
                  <c:v>0.19090882870500001</c:v>
                </c:pt>
                <c:pt idx="87">
                  <c:v>0.19090882870500001</c:v>
                </c:pt>
                <c:pt idx="88">
                  <c:v>0.19090882870500001</c:v>
                </c:pt>
                <c:pt idx="89">
                  <c:v>0.19090882870500001</c:v>
                </c:pt>
                <c:pt idx="90">
                  <c:v>0.19090882870500001</c:v>
                </c:pt>
                <c:pt idx="91">
                  <c:v>0.19090882870500001</c:v>
                </c:pt>
                <c:pt idx="92">
                  <c:v>0.19090882870500001</c:v>
                </c:pt>
                <c:pt idx="93">
                  <c:v>0.19090882870500001</c:v>
                </c:pt>
                <c:pt idx="94">
                  <c:v>0.19090882870500001</c:v>
                </c:pt>
                <c:pt idx="95">
                  <c:v>0.19090882870500001</c:v>
                </c:pt>
                <c:pt idx="96">
                  <c:v>0.19090882870500001</c:v>
                </c:pt>
                <c:pt idx="97">
                  <c:v>0.19090882870500001</c:v>
                </c:pt>
                <c:pt idx="98">
                  <c:v>0.19090882870500001</c:v>
                </c:pt>
                <c:pt idx="99">
                  <c:v>0.19090882870500001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6244-A637-F9C02FC8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16351"/>
        <c:axId val="430392832"/>
      </c:lineChart>
      <c:catAx>
        <c:axId val="12123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92832"/>
        <c:crosses val="autoZero"/>
        <c:auto val="1"/>
        <c:lblAlgn val="ctr"/>
        <c:lblOffset val="100"/>
        <c:noMultiLvlLbl val="0"/>
      </c:catAx>
      <c:valAx>
        <c:axId val="430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Storage Costs Per Iteration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'DataRun-1657809601260'!$J$1</c:f>
              <c:strCache>
                <c:ptCount val="1"/>
                <c:pt idx="0">
                  <c:v>LookupSet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'DataRun-1657809601260'!$J$2:$J$101</c:f>
              <c:numCache>
                <c:formatCode>General</c:formatCode>
                <c:ptCount val="100"/>
                <c:pt idx="0">
                  <c:v>6.8000000000000005E-4</c:v>
                </c:pt>
                <c:pt idx="1">
                  <c:v>6.8000000000000005E-4</c:v>
                </c:pt>
                <c:pt idx="2">
                  <c:v>6.8000000000000005E-4</c:v>
                </c:pt>
                <c:pt idx="3">
                  <c:v>6.8000000000000005E-4</c:v>
                </c:pt>
                <c:pt idx="4">
                  <c:v>6.8000000000000005E-4</c:v>
                </c:pt>
                <c:pt idx="5">
                  <c:v>6.8000000000000005E-4</c:v>
                </c:pt>
                <c:pt idx="6">
                  <c:v>6.8000000000000005E-4</c:v>
                </c:pt>
                <c:pt idx="7">
                  <c:v>6.8000000000000005E-4</c:v>
                </c:pt>
                <c:pt idx="8">
                  <c:v>6.8000000000000005E-4</c:v>
                </c:pt>
                <c:pt idx="9">
                  <c:v>6.8000000000000005E-4</c:v>
                </c:pt>
                <c:pt idx="10">
                  <c:v>6.8999999999999997E-4</c:v>
                </c:pt>
                <c:pt idx="11">
                  <c:v>6.8999999999999997E-4</c:v>
                </c:pt>
                <c:pt idx="12">
                  <c:v>6.8999999999999997E-4</c:v>
                </c:pt>
                <c:pt idx="13">
                  <c:v>6.8999999999999997E-4</c:v>
                </c:pt>
                <c:pt idx="14">
                  <c:v>6.8999999999999997E-4</c:v>
                </c:pt>
                <c:pt idx="15">
                  <c:v>6.8999999999999997E-4</c:v>
                </c:pt>
                <c:pt idx="16">
                  <c:v>6.8999999999999997E-4</c:v>
                </c:pt>
                <c:pt idx="17">
                  <c:v>6.8999999999999997E-4</c:v>
                </c:pt>
                <c:pt idx="18">
                  <c:v>6.8999999999999997E-4</c:v>
                </c:pt>
                <c:pt idx="19">
                  <c:v>6.8999999999999997E-4</c:v>
                </c:pt>
                <c:pt idx="20">
                  <c:v>6.8999999999999997E-4</c:v>
                </c:pt>
                <c:pt idx="21">
                  <c:v>6.8999999999999997E-4</c:v>
                </c:pt>
                <c:pt idx="22">
                  <c:v>6.8999999999999997E-4</c:v>
                </c:pt>
                <c:pt idx="23">
                  <c:v>6.8999999999999997E-4</c:v>
                </c:pt>
                <c:pt idx="24">
                  <c:v>6.8999999999999997E-4</c:v>
                </c:pt>
                <c:pt idx="25">
                  <c:v>6.8999999999999997E-4</c:v>
                </c:pt>
                <c:pt idx="26">
                  <c:v>6.8999999999999997E-4</c:v>
                </c:pt>
                <c:pt idx="27">
                  <c:v>6.8999999999999997E-4</c:v>
                </c:pt>
                <c:pt idx="28">
                  <c:v>6.8999999999999997E-4</c:v>
                </c:pt>
                <c:pt idx="29">
                  <c:v>6.8999999999999997E-4</c:v>
                </c:pt>
                <c:pt idx="30">
                  <c:v>6.8999999999999997E-4</c:v>
                </c:pt>
                <c:pt idx="31">
                  <c:v>6.8999999999999997E-4</c:v>
                </c:pt>
                <c:pt idx="32">
                  <c:v>6.8999999999999997E-4</c:v>
                </c:pt>
                <c:pt idx="33">
                  <c:v>6.8999999999999997E-4</c:v>
                </c:pt>
                <c:pt idx="34">
                  <c:v>6.8999999999999997E-4</c:v>
                </c:pt>
                <c:pt idx="35">
                  <c:v>6.8999999999999997E-4</c:v>
                </c:pt>
                <c:pt idx="36">
                  <c:v>6.8999999999999997E-4</c:v>
                </c:pt>
                <c:pt idx="37">
                  <c:v>6.8999999999999997E-4</c:v>
                </c:pt>
                <c:pt idx="38">
                  <c:v>6.8999999999999997E-4</c:v>
                </c:pt>
                <c:pt idx="39">
                  <c:v>6.8999999999999997E-4</c:v>
                </c:pt>
                <c:pt idx="40">
                  <c:v>6.8999999999999997E-4</c:v>
                </c:pt>
                <c:pt idx="41">
                  <c:v>6.8999999999999997E-4</c:v>
                </c:pt>
                <c:pt idx="42">
                  <c:v>6.8999999999999997E-4</c:v>
                </c:pt>
                <c:pt idx="43">
                  <c:v>6.8999999999999997E-4</c:v>
                </c:pt>
                <c:pt idx="44">
                  <c:v>6.8999999999999997E-4</c:v>
                </c:pt>
                <c:pt idx="45">
                  <c:v>6.8999999999999997E-4</c:v>
                </c:pt>
                <c:pt idx="46">
                  <c:v>6.8999999999999997E-4</c:v>
                </c:pt>
                <c:pt idx="47">
                  <c:v>6.8999999999999997E-4</c:v>
                </c:pt>
                <c:pt idx="48">
                  <c:v>6.8999999999999997E-4</c:v>
                </c:pt>
                <c:pt idx="49">
                  <c:v>6.8999999999999997E-4</c:v>
                </c:pt>
                <c:pt idx="50">
                  <c:v>6.8999999999999997E-4</c:v>
                </c:pt>
                <c:pt idx="51">
                  <c:v>6.8999999999999997E-4</c:v>
                </c:pt>
                <c:pt idx="52">
                  <c:v>6.8999999999999997E-4</c:v>
                </c:pt>
                <c:pt idx="53">
                  <c:v>6.8999999999999997E-4</c:v>
                </c:pt>
                <c:pt idx="54">
                  <c:v>6.8999999999999997E-4</c:v>
                </c:pt>
                <c:pt idx="55">
                  <c:v>6.8999999999999997E-4</c:v>
                </c:pt>
                <c:pt idx="56">
                  <c:v>6.8999999999999997E-4</c:v>
                </c:pt>
                <c:pt idx="57">
                  <c:v>6.8999999999999997E-4</c:v>
                </c:pt>
                <c:pt idx="58">
                  <c:v>6.8999999999999997E-4</c:v>
                </c:pt>
                <c:pt idx="59">
                  <c:v>6.8999999999999997E-4</c:v>
                </c:pt>
                <c:pt idx="60">
                  <c:v>6.8999999999999997E-4</c:v>
                </c:pt>
                <c:pt idx="61">
                  <c:v>6.8999999999999997E-4</c:v>
                </c:pt>
                <c:pt idx="62">
                  <c:v>6.8999999999999997E-4</c:v>
                </c:pt>
                <c:pt idx="63">
                  <c:v>6.8999999999999997E-4</c:v>
                </c:pt>
                <c:pt idx="64">
                  <c:v>6.8999999999999997E-4</c:v>
                </c:pt>
                <c:pt idx="65">
                  <c:v>6.8999999999999997E-4</c:v>
                </c:pt>
                <c:pt idx="66">
                  <c:v>6.8999999999999997E-4</c:v>
                </c:pt>
                <c:pt idx="67">
                  <c:v>6.8999999999999997E-4</c:v>
                </c:pt>
                <c:pt idx="68">
                  <c:v>6.8999999999999997E-4</c:v>
                </c:pt>
                <c:pt idx="69">
                  <c:v>6.8999999999999997E-4</c:v>
                </c:pt>
                <c:pt idx="70">
                  <c:v>6.8999999999999997E-4</c:v>
                </c:pt>
                <c:pt idx="71">
                  <c:v>6.8999999999999997E-4</c:v>
                </c:pt>
                <c:pt idx="72">
                  <c:v>6.8999999999999997E-4</c:v>
                </c:pt>
                <c:pt idx="73">
                  <c:v>6.8999999999999997E-4</c:v>
                </c:pt>
                <c:pt idx="74">
                  <c:v>6.8999999999999997E-4</c:v>
                </c:pt>
                <c:pt idx="75">
                  <c:v>6.8999999999999997E-4</c:v>
                </c:pt>
                <c:pt idx="76">
                  <c:v>6.8999999999999997E-4</c:v>
                </c:pt>
                <c:pt idx="77">
                  <c:v>6.8999999999999997E-4</c:v>
                </c:pt>
                <c:pt idx="78">
                  <c:v>6.8999999999999997E-4</c:v>
                </c:pt>
                <c:pt idx="79">
                  <c:v>6.8999999999999997E-4</c:v>
                </c:pt>
                <c:pt idx="80">
                  <c:v>6.8999999999999997E-4</c:v>
                </c:pt>
                <c:pt idx="81">
                  <c:v>6.8999999999999997E-4</c:v>
                </c:pt>
                <c:pt idx="82">
                  <c:v>6.8999999999999997E-4</c:v>
                </c:pt>
                <c:pt idx="83">
                  <c:v>6.8999999999999997E-4</c:v>
                </c:pt>
                <c:pt idx="84">
                  <c:v>6.8999999999999997E-4</c:v>
                </c:pt>
                <c:pt idx="85">
                  <c:v>6.8999999999999997E-4</c:v>
                </c:pt>
                <c:pt idx="86">
                  <c:v>6.8999999999999997E-4</c:v>
                </c:pt>
                <c:pt idx="87">
                  <c:v>6.8999999999999997E-4</c:v>
                </c:pt>
                <c:pt idx="88">
                  <c:v>6.8999999999999997E-4</c:v>
                </c:pt>
                <c:pt idx="89">
                  <c:v>6.8999999999999997E-4</c:v>
                </c:pt>
                <c:pt idx="90">
                  <c:v>6.8999999999999997E-4</c:v>
                </c:pt>
                <c:pt idx="91">
                  <c:v>6.8999999999999997E-4</c:v>
                </c:pt>
                <c:pt idx="92">
                  <c:v>6.8999999999999997E-4</c:v>
                </c:pt>
                <c:pt idx="93">
                  <c:v>6.8999999999999997E-4</c:v>
                </c:pt>
                <c:pt idx="94">
                  <c:v>6.8999999999999997E-4</c:v>
                </c:pt>
                <c:pt idx="95">
                  <c:v>6.8999999999999997E-4</c:v>
                </c:pt>
                <c:pt idx="96">
                  <c:v>6.8999999999999997E-4</c:v>
                </c:pt>
                <c:pt idx="97">
                  <c:v>6.8999999999999997E-4</c:v>
                </c:pt>
                <c:pt idx="98">
                  <c:v>6.8999999999999997E-4</c:v>
                </c:pt>
                <c:pt idx="99">
                  <c:v>6.8999999999999997E-4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1241-B7BB-6ED302C7D8D6}"/>
            </c:ext>
          </c:extLst>
        </c:ser>
        <c:ser>
          <c:idx val="1"/>
          <c:order val="1"/>
          <c:tx>
            <c:strRef>
              <c:f>'DataRun-1657809601260'!$K$1</c:f>
              <c:strCache>
                <c:ptCount val="1"/>
                <c:pt idx="0">
                  <c:v>UnorderedSet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'DataRun-1657809601260'!$K$2:$K$101</c:f>
              <c:numCache>
                <c:formatCode>General</c:formatCode>
                <c:ptCount val="100"/>
                <c:pt idx="0">
                  <c:v>1.5399999999999999E-3</c:v>
                </c:pt>
                <c:pt idx="1">
                  <c:v>1.5399999999999999E-3</c:v>
                </c:pt>
                <c:pt idx="2">
                  <c:v>1.5399999999999999E-3</c:v>
                </c:pt>
                <c:pt idx="3">
                  <c:v>1.5399999999999999E-3</c:v>
                </c:pt>
                <c:pt idx="4">
                  <c:v>1.5399999999999999E-3</c:v>
                </c:pt>
                <c:pt idx="5">
                  <c:v>1.5399999999999999E-3</c:v>
                </c:pt>
                <c:pt idx="6">
                  <c:v>1.5399999999999999E-3</c:v>
                </c:pt>
                <c:pt idx="7">
                  <c:v>1.5399999999999999E-3</c:v>
                </c:pt>
                <c:pt idx="8">
                  <c:v>1.5399999999999999E-3</c:v>
                </c:pt>
                <c:pt idx="9">
                  <c:v>1.5399999999999999E-3</c:v>
                </c:pt>
                <c:pt idx="10">
                  <c:v>1.56E-3</c:v>
                </c:pt>
                <c:pt idx="11">
                  <c:v>1.56E-3</c:v>
                </c:pt>
                <c:pt idx="12">
                  <c:v>1.56E-3</c:v>
                </c:pt>
                <c:pt idx="13">
                  <c:v>1.56E-3</c:v>
                </c:pt>
                <c:pt idx="14">
                  <c:v>1.56E-3</c:v>
                </c:pt>
                <c:pt idx="15">
                  <c:v>1.56E-3</c:v>
                </c:pt>
                <c:pt idx="16">
                  <c:v>1.56E-3</c:v>
                </c:pt>
                <c:pt idx="17">
                  <c:v>1.56E-3</c:v>
                </c:pt>
                <c:pt idx="18">
                  <c:v>1.56E-3</c:v>
                </c:pt>
                <c:pt idx="19">
                  <c:v>1.56E-3</c:v>
                </c:pt>
                <c:pt idx="20">
                  <c:v>1.56E-3</c:v>
                </c:pt>
                <c:pt idx="21">
                  <c:v>1.56E-3</c:v>
                </c:pt>
                <c:pt idx="22">
                  <c:v>1.56E-3</c:v>
                </c:pt>
                <c:pt idx="23">
                  <c:v>1.56E-3</c:v>
                </c:pt>
                <c:pt idx="24">
                  <c:v>1.56E-3</c:v>
                </c:pt>
                <c:pt idx="25">
                  <c:v>1.56E-3</c:v>
                </c:pt>
                <c:pt idx="26">
                  <c:v>1.56E-3</c:v>
                </c:pt>
                <c:pt idx="27">
                  <c:v>1.56E-3</c:v>
                </c:pt>
                <c:pt idx="28">
                  <c:v>1.56E-3</c:v>
                </c:pt>
                <c:pt idx="29">
                  <c:v>1.56E-3</c:v>
                </c:pt>
                <c:pt idx="30">
                  <c:v>1.56E-3</c:v>
                </c:pt>
                <c:pt idx="31">
                  <c:v>1.56E-3</c:v>
                </c:pt>
                <c:pt idx="32">
                  <c:v>1.56E-3</c:v>
                </c:pt>
                <c:pt idx="33">
                  <c:v>1.56E-3</c:v>
                </c:pt>
                <c:pt idx="34">
                  <c:v>1.56E-3</c:v>
                </c:pt>
                <c:pt idx="35">
                  <c:v>1.56E-3</c:v>
                </c:pt>
                <c:pt idx="36">
                  <c:v>1.56E-3</c:v>
                </c:pt>
                <c:pt idx="37">
                  <c:v>1.56E-3</c:v>
                </c:pt>
                <c:pt idx="38">
                  <c:v>1.56E-3</c:v>
                </c:pt>
                <c:pt idx="39">
                  <c:v>1.56E-3</c:v>
                </c:pt>
                <c:pt idx="40">
                  <c:v>1.56E-3</c:v>
                </c:pt>
                <c:pt idx="41">
                  <c:v>1.56E-3</c:v>
                </c:pt>
                <c:pt idx="42">
                  <c:v>1.56E-3</c:v>
                </c:pt>
                <c:pt idx="43">
                  <c:v>1.56E-3</c:v>
                </c:pt>
                <c:pt idx="44">
                  <c:v>1.56E-3</c:v>
                </c:pt>
                <c:pt idx="45">
                  <c:v>1.56E-3</c:v>
                </c:pt>
                <c:pt idx="46">
                  <c:v>1.56E-3</c:v>
                </c:pt>
                <c:pt idx="47">
                  <c:v>1.56E-3</c:v>
                </c:pt>
                <c:pt idx="48">
                  <c:v>1.56E-3</c:v>
                </c:pt>
                <c:pt idx="49">
                  <c:v>1.56E-3</c:v>
                </c:pt>
                <c:pt idx="50">
                  <c:v>1.56E-3</c:v>
                </c:pt>
                <c:pt idx="51">
                  <c:v>1.56E-3</c:v>
                </c:pt>
                <c:pt idx="52">
                  <c:v>1.56E-3</c:v>
                </c:pt>
                <c:pt idx="53">
                  <c:v>1.56E-3</c:v>
                </c:pt>
                <c:pt idx="54">
                  <c:v>1.56E-3</c:v>
                </c:pt>
                <c:pt idx="55">
                  <c:v>1.56E-3</c:v>
                </c:pt>
                <c:pt idx="56">
                  <c:v>1.56E-3</c:v>
                </c:pt>
                <c:pt idx="57">
                  <c:v>1.56E-3</c:v>
                </c:pt>
                <c:pt idx="58">
                  <c:v>1.56E-3</c:v>
                </c:pt>
                <c:pt idx="59">
                  <c:v>1.56E-3</c:v>
                </c:pt>
                <c:pt idx="60">
                  <c:v>1.56E-3</c:v>
                </c:pt>
                <c:pt idx="61">
                  <c:v>1.56E-3</c:v>
                </c:pt>
                <c:pt idx="62">
                  <c:v>1.56E-3</c:v>
                </c:pt>
                <c:pt idx="63">
                  <c:v>1.56E-3</c:v>
                </c:pt>
                <c:pt idx="64">
                  <c:v>1.56E-3</c:v>
                </c:pt>
                <c:pt idx="65">
                  <c:v>1.56E-3</c:v>
                </c:pt>
                <c:pt idx="66">
                  <c:v>1.56E-3</c:v>
                </c:pt>
                <c:pt idx="67">
                  <c:v>1.56E-3</c:v>
                </c:pt>
                <c:pt idx="68">
                  <c:v>1.56E-3</c:v>
                </c:pt>
                <c:pt idx="69">
                  <c:v>1.56E-3</c:v>
                </c:pt>
                <c:pt idx="70">
                  <c:v>1.56E-3</c:v>
                </c:pt>
                <c:pt idx="71">
                  <c:v>1.56E-3</c:v>
                </c:pt>
                <c:pt idx="72">
                  <c:v>1.56E-3</c:v>
                </c:pt>
                <c:pt idx="73">
                  <c:v>1.56E-3</c:v>
                </c:pt>
                <c:pt idx="74">
                  <c:v>1.56E-3</c:v>
                </c:pt>
                <c:pt idx="75">
                  <c:v>1.56E-3</c:v>
                </c:pt>
                <c:pt idx="76">
                  <c:v>1.56E-3</c:v>
                </c:pt>
                <c:pt idx="77">
                  <c:v>1.56E-3</c:v>
                </c:pt>
                <c:pt idx="78">
                  <c:v>1.56E-3</c:v>
                </c:pt>
                <c:pt idx="79">
                  <c:v>1.56E-3</c:v>
                </c:pt>
                <c:pt idx="80">
                  <c:v>1.56E-3</c:v>
                </c:pt>
                <c:pt idx="81">
                  <c:v>1.56E-3</c:v>
                </c:pt>
                <c:pt idx="82">
                  <c:v>1.56E-3</c:v>
                </c:pt>
                <c:pt idx="83">
                  <c:v>1.56E-3</c:v>
                </c:pt>
                <c:pt idx="84">
                  <c:v>1.56E-3</c:v>
                </c:pt>
                <c:pt idx="85">
                  <c:v>1.56E-3</c:v>
                </c:pt>
                <c:pt idx="86">
                  <c:v>1.56E-3</c:v>
                </c:pt>
                <c:pt idx="87">
                  <c:v>1.56E-3</c:v>
                </c:pt>
                <c:pt idx="88">
                  <c:v>1.56E-3</c:v>
                </c:pt>
                <c:pt idx="89">
                  <c:v>1.56E-3</c:v>
                </c:pt>
                <c:pt idx="90">
                  <c:v>1.56E-3</c:v>
                </c:pt>
                <c:pt idx="91">
                  <c:v>1.56E-3</c:v>
                </c:pt>
                <c:pt idx="92">
                  <c:v>1.56E-3</c:v>
                </c:pt>
                <c:pt idx="93">
                  <c:v>1.56E-3</c:v>
                </c:pt>
                <c:pt idx="94">
                  <c:v>1.56E-3</c:v>
                </c:pt>
                <c:pt idx="95">
                  <c:v>1.56E-3</c:v>
                </c:pt>
                <c:pt idx="96">
                  <c:v>1.56E-3</c:v>
                </c:pt>
                <c:pt idx="97">
                  <c:v>1.56E-3</c:v>
                </c:pt>
                <c:pt idx="98">
                  <c:v>1.56E-3</c:v>
                </c:pt>
                <c:pt idx="99">
                  <c:v>1.56E-3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1241-B7BB-6ED302C7D8D6}"/>
            </c:ext>
          </c:extLst>
        </c:ser>
        <c:ser>
          <c:idx val="2"/>
          <c:order val="2"/>
          <c:tx>
            <c:strRef>
              <c:f>'DataRun-1657809601260'!$L$1</c:f>
              <c:strCache>
                <c:ptCount val="1"/>
                <c:pt idx="0">
                  <c:v>VectorSet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'DataRun-1657809601260'!$L$2:$L$101</c:f>
              <c:numCache>
                <c:formatCode>General</c:formatCode>
                <c:ptCount val="100"/>
                <c:pt idx="0">
                  <c:v>7.6000000000000004E-4</c:v>
                </c:pt>
                <c:pt idx="1">
                  <c:v>7.6000000000000004E-4</c:v>
                </c:pt>
                <c:pt idx="2">
                  <c:v>7.6000000000000004E-4</c:v>
                </c:pt>
                <c:pt idx="3">
                  <c:v>7.6000000000000004E-4</c:v>
                </c:pt>
                <c:pt idx="4">
                  <c:v>7.6000000000000004E-4</c:v>
                </c:pt>
                <c:pt idx="5">
                  <c:v>7.6000000000000004E-4</c:v>
                </c:pt>
                <c:pt idx="6">
                  <c:v>7.6000000000000004E-4</c:v>
                </c:pt>
                <c:pt idx="7">
                  <c:v>7.6000000000000004E-4</c:v>
                </c:pt>
                <c:pt idx="8">
                  <c:v>7.6000000000000004E-4</c:v>
                </c:pt>
                <c:pt idx="9">
                  <c:v>7.6000000000000004E-4</c:v>
                </c:pt>
                <c:pt idx="10">
                  <c:v>7.6999999999999996E-4</c:v>
                </c:pt>
                <c:pt idx="11">
                  <c:v>7.6999999999999996E-4</c:v>
                </c:pt>
                <c:pt idx="12">
                  <c:v>7.6999999999999996E-4</c:v>
                </c:pt>
                <c:pt idx="13">
                  <c:v>7.6999999999999996E-4</c:v>
                </c:pt>
                <c:pt idx="14">
                  <c:v>7.6999999999999996E-4</c:v>
                </c:pt>
                <c:pt idx="15">
                  <c:v>7.6999999999999996E-4</c:v>
                </c:pt>
                <c:pt idx="16">
                  <c:v>7.6999999999999996E-4</c:v>
                </c:pt>
                <c:pt idx="17">
                  <c:v>7.6999999999999996E-4</c:v>
                </c:pt>
                <c:pt idx="18">
                  <c:v>7.6999999999999996E-4</c:v>
                </c:pt>
                <c:pt idx="19">
                  <c:v>7.6999999999999996E-4</c:v>
                </c:pt>
                <c:pt idx="20">
                  <c:v>7.6999999999999996E-4</c:v>
                </c:pt>
                <c:pt idx="21">
                  <c:v>7.6999999999999996E-4</c:v>
                </c:pt>
                <c:pt idx="22">
                  <c:v>7.6999999999999996E-4</c:v>
                </c:pt>
                <c:pt idx="23">
                  <c:v>7.6999999999999996E-4</c:v>
                </c:pt>
                <c:pt idx="24">
                  <c:v>7.6999999999999996E-4</c:v>
                </c:pt>
                <c:pt idx="25">
                  <c:v>7.6999999999999996E-4</c:v>
                </c:pt>
                <c:pt idx="26">
                  <c:v>7.6999999999999996E-4</c:v>
                </c:pt>
                <c:pt idx="27">
                  <c:v>7.6999999999999996E-4</c:v>
                </c:pt>
                <c:pt idx="28">
                  <c:v>7.6999999999999996E-4</c:v>
                </c:pt>
                <c:pt idx="29">
                  <c:v>7.6999999999999996E-4</c:v>
                </c:pt>
                <c:pt idx="30">
                  <c:v>7.6999999999999996E-4</c:v>
                </c:pt>
                <c:pt idx="31">
                  <c:v>7.6999999999999996E-4</c:v>
                </c:pt>
                <c:pt idx="32">
                  <c:v>7.6999999999999996E-4</c:v>
                </c:pt>
                <c:pt idx="33">
                  <c:v>7.6999999999999996E-4</c:v>
                </c:pt>
                <c:pt idx="34">
                  <c:v>7.6999999999999996E-4</c:v>
                </c:pt>
                <c:pt idx="35">
                  <c:v>7.6999999999999996E-4</c:v>
                </c:pt>
                <c:pt idx="36">
                  <c:v>7.6999999999999996E-4</c:v>
                </c:pt>
                <c:pt idx="37">
                  <c:v>7.6999999999999996E-4</c:v>
                </c:pt>
                <c:pt idx="38">
                  <c:v>7.6999999999999996E-4</c:v>
                </c:pt>
                <c:pt idx="39">
                  <c:v>7.6999999999999996E-4</c:v>
                </c:pt>
                <c:pt idx="40">
                  <c:v>7.6999999999999996E-4</c:v>
                </c:pt>
                <c:pt idx="41">
                  <c:v>7.6999999999999996E-4</c:v>
                </c:pt>
                <c:pt idx="42">
                  <c:v>7.6999999999999996E-4</c:v>
                </c:pt>
                <c:pt idx="43">
                  <c:v>7.6999999999999996E-4</c:v>
                </c:pt>
                <c:pt idx="44">
                  <c:v>7.6999999999999996E-4</c:v>
                </c:pt>
                <c:pt idx="45">
                  <c:v>7.6999999999999996E-4</c:v>
                </c:pt>
                <c:pt idx="46">
                  <c:v>7.6999999999999996E-4</c:v>
                </c:pt>
                <c:pt idx="47">
                  <c:v>7.6999999999999996E-4</c:v>
                </c:pt>
                <c:pt idx="48">
                  <c:v>7.6999999999999996E-4</c:v>
                </c:pt>
                <c:pt idx="49">
                  <c:v>7.6999999999999996E-4</c:v>
                </c:pt>
                <c:pt idx="50">
                  <c:v>7.6999999999999996E-4</c:v>
                </c:pt>
                <c:pt idx="51">
                  <c:v>7.6999999999999996E-4</c:v>
                </c:pt>
                <c:pt idx="52">
                  <c:v>7.6999999999999996E-4</c:v>
                </c:pt>
                <c:pt idx="53">
                  <c:v>7.6999999999999996E-4</c:v>
                </c:pt>
                <c:pt idx="54">
                  <c:v>7.6999999999999996E-4</c:v>
                </c:pt>
                <c:pt idx="55">
                  <c:v>7.6999999999999996E-4</c:v>
                </c:pt>
                <c:pt idx="56">
                  <c:v>7.6999999999999996E-4</c:v>
                </c:pt>
                <c:pt idx="57">
                  <c:v>7.6999999999999996E-4</c:v>
                </c:pt>
                <c:pt idx="58">
                  <c:v>7.6999999999999996E-4</c:v>
                </c:pt>
                <c:pt idx="59">
                  <c:v>7.6999999999999996E-4</c:v>
                </c:pt>
                <c:pt idx="60">
                  <c:v>7.6999999999999996E-4</c:v>
                </c:pt>
                <c:pt idx="61">
                  <c:v>7.6999999999999996E-4</c:v>
                </c:pt>
                <c:pt idx="62">
                  <c:v>7.6999999999999996E-4</c:v>
                </c:pt>
                <c:pt idx="63">
                  <c:v>7.6999999999999996E-4</c:v>
                </c:pt>
                <c:pt idx="64">
                  <c:v>7.6999999999999996E-4</c:v>
                </c:pt>
                <c:pt idx="65">
                  <c:v>7.6999999999999996E-4</c:v>
                </c:pt>
                <c:pt idx="66">
                  <c:v>7.6999999999999996E-4</c:v>
                </c:pt>
                <c:pt idx="67">
                  <c:v>7.6999999999999996E-4</c:v>
                </c:pt>
                <c:pt idx="68">
                  <c:v>7.6999999999999996E-4</c:v>
                </c:pt>
                <c:pt idx="69">
                  <c:v>7.6999999999999996E-4</c:v>
                </c:pt>
                <c:pt idx="70">
                  <c:v>7.6999999999999996E-4</c:v>
                </c:pt>
                <c:pt idx="71">
                  <c:v>7.6999999999999996E-4</c:v>
                </c:pt>
                <c:pt idx="72">
                  <c:v>7.6999999999999996E-4</c:v>
                </c:pt>
                <c:pt idx="73">
                  <c:v>7.6999999999999996E-4</c:v>
                </c:pt>
                <c:pt idx="74">
                  <c:v>7.6999999999999996E-4</c:v>
                </c:pt>
                <c:pt idx="75">
                  <c:v>7.6999999999999996E-4</c:v>
                </c:pt>
                <c:pt idx="76">
                  <c:v>7.6999999999999996E-4</c:v>
                </c:pt>
                <c:pt idx="77">
                  <c:v>7.6999999999999996E-4</c:v>
                </c:pt>
                <c:pt idx="78">
                  <c:v>7.6999999999999996E-4</c:v>
                </c:pt>
                <c:pt idx="79">
                  <c:v>7.6999999999999996E-4</c:v>
                </c:pt>
                <c:pt idx="80">
                  <c:v>7.6999999999999996E-4</c:v>
                </c:pt>
                <c:pt idx="81">
                  <c:v>7.6999999999999996E-4</c:v>
                </c:pt>
                <c:pt idx="82">
                  <c:v>7.6999999999999996E-4</c:v>
                </c:pt>
                <c:pt idx="83">
                  <c:v>7.6999999999999996E-4</c:v>
                </c:pt>
                <c:pt idx="84">
                  <c:v>7.6999999999999996E-4</c:v>
                </c:pt>
                <c:pt idx="85">
                  <c:v>7.6999999999999996E-4</c:v>
                </c:pt>
                <c:pt idx="86">
                  <c:v>7.6999999999999996E-4</c:v>
                </c:pt>
                <c:pt idx="87">
                  <c:v>7.6999999999999996E-4</c:v>
                </c:pt>
                <c:pt idx="88">
                  <c:v>7.6999999999999996E-4</c:v>
                </c:pt>
                <c:pt idx="89">
                  <c:v>7.6999999999999996E-4</c:v>
                </c:pt>
                <c:pt idx="90">
                  <c:v>7.6999999999999996E-4</c:v>
                </c:pt>
                <c:pt idx="91">
                  <c:v>7.6999999999999996E-4</c:v>
                </c:pt>
                <c:pt idx="92">
                  <c:v>7.6999999999999996E-4</c:v>
                </c:pt>
                <c:pt idx="93">
                  <c:v>7.6999999999999996E-4</c:v>
                </c:pt>
                <c:pt idx="94">
                  <c:v>7.6999999999999996E-4</c:v>
                </c:pt>
                <c:pt idx="95">
                  <c:v>7.6999999999999996E-4</c:v>
                </c:pt>
                <c:pt idx="96">
                  <c:v>7.6999999999999996E-4</c:v>
                </c:pt>
                <c:pt idx="97">
                  <c:v>7.6999999999999996E-4</c:v>
                </c:pt>
                <c:pt idx="98">
                  <c:v>7.6999999999999996E-4</c:v>
                </c:pt>
                <c:pt idx="99">
                  <c:v>7.6999999999999996E-4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5-1241-B7BB-6ED302C7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172623"/>
        <c:axId val="1397675999"/>
      </c:lineChart>
      <c:catAx>
        <c:axId val="139717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75999"/>
        <c:crosses val="autoZero"/>
        <c:auto val="1"/>
        <c:lblAlgn val="ctr"/>
        <c:lblOffset val="100"/>
        <c:noMultiLvlLbl val="0"/>
      </c:catAx>
      <c:valAx>
        <c:axId val="13976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$NEAR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7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Gas Usages For Insert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'DataRun-1657809601260'!$P$1</c:f>
              <c:strCache>
                <c:ptCount val="1"/>
                <c:pt idx="0">
                  <c:v>LookupMap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'DataRun-1657809601260'!$O$2:$O$101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'DataRun-1657809601260'!$P$2:$P$101</c:f>
              <c:numCache>
                <c:formatCode>General</c:formatCode>
                <c:ptCount val="100"/>
                <c:pt idx="0">
                  <c:v>0.14582290665600001</c:v>
                </c:pt>
                <c:pt idx="1">
                  <c:v>0.16192486258200001</c:v>
                </c:pt>
                <c:pt idx="2">
                  <c:v>0.17802681850800001</c:v>
                </c:pt>
                <c:pt idx="3">
                  <c:v>0.17802681850800001</c:v>
                </c:pt>
                <c:pt idx="4">
                  <c:v>0.17802681850800001</c:v>
                </c:pt>
                <c:pt idx="5">
                  <c:v>0.17802681850800001</c:v>
                </c:pt>
                <c:pt idx="6">
                  <c:v>0.17802681850800001</c:v>
                </c:pt>
                <c:pt idx="7">
                  <c:v>0.17802681850800001</c:v>
                </c:pt>
                <c:pt idx="8">
                  <c:v>0.17802681850800001</c:v>
                </c:pt>
                <c:pt idx="9">
                  <c:v>0.17802681850800001</c:v>
                </c:pt>
                <c:pt idx="10">
                  <c:v>0.161986805442</c:v>
                </c:pt>
                <c:pt idx="11">
                  <c:v>0.194190717294</c:v>
                </c:pt>
                <c:pt idx="12">
                  <c:v>0.21029267322</c:v>
                </c:pt>
                <c:pt idx="13">
                  <c:v>0.21029267322</c:v>
                </c:pt>
                <c:pt idx="14">
                  <c:v>0.21029267322</c:v>
                </c:pt>
                <c:pt idx="15">
                  <c:v>0.21029267322</c:v>
                </c:pt>
                <c:pt idx="16">
                  <c:v>0.21029267322</c:v>
                </c:pt>
                <c:pt idx="17">
                  <c:v>0.21029267322</c:v>
                </c:pt>
                <c:pt idx="18">
                  <c:v>0.21029267322</c:v>
                </c:pt>
                <c:pt idx="19">
                  <c:v>0.21029267322</c:v>
                </c:pt>
                <c:pt idx="20">
                  <c:v>0.194190717294</c:v>
                </c:pt>
                <c:pt idx="21">
                  <c:v>0.226394629146</c:v>
                </c:pt>
                <c:pt idx="22">
                  <c:v>0.242496585072</c:v>
                </c:pt>
                <c:pt idx="23">
                  <c:v>0.242496585072</c:v>
                </c:pt>
                <c:pt idx="24">
                  <c:v>0.242496585072</c:v>
                </c:pt>
                <c:pt idx="25">
                  <c:v>0.242496585072</c:v>
                </c:pt>
                <c:pt idx="26">
                  <c:v>0.242496585072</c:v>
                </c:pt>
                <c:pt idx="27">
                  <c:v>0.242496585072</c:v>
                </c:pt>
                <c:pt idx="28">
                  <c:v>0.242496585072</c:v>
                </c:pt>
                <c:pt idx="29">
                  <c:v>0.242496585072</c:v>
                </c:pt>
                <c:pt idx="30">
                  <c:v>0.21029267322</c:v>
                </c:pt>
                <c:pt idx="31">
                  <c:v>0.226394629146</c:v>
                </c:pt>
                <c:pt idx="32">
                  <c:v>0.242496585072</c:v>
                </c:pt>
                <c:pt idx="33">
                  <c:v>0.242496585072</c:v>
                </c:pt>
                <c:pt idx="34">
                  <c:v>0.242496585072</c:v>
                </c:pt>
                <c:pt idx="35">
                  <c:v>0.242496585072</c:v>
                </c:pt>
                <c:pt idx="36">
                  <c:v>0.242496585072</c:v>
                </c:pt>
                <c:pt idx="37">
                  <c:v>0.242496585072</c:v>
                </c:pt>
                <c:pt idx="38">
                  <c:v>0.242496585072</c:v>
                </c:pt>
                <c:pt idx="39">
                  <c:v>0.242496585072</c:v>
                </c:pt>
                <c:pt idx="40">
                  <c:v>0.21029267322</c:v>
                </c:pt>
                <c:pt idx="41">
                  <c:v>0.226394629146</c:v>
                </c:pt>
                <c:pt idx="42">
                  <c:v>0.242496585072</c:v>
                </c:pt>
                <c:pt idx="43">
                  <c:v>0.242496585072</c:v>
                </c:pt>
                <c:pt idx="44">
                  <c:v>0.242496585072</c:v>
                </c:pt>
                <c:pt idx="45">
                  <c:v>0.242496585072</c:v>
                </c:pt>
                <c:pt idx="46">
                  <c:v>0.242496585072</c:v>
                </c:pt>
                <c:pt idx="47">
                  <c:v>0.242496585072</c:v>
                </c:pt>
                <c:pt idx="48">
                  <c:v>0.242496585072</c:v>
                </c:pt>
                <c:pt idx="49">
                  <c:v>0.242496585072</c:v>
                </c:pt>
                <c:pt idx="50">
                  <c:v>0.21029267322</c:v>
                </c:pt>
                <c:pt idx="51">
                  <c:v>0.226394629146</c:v>
                </c:pt>
                <c:pt idx="52">
                  <c:v>0.242496585072</c:v>
                </c:pt>
                <c:pt idx="53">
                  <c:v>0.242496585072</c:v>
                </c:pt>
                <c:pt idx="54">
                  <c:v>0.242496585072</c:v>
                </c:pt>
                <c:pt idx="55">
                  <c:v>0.242496585072</c:v>
                </c:pt>
                <c:pt idx="56">
                  <c:v>0.242496585072</c:v>
                </c:pt>
                <c:pt idx="57">
                  <c:v>0.242496585072</c:v>
                </c:pt>
                <c:pt idx="58">
                  <c:v>0.242496585072</c:v>
                </c:pt>
                <c:pt idx="59">
                  <c:v>0.242496585072</c:v>
                </c:pt>
                <c:pt idx="60">
                  <c:v>0.21029267322</c:v>
                </c:pt>
                <c:pt idx="61">
                  <c:v>0.226394629146</c:v>
                </c:pt>
                <c:pt idx="62">
                  <c:v>0.242496585072</c:v>
                </c:pt>
                <c:pt idx="63">
                  <c:v>0.242496585072</c:v>
                </c:pt>
                <c:pt idx="64">
                  <c:v>0.242496585072</c:v>
                </c:pt>
                <c:pt idx="65">
                  <c:v>0.242496585072</c:v>
                </c:pt>
                <c:pt idx="66">
                  <c:v>0.242496585072</c:v>
                </c:pt>
                <c:pt idx="67">
                  <c:v>0.242496585072</c:v>
                </c:pt>
                <c:pt idx="68">
                  <c:v>0.242496585072</c:v>
                </c:pt>
                <c:pt idx="69">
                  <c:v>0.242496585072</c:v>
                </c:pt>
                <c:pt idx="70">
                  <c:v>0.21029267322</c:v>
                </c:pt>
                <c:pt idx="71">
                  <c:v>0.226394629146</c:v>
                </c:pt>
                <c:pt idx="72">
                  <c:v>0.242496585072</c:v>
                </c:pt>
                <c:pt idx="73">
                  <c:v>0.242496585072</c:v>
                </c:pt>
                <c:pt idx="74">
                  <c:v>0.242496585072</c:v>
                </c:pt>
                <c:pt idx="75">
                  <c:v>0.242496585072</c:v>
                </c:pt>
                <c:pt idx="76">
                  <c:v>0.242496585072</c:v>
                </c:pt>
                <c:pt idx="77">
                  <c:v>0.242496585072</c:v>
                </c:pt>
                <c:pt idx="78">
                  <c:v>0.242496585072</c:v>
                </c:pt>
                <c:pt idx="79">
                  <c:v>0.242496585072</c:v>
                </c:pt>
                <c:pt idx="80">
                  <c:v>0.21029267322</c:v>
                </c:pt>
                <c:pt idx="81">
                  <c:v>0.226394629146</c:v>
                </c:pt>
                <c:pt idx="82">
                  <c:v>0.242496585072</c:v>
                </c:pt>
                <c:pt idx="83">
                  <c:v>0.242496585072</c:v>
                </c:pt>
                <c:pt idx="84">
                  <c:v>0.242496585072</c:v>
                </c:pt>
                <c:pt idx="85">
                  <c:v>0.242496585072</c:v>
                </c:pt>
                <c:pt idx="86">
                  <c:v>0.242496585072</c:v>
                </c:pt>
                <c:pt idx="87">
                  <c:v>0.242496585072</c:v>
                </c:pt>
                <c:pt idx="88">
                  <c:v>0.242496585072</c:v>
                </c:pt>
                <c:pt idx="89">
                  <c:v>0.242496585072</c:v>
                </c:pt>
                <c:pt idx="90">
                  <c:v>0.21029267322</c:v>
                </c:pt>
                <c:pt idx="91">
                  <c:v>0.226394629146</c:v>
                </c:pt>
                <c:pt idx="92">
                  <c:v>0.242496585072</c:v>
                </c:pt>
                <c:pt idx="93">
                  <c:v>0.242496585072</c:v>
                </c:pt>
                <c:pt idx="94">
                  <c:v>0.242496585072</c:v>
                </c:pt>
                <c:pt idx="95">
                  <c:v>0.242496585072</c:v>
                </c:pt>
                <c:pt idx="96">
                  <c:v>0.242496585072</c:v>
                </c:pt>
                <c:pt idx="97">
                  <c:v>0.242496585072</c:v>
                </c:pt>
                <c:pt idx="98">
                  <c:v>0.242496585072</c:v>
                </c:pt>
                <c:pt idx="99">
                  <c:v>0.242496585072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B-434C-8193-9B4632418A49}"/>
            </c:ext>
          </c:extLst>
        </c:ser>
        <c:ser>
          <c:idx val="1"/>
          <c:order val="1"/>
          <c:tx>
            <c:strRef>
              <c:f>'DataRun-1657809601260'!$Q$1</c:f>
              <c:strCache>
                <c:ptCount val="1"/>
                <c:pt idx="0">
                  <c:v>UnorderedMap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'DataRun-1657809601260'!$O$2:$O$101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'DataRun-1657809601260'!$Q$2:$Q$101</c:f>
              <c:numCache>
                <c:formatCode>General</c:formatCode>
                <c:ptCount val="100"/>
                <c:pt idx="0">
                  <c:v>0.52099780140899998</c:v>
                </c:pt>
                <c:pt idx="1">
                  <c:v>0.61518758103899995</c:v>
                </c:pt>
                <c:pt idx="2">
                  <c:v>0.66577344881699996</c:v>
                </c:pt>
                <c:pt idx="3">
                  <c:v>0.66577344881699996</c:v>
                </c:pt>
                <c:pt idx="4">
                  <c:v>0.66577344881699996</c:v>
                </c:pt>
                <c:pt idx="5">
                  <c:v>0.66577344881699996</c:v>
                </c:pt>
                <c:pt idx="6">
                  <c:v>0.66577344881699996</c:v>
                </c:pt>
                <c:pt idx="7">
                  <c:v>0.66577344881699996</c:v>
                </c:pt>
                <c:pt idx="8">
                  <c:v>0.66577344881699996</c:v>
                </c:pt>
                <c:pt idx="9">
                  <c:v>0.66577344881699996</c:v>
                </c:pt>
                <c:pt idx="10">
                  <c:v>0.64751889570900001</c:v>
                </c:pt>
                <c:pt idx="11">
                  <c:v>0.68428280756100002</c:v>
                </c:pt>
                <c:pt idx="12">
                  <c:v>0.70266476348700002</c:v>
                </c:pt>
                <c:pt idx="13">
                  <c:v>0.70266476348700002</c:v>
                </c:pt>
                <c:pt idx="14">
                  <c:v>0.70266476348700002</c:v>
                </c:pt>
                <c:pt idx="15">
                  <c:v>0.70266476348700002</c:v>
                </c:pt>
                <c:pt idx="16">
                  <c:v>0.67046085163500002</c:v>
                </c:pt>
                <c:pt idx="17">
                  <c:v>0.71876671941299997</c:v>
                </c:pt>
                <c:pt idx="18">
                  <c:v>0.71876671941299997</c:v>
                </c:pt>
                <c:pt idx="19">
                  <c:v>0.71876671941299997</c:v>
                </c:pt>
                <c:pt idx="20">
                  <c:v>0.70038476348699996</c:v>
                </c:pt>
                <c:pt idx="21">
                  <c:v>0.73714867533899997</c:v>
                </c:pt>
                <c:pt idx="22">
                  <c:v>0.75553063126499997</c:v>
                </c:pt>
                <c:pt idx="23">
                  <c:v>0.75553063126499997</c:v>
                </c:pt>
                <c:pt idx="24">
                  <c:v>0.75553063126499997</c:v>
                </c:pt>
                <c:pt idx="25">
                  <c:v>0.75553063126499997</c:v>
                </c:pt>
                <c:pt idx="26">
                  <c:v>0.75553063126499997</c:v>
                </c:pt>
                <c:pt idx="27">
                  <c:v>0.75553063126499997</c:v>
                </c:pt>
                <c:pt idx="28">
                  <c:v>0.75553063126499997</c:v>
                </c:pt>
                <c:pt idx="29">
                  <c:v>0.75553063126499997</c:v>
                </c:pt>
                <c:pt idx="30">
                  <c:v>0.71876671941299997</c:v>
                </c:pt>
                <c:pt idx="31">
                  <c:v>0.73714867533899997</c:v>
                </c:pt>
                <c:pt idx="32">
                  <c:v>0.72332671941299997</c:v>
                </c:pt>
                <c:pt idx="33">
                  <c:v>0.75553063126499997</c:v>
                </c:pt>
                <c:pt idx="34">
                  <c:v>0.75553063126499997</c:v>
                </c:pt>
                <c:pt idx="35">
                  <c:v>0.75553063126499997</c:v>
                </c:pt>
                <c:pt idx="36">
                  <c:v>0.75553063126499997</c:v>
                </c:pt>
                <c:pt idx="37">
                  <c:v>0.75553063126499997</c:v>
                </c:pt>
                <c:pt idx="38">
                  <c:v>0.75553063126499997</c:v>
                </c:pt>
                <c:pt idx="39">
                  <c:v>0.75553063126499997</c:v>
                </c:pt>
                <c:pt idx="40">
                  <c:v>0.71876671941299997</c:v>
                </c:pt>
                <c:pt idx="41">
                  <c:v>0.73714867533899997</c:v>
                </c:pt>
                <c:pt idx="42">
                  <c:v>0.75553063126499997</c:v>
                </c:pt>
                <c:pt idx="43">
                  <c:v>0.75553063126499997</c:v>
                </c:pt>
                <c:pt idx="44">
                  <c:v>0.75553063126499997</c:v>
                </c:pt>
                <c:pt idx="45">
                  <c:v>0.75553063126499997</c:v>
                </c:pt>
                <c:pt idx="46">
                  <c:v>0.75553063126499997</c:v>
                </c:pt>
                <c:pt idx="47">
                  <c:v>0.75553063126499997</c:v>
                </c:pt>
                <c:pt idx="48">
                  <c:v>0.72332671941299997</c:v>
                </c:pt>
                <c:pt idx="49">
                  <c:v>0.75553063126499997</c:v>
                </c:pt>
                <c:pt idx="50">
                  <c:v>0.71876671941299997</c:v>
                </c:pt>
                <c:pt idx="51">
                  <c:v>0.73714867533899997</c:v>
                </c:pt>
                <c:pt idx="52">
                  <c:v>0.75553063126499997</c:v>
                </c:pt>
                <c:pt idx="53">
                  <c:v>0.75553063126499997</c:v>
                </c:pt>
                <c:pt idx="54">
                  <c:v>0.75553063126499997</c:v>
                </c:pt>
                <c:pt idx="55">
                  <c:v>0.75553063126499997</c:v>
                </c:pt>
                <c:pt idx="56">
                  <c:v>0.75553063126499997</c:v>
                </c:pt>
                <c:pt idx="57">
                  <c:v>0.75553063126499997</c:v>
                </c:pt>
                <c:pt idx="58">
                  <c:v>0.75553063126499997</c:v>
                </c:pt>
                <c:pt idx="59">
                  <c:v>0.75553063126499997</c:v>
                </c:pt>
                <c:pt idx="60">
                  <c:v>0.71876671941299997</c:v>
                </c:pt>
                <c:pt idx="61">
                  <c:v>0.73714867533899997</c:v>
                </c:pt>
                <c:pt idx="62">
                  <c:v>0.75553063126499997</c:v>
                </c:pt>
                <c:pt idx="63">
                  <c:v>0.75553063126499997</c:v>
                </c:pt>
                <c:pt idx="64">
                  <c:v>0.72332671941299997</c:v>
                </c:pt>
                <c:pt idx="65">
                  <c:v>0.75553063126499997</c:v>
                </c:pt>
                <c:pt idx="66">
                  <c:v>0.75553063126499997</c:v>
                </c:pt>
                <c:pt idx="67">
                  <c:v>0.75553063126499997</c:v>
                </c:pt>
                <c:pt idx="68">
                  <c:v>0.75553063126499997</c:v>
                </c:pt>
                <c:pt idx="69">
                  <c:v>0.75553063126499997</c:v>
                </c:pt>
                <c:pt idx="70">
                  <c:v>0.71876671941299997</c:v>
                </c:pt>
                <c:pt idx="71">
                  <c:v>0.73714867533899997</c:v>
                </c:pt>
                <c:pt idx="72">
                  <c:v>0.75553063126499997</c:v>
                </c:pt>
                <c:pt idx="73">
                  <c:v>0.75553063126499997</c:v>
                </c:pt>
                <c:pt idx="74">
                  <c:v>0.75553063126499997</c:v>
                </c:pt>
                <c:pt idx="75">
                  <c:v>0.75553063126499997</c:v>
                </c:pt>
                <c:pt idx="76">
                  <c:v>0.75553063126499997</c:v>
                </c:pt>
                <c:pt idx="77">
                  <c:v>0.75553063126499997</c:v>
                </c:pt>
                <c:pt idx="78">
                  <c:v>0.75553063126499997</c:v>
                </c:pt>
                <c:pt idx="79">
                  <c:v>0.75553063126499997</c:v>
                </c:pt>
                <c:pt idx="80">
                  <c:v>0.68656280756099997</c:v>
                </c:pt>
                <c:pt idx="81">
                  <c:v>0.73714867533899997</c:v>
                </c:pt>
                <c:pt idx="82">
                  <c:v>0.75553063126499997</c:v>
                </c:pt>
                <c:pt idx="83">
                  <c:v>0.75553063126499997</c:v>
                </c:pt>
                <c:pt idx="84">
                  <c:v>0.75553063126499997</c:v>
                </c:pt>
                <c:pt idx="85">
                  <c:v>0.75553063126499997</c:v>
                </c:pt>
                <c:pt idx="86">
                  <c:v>0.75553063126499997</c:v>
                </c:pt>
                <c:pt idx="87">
                  <c:v>0.75553063126499997</c:v>
                </c:pt>
                <c:pt idx="88">
                  <c:v>0.75553063126499997</c:v>
                </c:pt>
                <c:pt idx="89">
                  <c:v>0.75553063126499997</c:v>
                </c:pt>
                <c:pt idx="90">
                  <c:v>0.71876671941299997</c:v>
                </c:pt>
                <c:pt idx="91">
                  <c:v>0.73714867533899997</c:v>
                </c:pt>
                <c:pt idx="92">
                  <c:v>0.75553063126499997</c:v>
                </c:pt>
                <c:pt idx="93">
                  <c:v>0.75553063126499997</c:v>
                </c:pt>
                <c:pt idx="94">
                  <c:v>0.75553063126499997</c:v>
                </c:pt>
                <c:pt idx="95">
                  <c:v>0.75553063126499997</c:v>
                </c:pt>
                <c:pt idx="96">
                  <c:v>0.72332671941299997</c:v>
                </c:pt>
                <c:pt idx="97">
                  <c:v>0.75553063126499997</c:v>
                </c:pt>
                <c:pt idx="98">
                  <c:v>0.75553063126499997</c:v>
                </c:pt>
                <c:pt idx="99">
                  <c:v>0.75553063126499997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B-434C-8193-9B4632418A49}"/>
            </c:ext>
          </c:extLst>
        </c:ser>
        <c:ser>
          <c:idx val="2"/>
          <c:order val="2"/>
          <c:tx>
            <c:strRef>
              <c:f>'DataRun-1657809601260'!$R$1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'DataRun-1657809601260'!$O$2:$O$101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'DataRun-1657809601260'!$R$2:$R$101</c:f>
              <c:numCache>
                <c:formatCode>General</c:formatCode>
                <c:ptCount val="100"/>
                <c:pt idx="0">
                  <c:v>0.36922803791999997</c:v>
                </c:pt>
                <c:pt idx="1">
                  <c:v>0.88394368781999999</c:v>
                </c:pt>
                <c:pt idx="2">
                  <c:v>1.9382496608369999</c:v>
                </c:pt>
                <c:pt idx="3">
                  <c:v>1.6898836617240001</c:v>
                </c:pt>
                <c:pt idx="4">
                  <c:v>2.687129013147</c:v>
                </c:pt>
                <c:pt idx="5">
                  <c:v>3.3991917924120001</c:v>
                </c:pt>
                <c:pt idx="6">
                  <c:v>2.6878595055150001</c:v>
                </c:pt>
                <c:pt idx="7">
                  <c:v>2.439493506402</c:v>
                </c:pt>
                <c:pt idx="8">
                  <c:v>3.436738857825</c:v>
                </c:pt>
                <c:pt idx="9">
                  <c:v>4.14880163709</c:v>
                </c:pt>
                <c:pt idx="10">
                  <c:v>2.4207327454800001</c:v>
                </c:pt>
                <c:pt idx="11">
                  <c:v>3.775617572712</c:v>
                </c:pt>
                <c:pt idx="12">
                  <c:v>4.1846893001009997</c:v>
                </c:pt>
                <c:pt idx="13">
                  <c:v>3.7947168733919998</c:v>
                </c:pt>
                <c:pt idx="14">
                  <c:v>3.2252686021739998</c:v>
                </c:pt>
                <c:pt idx="15">
                  <c:v>4.543389517554</c:v>
                </c:pt>
                <c:pt idx="16">
                  <c:v>4.9317856379579998</c:v>
                </c:pt>
                <c:pt idx="17">
                  <c:v>4.5921419658479996</c:v>
                </c:pt>
                <c:pt idx="18">
                  <c:v>5.0140148461410003</c:v>
                </c:pt>
                <c:pt idx="19">
                  <c:v>4.6097010678599997</c:v>
                </c:pt>
                <c:pt idx="20">
                  <c:v>4.9932989698860002</c:v>
                </c:pt>
                <c:pt idx="21">
                  <c:v>4.3074744542219996</c:v>
                </c:pt>
                <c:pt idx="22">
                  <c:v>5.6629780895249997</c:v>
                </c:pt>
                <c:pt idx="23">
                  <c:v>4.3253678697479998</c:v>
                </c:pt>
                <c:pt idx="24">
                  <c:v>5.0486459259209999</c:v>
                </c:pt>
                <c:pt idx="25">
                  <c:v>4.3260060005699996</c:v>
                </c:pt>
                <c:pt idx="26">
                  <c:v>4.0823658458940004</c:v>
                </c:pt>
                <c:pt idx="27">
                  <c:v>5.083798644732</c:v>
                </c:pt>
                <c:pt idx="28">
                  <c:v>5.8070305201319998</c:v>
                </c:pt>
                <c:pt idx="29">
                  <c:v>5.0845291370999997</c:v>
                </c:pt>
                <c:pt idx="30">
                  <c:v>4.0453322909820004</c:v>
                </c:pt>
                <c:pt idx="31">
                  <c:v>5.3863951622880002</c:v>
                </c:pt>
                <c:pt idx="32">
                  <c:v>6.1999949364480003</c:v>
                </c:pt>
                <c:pt idx="33">
                  <c:v>5.8037828191980001</c:v>
                </c:pt>
                <c:pt idx="34">
                  <c:v>5.097633748272</c:v>
                </c:pt>
                <c:pt idx="35">
                  <c:v>5.8208656236719998</c:v>
                </c:pt>
                <c:pt idx="36">
                  <c:v>5.0983642406399996</c:v>
                </c:pt>
                <c:pt idx="37">
                  <c:v>5.8232554749269996</c:v>
                </c:pt>
                <c:pt idx="38">
                  <c:v>5.0975792335019996</c:v>
                </c:pt>
                <c:pt idx="39">
                  <c:v>5.8208111089020003</c:v>
                </c:pt>
                <c:pt idx="40">
                  <c:v>3.5987428916340001</c:v>
                </c:pt>
                <c:pt idx="41">
                  <c:v>4.0774800425519997</c:v>
                </c:pt>
                <c:pt idx="42">
                  <c:v>5.0972947973159997</c:v>
                </c:pt>
                <c:pt idx="43">
                  <c:v>6.2893368754469998</c:v>
                </c:pt>
                <c:pt idx="44">
                  <c:v>6.5018672004780003</c:v>
                </c:pt>
                <c:pt idx="45">
                  <c:v>5.0979387039119999</c:v>
                </c:pt>
                <c:pt idx="46">
                  <c:v>4.8542985492359998</c:v>
                </c:pt>
                <c:pt idx="47">
                  <c:v>5.8557313480740003</c:v>
                </c:pt>
                <c:pt idx="48">
                  <c:v>6.5766832234740003</c:v>
                </c:pt>
                <c:pt idx="49">
                  <c:v>5.8519018404420002</c:v>
                </c:pt>
                <c:pt idx="50">
                  <c:v>4.0735540431119999</c:v>
                </c:pt>
                <c:pt idx="51">
                  <c:v>5.4146169144179996</c:v>
                </c:pt>
                <c:pt idx="52">
                  <c:v>4.8681105991260001</c:v>
                </c:pt>
                <c:pt idx="53">
                  <c:v>6.1907915145060004</c:v>
                </c:pt>
                <c:pt idx="54">
                  <c:v>6.5928676349100002</c:v>
                </c:pt>
                <c:pt idx="55">
                  <c:v>6.191522006874</c:v>
                </c:pt>
                <c:pt idx="56">
                  <c:v>7.2063707106030002</c:v>
                </c:pt>
                <c:pt idx="57">
                  <c:v>6.191522006874</c:v>
                </c:pt>
                <c:pt idx="58">
                  <c:v>6.5951325949050004</c:v>
                </c:pt>
                <c:pt idx="59">
                  <c:v>6.1770676958999999</c:v>
                </c:pt>
                <c:pt idx="60">
                  <c:v>6.5422647186120004</c:v>
                </c:pt>
                <c:pt idx="61">
                  <c:v>5.8380582470220004</c:v>
                </c:pt>
                <c:pt idx="62">
                  <c:v>7.1926025860919998</c:v>
                </c:pt>
                <c:pt idx="63">
                  <c:v>5.8564974318239997</c:v>
                </c:pt>
                <c:pt idx="64">
                  <c:v>6.5790026535060004</c:v>
                </c:pt>
                <c:pt idx="65">
                  <c:v>5.8512447862319998</c:v>
                </c:pt>
                <c:pt idx="66">
                  <c:v>6.592858617558</c:v>
                </c:pt>
                <c:pt idx="67">
                  <c:v>5.8703572345259998</c:v>
                </c:pt>
                <c:pt idx="68">
                  <c:v>7.206361693251</c:v>
                </c:pt>
                <c:pt idx="69">
                  <c:v>5.8703572345259998</c:v>
                </c:pt>
                <c:pt idx="70">
                  <c:v>5.1299006732520001</c:v>
                </c:pt>
                <c:pt idx="71">
                  <c:v>6.5772290449649997</c:v>
                </c:pt>
                <c:pt idx="72">
                  <c:v>5.8561132622520002</c:v>
                </c:pt>
                <c:pt idx="73">
                  <c:v>7.0481553403830004</c:v>
                </c:pt>
                <c:pt idx="74">
                  <c:v>6.5808659542200001</c:v>
                </c:pt>
                <c:pt idx="75">
                  <c:v>5.8561924761839999</c:v>
                </c:pt>
                <c:pt idx="76">
                  <c:v>7.048234554315</c:v>
                </c:pt>
                <c:pt idx="77">
                  <c:v>6.5813429440500002</c:v>
                </c:pt>
                <c:pt idx="78">
                  <c:v>5.8557727152299996</c:v>
                </c:pt>
                <c:pt idx="79">
                  <c:v>7.0478147933609998</c:v>
                </c:pt>
                <c:pt idx="80">
                  <c:v>6.5411402932199998</c:v>
                </c:pt>
                <c:pt idx="81">
                  <c:v>6.1542908600580004</c:v>
                </c:pt>
                <c:pt idx="82">
                  <c:v>6.5930983626000002</c:v>
                </c:pt>
                <c:pt idx="83">
                  <c:v>6.1918644782100003</c:v>
                </c:pt>
                <c:pt idx="84">
                  <c:v>6.5953092218040004</c:v>
                </c:pt>
                <c:pt idx="85">
                  <c:v>6.1911718326180001</c:v>
                </c:pt>
                <c:pt idx="86">
                  <c:v>6.5932479530219998</c:v>
                </c:pt>
                <c:pt idx="87">
                  <c:v>6.1919023249859997</c:v>
                </c:pt>
                <c:pt idx="88">
                  <c:v>6.5953932493530001</c:v>
                </c:pt>
                <c:pt idx="89">
                  <c:v>6.1910794710720003</c:v>
                </c:pt>
                <c:pt idx="90">
                  <c:v>6.5562954171719996</c:v>
                </c:pt>
                <c:pt idx="91">
                  <c:v>5.8520889455820004</c:v>
                </c:pt>
                <c:pt idx="92">
                  <c:v>6.5952755052900001</c:v>
                </c:pt>
                <c:pt idx="93">
                  <c:v>5.869889999562</c:v>
                </c:pt>
                <c:pt idx="94">
                  <c:v>6.5931680557350001</c:v>
                </c:pt>
                <c:pt idx="95">
                  <c:v>5.8705281303839998</c:v>
                </c:pt>
                <c:pt idx="96">
                  <c:v>6.5929409905199998</c:v>
                </c:pt>
                <c:pt idx="97">
                  <c:v>5.8652754847919999</c:v>
                </c:pt>
                <c:pt idx="98">
                  <c:v>6.606889316118</c:v>
                </c:pt>
                <c:pt idx="99">
                  <c:v>5.8843879330859998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B-434C-8193-9B463241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111583"/>
        <c:axId val="430126880"/>
      </c:lineChart>
      <c:catAx>
        <c:axId val="121411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26880"/>
        <c:crosses val="autoZero"/>
        <c:auto val="1"/>
        <c:lblAlgn val="ctr"/>
        <c:lblOffset val="100"/>
        <c:noMultiLvlLbl val="0"/>
      </c:catAx>
      <c:valAx>
        <c:axId val="430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Gas Usages For Read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'DataRun-1657809601260'!$T$1</c:f>
              <c:strCache>
                <c:ptCount val="1"/>
                <c:pt idx="0">
                  <c:v>LookupMap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'DataRun-1657809601260'!$S$2:$S$101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'DataRun-1657809601260'!$T$2:$T$101</c:f>
              <c:numCache>
                <c:formatCode>General</c:formatCode>
                <c:ptCount val="100"/>
                <c:pt idx="0">
                  <c:v>0.22369363346999999</c:v>
                </c:pt>
                <c:pt idx="1">
                  <c:v>0.22369363346999999</c:v>
                </c:pt>
                <c:pt idx="2">
                  <c:v>0.22369363346999999</c:v>
                </c:pt>
                <c:pt idx="3">
                  <c:v>0.22369363346999999</c:v>
                </c:pt>
                <c:pt idx="4">
                  <c:v>0.22369363346999999</c:v>
                </c:pt>
                <c:pt idx="5">
                  <c:v>0.22369363346999999</c:v>
                </c:pt>
                <c:pt idx="6">
                  <c:v>0.22369363346999999</c:v>
                </c:pt>
                <c:pt idx="7">
                  <c:v>0.22369363346999999</c:v>
                </c:pt>
                <c:pt idx="8">
                  <c:v>0.22369363346999999</c:v>
                </c:pt>
                <c:pt idx="9">
                  <c:v>0.22369363346999999</c:v>
                </c:pt>
                <c:pt idx="10">
                  <c:v>0.25591995784799998</c:v>
                </c:pt>
                <c:pt idx="11">
                  <c:v>0.25591995784799998</c:v>
                </c:pt>
                <c:pt idx="12">
                  <c:v>0.25591995784799998</c:v>
                </c:pt>
                <c:pt idx="13">
                  <c:v>0.25591995784799998</c:v>
                </c:pt>
                <c:pt idx="14">
                  <c:v>0.25591995784799998</c:v>
                </c:pt>
                <c:pt idx="15">
                  <c:v>0.25591995784799998</c:v>
                </c:pt>
                <c:pt idx="16">
                  <c:v>0.25591995784799998</c:v>
                </c:pt>
                <c:pt idx="17">
                  <c:v>0.25591995784799998</c:v>
                </c:pt>
                <c:pt idx="18">
                  <c:v>0.25591995784799998</c:v>
                </c:pt>
                <c:pt idx="19">
                  <c:v>0.25591995784799998</c:v>
                </c:pt>
                <c:pt idx="20">
                  <c:v>0.25591995784799998</c:v>
                </c:pt>
                <c:pt idx="21">
                  <c:v>0.25591995784799998</c:v>
                </c:pt>
                <c:pt idx="22">
                  <c:v>0.25591995784799998</c:v>
                </c:pt>
                <c:pt idx="23">
                  <c:v>0.25591995784799998</c:v>
                </c:pt>
                <c:pt idx="24">
                  <c:v>0.25591995784799998</c:v>
                </c:pt>
                <c:pt idx="25">
                  <c:v>0.25591995784799998</c:v>
                </c:pt>
                <c:pt idx="26">
                  <c:v>0.25591995784799998</c:v>
                </c:pt>
                <c:pt idx="27">
                  <c:v>0.25591995784799998</c:v>
                </c:pt>
                <c:pt idx="28">
                  <c:v>0.25591995784799998</c:v>
                </c:pt>
                <c:pt idx="29">
                  <c:v>0.25591995784799998</c:v>
                </c:pt>
                <c:pt idx="30">
                  <c:v>0.25591995784799998</c:v>
                </c:pt>
                <c:pt idx="31">
                  <c:v>0.25591995784799998</c:v>
                </c:pt>
                <c:pt idx="32">
                  <c:v>0.25591995784799998</c:v>
                </c:pt>
                <c:pt idx="33">
                  <c:v>0.25591995784799998</c:v>
                </c:pt>
                <c:pt idx="34">
                  <c:v>0.25591995784799998</c:v>
                </c:pt>
                <c:pt idx="35">
                  <c:v>0.25591995784799998</c:v>
                </c:pt>
                <c:pt idx="36">
                  <c:v>0.25591995784799998</c:v>
                </c:pt>
                <c:pt idx="37">
                  <c:v>0.25591995784799998</c:v>
                </c:pt>
                <c:pt idx="38">
                  <c:v>0.25591995784799998</c:v>
                </c:pt>
                <c:pt idx="39">
                  <c:v>0.25591995784799998</c:v>
                </c:pt>
                <c:pt idx="40">
                  <c:v>0.25591995784799998</c:v>
                </c:pt>
                <c:pt idx="41">
                  <c:v>0.25591995784799998</c:v>
                </c:pt>
                <c:pt idx="42">
                  <c:v>0.25591995784799998</c:v>
                </c:pt>
                <c:pt idx="43">
                  <c:v>0.25591995784799998</c:v>
                </c:pt>
                <c:pt idx="44">
                  <c:v>0.25591995784799998</c:v>
                </c:pt>
                <c:pt idx="45">
                  <c:v>0.25591995784799998</c:v>
                </c:pt>
                <c:pt idx="46">
                  <c:v>0.25591995784799998</c:v>
                </c:pt>
                <c:pt idx="47">
                  <c:v>0.25591995784799998</c:v>
                </c:pt>
                <c:pt idx="48">
                  <c:v>0.25591995784799998</c:v>
                </c:pt>
                <c:pt idx="49">
                  <c:v>0.25591995784799998</c:v>
                </c:pt>
                <c:pt idx="50">
                  <c:v>0.25591995784799998</c:v>
                </c:pt>
                <c:pt idx="51">
                  <c:v>0.25591995784799998</c:v>
                </c:pt>
                <c:pt idx="52">
                  <c:v>0.25591995784799998</c:v>
                </c:pt>
                <c:pt idx="53">
                  <c:v>0.25591995784799998</c:v>
                </c:pt>
                <c:pt idx="54">
                  <c:v>0.25591995784799998</c:v>
                </c:pt>
                <c:pt idx="55">
                  <c:v>0.25591995784799998</c:v>
                </c:pt>
                <c:pt idx="56">
                  <c:v>0.25591995784799998</c:v>
                </c:pt>
                <c:pt idx="57">
                  <c:v>0.25591995784799998</c:v>
                </c:pt>
                <c:pt idx="58">
                  <c:v>0.25591995784799998</c:v>
                </c:pt>
                <c:pt idx="59">
                  <c:v>0.25591995784799998</c:v>
                </c:pt>
                <c:pt idx="60">
                  <c:v>0.25591995784799998</c:v>
                </c:pt>
                <c:pt idx="61">
                  <c:v>0.25591995784799998</c:v>
                </c:pt>
                <c:pt idx="62">
                  <c:v>0.25591995784799998</c:v>
                </c:pt>
                <c:pt idx="63">
                  <c:v>0.25591995784799998</c:v>
                </c:pt>
                <c:pt idx="64">
                  <c:v>0.25591995784799998</c:v>
                </c:pt>
                <c:pt idx="65">
                  <c:v>0.25591995784799998</c:v>
                </c:pt>
                <c:pt idx="66">
                  <c:v>0.25591995784799998</c:v>
                </c:pt>
                <c:pt idx="67">
                  <c:v>0.25591995784799998</c:v>
                </c:pt>
                <c:pt idx="68">
                  <c:v>0.25591995784799998</c:v>
                </c:pt>
                <c:pt idx="69">
                  <c:v>0.25591995784799998</c:v>
                </c:pt>
                <c:pt idx="70">
                  <c:v>0.25591995784799998</c:v>
                </c:pt>
                <c:pt idx="71">
                  <c:v>0.25591995784799998</c:v>
                </c:pt>
                <c:pt idx="72">
                  <c:v>0.25591995784799998</c:v>
                </c:pt>
                <c:pt idx="73">
                  <c:v>0.25591995784799998</c:v>
                </c:pt>
                <c:pt idx="74">
                  <c:v>0.25591995784799998</c:v>
                </c:pt>
                <c:pt idx="75">
                  <c:v>0.25591995784799998</c:v>
                </c:pt>
                <c:pt idx="76">
                  <c:v>0.25591995784799998</c:v>
                </c:pt>
                <c:pt idx="77">
                  <c:v>0.25591995784799998</c:v>
                </c:pt>
                <c:pt idx="78">
                  <c:v>0.25591995784799998</c:v>
                </c:pt>
                <c:pt idx="79">
                  <c:v>0.25591995784799998</c:v>
                </c:pt>
                <c:pt idx="80">
                  <c:v>0.25591995784799998</c:v>
                </c:pt>
                <c:pt idx="81">
                  <c:v>0.25591995784799998</c:v>
                </c:pt>
                <c:pt idx="82">
                  <c:v>0.25591995784799998</c:v>
                </c:pt>
                <c:pt idx="83">
                  <c:v>0.25591995784799998</c:v>
                </c:pt>
                <c:pt idx="84">
                  <c:v>0.25591995784799998</c:v>
                </c:pt>
                <c:pt idx="85">
                  <c:v>0.25591995784799998</c:v>
                </c:pt>
                <c:pt idx="86">
                  <c:v>0.25591995784799998</c:v>
                </c:pt>
                <c:pt idx="87">
                  <c:v>0.25591995784799998</c:v>
                </c:pt>
                <c:pt idx="88">
                  <c:v>0.25591995784799998</c:v>
                </c:pt>
                <c:pt idx="89">
                  <c:v>0.25591995784799998</c:v>
                </c:pt>
                <c:pt idx="90">
                  <c:v>0.25591995784799998</c:v>
                </c:pt>
                <c:pt idx="91">
                  <c:v>0.25591995784799998</c:v>
                </c:pt>
                <c:pt idx="92">
                  <c:v>0.25591995784799998</c:v>
                </c:pt>
                <c:pt idx="93">
                  <c:v>0.25591995784799998</c:v>
                </c:pt>
                <c:pt idx="94">
                  <c:v>0.25591995784799998</c:v>
                </c:pt>
                <c:pt idx="95">
                  <c:v>0.25591995784799998</c:v>
                </c:pt>
                <c:pt idx="96">
                  <c:v>0.25591995784799998</c:v>
                </c:pt>
                <c:pt idx="97">
                  <c:v>0.25591995784799998</c:v>
                </c:pt>
                <c:pt idx="98">
                  <c:v>0.25591995784799998</c:v>
                </c:pt>
                <c:pt idx="99">
                  <c:v>0.25591995784799998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B-D044-A439-E9FD7199A35E}"/>
            </c:ext>
          </c:extLst>
        </c:ser>
        <c:ser>
          <c:idx val="1"/>
          <c:order val="1"/>
          <c:tx>
            <c:strRef>
              <c:f>'DataRun-1657809601260'!$U$1</c:f>
              <c:strCache>
                <c:ptCount val="1"/>
                <c:pt idx="0">
                  <c:v>UnorderedMap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'DataRun-1657809601260'!$S$2:$S$101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'DataRun-1657809601260'!$U$2:$U$101</c:f>
              <c:numCache>
                <c:formatCode>General</c:formatCode>
                <c:ptCount val="100"/>
                <c:pt idx="0">
                  <c:v>0.44943640447200001</c:v>
                </c:pt>
                <c:pt idx="1">
                  <c:v>0.44943640447200001</c:v>
                </c:pt>
                <c:pt idx="2">
                  <c:v>0.44943640447200001</c:v>
                </c:pt>
                <c:pt idx="3">
                  <c:v>0.44943640447200001</c:v>
                </c:pt>
                <c:pt idx="4">
                  <c:v>0.44943640447200001</c:v>
                </c:pt>
                <c:pt idx="5">
                  <c:v>0.44943640447200001</c:v>
                </c:pt>
                <c:pt idx="6">
                  <c:v>0.44943640447200001</c:v>
                </c:pt>
                <c:pt idx="7">
                  <c:v>0.44943640447200001</c:v>
                </c:pt>
                <c:pt idx="8">
                  <c:v>0.44943640447200001</c:v>
                </c:pt>
                <c:pt idx="9">
                  <c:v>0.44943640447200001</c:v>
                </c:pt>
                <c:pt idx="10">
                  <c:v>0.48165861507000002</c:v>
                </c:pt>
                <c:pt idx="11">
                  <c:v>0.48165861507000002</c:v>
                </c:pt>
                <c:pt idx="12">
                  <c:v>0.48165861507000002</c:v>
                </c:pt>
                <c:pt idx="13">
                  <c:v>0.48165861507000002</c:v>
                </c:pt>
                <c:pt idx="14">
                  <c:v>0.48165861507000002</c:v>
                </c:pt>
                <c:pt idx="15">
                  <c:v>0.48165861507000002</c:v>
                </c:pt>
                <c:pt idx="16">
                  <c:v>0.48165861507000002</c:v>
                </c:pt>
                <c:pt idx="17">
                  <c:v>0.48165861507000002</c:v>
                </c:pt>
                <c:pt idx="18">
                  <c:v>0.48165861507000002</c:v>
                </c:pt>
                <c:pt idx="19">
                  <c:v>0.48165861507000002</c:v>
                </c:pt>
                <c:pt idx="20">
                  <c:v>0.48165861507000002</c:v>
                </c:pt>
                <c:pt idx="21">
                  <c:v>0.48165861507000002</c:v>
                </c:pt>
                <c:pt idx="22">
                  <c:v>0.48165861507000002</c:v>
                </c:pt>
                <c:pt idx="23">
                  <c:v>0.48165861507000002</c:v>
                </c:pt>
                <c:pt idx="24">
                  <c:v>0.48165861507000002</c:v>
                </c:pt>
                <c:pt idx="25">
                  <c:v>0.48165861507000002</c:v>
                </c:pt>
                <c:pt idx="26">
                  <c:v>0.48165861507000002</c:v>
                </c:pt>
                <c:pt idx="27">
                  <c:v>0.48165861507000002</c:v>
                </c:pt>
                <c:pt idx="28">
                  <c:v>0.48165861507000002</c:v>
                </c:pt>
                <c:pt idx="29">
                  <c:v>0.48165861507000002</c:v>
                </c:pt>
                <c:pt idx="30">
                  <c:v>0.48165861507000002</c:v>
                </c:pt>
                <c:pt idx="31">
                  <c:v>0.48165861507000002</c:v>
                </c:pt>
                <c:pt idx="32">
                  <c:v>0.48165861507000002</c:v>
                </c:pt>
                <c:pt idx="33">
                  <c:v>0.48165861507000002</c:v>
                </c:pt>
                <c:pt idx="34">
                  <c:v>0.48165861507000002</c:v>
                </c:pt>
                <c:pt idx="35">
                  <c:v>0.48165861507000002</c:v>
                </c:pt>
                <c:pt idx="36">
                  <c:v>0.48165861507000002</c:v>
                </c:pt>
                <c:pt idx="37">
                  <c:v>0.48165861507000002</c:v>
                </c:pt>
                <c:pt idx="38">
                  <c:v>0.48165861507000002</c:v>
                </c:pt>
                <c:pt idx="39">
                  <c:v>0.48165861507000002</c:v>
                </c:pt>
                <c:pt idx="40">
                  <c:v>0.48165861507000002</c:v>
                </c:pt>
                <c:pt idx="41">
                  <c:v>0.48165861507000002</c:v>
                </c:pt>
                <c:pt idx="42">
                  <c:v>0.48165861507000002</c:v>
                </c:pt>
                <c:pt idx="43">
                  <c:v>0.48165861507000002</c:v>
                </c:pt>
                <c:pt idx="44">
                  <c:v>0.48165861507000002</c:v>
                </c:pt>
                <c:pt idx="45">
                  <c:v>0.48165861507000002</c:v>
                </c:pt>
                <c:pt idx="46">
                  <c:v>0.48165861507000002</c:v>
                </c:pt>
                <c:pt idx="47">
                  <c:v>0.48165861507000002</c:v>
                </c:pt>
                <c:pt idx="48">
                  <c:v>0.48165861507000002</c:v>
                </c:pt>
                <c:pt idx="49">
                  <c:v>0.48165861507000002</c:v>
                </c:pt>
                <c:pt idx="50">
                  <c:v>0.48165861507000002</c:v>
                </c:pt>
                <c:pt idx="51">
                  <c:v>0.48165861507000002</c:v>
                </c:pt>
                <c:pt idx="52">
                  <c:v>0.48165861507000002</c:v>
                </c:pt>
                <c:pt idx="53">
                  <c:v>0.48165861507000002</c:v>
                </c:pt>
                <c:pt idx="54">
                  <c:v>0.48165861507000002</c:v>
                </c:pt>
                <c:pt idx="55">
                  <c:v>0.48165861507000002</c:v>
                </c:pt>
                <c:pt idx="56">
                  <c:v>0.48165861507000002</c:v>
                </c:pt>
                <c:pt idx="57">
                  <c:v>0.48165861507000002</c:v>
                </c:pt>
                <c:pt idx="58">
                  <c:v>0.48165861507000002</c:v>
                </c:pt>
                <c:pt idx="59">
                  <c:v>0.48165861507000002</c:v>
                </c:pt>
                <c:pt idx="60">
                  <c:v>0.48165861507000002</c:v>
                </c:pt>
                <c:pt idx="61">
                  <c:v>0.48165861507000002</c:v>
                </c:pt>
                <c:pt idx="62">
                  <c:v>0.48165861507000002</c:v>
                </c:pt>
                <c:pt idx="63">
                  <c:v>0.48165861507000002</c:v>
                </c:pt>
                <c:pt idx="64">
                  <c:v>0.48165861507000002</c:v>
                </c:pt>
                <c:pt idx="65">
                  <c:v>0.48165861507000002</c:v>
                </c:pt>
                <c:pt idx="66">
                  <c:v>0.48165861507000002</c:v>
                </c:pt>
                <c:pt idx="67">
                  <c:v>0.48165861507000002</c:v>
                </c:pt>
                <c:pt idx="68">
                  <c:v>0.48165861507000002</c:v>
                </c:pt>
                <c:pt idx="69">
                  <c:v>0.48165861507000002</c:v>
                </c:pt>
                <c:pt idx="70">
                  <c:v>0.48165861507000002</c:v>
                </c:pt>
                <c:pt idx="71">
                  <c:v>0.48165861507000002</c:v>
                </c:pt>
                <c:pt idx="72">
                  <c:v>0.48165861507000002</c:v>
                </c:pt>
                <c:pt idx="73">
                  <c:v>0.48165861507000002</c:v>
                </c:pt>
                <c:pt idx="74">
                  <c:v>0.48165861507000002</c:v>
                </c:pt>
                <c:pt idx="75">
                  <c:v>0.48165861507000002</c:v>
                </c:pt>
                <c:pt idx="76">
                  <c:v>0.48165861507000002</c:v>
                </c:pt>
                <c:pt idx="77">
                  <c:v>0.48165861507000002</c:v>
                </c:pt>
                <c:pt idx="78">
                  <c:v>0.48165861507000002</c:v>
                </c:pt>
                <c:pt idx="79">
                  <c:v>0.48165861507000002</c:v>
                </c:pt>
                <c:pt idx="80">
                  <c:v>0.48165861507000002</c:v>
                </c:pt>
                <c:pt idx="81">
                  <c:v>0.48165861507000002</c:v>
                </c:pt>
                <c:pt idx="82">
                  <c:v>0.48165861507000002</c:v>
                </c:pt>
                <c:pt idx="83">
                  <c:v>0.48165861507000002</c:v>
                </c:pt>
                <c:pt idx="84">
                  <c:v>0.48165861507000002</c:v>
                </c:pt>
                <c:pt idx="85">
                  <c:v>0.48165861507000002</c:v>
                </c:pt>
                <c:pt idx="86">
                  <c:v>0.48165861507000002</c:v>
                </c:pt>
                <c:pt idx="87">
                  <c:v>0.48165861507000002</c:v>
                </c:pt>
                <c:pt idx="88">
                  <c:v>0.48165861507000002</c:v>
                </c:pt>
                <c:pt idx="89">
                  <c:v>0.48165861507000002</c:v>
                </c:pt>
                <c:pt idx="90">
                  <c:v>0.48165861507000002</c:v>
                </c:pt>
                <c:pt idx="91">
                  <c:v>0.48165861507000002</c:v>
                </c:pt>
                <c:pt idx="92">
                  <c:v>0.48165861507000002</c:v>
                </c:pt>
                <c:pt idx="93">
                  <c:v>0.48165861507000002</c:v>
                </c:pt>
                <c:pt idx="94">
                  <c:v>0.48165861507000002</c:v>
                </c:pt>
                <c:pt idx="95">
                  <c:v>0.48165861507000002</c:v>
                </c:pt>
                <c:pt idx="96">
                  <c:v>0.48165861507000002</c:v>
                </c:pt>
                <c:pt idx="97">
                  <c:v>0.48165861507000002</c:v>
                </c:pt>
                <c:pt idx="98">
                  <c:v>0.48165861507000002</c:v>
                </c:pt>
                <c:pt idx="99">
                  <c:v>0.48165861507000002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B-D044-A439-E9FD7199A35E}"/>
            </c:ext>
          </c:extLst>
        </c:ser>
        <c:ser>
          <c:idx val="2"/>
          <c:order val="2"/>
          <c:tx>
            <c:strRef>
              <c:f>'DataRun-1657809601260'!$V$1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'DataRun-1657809601260'!$S$2:$S$101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'DataRun-1657809601260'!$V$2:$V$101</c:f>
              <c:numCache>
                <c:formatCode>General</c:formatCode>
                <c:ptCount val="100"/>
                <c:pt idx="0">
                  <c:v>0.239831166018</c:v>
                </c:pt>
                <c:pt idx="1">
                  <c:v>0.239831166018</c:v>
                </c:pt>
                <c:pt idx="2">
                  <c:v>0.239831166018</c:v>
                </c:pt>
                <c:pt idx="3">
                  <c:v>0.239831166018</c:v>
                </c:pt>
                <c:pt idx="4">
                  <c:v>0.239831166018</c:v>
                </c:pt>
                <c:pt idx="5">
                  <c:v>0.239831166018</c:v>
                </c:pt>
                <c:pt idx="6">
                  <c:v>0.239831166018</c:v>
                </c:pt>
                <c:pt idx="7">
                  <c:v>0.239831166018</c:v>
                </c:pt>
                <c:pt idx="8">
                  <c:v>0.239831166018</c:v>
                </c:pt>
                <c:pt idx="9">
                  <c:v>0.239831166018</c:v>
                </c:pt>
                <c:pt idx="10">
                  <c:v>0.27205337661599999</c:v>
                </c:pt>
                <c:pt idx="11">
                  <c:v>0.27205337661599999</c:v>
                </c:pt>
                <c:pt idx="12">
                  <c:v>0.27205337661599999</c:v>
                </c:pt>
                <c:pt idx="13">
                  <c:v>0.27205337661599999</c:v>
                </c:pt>
                <c:pt idx="14">
                  <c:v>0.27205337661599999</c:v>
                </c:pt>
                <c:pt idx="15">
                  <c:v>0.27205337661599999</c:v>
                </c:pt>
                <c:pt idx="16">
                  <c:v>0.27205337661599999</c:v>
                </c:pt>
                <c:pt idx="17">
                  <c:v>0.27205337661599999</c:v>
                </c:pt>
                <c:pt idx="18">
                  <c:v>0.27205337661599999</c:v>
                </c:pt>
                <c:pt idx="19">
                  <c:v>0.27205337661599999</c:v>
                </c:pt>
                <c:pt idx="20">
                  <c:v>0.27205337661599999</c:v>
                </c:pt>
                <c:pt idx="21">
                  <c:v>0.27205337661599999</c:v>
                </c:pt>
                <c:pt idx="22">
                  <c:v>0.27205337661599999</c:v>
                </c:pt>
                <c:pt idx="23">
                  <c:v>0.27205337661599999</c:v>
                </c:pt>
                <c:pt idx="24">
                  <c:v>0.27205337661599999</c:v>
                </c:pt>
                <c:pt idx="25">
                  <c:v>0.27205337661599999</c:v>
                </c:pt>
                <c:pt idx="26">
                  <c:v>0.27205337661599999</c:v>
                </c:pt>
                <c:pt idx="27">
                  <c:v>0.27205337661599999</c:v>
                </c:pt>
                <c:pt idx="28">
                  <c:v>0.27205337661599999</c:v>
                </c:pt>
                <c:pt idx="29">
                  <c:v>0.27205337661599999</c:v>
                </c:pt>
                <c:pt idx="30">
                  <c:v>0.27205337661599999</c:v>
                </c:pt>
                <c:pt idx="31">
                  <c:v>0.27205337661599999</c:v>
                </c:pt>
                <c:pt idx="32">
                  <c:v>0.27205337661599999</c:v>
                </c:pt>
                <c:pt idx="33">
                  <c:v>0.27205337661599999</c:v>
                </c:pt>
                <c:pt idx="34">
                  <c:v>0.27205337661599999</c:v>
                </c:pt>
                <c:pt idx="35">
                  <c:v>0.27205337661599999</c:v>
                </c:pt>
                <c:pt idx="36">
                  <c:v>0.27205337661599999</c:v>
                </c:pt>
                <c:pt idx="37">
                  <c:v>0.27205337661599999</c:v>
                </c:pt>
                <c:pt idx="38">
                  <c:v>0.27205337661599999</c:v>
                </c:pt>
                <c:pt idx="39">
                  <c:v>0.27205337661599999</c:v>
                </c:pt>
                <c:pt idx="40">
                  <c:v>0.27205337661599999</c:v>
                </c:pt>
                <c:pt idx="41">
                  <c:v>0.27205337661599999</c:v>
                </c:pt>
                <c:pt idx="42">
                  <c:v>0.27205337661599999</c:v>
                </c:pt>
                <c:pt idx="43">
                  <c:v>0.27205337661599999</c:v>
                </c:pt>
                <c:pt idx="44">
                  <c:v>0.27205337661599999</c:v>
                </c:pt>
                <c:pt idx="45">
                  <c:v>0.27205337661599999</c:v>
                </c:pt>
                <c:pt idx="46">
                  <c:v>0.27205337661599999</c:v>
                </c:pt>
                <c:pt idx="47">
                  <c:v>0.27205337661599999</c:v>
                </c:pt>
                <c:pt idx="48">
                  <c:v>0.27205337661599999</c:v>
                </c:pt>
                <c:pt idx="49">
                  <c:v>0.27205337661599999</c:v>
                </c:pt>
                <c:pt idx="50">
                  <c:v>0.27205337661599999</c:v>
                </c:pt>
                <c:pt idx="51">
                  <c:v>0.27205337661599999</c:v>
                </c:pt>
                <c:pt idx="52">
                  <c:v>0.27205337661599999</c:v>
                </c:pt>
                <c:pt idx="53">
                  <c:v>0.27205337661599999</c:v>
                </c:pt>
                <c:pt idx="54">
                  <c:v>0.27205337661599999</c:v>
                </c:pt>
                <c:pt idx="55">
                  <c:v>0.27205337661599999</c:v>
                </c:pt>
                <c:pt idx="56">
                  <c:v>0.27205337661599999</c:v>
                </c:pt>
                <c:pt idx="57">
                  <c:v>0.27205337661599999</c:v>
                </c:pt>
                <c:pt idx="58">
                  <c:v>0.27205337661599999</c:v>
                </c:pt>
                <c:pt idx="59">
                  <c:v>0.27205337661599999</c:v>
                </c:pt>
                <c:pt idx="60">
                  <c:v>0.27205337661599999</c:v>
                </c:pt>
                <c:pt idx="61">
                  <c:v>0.27205337661599999</c:v>
                </c:pt>
                <c:pt idx="62">
                  <c:v>0.27205337661599999</c:v>
                </c:pt>
                <c:pt idx="63">
                  <c:v>0.27205337661599999</c:v>
                </c:pt>
                <c:pt idx="64">
                  <c:v>0.27205337661599999</c:v>
                </c:pt>
                <c:pt idx="65">
                  <c:v>0.27205337661599999</c:v>
                </c:pt>
                <c:pt idx="66">
                  <c:v>0.27205337661599999</c:v>
                </c:pt>
                <c:pt idx="67">
                  <c:v>0.27205337661599999</c:v>
                </c:pt>
                <c:pt idx="68">
                  <c:v>0.27205337661599999</c:v>
                </c:pt>
                <c:pt idx="69">
                  <c:v>0.27205337661599999</c:v>
                </c:pt>
                <c:pt idx="70">
                  <c:v>0.27205337661599999</c:v>
                </c:pt>
                <c:pt idx="71">
                  <c:v>0.27205337661599999</c:v>
                </c:pt>
                <c:pt idx="72">
                  <c:v>0.27205337661599999</c:v>
                </c:pt>
                <c:pt idx="73">
                  <c:v>0.27205337661599999</c:v>
                </c:pt>
                <c:pt idx="74">
                  <c:v>0.27205337661599999</c:v>
                </c:pt>
                <c:pt idx="75">
                  <c:v>0.27205337661599999</c:v>
                </c:pt>
                <c:pt idx="76">
                  <c:v>0.27205337661599999</c:v>
                </c:pt>
                <c:pt idx="77">
                  <c:v>0.27205337661599999</c:v>
                </c:pt>
                <c:pt idx="78">
                  <c:v>0.27205337661599999</c:v>
                </c:pt>
                <c:pt idx="79">
                  <c:v>0.27205337661599999</c:v>
                </c:pt>
                <c:pt idx="80">
                  <c:v>0.27205337661599999</c:v>
                </c:pt>
                <c:pt idx="81">
                  <c:v>0.27205337661599999</c:v>
                </c:pt>
                <c:pt idx="82">
                  <c:v>0.27205337661599999</c:v>
                </c:pt>
                <c:pt idx="83">
                  <c:v>0.27205337661599999</c:v>
                </c:pt>
                <c:pt idx="84">
                  <c:v>0.27205337661599999</c:v>
                </c:pt>
                <c:pt idx="85">
                  <c:v>0.27205337661599999</c:v>
                </c:pt>
                <c:pt idx="86">
                  <c:v>0.27205337661599999</c:v>
                </c:pt>
                <c:pt idx="87">
                  <c:v>0.27205337661599999</c:v>
                </c:pt>
                <c:pt idx="88">
                  <c:v>0.27205337661599999</c:v>
                </c:pt>
                <c:pt idx="89">
                  <c:v>0.27205337661599999</c:v>
                </c:pt>
                <c:pt idx="90">
                  <c:v>0.27205337661599999</c:v>
                </c:pt>
                <c:pt idx="91">
                  <c:v>0.27205337661599999</c:v>
                </c:pt>
                <c:pt idx="92">
                  <c:v>0.27205337661599999</c:v>
                </c:pt>
                <c:pt idx="93">
                  <c:v>0.27205337661599999</c:v>
                </c:pt>
                <c:pt idx="94">
                  <c:v>0.27205337661599999</c:v>
                </c:pt>
                <c:pt idx="95">
                  <c:v>0.27205337661599999</c:v>
                </c:pt>
                <c:pt idx="96">
                  <c:v>0.27205337661599999</c:v>
                </c:pt>
                <c:pt idx="97">
                  <c:v>0.27205337661599999</c:v>
                </c:pt>
                <c:pt idx="98">
                  <c:v>0.27205337661599999</c:v>
                </c:pt>
                <c:pt idx="99">
                  <c:v>0.27205337661599999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B-D044-A439-E9FD7199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7151"/>
        <c:axId val="1405148799"/>
      </c:lineChart>
      <c:catAx>
        <c:axId val="140514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8799"/>
        <c:crosses val="autoZero"/>
        <c:auto val="1"/>
        <c:lblAlgn val="ctr"/>
        <c:lblOffset val="100"/>
        <c:noMultiLvlLbl val="0"/>
      </c:catAx>
      <c:valAx>
        <c:axId val="14051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4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Storage Costs Per Iteration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'DataRun-1657809601260'!$X$1</c:f>
              <c:strCache>
                <c:ptCount val="1"/>
                <c:pt idx="0">
                  <c:v>LookupMap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'DataRun-1657809601260'!$W$2:$W$101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'DataRun-1657809601260'!$X$2:$X$101</c:f>
              <c:numCache>
                <c:formatCode>General</c:formatCode>
                <c:ptCount val="100"/>
                <c:pt idx="0">
                  <c:v>7.6999999999999996E-4</c:v>
                </c:pt>
                <c:pt idx="1">
                  <c:v>7.6999999999999996E-4</c:v>
                </c:pt>
                <c:pt idx="2">
                  <c:v>7.6999999999999996E-4</c:v>
                </c:pt>
                <c:pt idx="3">
                  <c:v>7.6999999999999996E-4</c:v>
                </c:pt>
                <c:pt idx="4">
                  <c:v>7.6999999999999996E-4</c:v>
                </c:pt>
                <c:pt idx="5">
                  <c:v>7.6999999999999996E-4</c:v>
                </c:pt>
                <c:pt idx="6">
                  <c:v>7.6999999999999996E-4</c:v>
                </c:pt>
                <c:pt idx="7">
                  <c:v>7.6999999999999996E-4</c:v>
                </c:pt>
                <c:pt idx="8">
                  <c:v>7.6999999999999996E-4</c:v>
                </c:pt>
                <c:pt idx="9">
                  <c:v>7.6999999999999996E-4</c:v>
                </c:pt>
                <c:pt idx="10">
                  <c:v>7.7999999999999999E-4</c:v>
                </c:pt>
                <c:pt idx="11">
                  <c:v>7.7999999999999999E-4</c:v>
                </c:pt>
                <c:pt idx="12">
                  <c:v>7.7999999999999999E-4</c:v>
                </c:pt>
                <c:pt idx="13">
                  <c:v>7.7999999999999999E-4</c:v>
                </c:pt>
                <c:pt idx="14">
                  <c:v>7.7999999999999999E-4</c:v>
                </c:pt>
                <c:pt idx="15">
                  <c:v>7.7999999999999999E-4</c:v>
                </c:pt>
                <c:pt idx="16">
                  <c:v>7.7999999999999999E-4</c:v>
                </c:pt>
                <c:pt idx="17">
                  <c:v>7.7999999999999999E-4</c:v>
                </c:pt>
                <c:pt idx="18">
                  <c:v>7.7999999999999999E-4</c:v>
                </c:pt>
                <c:pt idx="19">
                  <c:v>7.7999999999999999E-4</c:v>
                </c:pt>
                <c:pt idx="20">
                  <c:v>7.7999999999999999E-4</c:v>
                </c:pt>
                <c:pt idx="21">
                  <c:v>7.7999999999999999E-4</c:v>
                </c:pt>
                <c:pt idx="22">
                  <c:v>7.7999999999999999E-4</c:v>
                </c:pt>
                <c:pt idx="23">
                  <c:v>7.7999999999999999E-4</c:v>
                </c:pt>
                <c:pt idx="24">
                  <c:v>7.7999999999999999E-4</c:v>
                </c:pt>
                <c:pt idx="25">
                  <c:v>7.7999999999999999E-4</c:v>
                </c:pt>
                <c:pt idx="26">
                  <c:v>7.7999999999999999E-4</c:v>
                </c:pt>
                <c:pt idx="27">
                  <c:v>7.7999999999999999E-4</c:v>
                </c:pt>
                <c:pt idx="28">
                  <c:v>7.7999999999999999E-4</c:v>
                </c:pt>
                <c:pt idx="29">
                  <c:v>7.7999999999999999E-4</c:v>
                </c:pt>
                <c:pt idx="30">
                  <c:v>7.7999999999999999E-4</c:v>
                </c:pt>
                <c:pt idx="31">
                  <c:v>7.7999999999999999E-4</c:v>
                </c:pt>
                <c:pt idx="32">
                  <c:v>7.7999999999999999E-4</c:v>
                </c:pt>
                <c:pt idx="33">
                  <c:v>7.7999999999999999E-4</c:v>
                </c:pt>
                <c:pt idx="34">
                  <c:v>7.7999999999999999E-4</c:v>
                </c:pt>
                <c:pt idx="35">
                  <c:v>7.7999999999999999E-4</c:v>
                </c:pt>
                <c:pt idx="36">
                  <c:v>7.7999999999999999E-4</c:v>
                </c:pt>
                <c:pt idx="37">
                  <c:v>7.7999999999999999E-4</c:v>
                </c:pt>
                <c:pt idx="38">
                  <c:v>7.7999999999999999E-4</c:v>
                </c:pt>
                <c:pt idx="39">
                  <c:v>7.7999999999999999E-4</c:v>
                </c:pt>
                <c:pt idx="40">
                  <c:v>7.7999999999999999E-4</c:v>
                </c:pt>
                <c:pt idx="41">
                  <c:v>7.7999999999999999E-4</c:v>
                </c:pt>
                <c:pt idx="42">
                  <c:v>7.7999999999999999E-4</c:v>
                </c:pt>
                <c:pt idx="43">
                  <c:v>7.7999999999999999E-4</c:v>
                </c:pt>
                <c:pt idx="44">
                  <c:v>7.7999999999999999E-4</c:v>
                </c:pt>
                <c:pt idx="45">
                  <c:v>7.7999999999999999E-4</c:v>
                </c:pt>
                <c:pt idx="46">
                  <c:v>7.7999999999999999E-4</c:v>
                </c:pt>
                <c:pt idx="47">
                  <c:v>7.7999999999999999E-4</c:v>
                </c:pt>
                <c:pt idx="48">
                  <c:v>7.7999999999999999E-4</c:v>
                </c:pt>
                <c:pt idx="49">
                  <c:v>7.7999999999999999E-4</c:v>
                </c:pt>
                <c:pt idx="50">
                  <c:v>7.7999999999999999E-4</c:v>
                </c:pt>
                <c:pt idx="51">
                  <c:v>7.7999999999999999E-4</c:v>
                </c:pt>
                <c:pt idx="52">
                  <c:v>7.7999999999999999E-4</c:v>
                </c:pt>
                <c:pt idx="53">
                  <c:v>7.7999999999999999E-4</c:v>
                </c:pt>
                <c:pt idx="54">
                  <c:v>7.7999999999999999E-4</c:v>
                </c:pt>
                <c:pt idx="55">
                  <c:v>7.7999999999999999E-4</c:v>
                </c:pt>
                <c:pt idx="56">
                  <c:v>7.7999999999999999E-4</c:v>
                </c:pt>
                <c:pt idx="57">
                  <c:v>7.7999999999999999E-4</c:v>
                </c:pt>
                <c:pt idx="58">
                  <c:v>7.7999999999999999E-4</c:v>
                </c:pt>
                <c:pt idx="59">
                  <c:v>7.7999999999999999E-4</c:v>
                </c:pt>
                <c:pt idx="60">
                  <c:v>7.7999999999999999E-4</c:v>
                </c:pt>
                <c:pt idx="61">
                  <c:v>7.7999999999999999E-4</c:v>
                </c:pt>
                <c:pt idx="62">
                  <c:v>7.7999999999999999E-4</c:v>
                </c:pt>
                <c:pt idx="63">
                  <c:v>7.7999999999999999E-4</c:v>
                </c:pt>
                <c:pt idx="64">
                  <c:v>7.7999999999999999E-4</c:v>
                </c:pt>
                <c:pt idx="65">
                  <c:v>7.7999999999999999E-4</c:v>
                </c:pt>
                <c:pt idx="66">
                  <c:v>7.7999999999999999E-4</c:v>
                </c:pt>
                <c:pt idx="67">
                  <c:v>7.7999999999999999E-4</c:v>
                </c:pt>
                <c:pt idx="68">
                  <c:v>7.7999999999999999E-4</c:v>
                </c:pt>
                <c:pt idx="69">
                  <c:v>7.7999999999999999E-4</c:v>
                </c:pt>
                <c:pt idx="70">
                  <c:v>7.7999999999999999E-4</c:v>
                </c:pt>
                <c:pt idx="71">
                  <c:v>7.7999999999999999E-4</c:v>
                </c:pt>
                <c:pt idx="72">
                  <c:v>7.7999999999999999E-4</c:v>
                </c:pt>
                <c:pt idx="73">
                  <c:v>7.7999999999999999E-4</c:v>
                </c:pt>
                <c:pt idx="74">
                  <c:v>7.7999999999999999E-4</c:v>
                </c:pt>
                <c:pt idx="75">
                  <c:v>7.7999999999999999E-4</c:v>
                </c:pt>
                <c:pt idx="76">
                  <c:v>7.7999999999999999E-4</c:v>
                </c:pt>
                <c:pt idx="77">
                  <c:v>7.7999999999999999E-4</c:v>
                </c:pt>
                <c:pt idx="78">
                  <c:v>7.7999999999999999E-4</c:v>
                </c:pt>
                <c:pt idx="79">
                  <c:v>7.7999999999999999E-4</c:v>
                </c:pt>
                <c:pt idx="80">
                  <c:v>7.7999999999999999E-4</c:v>
                </c:pt>
                <c:pt idx="81">
                  <c:v>7.7999999999999999E-4</c:v>
                </c:pt>
                <c:pt idx="82">
                  <c:v>7.7999999999999999E-4</c:v>
                </c:pt>
                <c:pt idx="83">
                  <c:v>7.7999999999999999E-4</c:v>
                </c:pt>
                <c:pt idx="84">
                  <c:v>7.7999999999999999E-4</c:v>
                </c:pt>
                <c:pt idx="85">
                  <c:v>7.7999999999999999E-4</c:v>
                </c:pt>
                <c:pt idx="86">
                  <c:v>7.7999999999999999E-4</c:v>
                </c:pt>
                <c:pt idx="87">
                  <c:v>7.7999999999999999E-4</c:v>
                </c:pt>
                <c:pt idx="88">
                  <c:v>7.7999999999999999E-4</c:v>
                </c:pt>
                <c:pt idx="89">
                  <c:v>7.7999999999999999E-4</c:v>
                </c:pt>
                <c:pt idx="90">
                  <c:v>7.7999999999999999E-4</c:v>
                </c:pt>
                <c:pt idx="91">
                  <c:v>7.7999999999999999E-4</c:v>
                </c:pt>
                <c:pt idx="92">
                  <c:v>7.7999999999999999E-4</c:v>
                </c:pt>
                <c:pt idx="93">
                  <c:v>7.7999999999999999E-4</c:v>
                </c:pt>
                <c:pt idx="94">
                  <c:v>7.7999999999999999E-4</c:v>
                </c:pt>
                <c:pt idx="95">
                  <c:v>7.7999999999999999E-4</c:v>
                </c:pt>
                <c:pt idx="96">
                  <c:v>7.7999999999999999E-4</c:v>
                </c:pt>
                <c:pt idx="97">
                  <c:v>7.7999999999999999E-4</c:v>
                </c:pt>
                <c:pt idx="98">
                  <c:v>7.7999999999999999E-4</c:v>
                </c:pt>
                <c:pt idx="99">
                  <c:v>7.7999999999999999E-4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8-D640-861B-CB18DC8401DD}"/>
            </c:ext>
          </c:extLst>
        </c:ser>
        <c:ser>
          <c:idx val="1"/>
          <c:order val="1"/>
          <c:tx>
            <c:strRef>
              <c:f>'DataRun-1657809601260'!$Y$1</c:f>
              <c:strCache>
                <c:ptCount val="1"/>
                <c:pt idx="0">
                  <c:v>UnorderedMap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'DataRun-1657809601260'!$W$2:$W$101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'DataRun-1657809601260'!$Y$2:$Y$101</c:f>
              <c:numCache>
                <c:formatCode>General</c:formatCode>
                <c:ptCount val="100"/>
                <c:pt idx="0">
                  <c:v>2.1299999999999999E-3</c:v>
                </c:pt>
                <c:pt idx="1">
                  <c:v>2.1299999999999999E-3</c:v>
                </c:pt>
                <c:pt idx="2">
                  <c:v>2.1299999999999999E-3</c:v>
                </c:pt>
                <c:pt idx="3">
                  <c:v>2.1299999999999999E-3</c:v>
                </c:pt>
                <c:pt idx="4">
                  <c:v>2.1299999999999999E-3</c:v>
                </c:pt>
                <c:pt idx="5">
                  <c:v>2.1299999999999999E-3</c:v>
                </c:pt>
                <c:pt idx="6">
                  <c:v>2.1299999999999999E-3</c:v>
                </c:pt>
                <c:pt idx="7">
                  <c:v>2.1299999999999999E-3</c:v>
                </c:pt>
                <c:pt idx="8">
                  <c:v>2.1299999999999999E-3</c:v>
                </c:pt>
                <c:pt idx="9">
                  <c:v>2.1299999999999999E-3</c:v>
                </c:pt>
                <c:pt idx="10">
                  <c:v>2.15E-3</c:v>
                </c:pt>
                <c:pt idx="11">
                  <c:v>2.15E-3</c:v>
                </c:pt>
                <c:pt idx="12">
                  <c:v>2.15E-3</c:v>
                </c:pt>
                <c:pt idx="13">
                  <c:v>2.15E-3</c:v>
                </c:pt>
                <c:pt idx="14">
                  <c:v>2.15E-3</c:v>
                </c:pt>
                <c:pt idx="15">
                  <c:v>2.15E-3</c:v>
                </c:pt>
                <c:pt idx="16">
                  <c:v>2.15E-3</c:v>
                </c:pt>
                <c:pt idx="17">
                  <c:v>2.15E-3</c:v>
                </c:pt>
                <c:pt idx="18">
                  <c:v>2.15E-3</c:v>
                </c:pt>
                <c:pt idx="19">
                  <c:v>2.15E-3</c:v>
                </c:pt>
                <c:pt idx="20">
                  <c:v>2.15E-3</c:v>
                </c:pt>
                <c:pt idx="21">
                  <c:v>2.15E-3</c:v>
                </c:pt>
                <c:pt idx="22">
                  <c:v>2.15E-3</c:v>
                </c:pt>
                <c:pt idx="23">
                  <c:v>2.15E-3</c:v>
                </c:pt>
                <c:pt idx="24">
                  <c:v>2.15E-3</c:v>
                </c:pt>
                <c:pt idx="25">
                  <c:v>2.15E-3</c:v>
                </c:pt>
                <c:pt idx="26">
                  <c:v>2.15E-3</c:v>
                </c:pt>
                <c:pt idx="27">
                  <c:v>2.15E-3</c:v>
                </c:pt>
                <c:pt idx="28">
                  <c:v>2.15E-3</c:v>
                </c:pt>
                <c:pt idx="29">
                  <c:v>2.15E-3</c:v>
                </c:pt>
                <c:pt idx="30">
                  <c:v>2.15E-3</c:v>
                </c:pt>
                <c:pt idx="31">
                  <c:v>2.15E-3</c:v>
                </c:pt>
                <c:pt idx="32">
                  <c:v>2.15E-3</c:v>
                </c:pt>
                <c:pt idx="33">
                  <c:v>2.15E-3</c:v>
                </c:pt>
                <c:pt idx="34">
                  <c:v>2.15E-3</c:v>
                </c:pt>
                <c:pt idx="35">
                  <c:v>2.15E-3</c:v>
                </c:pt>
                <c:pt idx="36">
                  <c:v>2.15E-3</c:v>
                </c:pt>
                <c:pt idx="37">
                  <c:v>2.15E-3</c:v>
                </c:pt>
                <c:pt idx="38">
                  <c:v>2.15E-3</c:v>
                </c:pt>
                <c:pt idx="39">
                  <c:v>2.15E-3</c:v>
                </c:pt>
                <c:pt idx="40">
                  <c:v>2.15E-3</c:v>
                </c:pt>
                <c:pt idx="41">
                  <c:v>2.15E-3</c:v>
                </c:pt>
                <c:pt idx="42">
                  <c:v>2.15E-3</c:v>
                </c:pt>
                <c:pt idx="43">
                  <c:v>2.15E-3</c:v>
                </c:pt>
                <c:pt idx="44">
                  <c:v>2.15E-3</c:v>
                </c:pt>
                <c:pt idx="45">
                  <c:v>2.15E-3</c:v>
                </c:pt>
                <c:pt idx="46">
                  <c:v>2.15E-3</c:v>
                </c:pt>
                <c:pt idx="47">
                  <c:v>2.15E-3</c:v>
                </c:pt>
                <c:pt idx="48">
                  <c:v>2.15E-3</c:v>
                </c:pt>
                <c:pt idx="49">
                  <c:v>2.15E-3</c:v>
                </c:pt>
                <c:pt idx="50">
                  <c:v>2.15E-3</c:v>
                </c:pt>
                <c:pt idx="51">
                  <c:v>2.15E-3</c:v>
                </c:pt>
                <c:pt idx="52">
                  <c:v>2.15E-3</c:v>
                </c:pt>
                <c:pt idx="53">
                  <c:v>2.15E-3</c:v>
                </c:pt>
                <c:pt idx="54">
                  <c:v>2.15E-3</c:v>
                </c:pt>
                <c:pt idx="55">
                  <c:v>2.15E-3</c:v>
                </c:pt>
                <c:pt idx="56">
                  <c:v>2.15E-3</c:v>
                </c:pt>
                <c:pt idx="57">
                  <c:v>2.15E-3</c:v>
                </c:pt>
                <c:pt idx="58">
                  <c:v>2.15E-3</c:v>
                </c:pt>
                <c:pt idx="59">
                  <c:v>2.15E-3</c:v>
                </c:pt>
                <c:pt idx="60">
                  <c:v>2.15E-3</c:v>
                </c:pt>
                <c:pt idx="61">
                  <c:v>2.15E-3</c:v>
                </c:pt>
                <c:pt idx="62">
                  <c:v>2.15E-3</c:v>
                </c:pt>
                <c:pt idx="63">
                  <c:v>2.15E-3</c:v>
                </c:pt>
                <c:pt idx="64">
                  <c:v>2.15E-3</c:v>
                </c:pt>
                <c:pt idx="65">
                  <c:v>2.15E-3</c:v>
                </c:pt>
                <c:pt idx="66">
                  <c:v>2.15E-3</c:v>
                </c:pt>
                <c:pt idx="67">
                  <c:v>2.15E-3</c:v>
                </c:pt>
                <c:pt idx="68">
                  <c:v>2.15E-3</c:v>
                </c:pt>
                <c:pt idx="69">
                  <c:v>2.15E-3</c:v>
                </c:pt>
                <c:pt idx="70">
                  <c:v>2.15E-3</c:v>
                </c:pt>
                <c:pt idx="71">
                  <c:v>2.15E-3</c:v>
                </c:pt>
                <c:pt idx="72">
                  <c:v>2.15E-3</c:v>
                </c:pt>
                <c:pt idx="73">
                  <c:v>2.15E-3</c:v>
                </c:pt>
                <c:pt idx="74">
                  <c:v>2.15E-3</c:v>
                </c:pt>
                <c:pt idx="75">
                  <c:v>2.15E-3</c:v>
                </c:pt>
                <c:pt idx="76">
                  <c:v>2.15E-3</c:v>
                </c:pt>
                <c:pt idx="77">
                  <c:v>2.15E-3</c:v>
                </c:pt>
                <c:pt idx="78">
                  <c:v>2.15E-3</c:v>
                </c:pt>
                <c:pt idx="79">
                  <c:v>2.15E-3</c:v>
                </c:pt>
                <c:pt idx="80">
                  <c:v>2.15E-3</c:v>
                </c:pt>
                <c:pt idx="81">
                  <c:v>2.15E-3</c:v>
                </c:pt>
                <c:pt idx="82">
                  <c:v>2.15E-3</c:v>
                </c:pt>
                <c:pt idx="83">
                  <c:v>2.15E-3</c:v>
                </c:pt>
                <c:pt idx="84">
                  <c:v>2.15E-3</c:v>
                </c:pt>
                <c:pt idx="85">
                  <c:v>2.15E-3</c:v>
                </c:pt>
                <c:pt idx="86">
                  <c:v>2.15E-3</c:v>
                </c:pt>
                <c:pt idx="87">
                  <c:v>2.15E-3</c:v>
                </c:pt>
                <c:pt idx="88">
                  <c:v>2.15E-3</c:v>
                </c:pt>
                <c:pt idx="89">
                  <c:v>2.15E-3</c:v>
                </c:pt>
                <c:pt idx="90">
                  <c:v>2.15E-3</c:v>
                </c:pt>
                <c:pt idx="91">
                  <c:v>2.15E-3</c:v>
                </c:pt>
                <c:pt idx="92">
                  <c:v>2.15E-3</c:v>
                </c:pt>
                <c:pt idx="93">
                  <c:v>2.15E-3</c:v>
                </c:pt>
                <c:pt idx="94">
                  <c:v>2.15E-3</c:v>
                </c:pt>
                <c:pt idx="95">
                  <c:v>2.15E-3</c:v>
                </c:pt>
                <c:pt idx="96">
                  <c:v>2.15E-3</c:v>
                </c:pt>
                <c:pt idx="97">
                  <c:v>2.15E-3</c:v>
                </c:pt>
                <c:pt idx="98">
                  <c:v>2.15E-3</c:v>
                </c:pt>
                <c:pt idx="99">
                  <c:v>2.15E-3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8-D640-861B-CB18DC8401DD}"/>
            </c:ext>
          </c:extLst>
        </c:ser>
        <c:ser>
          <c:idx val="2"/>
          <c:order val="2"/>
          <c:tx>
            <c:strRef>
              <c:f>'DataRun-1657809601260'!$Z$1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'DataRun-1657809601260'!$W$2:$W$101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'DataRun-1657809601260'!$Z$2:$Z$101</c:f>
              <c:numCache>
                <c:formatCode>General</c:formatCode>
                <c:ptCount val="100"/>
                <c:pt idx="0">
                  <c:v>1.73E-3</c:v>
                </c:pt>
                <c:pt idx="1">
                  <c:v>1.81E-3</c:v>
                </c:pt>
                <c:pt idx="2">
                  <c:v>1.81E-3</c:v>
                </c:pt>
                <c:pt idx="3">
                  <c:v>1.81E-3</c:v>
                </c:pt>
                <c:pt idx="4">
                  <c:v>1.81E-3</c:v>
                </c:pt>
                <c:pt idx="5">
                  <c:v>1.81E-3</c:v>
                </c:pt>
                <c:pt idx="6">
                  <c:v>1.81E-3</c:v>
                </c:pt>
                <c:pt idx="7">
                  <c:v>1.81E-3</c:v>
                </c:pt>
                <c:pt idx="8">
                  <c:v>1.81E-3</c:v>
                </c:pt>
                <c:pt idx="9">
                  <c:v>1.81E-3</c:v>
                </c:pt>
                <c:pt idx="10">
                  <c:v>1.83E-3</c:v>
                </c:pt>
                <c:pt idx="11">
                  <c:v>1.83E-3</c:v>
                </c:pt>
                <c:pt idx="12">
                  <c:v>1.83E-3</c:v>
                </c:pt>
                <c:pt idx="13">
                  <c:v>1.83E-3</c:v>
                </c:pt>
                <c:pt idx="14">
                  <c:v>1.83E-3</c:v>
                </c:pt>
                <c:pt idx="15">
                  <c:v>1.83E-3</c:v>
                </c:pt>
                <c:pt idx="16">
                  <c:v>1.83E-3</c:v>
                </c:pt>
                <c:pt idx="17">
                  <c:v>1.83E-3</c:v>
                </c:pt>
                <c:pt idx="18">
                  <c:v>1.83E-3</c:v>
                </c:pt>
                <c:pt idx="19">
                  <c:v>1.83E-3</c:v>
                </c:pt>
                <c:pt idx="20">
                  <c:v>1.83E-3</c:v>
                </c:pt>
                <c:pt idx="21">
                  <c:v>1.83E-3</c:v>
                </c:pt>
                <c:pt idx="22">
                  <c:v>1.83E-3</c:v>
                </c:pt>
                <c:pt idx="23">
                  <c:v>1.83E-3</c:v>
                </c:pt>
                <c:pt idx="24">
                  <c:v>1.83E-3</c:v>
                </c:pt>
                <c:pt idx="25">
                  <c:v>1.83E-3</c:v>
                </c:pt>
                <c:pt idx="26">
                  <c:v>1.83E-3</c:v>
                </c:pt>
                <c:pt idx="27">
                  <c:v>1.83E-3</c:v>
                </c:pt>
                <c:pt idx="28">
                  <c:v>1.83E-3</c:v>
                </c:pt>
                <c:pt idx="29">
                  <c:v>1.83E-3</c:v>
                </c:pt>
                <c:pt idx="30">
                  <c:v>1.83E-3</c:v>
                </c:pt>
                <c:pt idx="31">
                  <c:v>1.83E-3</c:v>
                </c:pt>
                <c:pt idx="32">
                  <c:v>1.83E-3</c:v>
                </c:pt>
                <c:pt idx="33">
                  <c:v>1.83E-3</c:v>
                </c:pt>
                <c:pt idx="34">
                  <c:v>1.83E-3</c:v>
                </c:pt>
                <c:pt idx="35">
                  <c:v>1.83E-3</c:v>
                </c:pt>
                <c:pt idx="36">
                  <c:v>1.83E-3</c:v>
                </c:pt>
                <c:pt idx="37">
                  <c:v>1.83E-3</c:v>
                </c:pt>
                <c:pt idx="38">
                  <c:v>1.83E-3</c:v>
                </c:pt>
                <c:pt idx="39">
                  <c:v>1.83E-3</c:v>
                </c:pt>
                <c:pt idx="40">
                  <c:v>1.83E-3</c:v>
                </c:pt>
                <c:pt idx="41">
                  <c:v>1.83E-3</c:v>
                </c:pt>
                <c:pt idx="42">
                  <c:v>1.83E-3</c:v>
                </c:pt>
                <c:pt idx="43">
                  <c:v>1.83E-3</c:v>
                </c:pt>
                <c:pt idx="44">
                  <c:v>1.83E-3</c:v>
                </c:pt>
                <c:pt idx="45">
                  <c:v>1.83E-3</c:v>
                </c:pt>
                <c:pt idx="46">
                  <c:v>1.83E-3</c:v>
                </c:pt>
                <c:pt idx="47">
                  <c:v>1.83E-3</c:v>
                </c:pt>
                <c:pt idx="48">
                  <c:v>1.83E-3</c:v>
                </c:pt>
                <c:pt idx="49">
                  <c:v>1.83E-3</c:v>
                </c:pt>
                <c:pt idx="50">
                  <c:v>1.83E-3</c:v>
                </c:pt>
                <c:pt idx="51">
                  <c:v>1.83E-3</c:v>
                </c:pt>
                <c:pt idx="52">
                  <c:v>1.83E-3</c:v>
                </c:pt>
                <c:pt idx="53">
                  <c:v>1.83E-3</c:v>
                </c:pt>
                <c:pt idx="54">
                  <c:v>1.83E-3</c:v>
                </c:pt>
                <c:pt idx="55">
                  <c:v>1.83E-3</c:v>
                </c:pt>
                <c:pt idx="56">
                  <c:v>1.83E-3</c:v>
                </c:pt>
                <c:pt idx="57">
                  <c:v>1.83E-3</c:v>
                </c:pt>
                <c:pt idx="58">
                  <c:v>1.83E-3</c:v>
                </c:pt>
                <c:pt idx="59">
                  <c:v>1.83E-3</c:v>
                </c:pt>
                <c:pt idx="60">
                  <c:v>1.83E-3</c:v>
                </c:pt>
                <c:pt idx="61">
                  <c:v>1.83E-3</c:v>
                </c:pt>
                <c:pt idx="62">
                  <c:v>1.83E-3</c:v>
                </c:pt>
                <c:pt idx="63">
                  <c:v>1.83E-3</c:v>
                </c:pt>
                <c:pt idx="64">
                  <c:v>1.83E-3</c:v>
                </c:pt>
                <c:pt idx="65">
                  <c:v>1.83E-3</c:v>
                </c:pt>
                <c:pt idx="66">
                  <c:v>1.83E-3</c:v>
                </c:pt>
                <c:pt idx="67">
                  <c:v>1.83E-3</c:v>
                </c:pt>
                <c:pt idx="68">
                  <c:v>1.83E-3</c:v>
                </c:pt>
                <c:pt idx="69">
                  <c:v>1.83E-3</c:v>
                </c:pt>
                <c:pt idx="70">
                  <c:v>1.83E-3</c:v>
                </c:pt>
                <c:pt idx="71">
                  <c:v>1.83E-3</c:v>
                </c:pt>
                <c:pt idx="72">
                  <c:v>1.83E-3</c:v>
                </c:pt>
                <c:pt idx="73">
                  <c:v>1.83E-3</c:v>
                </c:pt>
                <c:pt idx="74">
                  <c:v>1.83E-3</c:v>
                </c:pt>
                <c:pt idx="75">
                  <c:v>1.83E-3</c:v>
                </c:pt>
                <c:pt idx="76">
                  <c:v>1.83E-3</c:v>
                </c:pt>
                <c:pt idx="77">
                  <c:v>1.83E-3</c:v>
                </c:pt>
                <c:pt idx="78">
                  <c:v>1.83E-3</c:v>
                </c:pt>
                <c:pt idx="79">
                  <c:v>1.83E-3</c:v>
                </c:pt>
                <c:pt idx="80">
                  <c:v>1.83E-3</c:v>
                </c:pt>
                <c:pt idx="81">
                  <c:v>1.83E-3</c:v>
                </c:pt>
                <c:pt idx="82">
                  <c:v>1.83E-3</c:v>
                </c:pt>
                <c:pt idx="83">
                  <c:v>1.83E-3</c:v>
                </c:pt>
                <c:pt idx="84">
                  <c:v>1.83E-3</c:v>
                </c:pt>
                <c:pt idx="85">
                  <c:v>1.83E-3</c:v>
                </c:pt>
                <c:pt idx="86">
                  <c:v>1.83E-3</c:v>
                </c:pt>
                <c:pt idx="87">
                  <c:v>1.83E-3</c:v>
                </c:pt>
                <c:pt idx="88">
                  <c:v>1.83E-3</c:v>
                </c:pt>
                <c:pt idx="89">
                  <c:v>1.83E-3</c:v>
                </c:pt>
                <c:pt idx="90">
                  <c:v>1.83E-3</c:v>
                </c:pt>
                <c:pt idx="91">
                  <c:v>1.83E-3</c:v>
                </c:pt>
                <c:pt idx="92">
                  <c:v>1.83E-3</c:v>
                </c:pt>
                <c:pt idx="93">
                  <c:v>1.83E-3</c:v>
                </c:pt>
                <c:pt idx="94">
                  <c:v>1.83E-3</c:v>
                </c:pt>
                <c:pt idx="95">
                  <c:v>1.83E-3</c:v>
                </c:pt>
                <c:pt idx="96">
                  <c:v>1.83E-3</c:v>
                </c:pt>
                <c:pt idx="97">
                  <c:v>1.83E-3</c:v>
                </c:pt>
                <c:pt idx="98">
                  <c:v>1.83E-3</c:v>
                </c:pt>
                <c:pt idx="99">
                  <c:v>1.83E-3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8-D640-861B-CB18DC84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554175"/>
        <c:axId val="1212829759"/>
      </c:lineChart>
      <c:catAx>
        <c:axId val="12125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9759"/>
        <c:crosses val="autoZero"/>
        <c:auto val="1"/>
        <c:lblAlgn val="ctr"/>
        <c:lblOffset val="100"/>
        <c:noMultiLvlLbl val="0"/>
      </c:catAx>
      <c:valAx>
        <c:axId val="1212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$NEAR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896316</xdr:colOff>
      <xdr:row>103</xdr:row>
      <xdr:rowOff>150215</xdr:rowOff>
    </xdr:from>
    <xdr:to>
      <xdr:col>3</xdr:col>
      <xdr:colOff>887634</xdr:colOff>
      <xdr:row>120</xdr:row>
      <xdr:rowOff>134764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36FE4-0DF9-541E-DAD3-12F30E297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1069373</xdr:colOff>
      <xdr:row>103</xdr:row>
      <xdr:rowOff>163871</xdr:rowOff>
    </xdr:from>
    <xdr:to>
      <xdr:col>6</xdr:col>
      <xdr:colOff>1119786</xdr:colOff>
      <xdr:row>120</xdr:row>
      <xdr:rowOff>150214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655588-4EC9-76A3-B5B5-A2F2E66F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1347042</xdr:colOff>
      <xdr:row>103</xdr:row>
      <xdr:rowOff>191183</xdr:rowOff>
    </xdr:from>
    <xdr:to>
      <xdr:col>9</xdr:col>
      <xdr:colOff>1351936</xdr:colOff>
      <xdr:row>120</xdr:row>
      <xdr:rowOff>163870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04B94F-C9C6-3CE0-2505-C85063EE6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904593</xdr:colOff>
      <xdr:row>122</xdr:row>
      <xdr:rowOff>34787</xdr:rowOff>
    </xdr:from>
    <xdr:to>
      <xdr:col>3</xdr:col>
      <xdr:colOff>901700</xdr:colOff>
      <xdr:row>139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A6AE3A-CD7B-BA13-1144-B1864D06D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1071137</xdr:colOff>
      <xdr:row>122</xdr:row>
      <xdr:rowOff>18488</xdr:rowOff>
    </xdr:from>
    <xdr:to>
      <xdr:col>6</xdr:col>
      <xdr:colOff>1087966</xdr:colOff>
      <xdr:row>139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0B90A5-89A9-9EFA-A1C9-E0700E86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1335334</xdr:colOff>
      <xdr:row>122</xdr:row>
      <xdr:rowOff>15805</xdr:rowOff>
    </xdr:from>
    <xdr:to>
      <xdr:col>9</xdr:col>
      <xdr:colOff>1320800</xdr:colOff>
      <xdr:row>139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AC8899-FAA7-E73B-791B-05F1CF30D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ignoredErrors>
    <ignoredError sqref="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763"/>
  <sheetViews>
    <sheetView tabSelected="1" zoomScaleNormal="120" workbookViewId="0">
      <selection activeCell="D26" sqref="D26"/>
    </sheetView>
  </sheetViews>
  <sheetFormatPr baseColWidth="10" defaultRowHeight="16" x14ac:dyDescent="0.2"/>
  <cols>
    <col min="1" max="1" width="7.1640625" bestFit="1" customWidth="1"/>
    <col min="2" max="2" width="31.83203125" style="6" bestFit="1" customWidth="1"/>
    <col min="3" max="3" width="37.83203125" style="3" bestFit="1" customWidth="1"/>
    <col min="4" max="4" width="30.5" style="2" bestFit="1" customWidth="1"/>
    <col min="5" max="5" width="7.1640625" bestFit="1" customWidth="1"/>
    <col min="6" max="6" width="31" style="6" bestFit="1" customWidth="1"/>
    <col min="7" max="7" width="36.83203125" style="3" bestFit="1" customWidth="1"/>
    <col min="8" max="8" width="29.6640625" style="2" bestFit="1" customWidth="1"/>
    <col min="9" max="9" width="7.1640625" bestFit="1" customWidth="1"/>
    <col min="10" max="10" width="38.6640625" style="6" bestFit="1" customWidth="1"/>
    <col min="11" max="11" width="44.5" style="3" bestFit="1" customWidth="1"/>
    <col min="12" max="12" width="37.33203125" style="2" bestFit="1" customWidth="1"/>
    <col min="13" max="13" width="7.1640625" bestFit="1" customWidth="1"/>
    <col min="15" max="15" width="7.1640625" bestFit="1" customWidth="1"/>
    <col min="16" max="16" width="34.33203125" style="5" bestFit="1" customWidth="1"/>
    <col min="17" max="17" width="40.1640625" style="4" bestFit="1" customWidth="1"/>
    <col min="18" max="18" width="29.33203125" style="1" bestFit="1" customWidth="1"/>
    <col min="19" max="19" width="7.1640625" bestFit="1" customWidth="1"/>
    <col min="20" max="20" width="33.5" style="5" bestFit="1" customWidth="1"/>
    <col min="21" max="21" width="39.33203125" style="4" bestFit="1" customWidth="1"/>
    <col min="22" max="22" width="28.5" style="1" bestFit="1" customWidth="1"/>
    <col min="23" max="23" width="7.1640625" bestFit="1" customWidth="1"/>
    <col min="24" max="24" width="41" style="5" bestFit="1" customWidth="1"/>
    <col min="25" max="25" width="46.83203125" style="4" bestFit="1" customWidth="1"/>
    <col min="26" max="26" width="36" style="1" bestFit="1" customWidth="1"/>
    <col min="32" max="32" width="46" style="7" bestFit="1" customWidth="1"/>
    <col min="33" max="35" width="10.83203125" style="7"/>
    <col min="36" max="36" width="40.1640625" style="7" bestFit="1" customWidth="1"/>
    <col min="37" max="38" width="10.83203125" style="7"/>
  </cols>
  <sheetData>
    <row r="1" spans="1:38" s="9" customFormat="1" ht="32" thickBot="1" x14ac:dyDescent="0.4">
      <c r="A1" s="10" t="s">
        <v>0</v>
      </c>
      <c r="B1" s="28" t="s">
        <v>1</v>
      </c>
      <c r="C1" s="29" t="s">
        <v>2</v>
      </c>
      <c r="D1" s="30" t="s">
        <v>3</v>
      </c>
      <c r="E1" s="10" t="s">
        <v>0</v>
      </c>
      <c r="F1" s="28" t="s">
        <v>1</v>
      </c>
      <c r="G1" s="29" t="s">
        <v>2</v>
      </c>
      <c r="H1" s="30" t="s">
        <v>3</v>
      </c>
      <c r="I1" s="10" t="s">
        <v>0</v>
      </c>
      <c r="J1" s="28" t="s">
        <v>1</v>
      </c>
      <c r="K1" s="29" t="s">
        <v>2</v>
      </c>
      <c r="L1" s="30" t="s">
        <v>3</v>
      </c>
      <c r="M1" s="37"/>
      <c r="N1" s="38"/>
      <c r="O1" s="10" t="s">
        <v>0</v>
      </c>
      <c r="P1" s="31" t="s">
        <v>4</v>
      </c>
      <c r="Q1" s="32" t="s">
        <v>5</v>
      </c>
      <c r="R1" s="33" t="s">
        <v>6</v>
      </c>
      <c r="S1" s="10" t="s">
        <v>0</v>
      </c>
      <c r="T1" s="31" t="s">
        <v>4</v>
      </c>
      <c r="U1" s="32" t="s">
        <v>5</v>
      </c>
      <c r="V1" s="33" t="s">
        <v>6</v>
      </c>
      <c r="W1" s="10" t="s">
        <v>0</v>
      </c>
      <c r="X1" s="31" t="s">
        <v>4</v>
      </c>
      <c r="Y1" s="32" t="s">
        <v>5</v>
      </c>
      <c r="Z1" s="33" t="s">
        <v>6</v>
      </c>
      <c r="AF1" s="14"/>
      <c r="AG1" s="15"/>
      <c r="AH1" s="15"/>
      <c r="AI1" s="15"/>
      <c r="AJ1" s="14"/>
      <c r="AK1" s="15"/>
      <c r="AL1" s="15"/>
    </row>
    <row r="2" spans="1:38" ht="19" customHeight="1" x14ac:dyDescent="0.35">
      <c r="A2" s="11">
        <v>1</v>
      </c>
      <c r="B2" s="17">
        <f>144756706068/(1000000000000)</f>
        <v>0.14475670606800001</v>
      </c>
      <c r="C2" s="16">
        <f>391683949554/(1000000000000)</f>
        <v>0.39168394955399999</v>
      </c>
      <c r="D2" s="18">
        <f>144256646352/(1000000000000)</f>
        <v>0.144256646352</v>
      </c>
      <c r="E2" s="11">
        <v>1</v>
      </c>
      <c r="F2" s="36">
        <f>211384292727/(1000000000000)</f>
        <v>0.21138429272699999</v>
      </c>
      <c r="G2" s="34">
        <f>243709186137/(1000000000000)</f>
        <v>0.24370918613699999</v>
      </c>
      <c r="H2" s="35">
        <f>190955009478/(1000000000000)</f>
        <v>0.19095500947800001</v>
      </c>
      <c r="I2" s="11">
        <v>1</v>
      </c>
      <c r="J2" s="17">
        <f>680000000000000000000/(1E+24)</f>
        <v>6.8000000000000005E-4</v>
      </c>
      <c r="K2" s="16">
        <f>1.54E+21/(1E+24)</f>
        <v>1.5399999999999999E-3</v>
      </c>
      <c r="L2" s="18">
        <f>760000000000000000000/(1E+24)</f>
        <v>7.6000000000000004E-4</v>
      </c>
      <c r="M2" s="37"/>
      <c r="N2" s="38"/>
      <c r="O2" s="11">
        <v>1</v>
      </c>
      <c r="P2" s="22">
        <f>145822906656/(1000000000000)</f>
        <v>0.14582290665600001</v>
      </c>
      <c r="Q2" s="23">
        <f>520997801409/(1000000000000)</f>
        <v>0.52099780140899998</v>
      </c>
      <c r="R2" s="24">
        <f>369228037920/(1000000000000)</f>
        <v>0.36922803791999997</v>
      </c>
      <c r="S2" s="11">
        <v>1</v>
      </c>
      <c r="T2" s="22">
        <f>223693633470/(1000000000000)</f>
        <v>0.22369363346999999</v>
      </c>
      <c r="U2" s="23">
        <f>449436404472/(1000000000000)</f>
        <v>0.44943640447200001</v>
      </c>
      <c r="V2" s="24">
        <f>239831166018/(1000000000000)</f>
        <v>0.239831166018</v>
      </c>
      <c r="W2" s="11">
        <v>1</v>
      </c>
      <c r="X2" s="22">
        <f>770000000000000000000/(1E+24)</f>
        <v>7.6999999999999996E-4</v>
      </c>
      <c r="Y2" s="23">
        <f>2.13E+21/(1E+24)</f>
        <v>2.1299999999999999E-3</v>
      </c>
      <c r="Z2" s="24">
        <f>1.73E+21/(1E+24)</f>
        <v>1.73E-3</v>
      </c>
      <c r="AF2" s="13"/>
      <c r="AJ2" s="13"/>
    </row>
    <row r="3" spans="1:38" ht="19" customHeight="1" x14ac:dyDescent="0.35">
      <c r="A3" s="11">
        <v>2</v>
      </c>
      <c r="B3" s="17">
        <f>160858661994/(1000000000000)</f>
        <v>0.16085866199400001</v>
      </c>
      <c r="C3" s="16">
        <f>467491773258/(1000000000000)</f>
        <v>0.46749177325800001</v>
      </c>
      <c r="D3" s="18">
        <f>160358602278/(1000000000000)</f>
        <v>0.160358602278</v>
      </c>
      <c r="E3" s="11">
        <v>2</v>
      </c>
      <c r="F3" s="17">
        <f>211384292727/(1000000000000)</f>
        <v>0.21138429272699999</v>
      </c>
      <c r="G3" s="16">
        <f>243709186137/(1000000000000)</f>
        <v>0.24370918613699999</v>
      </c>
      <c r="H3" s="18">
        <f>190955009478/(1000000000000)</f>
        <v>0.19095500947800001</v>
      </c>
      <c r="I3" s="11">
        <v>2</v>
      </c>
      <c r="J3" s="17">
        <f>680000000000000000000/(1E+24)</f>
        <v>6.8000000000000005E-4</v>
      </c>
      <c r="K3" s="16">
        <f>1.54E+21/(1E+24)</f>
        <v>1.5399999999999999E-3</v>
      </c>
      <c r="L3" s="18">
        <f>760000000000000000000/(1E+24)</f>
        <v>7.6000000000000004E-4</v>
      </c>
      <c r="M3" s="37"/>
      <c r="N3" s="38"/>
      <c r="O3" s="11">
        <v>2</v>
      </c>
      <c r="P3" s="22">
        <f>161924862582/(1000000000000)</f>
        <v>0.16192486258200001</v>
      </c>
      <c r="Q3" s="23">
        <f>615187581039/(1000000000000)</f>
        <v>0.61518758103899995</v>
      </c>
      <c r="R3" s="24">
        <f>883943687820/(1000000000000)</f>
        <v>0.88394368781999999</v>
      </c>
      <c r="S3" s="11">
        <v>2</v>
      </c>
      <c r="T3" s="22">
        <f>223693633470/(1000000000000)</f>
        <v>0.22369363346999999</v>
      </c>
      <c r="U3" s="23">
        <f>449436404472/(1000000000000)</f>
        <v>0.44943640447200001</v>
      </c>
      <c r="V3" s="24">
        <f>239831166018/(1000000000000)</f>
        <v>0.239831166018</v>
      </c>
      <c r="W3" s="11">
        <v>2</v>
      </c>
      <c r="X3" s="22">
        <f>770000000000000000000/(1E+24)</f>
        <v>7.6999999999999996E-4</v>
      </c>
      <c r="Y3" s="23">
        <f>2.13E+21/(1E+24)</f>
        <v>2.1299999999999999E-3</v>
      </c>
      <c r="Z3" s="24">
        <f>1.81E+21/(1E+24)</f>
        <v>1.81E-3</v>
      </c>
      <c r="AF3" s="13"/>
      <c r="AJ3" s="13"/>
    </row>
    <row r="4" spans="1:38" ht="19" customHeight="1" x14ac:dyDescent="0.35">
      <c r="A4" s="11">
        <v>3</v>
      </c>
      <c r="B4" s="17">
        <f>176960617920/(1000000000000)</f>
        <v>0.17696061792000001</v>
      </c>
      <c r="C4" s="16">
        <f>501975685110/(1000000000000)</f>
        <v>0.50197568511000001</v>
      </c>
      <c r="D4" s="18">
        <f>176460558204/(1000000000000)</f>
        <v>0.176460558204</v>
      </c>
      <c r="E4" s="11">
        <v>3</v>
      </c>
      <c r="F4" s="17">
        <f>211384292727/(1000000000000)</f>
        <v>0.21138429272699999</v>
      </c>
      <c r="G4" s="16">
        <f>243709186137/(1000000000000)</f>
        <v>0.24370918613699999</v>
      </c>
      <c r="H4" s="18">
        <f>190955009478/(1000000000000)</f>
        <v>0.19095500947800001</v>
      </c>
      <c r="I4" s="11">
        <v>3</v>
      </c>
      <c r="J4" s="17">
        <f>680000000000000000000/(1E+24)</f>
        <v>6.8000000000000005E-4</v>
      </c>
      <c r="K4" s="16">
        <f>1.54E+21/(1E+24)</f>
        <v>1.5399999999999999E-3</v>
      </c>
      <c r="L4" s="18">
        <f>760000000000000000000/(1E+24)</f>
        <v>7.6000000000000004E-4</v>
      </c>
      <c r="M4" s="37"/>
      <c r="N4" s="38"/>
      <c r="O4" s="11">
        <v>3</v>
      </c>
      <c r="P4" s="22">
        <f>178026818508/(1000000000000)</f>
        <v>0.17802681850800001</v>
      </c>
      <c r="Q4" s="23">
        <f>665773448817/(1000000000000)</f>
        <v>0.66577344881699996</v>
      </c>
      <c r="R4" s="24">
        <f>1938249660837/(1000000000000)</f>
        <v>1.9382496608369999</v>
      </c>
      <c r="S4" s="11">
        <v>3</v>
      </c>
      <c r="T4" s="22">
        <f>223693633470/(1000000000000)</f>
        <v>0.22369363346999999</v>
      </c>
      <c r="U4" s="23">
        <f>449436404472/(1000000000000)</f>
        <v>0.44943640447200001</v>
      </c>
      <c r="V4" s="24">
        <f>239831166018/(1000000000000)</f>
        <v>0.239831166018</v>
      </c>
      <c r="W4" s="11">
        <v>3</v>
      </c>
      <c r="X4" s="22">
        <f>770000000000000000000/(1E+24)</f>
        <v>7.6999999999999996E-4</v>
      </c>
      <c r="Y4" s="23">
        <f>2.13E+21/(1E+24)</f>
        <v>2.1299999999999999E-3</v>
      </c>
      <c r="Z4" s="24">
        <f>1.81E+21/(1E+24)</f>
        <v>1.81E-3</v>
      </c>
      <c r="AF4" s="13"/>
      <c r="AJ4" s="13"/>
    </row>
    <row r="5" spans="1:38" ht="19" customHeight="1" x14ac:dyDescent="0.35">
      <c r="A5" s="11">
        <v>4</v>
      </c>
      <c r="B5" s="17">
        <f>176960617920/(1000000000000)</f>
        <v>0.17696061792000001</v>
      </c>
      <c r="C5" s="16">
        <f>501975685110/(1000000000000)</f>
        <v>0.50197568511000001</v>
      </c>
      <c r="D5" s="18">
        <f>176460558204/(1000000000000)</f>
        <v>0.176460558204</v>
      </c>
      <c r="E5" s="11">
        <v>4</v>
      </c>
      <c r="F5" s="17">
        <f>211384292727/(1000000000000)</f>
        <v>0.21138429272699999</v>
      </c>
      <c r="G5" s="16">
        <f>243709186137/(1000000000000)</f>
        <v>0.24370918613699999</v>
      </c>
      <c r="H5" s="18">
        <f>190955009478/(1000000000000)</f>
        <v>0.19095500947800001</v>
      </c>
      <c r="I5" s="11">
        <v>4</v>
      </c>
      <c r="J5" s="17">
        <f>680000000000000000000/(1E+24)</f>
        <v>6.8000000000000005E-4</v>
      </c>
      <c r="K5" s="16">
        <f>1.54E+21/(1E+24)</f>
        <v>1.5399999999999999E-3</v>
      </c>
      <c r="L5" s="18">
        <f>760000000000000000000/(1E+24)</f>
        <v>7.6000000000000004E-4</v>
      </c>
      <c r="M5" s="37"/>
      <c r="N5" s="38"/>
      <c r="O5" s="11">
        <v>4</v>
      </c>
      <c r="P5" s="22">
        <f>178026818508/(1000000000000)</f>
        <v>0.17802681850800001</v>
      </c>
      <c r="Q5" s="23">
        <f>665773448817/(1000000000000)</f>
        <v>0.66577344881699996</v>
      </c>
      <c r="R5" s="24">
        <f>1689883661724/(1000000000000)</f>
        <v>1.6898836617240001</v>
      </c>
      <c r="S5" s="11">
        <v>4</v>
      </c>
      <c r="T5" s="22">
        <f>223693633470/(1000000000000)</f>
        <v>0.22369363346999999</v>
      </c>
      <c r="U5" s="23">
        <f>449436404472/(1000000000000)</f>
        <v>0.44943640447200001</v>
      </c>
      <c r="V5" s="24">
        <f>239831166018/(1000000000000)</f>
        <v>0.239831166018</v>
      </c>
      <c r="W5" s="11">
        <v>4</v>
      </c>
      <c r="X5" s="22">
        <f>770000000000000000000/(1E+24)</f>
        <v>7.6999999999999996E-4</v>
      </c>
      <c r="Y5" s="23">
        <f>2.13E+21/(1E+24)</f>
        <v>2.1299999999999999E-3</v>
      </c>
      <c r="Z5" s="24">
        <f>1.81E+21/(1E+24)</f>
        <v>1.81E-3</v>
      </c>
      <c r="AF5" s="13"/>
      <c r="AJ5" s="13"/>
    </row>
    <row r="6" spans="1:38" ht="19" customHeight="1" x14ac:dyDescent="0.35">
      <c r="A6" s="11">
        <v>5</v>
      </c>
      <c r="B6" s="17">
        <f>176960617920/(1000000000000)</f>
        <v>0.17696061792000001</v>
      </c>
      <c r="C6" s="16">
        <f>501975685110/(1000000000000)</f>
        <v>0.50197568511000001</v>
      </c>
      <c r="D6" s="18">
        <f>176460558204/(1000000000000)</f>
        <v>0.176460558204</v>
      </c>
      <c r="E6" s="11">
        <v>5</v>
      </c>
      <c r="F6" s="17">
        <f>211384292727/(1000000000000)</f>
        <v>0.21138429272699999</v>
      </c>
      <c r="G6" s="16">
        <f>243709186137/(1000000000000)</f>
        <v>0.24370918613699999</v>
      </c>
      <c r="H6" s="18">
        <f>190955009478/(1000000000000)</f>
        <v>0.19095500947800001</v>
      </c>
      <c r="I6" s="11">
        <v>5</v>
      </c>
      <c r="J6" s="17">
        <f>680000000000000000000/(1E+24)</f>
        <v>6.8000000000000005E-4</v>
      </c>
      <c r="K6" s="16">
        <f>1.54E+21/(1E+24)</f>
        <v>1.5399999999999999E-3</v>
      </c>
      <c r="L6" s="18">
        <f>760000000000000000000/(1E+24)</f>
        <v>7.6000000000000004E-4</v>
      </c>
      <c r="M6" s="37"/>
      <c r="N6" s="38"/>
      <c r="O6" s="11">
        <v>5</v>
      </c>
      <c r="P6" s="22">
        <f>178026818508/(1000000000000)</f>
        <v>0.17802681850800001</v>
      </c>
      <c r="Q6" s="23">
        <f>665773448817/(1000000000000)</f>
        <v>0.66577344881699996</v>
      </c>
      <c r="R6" s="24">
        <f>2687129013147/(1000000000000)</f>
        <v>2.687129013147</v>
      </c>
      <c r="S6" s="11">
        <v>5</v>
      </c>
      <c r="T6" s="22">
        <f>223693633470/(1000000000000)</f>
        <v>0.22369363346999999</v>
      </c>
      <c r="U6" s="23">
        <f>449436404472/(1000000000000)</f>
        <v>0.44943640447200001</v>
      </c>
      <c r="V6" s="24">
        <f>239831166018/(1000000000000)</f>
        <v>0.239831166018</v>
      </c>
      <c r="W6" s="11">
        <v>5</v>
      </c>
      <c r="X6" s="22">
        <f>770000000000000000000/(1E+24)</f>
        <v>7.6999999999999996E-4</v>
      </c>
      <c r="Y6" s="23">
        <f>2.13E+21/(1E+24)</f>
        <v>2.1299999999999999E-3</v>
      </c>
      <c r="Z6" s="24">
        <f>1.81E+21/(1E+24)</f>
        <v>1.81E-3</v>
      </c>
      <c r="AF6" s="13"/>
      <c r="AJ6" s="13"/>
    </row>
    <row r="7" spans="1:38" ht="19" customHeight="1" x14ac:dyDescent="0.35">
      <c r="A7" s="11">
        <v>6</v>
      </c>
      <c r="B7" s="17">
        <f>176960617920/(1000000000000)</f>
        <v>0.17696061792000001</v>
      </c>
      <c r="C7" s="16">
        <f>501975685110/(1000000000000)</f>
        <v>0.50197568511000001</v>
      </c>
      <c r="D7" s="18">
        <f>176460558204/(1000000000000)</f>
        <v>0.176460558204</v>
      </c>
      <c r="E7" s="11">
        <v>6</v>
      </c>
      <c r="F7" s="17">
        <f>211384292727/(1000000000000)</f>
        <v>0.21138429272699999</v>
      </c>
      <c r="G7" s="16">
        <f>243709186137/(1000000000000)</f>
        <v>0.24370918613699999</v>
      </c>
      <c r="H7" s="18">
        <f>190955009478/(1000000000000)</f>
        <v>0.19095500947800001</v>
      </c>
      <c r="I7" s="11">
        <v>6</v>
      </c>
      <c r="J7" s="17">
        <f>680000000000000000000/(1E+24)</f>
        <v>6.8000000000000005E-4</v>
      </c>
      <c r="K7" s="16">
        <f>1.54E+21/(1E+24)</f>
        <v>1.5399999999999999E-3</v>
      </c>
      <c r="L7" s="18">
        <f>760000000000000000000/(1E+24)</f>
        <v>7.6000000000000004E-4</v>
      </c>
      <c r="M7" s="37"/>
      <c r="N7" s="38"/>
      <c r="O7" s="11">
        <v>6</v>
      </c>
      <c r="P7" s="22">
        <f>178026818508/(1000000000000)</f>
        <v>0.17802681850800001</v>
      </c>
      <c r="Q7" s="23">
        <f>665773448817/(1000000000000)</f>
        <v>0.66577344881699996</v>
      </c>
      <c r="R7" s="24">
        <f>3399191792412/(1000000000000)</f>
        <v>3.3991917924120001</v>
      </c>
      <c r="S7" s="11">
        <v>6</v>
      </c>
      <c r="T7" s="22">
        <f>223693633470/(1000000000000)</f>
        <v>0.22369363346999999</v>
      </c>
      <c r="U7" s="23">
        <f>449436404472/(1000000000000)</f>
        <v>0.44943640447200001</v>
      </c>
      <c r="V7" s="24">
        <f>239831166018/(1000000000000)</f>
        <v>0.239831166018</v>
      </c>
      <c r="W7" s="11">
        <v>6</v>
      </c>
      <c r="X7" s="22">
        <f>770000000000000000000/(1E+24)</f>
        <v>7.6999999999999996E-4</v>
      </c>
      <c r="Y7" s="23">
        <f>2.13E+21/(1E+24)</f>
        <v>2.1299999999999999E-3</v>
      </c>
      <c r="Z7" s="24">
        <f>1.81E+21/(1E+24)</f>
        <v>1.81E-3</v>
      </c>
      <c r="AF7" s="13"/>
      <c r="AJ7" s="13"/>
    </row>
    <row r="8" spans="1:38" ht="19" customHeight="1" x14ac:dyDescent="0.35">
      <c r="A8" s="11">
        <v>7</v>
      </c>
      <c r="B8" s="17">
        <f>176960617920/(1000000000000)</f>
        <v>0.17696061792000001</v>
      </c>
      <c r="C8" s="16">
        <f>501975685110/(1000000000000)</f>
        <v>0.50197568511000001</v>
      </c>
      <c r="D8" s="18">
        <f>176460558204/(1000000000000)</f>
        <v>0.176460558204</v>
      </c>
      <c r="E8" s="11">
        <v>7</v>
      </c>
      <c r="F8" s="17">
        <f>211384292727/(1000000000000)</f>
        <v>0.21138429272699999</v>
      </c>
      <c r="G8" s="16">
        <f>243709186137/(1000000000000)</f>
        <v>0.24370918613699999</v>
      </c>
      <c r="H8" s="18">
        <f>190955009478/(1000000000000)</f>
        <v>0.19095500947800001</v>
      </c>
      <c r="I8" s="11">
        <v>7</v>
      </c>
      <c r="J8" s="17">
        <f>680000000000000000000/(1E+24)</f>
        <v>6.8000000000000005E-4</v>
      </c>
      <c r="K8" s="16">
        <f>1.54E+21/(1E+24)</f>
        <v>1.5399999999999999E-3</v>
      </c>
      <c r="L8" s="18">
        <f>760000000000000000000/(1E+24)</f>
        <v>7.6000000000000004E-4</v>
      </c>
      <c r="M8" s="37"/>
      <c r="N8" s="38"/>
      <c r="O8" s="11">
        <v>7</v>
      </c>
      <c r="P8" s="22">
        <f>178026818508/(1000000000000)</f>
        <v>0.17802681850800001</v>
      </c>
      <c r="Q8" s="23">
        <f>665773448817/(1000000000000)</f>
        <v>0.66577344881699996</v>
      </c>
      <c r="R8" s="24">
        <f>2687859505515/(1000000000000)</f>
        <v>2.6878595055150001</v>
      </c>
      <c r="S8" s="11">
        <v>7</v>
      </c>
      <c r="T8" s="22">
        <f>223693633470/(1000000000000)</f>
        <v>0.22369363346999999</v>
      </c>
      <c r="U8" s="23">
        <f>449436404472/(1000000000000)</f>
        <v>0.44943640447200001</v>
      </c>
      <c r="V8" s="24">
        <f>239831166018/(1000000000000)</f>
        <v>0.239831166018</v>
      </c>
      <c r="W8" s="11">
        <v>7</v>
      </c>
      <c r="X8" s="22">
        <f>770000000000000000000/(1E+24)</f>
        <v>7.6999999999999996E-4</v>
      </c>
      <c r="Y8" s="23">
        <f>2.13E+21/(1E+24)</f>
        <v>2.1299999999999999E-3</v>
      </c>
      <c r="Z8" s="24">
        <f>1.81E+21/(1E+24)</f>
        <v>1.81E-3</v>
      </c>
      <c r="AF8" s="13"/>
      <c r="AJ8" s="13"/>
    </row>
    <row r="9" spans="1:38" ht="19" customHeight="1" x14ac:dyDescent="0.35">
      <c r="A9" s="11">
        <v>8</v>
      </c>
      <c r="B9" s="17">
        <f>176960617920/(1000000000000)</f>
        <v>0.17696061792000001</v>
      </c>
      <c r="C9" s="16">
        <f>501975685110/(1000000000000)</f>
        <v>0.50197568511000001</v>
      </c>
      <c r="D9" s="18">
        <f>176460558204/(1000000000000)</f>
        <v>0.176460558204</v>
      </c>
      <c r="E9" s="11">
        <v>8</v>
      </c>
      <c r="F9" s="17">
        <f>211384292727/(1000000000000)</f>
        <v>0.21138429272699999</v>
      </c>
      <c r="G9" s="16">
        <f>243709186137/(1000000000000)</f>
        <v>0.24370918613699999</v>
      </c>
      <c r="H9" s="18">
        <f>190955009478/(1000000000000)</f>
        <v>0.19095500947800001</v>
      </c>
      <c r="I9" s="11">
        <v>8</v>
      </c>
      <c r="J9" s="17">
        <f>680000000000000000000/(1E+24)</f>
        <v>6.8000000000000005E-4</v>
      </c>
      <c r="K9" s="16">
        <f>1.54E+21/(1E+24)</f>
        <v>1.5399999999999999E-3</v>
      </c>
      <c r="L9" s="18">
        <f>760000000000000000000/(1E+24)</f>
        <v>7.6000000000000004E-4</v>
      </c>
      <c r="M9" s="37"/>
      <c r="N9" s="38"/>
      <c r="O9" s="11">
        <v>8</v>
      </c>
      <c r="P9" s="22">
        <f>178026818508/(1000000000000)</f>
        <v>0.17802681850800001</v>
      </c>
      <c r="Q9" s="23">
        <f>665773448817/(1000000000000)</f>
        <v>0.66577344881699996</v>
      </c>
      <c r="R9" s="24">
        <f>2439493506402/(1000000000000)</f>
        <v>2.439493506402</v>
      </c>
      <c r="S9" s="11">
        <v>8</v>
      </c>
      <c r="T9" s="22">
        <f>223693633470/(1000000000000)</f>
        <v>0.22369363346999999</v>
      </c>
      <c r="U9" s="23">
        <f>449436404472/(1000000000000)</f>
        <v>0.44943640447200001</v>
      </c>
      <c r="V9" s="24">
        <f>239831166018/(1000000000000)</f>
        <v>0.239831166018</v>
      </c>
      <c r="W9" s="11">
        <v>8</v>
      </c>
      <c r="X9" s="22">
        <f>770000000000000000000/(1E+24)</f>
        <v>7.6999999999999996E-4</v>
      </c>
      <c r="Y9" s="23">
        <f>2.13E+21/(1E+24)</f>
        <v>2.1299999999999999E-3</v>
      </c>
      <c r="Z9" s="24">
        <f>1.81E+21/(1E+24)</f>
        <v>1.81E-3</v>
      </c>
      <c r="AF9" s="13"/>
      <c r="AJ9" s="13"/>
    </row>
    <row r="10" spans="1:38" ht="19" customHeight="1" x14ac:dyDescent="0.35">
      <c r="A10" s="11">
        <v>9</v>
      </c>
      <c r="B10" s="17">
        <f>176960617920/(1000000000000)</f>
        <v>0.17696061792000001</v>
      </c>
      <c r="C10" s="16">
        <f>501975685110/(1000000000000)</f>
        <v>0.50197568511000001</v>
      </c>
      <c r="D10" s="18">
        <f>176460558204/(1000000000000)</f>
        <v>0.176460558204</v>
      </c>
      <c r="E10" s="11">
        <v>9</v>
      </c>
      <c r="F10" s="17">
        <f>211384292727/(1000000000000)</f>
        <v>0.21138429272699999</v>
      </c>
      <c r="G10" s="16">
        <f>243709186137/(1000000000000)</f>
        <v>0.24370918613699999</v>
      </c>
      <c r="H10" s="18">
        <f>190955009478/(1000000000000)</f>
        <v>0.19095500947800001</v>
      </c>
      <c r="I10" s="11">
        <v>9</v>
      </c>
      <c r="J10" s="17">
        <f>680000000000000000000/(1E+24)</f>
        <v>6.8000000000000005E-4</v>
      </c>
      <c r="K10" s="16">
        <f>1.54E+21/(1E+24)</f>
        <v>1.5399999999999999E-3</v>
      </c>
      <c r="L10" s="18">
        <f>760000000000000000000/(1E+24)</f>
        <v>7.6000000000000004E-4</v>
      </c>
      <c r="M10" s="37"/>
      <c r="N10" s="38"/>
      <c r="O10" s="11">
        <v>9</v>
      </c>
      <c r="P10" s="22">
        <f>178026818508/(1000000000000)</f>
        <v>0.17802681850800001</v>
      </c>
      <c r="Q10" s="23">
        <f>665773448817/(1000000000000)</f>
        <v>0.66577344881699996</v>
      </c>
      <c r="R10" s="24">
        <f>3436738857825/(1000000000000)</f>
        <v>3.436738857825</v>
      </c>
      <c r="S10" s="11">
        <v>9</v>
      </c>
      <c r="T10" s="22">
        <f>223693633470/(1000000000000)</f>
        <v>0.22369363346999999</v>
      </c>
      <c r="U10" s="23">
        <f>449436404472/(1000000000000)</f>
        <v>0.44943640447200001</v>
      </c>
      <c r="V10" s="24">
        <f>239831166018/(1000000000000)</f>
        <v>0.239831166018</v>
      </c>
      <c r="W10" s="11">
        <v>9</v>
      </c>
      <c r="X10" s="22">
        <f>770000000000000000000/(1E+24)</f>
        <v>7.6999999999999996E-4</v>
      </c>
      <c r="Y10" s="23">
        <f>2.13E+21/(1E+24)</f>
        <v>2.1299999999999999E-3</v>
      </c>
      <c r="Z10" s="24">
        <f>1.81E+21/(1E+24)</f>
        <v>1.81E-3</v>
      </c>
      <c r="AF10" s="13"/>
      <c r="AJ10" s="13"/>
    </row>
    <row r="11" spans="1:38" ht="19" customHeight="1" x14ac:dyDescent="0.35">
      <c r="A11" s="11">
        <v>10</v>
      </c>
      <c r="B11" s="17">
        <f>176960617920/(1000000000000)</f>
        <v>0.17696061792000001</v>
      </c>
      <c r="C11" s="16">
        <f>501975685110/(1000000000000)</f>
        <v>0.50197568511000001</v>
      </c>
      <c r="D11" s="18">
        <f>176460558204/(1000000000000)</f>
        <v>0.176460558204</v>
      </c>
      <c r="E11" s="11">
        <v>10</v>
      </c>
      <c r="F11" s="17">
        <f>211384292727/(1000000000000)</f>
        <v>0.21138429272699999</v>
      </c>
      <c r="G11" s="16">
        <f>243709186137/(1000000000000)</f>
        <v>0.24370918613699999</v>
      </c>
      <c r="H11" s="18">
        <f>190955009478/(1000000000000)</f>
        <v>0.19095500947800001</v>
      </c>
      <c r="I11" s="11">
        <v>10</v>
      </c>
      <c r="J11" s="17">
        <f>680000000000000000000/(1E+24)</f>
        <v>6.8000000000000005E-4</v>
      </c>
      <c r="K11" s="16">
        <f>1.54E+21/(1E+24)</f>
        <v>1.5399999999999999E-3</v>
      </c>
      <c r="L11" s="18">
        <f>760000000000000000000/(1E+24)</f>
        <v>7.6000000000000004E-4</v>
      </c>
      <c r="M11" s="37"/>
      <c r="N11" s="38"/>
      <c r="O11" s="11">
        <v>10</v>
      </c>
      <c r="P11" s="22">
        <f>178026818508/(1000000000000)</f>
        <v>0.17802681850800001</v>
      </c>
      <c r="Q11" s="23">
        <f>665773448817/(1000000000000)</f>
        <v>0.66577344881699996</v>
      </c>
      <c r="R11" s="24">
        <f>4148801637090/(1000000000000)</f>
        <v>4.14880163709</v>
      </c>
      <c r="S11" s="11">
        <v>10</v>
      </c>
      <c r="T11" s="22">
        <f>223693633470/(1000000000000)</f>
        <v>0.22369363346999999</v>
      </c>
      <c r="U11" s="23">
        <f>449436404472/(1000000000000)</f>
        <v>0.44943640447200001</v>
      </c>
      <c r="V11" s="24">
        <f>239831166018/(1000000000000)</f>
        <v>0.239831166018</v>
      </c>
      <c r="W11" s="11">
        <v>10</v>
      </c>
      <c r="X11" s="22">
        <f>770000000000000000000/(1E+24)</f>
        <v>7.6999999999999996E-4</v>
      </c>
      <c r="Y11" s="23">
        <f>2.13E+21/(1E+24)</f>
        <v>2.1299999999999999E-3</v>
      </c>
      <c r="Z11" s="24">
        <f>1.81E+21/(1E+24)</f>
        <v>1.81E-3</v>
      </c>
      <c r="AF11" s="13"/>
      <c r="AJ11" s="13"/>
    </row>
    <row r="12" spans="1:38" ht="19" customHeight="1" x14ac:dyDescent="0.35">
      <c r="A12" s="11">
        <v>11</v>
      </c>
      <c r="B12" s="17">
        <f>160920604854/(1000000000000)</f>
        <v>0.160920604854</v>
      </c>
      <c r="C12" s="16">
        <f>483721132002/(1000000000000)</f>
        <v>0.48372113200200001</v>
      </c>
      <c r="D12" s="18">
        <f>176466581616/(1000000000000)</f>
        <v>0.17646658161600001</v>
      </c>
      <c r="E12" s="11">
        <v>11</v>
      </c>
      <c r="F12" s="17">
        <f>243610455417/(1000000000000)</f>
        <v>0.24361045541699999</v>
      </c>
      <c r="G12" s="16">
        <f>275931235047/(1000000000000)</f>
        <v>0.27593123504700001</v>
      </c>
      <c r="H12" s="18">
        <f>190908828705/(1000000000000)</f>
        <v>0.19090882870500001</v>
      </c>
      <c r="I12" s="11">
        <v>11</v>
      </c>
      <c r="J12" s="17">
        <f>690000000000000000000/(1E+24)</f>
        <v>6.8999999999999997E-4</v>
      </c>
      <c r="K12" s="16">
        <f>1.56E+21/(1E+24)</f>
        <v>1.56E-3</v>
      </c>
      <c r="L12" s="18">
        <f>770000000000000000000/(1E+24)</f>
        <v>7.6999999999999996E-4</v>
      </c>
      <c r="M12" s="37"/>
      <c r="N12" s="38"/>
      <c r="O12" s="11">
        <v>11</v>
      </c>
      <c r="P12" s="22">
        <f>161986805442/(1000000000000)</f>
        <v>0.161986805442</v>
      </c>
      <c r="Q12" s="23">
        <f>647518895709/(1000000000000)</f>
        <v>0.64751889570900001</v>
      </c>
      <c r="R12" s="24">
        <f>2420732745480/(1000000000000)</f>
        <v>2.4207327454800001</v>
      </c>
      <c r="S12" s="11">
        <v>11</v>
      </c>
      <c r="T12" s="22">
        <f>255919957848/(1000000000000)</f>
        <v>0.25591995784799998</v>
      </c>
      <c r="U12" s="23">
        <f>481658615070/(1000000000000)</f>
        <v>0.48165861507000002</v>
      </c>
      <c r="V12" s="24">
        <f>272053376616/(1000000000000)</f>
        <v>0.27205337661599999</v>
      </c>
      <c r="W12" s="11">
        <v>11</v>
      </c>
      <c r="X12" s="22">
        <f>780000000000000000000/(1E+24)</f>
        <v>7.7999999999999999E-4</v>
      </c>
      <c r="Y12" s="23">
        <f>2.15E+21/(1E+24)</f>
        <v>2.15E-3</v>
      </c>
      <c r="Z12" s="24">
        <f>1.83E+21/(1E+24)</f>
        <v>1.83E-3</v>
      </c>
      <c r="AF12" s="13"/>
      <c r="AJ12" s="13"/>
    </row>
    <row r="13" spans="1:38" ht="19" customHeight="1" x14ac:dyDescent="0.35">
      <c r="A13" s="11">
        <v>12</v>
      </c>
      <c r="B13" s="17">
        <f>193124516706/(1000000000000)</f>
        <v>0.193124516706</v>
      </c>
      <c r="C13" s="16">
        <f>520485043854/(1000000000000)</f>
        <v>0.52048504385399996</v>
      </c>
      <c r="D13" s="18">
        <f>176466581616/(1000000000000)</f>
        <v>0.17646658161600001</v>
      </c>
      <c r="E13" s="11">
        <v>12</v>
      </c>
      <c r="F13" s="17">
        <f>243610455417/(1000000000000)</f>
        <v>0.24361045541699999</v>
      </c>
      <c r="G13" s="16">
        <f>275931235047/(1000000000000)</f>
        <v>0.27593123504700001</v>
      </c>
      <c r="H13" s="18">
        <f>190908828705/(1000000000000)</f>
        <v>0.19090882870500001</v>
      </c>
      <c r="I13" s="11">
        <v>12</v>
      </c>
      <c r="J13" s="17">
        <f>690000000000000000000/(1E+24)</f>
        <v>6.8999999999999997E-4</v>
      </c>
      <c r="K13" s="16">
        <f>1.56E+21/(1E+24)</f>
        <v>1.56E-3</v>
      </c>
      <c r="L13" s="18">
        <f>770000000000000000000/(1E+24)</f>
        <v>7.6999999999999996E-4</v>
      </c>
      <c r="M13" s="37"/>
      <c r="N13" s="38"/>
      <c r="O13" s="11">
        <v>12</v>
      </c>
      <c r="P13" s="22">
        <f>194190717294/(1000000000000)</f>
        <v>0.194190717294</v>
      </c>
      <c r="Q13" s="23">
        <f>684282807561/(1000000000000)</f>
        <v>0.68428280756100002</v>
      </c>
      <c r="R13" s="24">
        <f>3775617572712/(1000000000000)</f>
        <v>3.775617572712</v>
      </c>
      <c r="S13" s="11">
        <v>12</v>
      </c>
      <c r="T13" s="22">
        <f>255919957848/(1000000000000)</f>
        <v>0.25591995784799998</v>
      </c>
      <c r="U13" s="23">
        <f>481658615070/(1000000000000)</f>
        <v>0.48165861507000002</v>
      </c>
      <c r="V13" s="24">
        <f>272053376616/(1000000000000)</f>
        <v>0.27205337661599999</v>
      </c>
      <c r="W13" s="11">
        <v>12</v>
      </c>
      <c r="X13" s="22">
        <f>780000000000000000000/(1E+24)</f>
        <v>7.7999999999999999E-4</v>
      </c>
      <c r="Y13" s="23">
        <f>2.15E+21/(1E+24)</f>
        <v>2.15E-3</v>
      </c>
      <c r="Z13" s="24">
        <f>1.83E+21/(1E+24)</f>
        <v>1.83E-3</v>
      </c>
      <c r="AF13" s="13"/>
      <c r="AJ13" s="13"/>
    </row>
    <row r="14" spans="1:38" ht="19" customHeight="1" x14ac:dyDescent="0.35">
      <c r="A14" s="11">
        <v>13</v>
      </c>
      <c r="B14" s="17">
        <f>209226472632/(1000000000000)</f>
        <v>0.209226472632</v>
      </c>
      <c r="C14" s="16">
        <f>538866999780/(1000000000000)</f>
        <v>0.53886699977999997</v>
      </c>
      <c r="D14" s="18">
        <f>176466581616/(1000000000000)</f>
        <v>0.17646658161600001</v>
      </c>
      <c r="E14" s="11">
        <v>13</v>
      </c>
      <c r="F14" s="17">
        <f>243610455417/(1000000000000)</f>
        <v>0.24361045541699999</v>
      </c>
      <c r="G14" s="16">
        <f>275931235047/(1000000000000)</f>
        <v>0.27593123504700001</v>
      </c>
      <c r="H14" s="18">
        <f>190908828705/(1000000000000)</f>
        <v>0.19090882870500001</v>
      </c>
      <c r="I14" s="11">
        <v>13</v>
      </c>
      <c r="J14" s="17">
        <f>690000000000000000000/(1E+24)</f>
        <v>6.8999999999999997E-4</v>
      </c>
      <c r="K14" s="16">
        <f>1.56E+21/(1E+24)</f>
        <v>1.56E-3</v>
      </c>
      <c r="L14" s="18">
        <f>770000000000000000000/(1E+24)</f>
        <v>7.6999999999999996E-4</v>
      </c>
      <c r="M14" s="37"/>
      <c r="N14" s="38"/>
      <c r="O14" s="11">
        <v>13</v>
      </c>
      <c r="P14" s="22">
        <f>210292673220/(1000000000000)</f>
        <v>0.21029267322</v>
      </c>
      <c r="Q14" s="23">
        <f>702664763487/(1000000000000)</f>
        <v>0.70266476348700002</v>
      </c>
      <c r="R14" s="24">
        <f>4184689300101/(1000000000000)</f>
        <v>4.1846893001009997</v>
      </c>
      <c r="S14" s="11">
        <v>13</v>
      </c>
      <c r="T14" s="22">
        <f>255919957848/(1000000000000)</f>
        <v>0.25591995784799998</v>
      </c>
      <c r="U14" s="23">
        <f>481658615070/(1000000000000)</f>
        <v>0.48165861507000002</v>
      </c>
      <c r="V14" s="24">
        <f>272053376616/(1000000000000)</f>
        <v>0.27205337661599999</v>
      </c>
      <c r="W14" s="11">
        <v>13</v>
      </c>
      <c r="X14" s="22">
        <f>780000000000000000000/(1E+24)</f>
        <v>7.7999999999999999E-4</v>
      </c>
      <c r="Y14" s="23">
        <f>2.15E+21/(1E+24)</f>
        <v>2.15E-3</v>
      </c>
      <c r="Z14" s="24">
        <f>1.83E+21/(1E+24)</f>
        <v>1.83E-3</v>
      </c>
      <c r="AF14" s="13"/>
      <c r="AJ14" s="13"/>
    </row>
    <row r="15" spans="1:38" ht="19" customHeight="1" x14ac:dyDescent="0.35">
      <c r="A15" s="11">
        <v>14</v>
      </c>
      <c r="B15" s="17">
        <f>209226472632/(1000000000000)</f>
        <v>0.209226472632</v>
      </c>
      <c r="C15" s="16">
        <f>538866999780/(1000000000000)</f>
        <v>0.53886699977999997</v>
      </c>
      <c r="D15" s="18">
        <f>176466581616/(1000000000000)</f>
        <v>0.17646658161600001</v>
      </c>
      <c r="E15" s="11">
        <v>14</v>
      </c>
      <c r="F15" s="17">
        <f>243610455417/(1000000000000)</f>
        <v>0.24361045541699999</v>
      </c>
      <c r="G15" s="16">
        <f>275931235047/(1000000000000)</f>
        <v>0.27593123504700001</v>
      </c>
      <c r="H15" s="18">
        <f>190908828705/(1000000000000)</f>
        <v>0.19090882870500001</v>
      </c>
      <c r="I15" s="11">
        <v>14</v>
      </c>
      <c r="J15" s="17">
        <f>690000000000000000000/(1E+24)</f>
        <v>6.8999999999999997E-4</v>
      </c>
      <c r="K15" s="16">
        <f>1.56E+21/(1E+24)</f>
        <v>1.56E-3</v>
      </c>
      <c r="L15" s="18">
        <f>770000000000000000000/(1E+24)</f>
        <v>7.6999999999999996E-4</v>
      </c>
      <c r="M15" s="37"/>
      <c r="N15" s="38"/>
      <c r="O15" s="11">
        <v>14</v>
      </c>
      <c r="P15" s="22">
        <f>210292673220/(1000000000000)</f>
        <v>0.21029267322</v>
      </c>
      <c r="Q15" s="23">
        <f>702664763487/(1000000000000)</f>
        <v>0.70266476348700002</v>
      </c>
      <c r="R15" s="24">
        <f>3794716873392/(1000000000000)</f>
        <v>3.7947168733919998</v>
      </c>
      <c r="S15" s="11">
        <v>14</v>
      </c>
      <c r="T15" s="22">
        <f>255919957848/(1000000000000)</f>
        <v>0.25591995784799998</v>
      </c>
      <c r="U15" s="23">
        <f>481658615070/(1000000000000)</f>
        <v>0.48165861507000002</v>
      </c>
      <c r="V15" s="24">
        <f>272053376616/(1000000000000)</f>
        <v>0.27205337661599999</v>
      </c>
      <c r="W15" s="11">
        <v>14</v>
      </c>
      <c r="X15" s="22">
        <f>780000000000000000000/(1E+24)</f>
        <v>7.7999999999999999E-4</v>
      </c>
      <c r="Y15" s="23">
        <f>2.15E+21/(1E+24)</f>
        <v>2.15E-3</v>
      </c>
      <c r="Z15" s="24">
        <f>1.83E+21/(1E+24)</f>
        <v>1.83E-3</v>
      </c>
      <c r="AF15" s="13"/>
      <c r="AJ15" s="13"/>
    </row>
    <row r="16" spans="1:38" ht="19" customHeight="1" x14ac:dyDescent="0.35">
      <c r="A16" s="11">
        <v>15</v>
      </c>
      <c r="B16" s="17">
        <f>209226472632/(1000000000000)</f>
        <v>0.209226472632</v>
      </c>
      <c r="C16" s="16">
        <f>538866999780/(1000000000000)</f>
        <v>0.53886699977999997</v>
      </c>
      <c r="D16" s="18">
        <f>176466581616/(1000000000000)</f>
        <v>0.17646658161600001</v>
      </c>
      <c r="E16" s="11">
        <v>15</v>
      </c>
      <c r="F16" s="17">
        <f>243610455417/(1000000000000)</f>
        <v>0.24361045541699999</v>
      </c>
      <c r="G16" s="16">
        <f>275931235047/(1000000000000)</f>
        <v>0.27593123504700001</v>
      </c>
      <c r="H16" s="18">
        <f>190908828705/(1000000000000)</f>
        <v>0.19090882870500001</v>
      </c>
      <c r="I16" s="11">
        <v>15</v>
      </c>
      <c r="J16" s="17">
        <f>690000000000000000000/(1E+24)</f>
        <v>6.8999999999999997E-4</v>
      </c>
      <c r="K16" s="16">
        <f>1.56E+21/(1E+24)</f>
        <v>1.56E-3</v>
      </c>
      <c r="L16" s="18">
        <f>770000000000000000000/(1E+24)</f>
        <v>7.6999999999999996E-4</v>
      </c>
      <c r="M16" s="37"/>
      <c r="N16" s="38"/>
      <c r="O16" s="11">
        <v>15</v>
      </c>
      <c r="P16" s="22">
        <f>210292673220/(1000000000000)</f>
        <v>0.21029267322</v>
      </c>
      <c r="Q16" s="23">
        <f>702664763487/(1000000000000)</f>
        <v>0.70266476348700002</v>
      </c>
      <c r="R16" s="24">
        <f>3225268602174/(1000000000000)</f>
        <v>3.2252686021739998</v>
      </c>
      <c r="S16" s="11">
        <v>15</v>
      </c>
      <c r="T16" s="22">
        <f>255919957848/(1000000000000)</f>
        <v>0.25591995784799998</v>
      </c>
      <c r="U16" s="23">
        <f>481658615070/(1000000000000)</f>
        <v>0.48165861507000002</v>
      </c>
      <c r="V16" s="24">
        <f>272053376616/(1000000000000)</f>
        <v>0.27205337661599999</v>
      </c>
      <c r="W16" s="11">
        <v>15</v>
      </c>
      <c r="X16" s="22">
        <f>780000000000000000000/(1E+24)</f>
        <v>7.7999999999999999E-4</v>
      </c>
      <c r="Y16" s="23">
        <f>2.15E+21/(1E+24)</f>
        <v>2.15E-3</v>
      </c>
      <c r="Z16" s="24">
        <f>1.83E+21/(1E+24)</f>
        <v>1.83E-3</v>
      </c>
      <c r="AF16" s="13"/>
      <c r="AJ16" s="13"/>
    </row>
    <row r="17" spans="1:36" ht="19" customHeight="1" x14ac:dyDescent="0.35">
      <c r="A17" s="11">
        <v>16</v>
      </c>
      <c r="B17" s="17">
        <f>209226472632/(1000000000000)</f>
        <v>0.209226472632</v>
      </c>
      <c r="C17" s="16">
        <f>538866999780/(1000000000000)</f>
        <v>0.53886699977999997</v>
      </c>
      <c r="D17" s="18">
        <f>176466581616/(1000000000000)</f>
        <v>0.17646658161600001</v>
      </c>
      <c r="E17" s="11">
        <v>16</v>
      </c>
      <c r="F17" s="17">
        <f>243610455417/(1000000000000)</f>
        <v>0.24361045541699999</v>
      </c>
      <c r="G17" s="16">
        <f>275931235047/(1000000000000)</f>
        <v>0.27593123504700001</v>
      </c>
      <c r="H17" s="18">
        <f>190908828705/(1000000000000)</f>
        <v>0.19090882870500001</v>
      </c>
      <c r="I17" s="11">
        <v>16</v>
      </c>
      <c r="J17" s="17">
        <f>690000000000000000000/(1E+24)</f>
        <v>6.8999999999999997E-4</v>
      </c>
      <c r="K17" s="16">
        <f>1.56E+21/(1E+24)</f>
        <v>1.56E-3</v>
      </c>
      <c r="L17" s="18">
        <f>770000000000000000000/(1E+24)</f>
        <v>7.6999999999999996E-4</v>
      </c>
      <c r="M17" s="37"/>
      <c r="N17" s="38"/>
      <c r="O17" s="11">
        <v>16</v>
      </c>
      <c r="P17" s="22">
        <f>210292673220/(1000000000000)</f>
        <v>0.21029267322</v>
      </c>
      <c r="Q17" s="23">
        <f>702664763487/(1000000000000)</f>
        <v>0.70266476348700002</v>
      </c>
      <c r="R17" s="24">
        <f>4543389517554/(1000000000000)</f>
        <v>4.543389517554</v>
      </c>
      <c r="S17" s="11">
        <v>16</v>
      </c>
      <c r="T17" s="22">
        <f>255919957848/(1000000000000)</f>
        <v>0.25591995784799998</v>
      </c>
      <c r="U17" s="23">
        <f>481658615070/(1000000000000)</f>
        <v>0.48165861507000002</v>
      </c>
      <c r="V17" s="24">
        <f>272053376616/(1000000000000)</f>
        <v>0.27205337661599999</v>
      </c>
      <c r="W17" s="11">
        <v>16</v>
      </c>
      <c r="X17" s="22">
        <f>780000000000000000000/(1E+24)</f>
        <v>7.7999999999999999E-4</v>
      </c>
      <c r="Y17" s="23">
        <f>2.15E+21/(1E+24)</f>
        <v>2.15E-3</v>
      </c>
      <c r="Z17" s="24">
        <f>1.83E+21/(1E+24)</f>
        <v>1.83E-3</v>
      </c>
      <c r="AF17" s="13"/>
      <c r="AJ17" s="13"/>
    </row>
    <row r="18" spans="1:36" ht="19" customHeight="1" x14ac:dyDescent="0.35">
      <c r="A18" s="11">
        <v>17</v>
      </c>
      <c r="B18" s="17">
        <f>209226472632/(1000000000000)</f>
        <v>0.209226472632</v>
      </c>
      <c r="C18" s="16">
        <f>522765043854/(1000000000000)</f>
        <v>0.52276504385400002</v>
      </c>
      <c r="D18" s="18">
        <f>160364625690/(1000000000000)</f>
        <v>0.16036462569000001</v>
      </c>
      <c r="E18" s="11">
        <v>17</v>
      </c>
      <c r="F18" s="17">
        <f>243610455417/(1000000000000)</f>
        <v>0.24361045541699999</v>
      </c>
      <c r="G18" s="16">
        <f>275931235047/(1000000000000)</f>
        <v>0.27593123504700001</v>
      </c>
      <c r="H18" s="18">
        <f>190908828705/(1000000000000)</f>
        <v>0.19090882870500001</v>
      </c>
      <c r="I18" s="11">
        <v>17</v>
      </c>
      <c r="J18" s="17">
        <f>690000000000000000000/(1E+24)</f>
        <v>6.8999999999999997E-4</v>
      </c>
      <c r="K18" s="16">
        <f>1.56E+21/(1E+24)</f>
        <v>1.56E-3</v>
      </c>
      <c r="L18" s="18">
        <f>770000000000000000000/(1E+24)</f>
        <v>7.6999999999999996E-4</v>
      </c>
      <c r="M18" s="37"/>
      <c r="N18" s="38"/>
      <c r="O18" s="11">
        <v>17</v>
      </c>
      <c r="P18" s="22">
        <f>210292673220/(1000000000000)</f>
        <v>0.21029267322</v>
      </c>
      <c r="Q18" s="23">
        <f>670460851635/(1000000000000)</f>
        <v>0.67046085163500002</v>
      </c>
      <c r="R18" s="24">
        <f>4931785637958/(1000000000000)</f>
        <v>4.9317856379579998</v>
      </c>
      <c r="S18" s="11">
        <v>17</v>
      </c>
      <c r="T18" s="22">
        <f>255919957848/(1000000000000)</f>
        <v>0.25591995784799998</v>
      </c>
      <c r="U18" s="23">
        <f>481658615070/(1000000000000)</f>
        <v>0.48165861507000002</v>
      </c>
      <c r="V18" s="24">
        <f>272053376616/(1000000000000)</f>
        <v>0.27205337661599999</v>
      </c>
      <c r="W18" s="11">
        <v>17</v>
      </c>
      <c r="X18" s="22">
        <f>780000000000000000000/(1E+24)</f>
        <v>7.7999999999999999E-4</v>
      </c>
      <c r="Y18" s="23">
        <f>2.15E+21/(1E+24)</f>
        <v>2.15E-3</v>
      </c>
      <c r="Z18" s="24">
        <f>1.83E+21/(1E+24)</f>
        <v>1.83E-3</v>
      </c>
      <c r="AF18" s="13"/>
      <c r="AJ18" s="13"/>
    </row>
    <row r="19" spans="1:36" ht="19" customHeight="1" x14ac:dyDescent="0.35">
      <c r="A19" s="11">
        <v>18</v>
      </c>
      <c r="B19" s="17">
        <f>209226472632/(1000000000000)</f>
        <v>0.209226472632</v>
      </c>
      <c r="C19" s="16">
        <f>538866999780/(1000000000000)</f>
        <v>0.53886699977999997</v>
      </c>
      <c r="D19" s="18">
        <f>176466581616/(1000000000000)</f>
        <v>0.17646658161600001</v>
      </c>
      <c r="E19" s="11">
        <v>18</v>
      </c>
      <c r="F19" s="17">
        <f>243610455417/(1000000000000)</f>
        <v>0.24361045541699999</v>
      </c>
      <c r="G19" s="16">
        <f>275931235047/(1000000000000)</f>
        <v>0.27593123504700001</v>
      </c>
      <c r="H19" s="18">
        <f>190908828705/(1000000000000)</f>
        <v>0.19090882870500001</v>
      </c>
      <c r="I19" s="11">
        <v>18</v>
      </c>
      <c r="J19" s="17">
        <f>690000000000000000000/(1E+24)</f>
        <v>6.8999999999999997E-4</v>
      </c>
      <c r="K19" s="16">
        <f>1.56E+21/(1E+24)</f>
        <v>1.56E-3</v>
      </c>
      <c r="L19" s="18">
        <f>770000000000000000000/(1E+24)</f>
        <v>7.6999999999999996E-4</v>
      </c>
      <c r="M19" s="37"/>
      <c r="N19" s="38"/>
      <c r="O19" s="11">
        <v>18</v>
      </c>
      <c r="P19" s="22">
        <f>210292673220/(1000000000000)</f>
        <v>0.21029267322</v>
      </c>
      <c r="Q19" s="23">
        <f>718766719413/(1000000000000)</f>
        <v>0.71876671941299997</v>
      </c>
      <c r="R19" s="24">
        <f>4592141965848/(1000000000000)</f>
        <v>4.5921419658479996</v>
      </c>
      <c r="S19" s="11">
        <v>18</v>
      </c>
      <c r="T19" s="22">
        <f>255919957848/(1000000000000)</f>
        <v>0.25591995784799998</v>
      </c>
      <c r="U19" s="23">
        <f>481658615070/(1000000000000)</f>
        <v>0.48165861507000002</v>
      </c>
      <c r="V19" s="24">
        <f>272053376616/(1000000000000)</f>
        <v>0.27205337661599999</v>
      </c>
      <c r="W19" s="11">
        <v>18</v>
      </c>
      <c r="X19" s="22">
        <f>780000000000000000000/(1E+24)</f>
        <v>7.7999999999999999E-4</v>
      </c>
      <c r="Y19" s="23">
        <f>2.15E+21/(1E+24)</f>
        <v>2.15E-3</v>
      </c>
      <c r="Z19" s="24">
        <f>1.83E+21/(1E+24)</f>
        <v>1.83E-3</v>
      </c>
      <c r="AF19" s="13"/>
      <c r="AJ19" s="13"/>
    </row>
    <row r="20" spans="1:36" ht="19" customHeight="1" x14ac:dyDescent="0.35">
      <c r="A20" s="11">
        <v>19</v>
      </c>
      <c r="B20" s="17">
        <f>209226472632/(1000000000000)</f>
        <v>0.209226472632</v>
      </c>
      <c r="C20" s="16">
        <f>538866999780/(1000000000000)</f>
        <v>0.53886699977999997</v>
      </c>
      <c r="D20" s="18">
        <f>176466581616/(1000000000000)</f>
        <v>0.17646658161600001</v>
      </c>
      <c r="E20" s="11">
        <v>19</v>
      </c>
      <c r="F20" s="17">
        <f>243610455417/(1000000000000)</f>
        <v>0.24361045541699999</v>
      </c>
      <c r="G20" s="16">
        <f>275931235047/(1000000000000)</f>
        <v>0.27593123504700001</v>
      </c>
      <c r="H20" s="18">
        <f>190908828705/(1000000000000)</f>
        <v>0.19090882870500001</v>
      </c>
      <c r="I20" s="11">
        <v>19</v>
      </c>
      <c r="J20" s="17">
        <f>690000000000000000000/(1E+24)</f>
        <v>6.8999999999999997E-4</v>
      </c>
      <c r="K20" s="16">
        <f>1.56E+21/(1E+24)</f>
        <v>1.56E-3</v>
      </c>
      <c r="L20" s="18">
        <f>770000000000000000000/(1E+24)</f>
        <v>7.6999999999999996E-4</v>
      </c>
      <c r="M20" s="37"/>
      <c r="N20" s="38"/>
      <c r="O20" s="11">
        <v>19</v>
      </c>
      <c r="P20" s="22">
        <f>210292673220/(1000000000000)</f>
        <v>0.21029267322</v>
      </c>
      <c r="Q20" s="23">
        <f>718766719413/(1000000000000)</f>
        <v>0.71876671941299997</v>
      </c>
      <c r="R20" s="24">
        <f>5014014846141/(1000000000000)</f>
        <v>5.0140148461410003</v>
      </c>
      <c r="S20" s="11">
        <v>19</v>
      </c>
      <c r="T20" s="22">
        <f>255919957848/(1000000000000)</f>
        <v>0.25591995784799998</v>
      </c>
      <c r="U20" s="23">
        <f>481658615070/(1000000000000)</f>
        <v>0.48165861507000002</v>
      </c>
      <c r="V20" s="24">
        <f>272053376616/(1000000000000)</f>
        <v>0.27205337661599999</v>
      </c>
      <c r="W20" s="11">
        <v>19</v>
      </c>
      <c r="X20" s="22">
        <f>780000000000000000000/(1E+24)</f>
        <v>7.7999999999999999E-4</v>
      </c>
      <c r="Y20" s="23">
        <f>2.15E+21/(1E+24)</f>
        <v>2.15E-3</v>
      </c>
      <c r="Z20" s="24">
        <f>1.83E+21/(1E+24)</f>
        <v>1.83E-3</v>
      </c>
      <c r="AF20" s="13"/>
      <c r="AJ20" s="13"/>
    </row>
    <row r="21" spans="1:36" ht="19" customHeight="1" x14ac:dyDescent="0.35">
      <c r="A21" s="11">
        <v>20</v>
      </c>
      <c r="B21" s="17">
        <f>209226472632/(1000000000000)</f>
        <v>0.209226472632</v>
      </c>
      <c r="C21" s="16">
        <f>538866999780/(1000000000000)</f>
        <v>0.53886699977999997</v>
      </c>
      <c r="D21" s="18">
        <f>176466581616/(1000000000000)</f>
        <v>0.17646658161600001</v>
      </c>
      <c r="E21" s="11">
        <v>20</v>
      </c>
      <c r="F21" s="17">
        <f>243610455417/(1000000000000)</f>
        <v>0.24361045541699999</v>
      </c>
      <c r="G21" s="16">
        <f>275931235047/(1000000000000)</f>
        <v>0.27593123504700001</v>
      </c>
      <c r="H21" s="18">
        <f>190908828705/(1000000000000)</f>
        <v>0.19090882870500001</v>
      </c>
      <c r="I21" s="11">
        <v>20</v>
      </c>
      <c r="J21" s="17">
        <f>690000000000000000000/(1E+24)</f>
        <v>6.8999999999999997E-4</v>
      </c>
      <c r="K21" s="16">
        <f>1.56E+21/(1E+24)</f>
        <v>1.56E-3</v>
      </c>
      <c r="L21" s="18">
        <f>770000000000000000000/(1E+24)</f>
        <v>7.6999999999999996E-4</v>
      </c>
      <c r="M21" s="37"/>
      <c r="N21" s="38"/>
      <c r="O21" s="11">
        <v>20</v>
      </c>
      <c r="P21" s="22">
        <f>210292673220/(1000000000000)</f>
        <v>0.21029267322</v>
      </c>
      <c r="Q21" s="23">
        <f>718766719413/(1000000000000)</f>
        <v>0.71876671941299997</v>
      </c>
      <c r="R21" s="24">
        <f>4609701067860/(1000000000000)</f>
        <v>4.6097010678599997</v>
      </c>
      <c r="S21" s="11">
        <v>20</v>
      </c>
      <c r="T21" s="22">
        <f>255919957848/(1000000000000)</f>
        <v>0.25591995784799998</v>
      </c>
      <c r="U21" s="23">
        <f>481658615070/(1000000000000)</f>
        <v>0.48165861507000002</v>
      </c>
      <c r="V21" s="24">
        <f>272053376616/(1000000000000)</f>
        <v>0.27205337661599999</v>
      </c>
      <c r="W21" s="11">
        <v>20</v>
      </c>
      <c r="X21" s="22">
        <f>780000000000000000000/(1E+24)</f>
        <v>7.7999999999999999E-4</v>
      </c>
      <c r="Y21" s="23">
        <f>2.15E+21/(1E+24)</f>
        <v>2.15E-3</v>
      </c>
      <c r="Z21" s="24">
        <f>1.83E+21/(1E+24)</f>
        <v>1.83E-3</v>
      </c>
      <c r="AF21" s="13"/>
      <c r="AJ21" s="13"/>
    </row>
    <row r="22" spans="1:36" ht="19" customHeight="1" x14ac:dyDescent="0.35">
      <c r="A22" s="11">
        <v>21</v>
      </c>
      <c r="B22" s="17">
        <f>193124516706/(1000000000000)</f>
        <v>0.193124516706</v>
      </c>
      <c r="C22" s="16">
        <f>520485043854/(1000000000000)</f>
        <v>0.52048504385399996</v>
      </c>
      <c r="D22" s="18">
        <f>176466581616/(1000000000000)</f>
        <v>0.17646658161600001</v>
      </c>
      <c r="E22" s="11">
        <v>21</v>
      </c>
      <c r="F22" s="17">
        <f>243610455417/(1000000000000)</f>
        <v>0.24361045541699999</v>
      </c>
      <c r="G22" s="16">
        <f>275931235047/(1000000000000)</f>
        <v>0.27593123504700001</v>
      </c>
      <c r="H22" s="18">
        <f>190908828705/(1000000000000)</f>
        <v>0.19090882870500001</v>
      </c>
      <c r="I22" s="11">
        <v>21</v>
      </c>
      <c r="J22" s="17">
        <f>690000000000000000000/(1E+24)</f>
        <v>6.8999999999999997E-4</v>
      </c>
      <c r="K22" s="16">
        <f>1.56E+21/(1E+24)</f>
        <v>1.56E-3</v>
      </c>
      <c r="L22" s="18">
        <f>770000000000000000000/(1E+24)</f>
        <v>7.6999999999999996E-4</v>
      </c>
      <c r="M22" s="37"/>
      <c r="N22" s="38"/>
      <c r="O22" s="11">
        <v>21</v>
      </c>
      <c r="P22" s="22">
        <f>194190717294/(1000000000000)</f>
        <v>0.194190717294</v>
      </c>
      <c r="Q22" s="23">
        <f>700384763487/(1000000000000)</f>
        <v>0.70038476348699996</v>
      </c>
      <c r="R22" s="24">
        <f>4993298969886/(1000000000000)</f>
        <v>4.9932989698860002</v>
      </c>
      <c r="S22" s="11">
        <v>21</v>
      </c>
      <c r="T22" s="22">
        <f>255919957848/(1000000000000)</f>
        <v>0.25591995784799998</v>
      </c>
      <c r="U22" s="23">
        <f>481658615070/(1000000000000)</f>
        <v>0.48165861507000002</v>
      </c>
      <c r="V22" s="24">
        <f>272053376616/(1000000000000)</f>
        <v>0.27205337661599999</v>
      </c>
      <c r="W22" s="11">
        <v>21</v>
      </c>
      <c r="X22" s="22">
        <f>780000000000000000000/(1E+24)</f>
        <v>7.7999999999999999E-4</v>
      </c>
      <c r="Y22" s="23">
        <f>2.15E+21/(1E+24)</f>
        <v>2.15E-3</v>
      </c>
      <c r="Z22" s="24">
        <f>1.83E+21/(1E+24)</f>
        <v>1.83E-3</v>
      </c>
      <c r="AF22" s="13"/>
      <c r="AJ22" s="13"/>
    </row>
    <row r="23" spans="1:36" ht="19" customHeight="1" x14ac:dyDescent="0.35">
      <c r="A23" s="11">
        <v>22</v>
      </c>
      <c r="B23" s="17">
        <f>225328428558/(1000000000000)</f>
        <v>0.225328428558</v>
      </c>
      <c r="C23" s="16">
        <f>557248955706/(1000000000000)</f>
        <v>0.55724895570599997</v>
      </c>
      <c r="D23" s="18">
        <f>176466581616/(1000000000000)</f>
        <v>0.17646658161600001</v>
      </c>
      <c r="E23" s="11">
        <v>22</v>
      </c>
      <c r="F23" s="17">
        <f>243610455417/(1000000000000)</f>
        <v>0.24361045541699999</v>
      </c>
      <c r="G23" s="16">
        <f>275931235047/(1000000000000)</f>
        <v>0.27593123504700001</v>
      </c>
      <c r="H23" s="18">
        <f>190908828705/(1000000000000)</f>
        <v>0.19090882870500001</v>
      </c>
      <c r="I23" s="11">
        <v>22</v>
      </c>
      <c r="J23" s="17">
        <f>690000000000000000000/(1E+24)</f>
        <v>6.8999999999999997E-4</v>
      </c>
      <c r="K23" s="16">
        <f>1.56E+21/(1E+24)</f>
        <v>1.56E-3</v>
      </c>
      <c r="L23" s="18">
        <f>770000000000000000000/(1E+24)</f>
        <v>7.6999999999999996E-4</v>
      </c>
      <c r="M23" s="37"/>
      <c r="N23" s="38"/>
      <c r="O23" s="11">
        <v>22</v>
      </c>
      <c r="P23" s="22">
        <f>226394629146/(1000000000000)</f>
        <v>0.226394629146</v>
      </c>
      <c r="Q23" s="23">
        <f>737148675339/(1000000000000)</f>
        <v>0.73714867533899997</v>
      </c>
      <c r="R23" s="24">
        <f>4307474454222/(1000000000000)</f>
        <v>4.3074744542219996</v>
      </c>
      <c r="S23" s="11">
        <v>22</v>
      </c>
      <c r="T23" s="22">
        <f>255919957848/(1000000000000)</f>
        <v>0.25591995784799998</v>
      </c>
      <c r="U23" s="23">
        <f>481658615070/(1000000000000)</f>
        <v>0.48165861507000002</v>
      </c>
      <c r="V23" s="24">
        <f>272053376616/(1000000000000)</f>
        <v>0.27205337661599999</v>
      </c>
      <c r="W23" s="11">
        <v>22</v>
      </c>
      <c r="X23" s="22">
        <f>780000000000000000000/(1E+24)</f>
        <v>7.7999999999999999E-4</v>
      </c>
      <c r="Y23" s="23">
        <f>2.15E+21/(1E+24)</f>
        <v>2.15E-3</v>
      </c>
      <c r="Z23" s="24">
        <f>1.83E+21/(1E+24)</f>
        <v>1.83E-3</v>
      </c>
      <c r="AF23" s="13"/>
      <c r="AJ23" s="13"/>
    </row>
    <row r="24" spans="1:36" ht="19" customHeight="1" x14ac:dyDescent="0.35">
      <c r="A24" s="11">
        <v>23</v>
      </c>
      <c r="B24" s="17">
        <f>241430384484/(1000000000000)</f>
        <v>0.241430384484</v>
      </c>
      <c r="C24" s="16">
        <f>575630911632/(1000000000000)</f>
        <v>0.57563091163199998</v>
      </c>
      <c r="D24" s="18">
        <f>176466581616/(1000000000000)</f>
        <v>0.17646658161600001</v>
      </c>
      <c r="E24" s="11">
        <v>23</v>
      </c>
      <c r="F24" s="17">
        <f>243610455417/(1000000000000)</f>
        <v>0.24361045541699999</v>
      </c>
      <c r="G24" s="16">
        <f>275931235047/(1000000000000)</f>
        <v>0.27593123504700001</v>
      </c>
      <c r="H24" s="18">
        <f>190908828705/(1000000000000)</f>
        <v>0.19090882870500001</v>
      </c>
      <c r="I24" s="11">
        <v>23</v>
      </c>
      <c r="J24" s="17">
        <f>690000000000000000000/(1E+24)</f>
        <v>6.8999999999999997E-4</v>
      </c>
      <c r="K24" s="16">
        <f>1.56E+21/(1E+24)</f>
        <v>1.56E-3</v>
      </c>
      <c r="L24" s="18">
        <f>770000000000000000000/(1E+24)</f>
        <v>7.6999999999999996E-4</v>
      </c>
      <c r="M24" s="37"/>
      <c r="N24" s="38"/>
      <c r="O24" s="11">
        <v>23</v>
      </c>
      <c r="P24" s="22">
        <f>242496585072/(1000000000000)</f>
        <v>0.242496585072</v>
      </c>
      <c r="Q24" s="23">
        <f>755530631265/(1000000000000)</f>
        <v>0.75553063126499997</v>
      </c>
      <c r="R24" s="24">
        <f>5662978089525/(1000000000000)</f>
        <v>5.6629780895249997</v>
      </c>
      <c r="S24" s="11">
        <v>23</v>
      </c>
      <c r="T24" s="22">
        <f>255919957848/(1000000000000)</f>
        <v>0.25591995784799998</v>
      </c>
      <c r="U24" s="23">
        <f>481658615070/(1000000000000)</f>
        <v>0.48165861507000002</v>
      </c>
      <c r="V24" s="24">
        <f>272053376616/(1000000000000)</f>
        <v>0.27205337661599999</v>
      </c>
      <c r="W24" s="11">
        <v>23</v>
      </c>
      <c r="X24" s="22">
        <f>780000000000000000000/(1E+24)</f>
        <v>7.7999999999999999E-4</v>
      </c>
      <c r="Y24" s="23">
        <f>2.15E+21/(1E+24)</f>
        <v>2.15E-3</v>
      </c>
      <c r="Z24" s="24">
        <f>1.83E+21/(1E+24)</f>
        <v>1.83E-3</v>
      </c>
      <c r="AF24" s="13"/>
      <c r="AJ24" s="13"/>
    </row>
    <row r="25" spans="1:36" ht="19" customHeight="1" x14ac:dyDescent="0.35">
      <c r="A25" s="11">
        <v>24</v>
      </c>
      <c r="B25" s="17">
        <f>241430384484/(1000000000000)</f>
        <v>0.241430384484</v>
      </c>
      <c r="C25" s="16">
        <f>575630911632/(1000000000000)</f>
        <v>0.57563091163199998</v>
      </c>
      <c r="D25" s="18">
        <f>176466581616/(1000000000000)</f>
        <v>0.17646658161600001</v>
      </c>
      <c r="E25" s="11">
        <v>24</v>
      </c>
      <c r="F25" s="17">
        <f>243610455417/(1000000000000)</f>
        <v>0.24361045541699999</v>
      </c>
      <c r="G25" s="16">
        <f>275931235047/(1000000000000)</f>
        <v>0.27593123504700001</v>
      </c>
      <c r="H25" s="18">
        <f>190908828705/(1000000000000)</f>
        <v>0.19090882870500001</v>
      </c>
      <c r="I25" s="11">
        <v>24</v>
      </c>
      <c r="J25" s="17">
        <f>690000000000000000000/(1E+24)</f>
        <v>6.8999999999999997E-4</v>
      </c>
      <c r="K25" s="16">
        <f>1.56E+21/(1E+24)</f>
        <v>1.56E-3</v>
      </c>
      <c r="L25" s="18">
        <f>770000000000000000000/(1E+24)</f>
        <v>7.6999999999999996E-4</v>
      </c>
      <c r="M25" s="37"/>
      <c r="N25" s="38"/>
      <c r="O25" s="11">
        <v>24</v>
      </c>
      <c r="P25" s="22">
        <f>242496585072/(1000000000000)</f>
        <v>0.242496585072</v>
      </c>
      <c r="Q25" s="23">
        <f>755530631265/(1000000000000)</f>
        <v>0.75553063126499997</v>
      </c>
      <c r="R25" s="24">
        <f>4325367869748/(1000000000000)</f>
        <v>4.3253678697479998</v>
      </c>
      <c r="S25" s="11">
        <v>24</v>
      </c>
      <c r="T25" s="22">
        <f>255919957848/(1000000000000)</f>
        <v>0.25591995784799998</v>
      </c>
      <c r="U25" s="23">
        <f>481658615070/(1000000000000)</f>
        <v>0.48165861507000002</v>
      </c>
      <c r="V25" s="24">
        <f>272053376616/(1000000000000)</f>
        <v>0.27205337661599999</v>
      </c>
      <c r="W25" s="11">
        <v>24</v>
      </c>
      <c r="X25" s="22">
        <f>780000000000000000000/(1E+24)</f>
        <v>7.7999999999999999E-4</v>
      </c>
      <c r="Y25" s="23">
        <f>2.15E+21/(1E+24)</f>
        <v>2.15E-3</v>
      </c>
      <c r="Z25" s="24">
        <f>1.83E+21/(1E+24)</f>
        <v>1.83E-3</v>
      </c>
      <c r="AF25" s="13"/>
      <c r="AJ25" s="13"/>
    </row>
    <row r="26" spans="1:36" ht="19" customHeight="1" x14ac:dyDescent="0.35">
      <c r="A26" s="11">
        <v>25</v>
      </c>
      <c r="B26" s="17">
        <f>241430384484/(1000000000000)</f>
        <v>0.241430384484</v>
      </c>
      <c r="C26" s="16">
        <f>575630911632/(1000000000000)</f>
        <v>0.57563091163199998</v>
      </c>
      <c r="D26" s="18">
        <f>176466581616/(1000000000000)</f>
        <v>0.17646658161600001</v>
      </c>
      <c r="E26" s="11">
        <v>25</v>
      </c>
      <c r="F26" s="17">
        <f>243610455417/(1000000000000)</f>
        <v>0.24361045541699999</v>
      </c>
      <c r="G26" s="16">
        <f>275931235047/(1000000000000)</f>
        <v>0.27593123504700001</v>
      </c>
      <c r="H26" s="18">
        <f>190908828705/(1000000000000)</f>
        <v>0.19090882870500001</v>
      </c>
      <c r="I26" s="11">
        <v>25</v>
      </c>
      <c r="J26" s="17">
        <f>690000000000000000000/(1E+24)</f>
        <v>6.8999999999999997E-4</v>
      </c>
      <c r="K26" s="16">
        <f>1.56E+21/(1E+24)</f>
        <v>1.56E-3</v>
      </c>
      <c r="L26" s="18">
        <f>770000000000000000000/(1E+24)</f>
        <v>7.6999999999999996E-4</v>
      </c>
      <c r="M26" s="37"/>
      <c r="N26" s="38"/>
      <c r="O26" s="11">
        <v>25</v>
      </c>
      <c r="P26" s="22">
        <f>242496585072/(1000000000000)</f>
        <v>0.242496585072</v>
      </c>
      <c r="Q26" s="23">
        <f>755530631265/(1000000000000)</f>
        <v>0.75553063126499997</v>
      </c>
      <c r="R26" s="24">
        <f>5048645925921/(1000000000000)</f>
        <v>5.0486459259209999</v>
      </c>
      <c r="S26" s="11">
        <v>25</v>
      </c>
      <c r="T26" s="22">
        <f>255919957848/(1000000000000)</f>
        <v>0.25591995784799998</v>
      </c>
      <c r="U26" s="23">
        <f>481658615070/(1000000000000)</f>
        <v>0.48165861507000002</v>
      </c>
      <c r="V26" s="24">
        <f>272053376616/(1000000000000)</f>
        <v>0.27205337661599999</v>
      </c>
      <c r="W26" s="11">
        <v>25</v>
      </c>
      <c r="X26" s="22">
        <f>780000000000000000000/(1E+24)</f>
        <v>7.7999999999999999E-4</v>
      </c>
      <c r="Y26" s="23">
        <f>2.15E+21/(1E+24)</f>
        <v>2.15E-3</v>
      </c>
      <c r="Z26" s="24">
        <f>1.83E+21/(1E+24)</f>
        <v>1.83E-3</v>
      </c>
      <c r="AF26" s="13"/>
      <c r="AJ26" s="13"/>
    </row>
    <row r="27" spans="1:36" ht="19" customHeight="1" x14ac:dyDescent="0.35">
      <c r="A27" s="11">
        <v>26</v>
      </c>
      <c r="B27" s="17">
        <f>241430384484/(1000000000000)</f>
        <v>0.241430384484</v>
      </c>
      <c r="C27" s="16">
        <f>575630911632/(1000000000000)</f>
        <v>0.57563091163199998</v>
      </c>
      <c r="D27" s="18">
        <f>176466581616/(1000000000000)</f>
        <v>0.17646658161600001</v>
      </c>
      <c r="E27" s="11">
        <v>26</v>
      </c>
      <c r="F27" s="17">
        <f>243610455417/(1000000000000)</f>
        <v>0.24361045541699999</v>
      </c>
      <c r="G27" s="16">
        <f>275931235047/(1000000000000)</f>
        <v>0.27593123504700001</v>
      </c>
      <c r="H27" s="18">
        <f>190908828705/(1000000000000)</f>
        <v>0.19090882870500001</v>
      </c>
      <c r="I27" s="11">
        <v>26</v>
      </c>
      <c r="J27" s="17">
        <f>690000000000000000000/(1E+24)</f>
        <v>6.8999999999999997E-4</v>
      </c>
      <c r="K27" s="16">
        <f>1.56E+21/(1E+24)</f>
        <v>1.56E-3</v>
      </c>
      <c r="L27" s="18">
        <f>770000000000000000000/(1E+24)</f>
        <v>7.6999999999999996E-4</v>
      </c>
      <c r="M27" s="37"/>
      <c r="N27" s="38"/>
      <c r="O27" s="11">
        <v>26</v>
      </c>
      <c r="P27" s="22">
        <f>242496585072/(1000000000000)</f>
        <v>0.242496585072</v>
      </c>
      <c r="Q27" s="23">
        <f>755530631265/(1000000000000)</f>
        <v>0.75553063126499997</v>
      </c>
      <c r="R27" s="24">
        <f>4326006000570/(1000000000000)</f>
        <v>4.3260060005699996</v>
      </c>
      <c r="S27" s="11">
        <v>26</v>
      </c>
      <c r="T27" s="22">
        <f>255919957848/(1000000000000)</f>
        <v>0.25591995784799998</v>
      </c>
      <c r="U27" s="23">
        <f>481658615070/(1000000000000)</f>
        <v>0.48165861507000002</v>
      </c>
      <c r="V27" s="24">
        <f>272053376616/(1000000000000)</f>
        <v>0.27205337661599999</v>
      </c>
      <c r="W27" s="11">
        <v>26</v>
      </c>
      <c r="X27" s="22">
        <f>780000000000000000000/(1E+24)</f>
        <v>7.7999999999999999E-4</v>
      </c>
      <c r="Y27" s="23">
        <f>2.15E+21/(1E+24)</f>
        <v>2.15E-3</v>
      </c>
      <c r="Z27" s="24">
        <f>1.83E+21/(1E+24)</f>
        <v>1.83E-3</v>
      </c>
      <c r="AF27" s="13"/>
      <c r="AJ27" s="13"/>
    </row>
    <row r="28" spans="1:36" ht="19" customHeight="1" x14ac:dyDescent="0.35">
      <c r="A28" s="11">
        <v>27</v>
      </c>
      <c r="B28" s="17">
        <f>241430384484/(1000000000000)</f>
        <v>0.241430384484</v>
      </c>
      <c r="C28" s="16">
        <f>575630911632/(1000000000000)</f>
        <v>0.57563091163199998</v>
      </c>
      <c r="D28" s="18">
        <f>176466581616/(1000000000000)</f>
        <v>0.17646658161600001</v>
      </c>
      <c r="E28" s="11">
        <v>27</v>
      </c>
      <c r="F28" s="17">
        <f>243610455417/(1000000000000)</f>
        <v>0.24361045541699999</v>
      </c>
      <c r="G28" s="16">
        <f>275931235047/(1000000000000)</f>
        <v>0.27593123504700001</v>
      </c>
      <c r="H28" s="18">
        <f>190908828705/(1000000000000)</f>
        <v>0.19090882870500001</v>
      </c>
      <c r="I28" s="11">
        <v>27</v>
      </c>
      <c r="J28" s="17">
        <f>690000000000000000000/(1E+24)</f>
        <v>6.8999999999999997E-4</v>
      </c>
      <c r="K28" s="16">
        <f>1.56E+21/(1E+24)</f>
        <v>1.56E-3</v>
      </c>
      <c r="L28" s="18">
        <f>770000000000000000000/(1E+24)</f>
        <v>7.6999999999999996E-4</v>
      </c>
      <c r="M28" s="37"/>
      <c r="N28" s="38"/>
      <c r="O28" s="11">
        <v>27</v>
      </c>
      <c r="P28" s="22">
        <f>242496585072/(1000000000000)</f>
        <v>0.242496585072</v>
      </c>
      <c r="Q28" s="23">
        <f>755530631265/(1000000000000)</f>
        <v>0.75553063126499997</v>
      </c>
      <c r="R28" s="24">
        <f>4082365845894/(1000000000000)</f>
        <v>4.0823658458940004</v>
      </c>
      <c r="S28" s="11">
        <v>27</v>
      </c>
      <c r="T28" s="22">
        <f>255919957848/(1000000000000)</f>
        <v>0.25591995784799998</v>
      </c>
      <c r="U28" s="23">
        <f>481658615070/(1000000000000)</f>
        <v>0.48165861507000002</v>
      </c>
      <c r="V28" s="24">
        <f>272053376616/(1000000000000)</f>
        <v>0.27205337661599999</v>
      </c>
      <c r="W28" s="11">
        <v>27</v>
      </c>
      <c r="X28" s="22">
        <f>780000000000000000000/(1E+24)</f>
        <v>7.7999999999999999E-4</v>
      </c>
      <c r="Y28" s="23">
        <f>2.15E+21/(1E+24)</f>
        <v>2.15E-3</v>
      </c>
      <c r="Z28" s="24">
        <f>1.83E+21/(1E+24)</f>
        <v>1.83E-3</v>
      </c>
      <c r="AF28" s="13"/>
      <c r="AJ28" s="13"/>
    </row>
    <row r="29" spans="1:36" ht="19" customHeight="1" x14ac:dyDescent="0.35">
      <c r="A29" s="11">
        <v>28</v>
      </c>
      <c r="B29" s="17">
        <f>241430384484/(1000000000000)</f>
        <v>0.241430384484</v>
      </c>
      <c r="C29" s="16">
        <f>575630911632/(1000000000000)</f>
        <v>0.57563091163199998</v>
      </c>
      <c r="D29" s="18">
        <f>176466581616/(1000000000000)</f>
        <v>0.17646658161600001</v>
      </c>
      <c r="E29" s="11">
        <v>28</v>
      </c>
      <c r="F29" s="17">
        <f>243610455417/(1000000000000)</f>
        <v>0.24361045541699999</v>
      </c>
      <c r="G29" s="16">
        <f>275931235047/(1000000000000)</f>
        <v>0.27593123504700001</v>
      </c>
      <c r="H29" s="18">
        <f>190908828705/(1000000000000)</f>
        <v>0.19090882870500001</v>
      </c>
      <c r="I29" s="11">
        <v>28</v>
      </c>
      <c r="J29" s="17">
        <f>690000000000000000000/(1E+24)</f>
        <v>6.8999999999999997E-4</v>
      </c>
      <c r="K29" s="16">
        <f>1.56E+21/(1E+24)</f>
        <v>1.56E-3</v>
      </c>
      <c r="L29" s="18">
        <f>770000000000000000000/(1E+24)</f>
        <v>7.6999999999999996E-4</v>
      </c>
      <c r="M29" s="37"/>
      <c r="N29" s="38"/>
      <c r="O29" s="11">
        <v>28</v>
      </c>
      <c r="P29" s="22">
        <f>242496585072/(1000000000000)</f>
        <v>0.242496585072</v>
      </c>
      <c r="Q29" s="23">
        <f>755530631265/(1000000000000)</f>
        <v>0.75553063126499997</v>
      </c>
      <c r="R29" s="24">
        <f>5083798644732/(1000000000000)</f>
        <v>5.083798644732</v>
      </c>
      <c r="S29" s="11">
        <v>28</v>
      </c>
      <c r="T29" s="22">
        <f>255919957848/(1000000000000)</f>
        <v>0.25591995784799998</v>
      </c>
      <c r="U29" s="23">
        <f>481658615070/(1000000000000)</f>
        <v>0.48165861507000002</v>
      </c>
      <c r="V29" s="24">
        <f>272053376616/(1000000000000)</f>
        <v>0.27205337661599999</v>
      </c>
      <c r="W29" s="11">
        <v>28</v>
      </c>
      <c r="X29" s="22">
        <f>780000000000000000000/(1E+24)</f>
        <v>7.7999999999999999E-4</v>
      </c>
      <c r="Y29" s="23">
        <f>2.15E+21/(1E+24)</f>
        <v>2.15E-3</v>
      </c>
      <c r="Z29" s="24">
        <f>1.83E+21/(1E+24)</f>
        <v>1.83E-3</v>
      </c>
      <c r="AF29" s="13"/>
      <c r="AJ29" s="13"/>
    </row>
    <row r="30" spans="1:36" ht="19" customHeight="1" x14ac:dyDescent="0.35">
      <c r="A30" s="11">
        <v>29</v>
      </c>
      <c r="B30" s="17">
        <f>241430384484/(1000000000000)</f>
        <v>0.241430384484</v>
      </c>
      <c r="C30" s="16">
        <f>575630911632/(1000000000000)</f>
        <v>0.57563091163199998</v>
      </c>
      <c r="D30" s="18">
        <f>176466581616/(1000000000000)</f>
        <v>0.17646658161600001</v>
      </c>
      <c r="E30" s="11">
        <v>29</v>
      </c>
      <c r="F30" s="17">
        <f>243610455417/(1000000000000)</f>
        <v>0.24361045541699999</v>
      </c>
      <c r="G30" s="16">
        <f>275931235047/(1000000000000)</f>
        <v>0.27593123504700001</v>
      </c>
      <c r="H30" s="18">
        <f>190908828705/(1000000000000)</f>
        <v>0.19090882870500001</v>
      </c>
      <c r="I30" s="11">
        <v>29</v>
      </c>
      <c r="J30" s="17">
        <f>690000000000000000000/(1E+24)</f>
        <v>6.8999999999999997E-4</v>
      </c>
      <c r="K30" s="16">
        <f>1.56E+21/(1E+24)</f>
        <v>1.56E-3</v>
      </c>
      <c r="L30" s="18">
        <f>770000000000000000000/(1E+24)</f>
        <v>7.6999999999999996E-4</v>
      </c>
      <c r="M30" s="37"/>
      <c r="N30" s="38"/>
      <c r="O30" s="11">
        <v>29</v>
      </c>
      <c r="P30" s="22">
        <f>242496585072/(1000000000000)</f>
        <v>0.242496585072</v>
      </c>
      <c r="Q30" s="23">
        <f>755530631265/(1000000000000)</f>
        <v>0.75553063126499997</v>
      </c>
      <c r="R30" s="24">
        <f>5807030520132/(1000000000000)</f>
        <v>5.8070305201319998</v>
      </c>
      <c r="S30" s="11">
        <v>29</v>
      </c>
      <c r="T30" s="22">
        <f>255919957848/(1000000000000)</f>
        <v>0.25591995784799998</v>
      </c>
      <c r="U30" s="23">
        <f>481658615070/(1000000000000)</f>
        <v>0.48165861507000002</v>
      </c>
      <c r="V30" s="24">
        <f>272053376616/(1000000000000)</f>
        <v>0.27205337661599999</v>
      </c>
      <c r="W30" s="11">
        <v>29</v>
      </c>
      <c r="X30" s="22">
        <f>780000000000000000000/(1E+24)</f>
        <v>7.7999999999999999E-4</v>
      </c>
      <c r="Y30" s="23">
        <f>2.15E+21/(1E+24)</f>
        <v>2.15E-3</v>
      </c>
      <c r="Z30" s="24">
        <f>1.83E+21/(1E+24)</f>
        <v>1.83E-3</v>
      </c>
      <c r="AF30" s="13"/>
      <c r="AJ30" s="13"/>
    </row>
    <row r="31" spans="1:36" ht="19" customHeight="1" x14ac:dyDescent="0.35">
      <c r="A31" s="11">
        <v>30</v>
      </c>
      <c r="B31" s="17">
        <f>241430384484/(1000000000000)</f>
        <v>0.241430384484</v>
      </c>
      <c r="C31" s="16">
        <f>575630911632/(1000000000000)</f>
        <v>0.57563091163199998</v>
      </c>
      <c r="D31" s="18">
        <f>176466581616/(1000000000000)</f>
        <v>0.17646658161600001</v>
      </c>
      <c r="E31" s="11">
        <v>30</v>
      </c>
      <c r="F31" s="17">
        <f>243610455417/(1000000000000)</f>
        <v>0.24361045541699999</v>
      </c>
      <c r="G31" s="16">
        <f>275931235047/(1000000000000)</f>
        <v>0.27593123504700001</v>
      </c>
      <c r="H31" s="18">
        <f>190908828705/(1000000000000)</f>
        <v>0.19090882870500001</v>
      </c>
      <c r="I31" s="11">
        <v>30</v>
      </c>
      <c r="J31" s="17">
        <f>690000000000000000000/(1E+24)</f>
        <v>6.8999999999999997E-4</v>
      </c>
      <c r="K31" s="16">
        <f>1.56E+21/(1E+24)</f>
        <v>1.56E-3</v>
      </c>
      <c r="L31" s="18">
        <f>770000000000000000000/(1E+24)</f>
        <v>7.6999999999999996E-4</v>
      </c>
      <c r="M31" s="37"/>
      <c r="N31" s="38"/>
      <c r="O31" s="11">
        <v>30</v>
      </c>
      <c r="P31" s="22">
        <f>242496585072/(1000000000000)</f>
        <v>0.242496585072</v>
      </c>
      <c r="Q31" s="23">
        <f>755530631265/(1000000000000)</f>
        <v>0.75553063126499997</v>
      </c>
      <c r="R31" s="24">
        <f>5084529137100/(1000000000000)</f>
        <v>5.0845291370999997</v>
      </c>
      <c r="S31" s="11">
        <v>30</v>
      </c>
      <c r="T31" s="22">
        <f>255919957848/(1000000000000)</f>
        <v>0.25591995784799998</v>
      </c>
      <c r="U31" s="23">
        <f>481658615070/(1000000000000)</f>
        <v>0.48165861507000002</v>
      </c>
      <c r="V31" s="24">
        <f>272053376616/(1000000000000)</f>
        <v>0.27205337661599999</v>
      </c>
      <c r="W31" s="11">
        <v>30</v>
      </c>
      <c r="X31" s="22">
        <f>780000000000000000000/(1E+24)</f>
        <v>7.7999999999999999E-4</v>
      </c>
      <c r="Y31" s="23">
        <f>2.15E+21/(1E+24)</f>
        <v>2.15E-3</v>
      </c>
      <c r="Z31" s="24">
        <f>1.83E+21/(1E+24)</f>
        <v>1.83E-3</v>
      </c>
      <c r="AF31" s="13"/>
      <c r="AJ31" s="13"/>
    </row>
    <row r="32" spans="1:36" ht="19" customHeight="1" x14ac:dyDescent="0.35">
      <c r="A32" s="11">
        <v>31</v>
      </c>
      <c r="B32" s="17">
        <f>209226472632/(1000000000000)</f>
        <v>0.209226472632</v>
      </c>
      <c r="C32" s="16">
        <f>538866999780/(1000000000000)</f>
        <v>0.53886699977999997</v>
      </c>
      <c r="D32" s="18">
        <f>176466581616/(1000000000000)</f>
        <v>0.17646658161600001</v>
      </c>
      <c r="E32" s="11">
        <v>31</v>
      </c>
      <c r="F32" s="17">
        <f>243610455417/(1000000000000)</f>
        <v>0.24361045541699999</v>
      </c>
      <c r="G32" s="16">
        <f>275931235047/(1000000000000)</f>
        <v>0.27593123504700001</v>
      </c>
      <c r="H32" s="18">
        <f>190908828705/(1000000000000)</f>
        <v>0.19090882870500001</v>
      </c>
      <c r="I32" s="11">
        <v>31</v>
      </c>
      <c r="J32" s="17">
        <f>690000000000000000000/(1E+24)</f>
        <v>6.8999999999999997E-4</v>
      </c>
      <c r="K32" s="16">
        <f>1.56E+21/(1E+24)</f>
        <v>1.56E-3</v>
      </c>
      <c r="L32" s="18">
        <f>770000000000000000000/(1E+24)</f>
        <v>7.6999999999999996E-4</v>
      </c>
      <c r="M32" s="37"/>
      <c r="N32" s="38"/>
      <c r="O32" s="11">
        <v>31</v>
      </c>
      <c r="P32" s="22">
        <f>210292673220/(1000000000000)</f>
        <v>0.21029267322</v>
      </c>
      <c r="Q32" s="23">
        <f>718766719413/(1000000000000)</f>
        <v>0.71876671941299997</v>
      </c>
      <c r="R32" s="24">
        <f>4045332290982/(1000000000000)</f>
        <v>4.0453322909820004</v>
      </c>
      <c r="S32" s="11">
        <v>31</v>
      </c>
      <c r="T32" s="22">
        <f>255919957848/(1000000000000)</f>
        <v>0.25591995784799998</v>
      </c>
      <c r="U32" s="23">
        <f>481658615070/(1000000000000)</f>
        <v>0.48165861507000002</v>
      </c>
      <c r="V32" s="24">
        <f>272053376616/(1000000000000)</f>
        <v>0.27205337661599999</v>
      </c>
      <c r="W32" s="11">
        <v>31</v>
      </c>
      <c r="X32" s="22">
        <f>780000000000000000000/(1E+24)</f>
        <v>7.7999999999999999E-4</v>
      </c>
      <c r="Y32" s="23">
        <f>2.15E+21/(1E+24)</f>
        <v>2.15E-3</v>
      </c>
      <c r="Z32" s="24">
        <f>1.83E+21/(1E+24)</f>
        <v>1.83E-3</v>
      </c>
      <c r="AF32" s="13"/>
      <c r="AJ32" s="13"/>
    </row>
    <row r="33" spans="1:36" ht="19" customHeight="1" x14ac:dyDescent="0.35">
      <c r="A33" s="11">
        <v>32</v>
      </c>
      <c r="B33" s="17">
        <f>225328428558/(1000000000000)</f>
        <v>0.225328428558</v>
      </c>
      <c r="C33" s="16">
        <f>557248955706/(1000000000000)</f>
        <v>0.55724895570599997</v>
      </c>
      <c r="D33" s="18">
        <f>176466581616/(1000000000000)</f>
        <v>0.17646658161600001</v>
      </c>
      <c r="E33" s="11">
        <v>32</v>
      </c>
      <c r="F33" s="17">
        <f>243610455417/(1000000000000)</f>
        <v>0.24361045541699999</v>
      </c>
      <c r="G33" s="16">
        <f>275931235047/(1000000000000)</f>
        <v>0.27593123504700001</v>
      </c>
      <c r="H33" s="18">
        <f>190908828705/(1000000000000)</f>
        <v>0.19090882870500001</v>
      </c>
      <c r="I33" s="11">
        <v>32</v>
      </c>
      <c r="J33" s="17">
        <f>690000000000000000000/(1E+24)</f>
        <v>6.8999999999999997E-4</v>
      </c>
      <c r="K33" s="16">
        <f>1.56E+21/(1E+24)</f>
        <v>1.56E-3</v>
      </c>
      <c r="L33" s="18">
        <f>770000000000000000000/(1E+24)</f>
        <v>7.6999999999999996E-4</v>
      </c>
      <c r="M33" s="37"/>
      <c r="N33" s="38"/>
      <c r="O33" s="11">
        <v>32</v>
      </c>
      <c r="P33" s="22">
        <f>226394629146/(1000000000000)</f>
        <v>0.226394629146</v>
      </c>
      <c r="Q33" s="23">
        <f>737148675339/(1000000000000)</f>
        <v>0.73714867533899997</v>
      </c>
      <c r="R33" s="24">
        <f>5386395162288/(1000000000000)</f>
        <v>5.3863951622880002</v>
      </c>
      <c r="S33" s="11">
        <v>32</v>
      </c>
      <c r="T33" s="22">
        <f>255919957848/(1000000000000)</f>
        <v>0.25591995784799998</v>
      </c>
      <c r="U33" s="23">
        <f>481658615070/(1000000000000)</f>
        <v>0.48165861507000002</v>
      </c>
      <c r="V33" s="24">
        <f>272053376616/(1000000000000)</f>
        <v>0.27205337661599999</v>
      </c>
      <c r="W33" s="11">
        <v>32</v>
      </c>
      <c r="X33" s="22">
        <f>780000000000000000000/(1E+24)</f>
        <v>7.7999999999999999E-4</v>
      </c>
      <c r="Y33" s="23">
        <f>2.15E+21/(1E+24)</f>
        <v>2.15E-3</v>
      </c>
      <c r="Z33" s="24">
        <f>1.83E+21/(1E+24)</f>
        <v>1.83E-3</v>
      </c>
      <c r="AF33" s="13"/>
      <c r="AJ33" s="13"/>
    </row>
    <row r="34" spans="1:36" ht="19" customHeight="1" x14ac:dyDescent="0.35">
      <c r="A34" s="11">
        <v>33</v>
      </c>
      <c r="B34" s="17">
        <f>241430384484/(1000000000000)</f>
        <v>0.241430384484</v>
      </c>
      <c r="C34" s="16">
        <f>559528955706/(1000000000000)</f>
        <v>0.55952895570600003</v>
      </c>
      <c r="D34" s="18">
        <f>160364625690/(1000000000000)</f>
        <v>0.16036462569000001</v>
      </c>
      <c r="E34" s="11">
        <v>33</v>
      </c>
      <c r="F34" s="17">
        <f>243610455417/(1000000000000)</f>
        <v>0.24361045541699999</v>
      </c>
      <c r="G34" s="16">
        <f>275931235047/(1000000000000)</f>
        <v>0.27593123504700001</v>
      </c>
      <c r="H34" s="18">
        <f>190908828705/(1000000000000)</f>
        <v>0.19090882870500001</v>
      </c>
      <c r="I34" s="11">
        <v>33</v>
      </c>
      <c r="J34" s="17">
        <f>690000000000000000000/(1E+24)</f>
        <v>6.8999999999999997E-4</v>
      </c>
      <c r="K34" s="16">
        <f>1.56E+21/(1E+24)</f>
        <v>1.56E-3</v>
      </c>
      <c r="L34" s="18">
        <f>770000000000000000000/(1E+24)</f>
        <v>7.6999999999999996E-4</v>
      </c>
      <c r="M34" s="37"/>
      <c r="N34" s="38"/>
      <c r="O34" s="11">
        <v>33</v>
      </c>
      <c r="P34" s="22">
        <f>242496585072/(1000000000000)</f>
        <v>0.242496585072</v>
      </c>
      <c r="Q34" s="23">
        <f>723326719413/(1000000000000)</f>
        <v>0.72332671941299997</v>
      </c>
      <c r="R34" s="24">
        <f>6199994936448/(1000000000000)</f>
        <v>6.1999949364480003</v>
      </c>
      <c r="S34" s="11">
        <v>33</v>
      </c>
      <c r="T34" s="22">
        <f>255919957848/(1000000000000)</f>
        <v>0.25591995784799998</v>
      </c>
      <c r="U34" s="23">
        <f>481658615070/(1000000000000)</f>
        <v>0.48165861507000002</v>
      </c>
      <c r="V34" s="24">
        <f>272053376616/(1000000000000)</f>
        <v>0.27205337661599999</v>
      </c>
      <c r="W34" s="11">
        <v>33</v>
      </c>
      <c r="X34" s="22">
        <f>780000000000000000000/(1E+24)</f>
        <v>7.7999999999999999E-4</v>
      </c>
      <c r="Y34" s="23">
        <f>2.15E+21/(1E+24)</f>
        <v>2.15E-3</v>
      </c>
      <c r="Z34" s="24">
        <f>1.83E+21/(1E+24)</f>
        <v>1.83E-3</v>
      </c>
      <c r="AF34" s="13"/>
      <c r="AJ34" s="13"/>
    </row>
    <row r="35" spans="1:36" ht="19" customHeight="1" x14ac:dyDescent="0.35">
      <c r="A35" s="11">
        <v>34</v>
      </c>
      <c r="B35" s="17">
        <f>241430384484/(1000000000000)</f>
        <v>0.241430384484</v>
      </c>
      <c r="C35" s="16">
        <f>575630911632/(1000000000000)</f>
        <v>0.57563091163199998</v>
      </c>
      <c r="D35" s="18">
        <f>176466581616/(1000000000000)</f>
        <v>0.17646658161600001</v>
      </c>
      <c r="E35" s="11">
        <v>34</v>
      </c>
      <c r="F35" s="17">
        <f>243610455417/(1000000000000)</f>
        <v>0.24361045541699999</v>
      </c>
      <c r="G35" s="16">
        <f>275931235047/(1000000000000)</f>
        <v>0.27593123504700001</v>
      </c>
      <c r="H35" s="18">
        <f>190908828705/(1000000000000)</f>
        <v>0.19090882870500001</v>
      </c>
      <c r="I35" s="11">
        <v>34</v>
      </c>
      <c r="J35" s="17">
        <f>690000000000000000000/(1E+24)</f>
        <v>6.8999999999999997E-4</v>
      </c>
      <c r="K35" s="16">
        <f>1.56E+21/(1E+24)</f>
        <v>1.56E-3</v>
      </c>
      <c r="L35" s="18">
        <f>770000000000000000000/(1E+24)</f>
        <v>7.6999999999999996E-4</v>
      </c>
      <c r="M35" s="37"/>
      <c r="N35" s="38"/>
      <c r="O35" s="11">
        <v>34</v>
      </c>
      <c r="P35" s="22">
        <f>242496585072/(1000000000000)</f>
        <v>0.242496585072</v>
      </c>
      <c r="Q35" s="23">
        <f>755530631265/(1000000000000)</f>
        <v>0.75553063126499997</v>
      </c>
      <c r="R35" s="24">
        <f>5803782819198/(1000000000000)</f>
        <v>5.8037828191980001</v>
      </c>
      <c r="S35" s="11">
        <v>34</v>
      </c>
      <c r="T35" s="22">
        <f>255919957848/(1000000000000)</f>
        <v>0.25591995784799998</v>
      </c>
      <c r="U35" s="23">
        <f>481658615070/(1000000000000)</f>
        <v>0.48165861507000002</v>
      </c>
      <c r="V35" s="24">
        <f>272053376616/(1000000000000)</f>
        <v>0.27205337661599999</v>
      </c>
      <c r="W35" s="11">
        <v>34</v>
      </c>
      <c r="X35" s="22">
        <f>780000000000000000000/(1E+24)</f>
        <v>7.7999999999999999E-4</v>
      </c>
      <c r="Y35" s="23">
        <f>2.15E+21/(1E+24)</f>
        <v>2.15E-3</v>
      </c>
      <c r="Z35" s="24">
        <f>1.83E+21/(1E+24)</f>
        <v>1.83E-3</v>
      </c>
      <c r="AF35" s="13"/>
      <c r="AJ35" s="13"/>
    </row>
    <row r="36" spans="1:36" ht="19" customHeight="1" x14ac:dyDescent="0.35">
      <c r="A36" s="11">
        <v>35</v>
      </c>
      <c r="B36" s="17">
        <f>241430384484/(1000000000000)</f>
        <v>0.241430384484</v>
      </c>
      <c r="C36" s="16">
        <f>575630911632/(1000000000000)</f>
        <v>0.57563091163199998</v>
      </c>
      <c r="D36" s="18">
        <f>176466581616/(1000000000000)</f>
        <v>0.17646658161600001</v>
      </c>
      <c r="E36" s="11">
        <v>35</v>
      </c>
      <c r="F36" s="17">
        <f>243610455417/(1000000000000)</f>
        <v>0.24361045541699999</v>
      </c>
      <c r="G36" s="16">
        <f>275931235047/(1000000000000)</f>
        <v>0.27593123504700001</v>
      </c>
      <c r="H36" s="18">
        <f>190908828705/(1000000000000)</f>
        <v>0.19090882870500001</v>
      </c>
      <c r="I36" s="11">
        <v>35</v>
      </c>
      <c r="J36" s="17">
        <f>690000000000000000000/(1E+24)</f>
        <v>6.8999999999999997E-4</v>
      </c>
      <c r="K36" s="16">
        <f>1.56E+21/(1E+24)</f>
        <v>1.56E-3</v>
      </c>
      <c r="L36" s="18">
        <f>770000000000000000000/(1E+24)</f>
        <v>7.6999999999999996E-4</v>
      </c>
      <c r="M36" s="37"/>
      <c r="N36" s="38"/>
      <c r="O36" s="11">
        <v>35</v>
      </c>
      <c r="P36" s="22">
        <f>242496585072/(1000000000000)</f>
        <v>0.242496585072</v>
      </c>
      <c r="Q36" s="23">
        <f>755530631265/(1000000000000)</f>
        <v>0.75553063126499997</v>
      </c>
      <c r="R36" s="24">
        <f>5097633748272/(1000000000000)</f>
        <v>5.097633748272</v>
      </c>
      <c r="S36" s="11">
        <v>35</v>
      </c>
      <c r="T36" s="22">
        <f>255919957848/(1000000000000)</f>
        <v>0.25591995784799998</v>
      </c>
      <c r="U36" s="23">
        <f>481658615070/(1000000000000)</f>
        <v>0.48165861507000002</v>
      </c>
      <c r="V36" s="24">
        <f>272053376616/(1000000000000)</f>
        <v>0.27205337661599999</v>
      </c>
      <c r="W36" s="11">
        <v>35</v>
      </c>
      <c r="X36" s="22">
        <f>780000000000000000000/(1E+24)</f>
        <v>7.7999999999999999E-4</v>
      </c>
      <c r="Y36" s="23">
        <f>2.15E+21/(1E+24)</f>
        <v>2.15E-3</v>
      </c>
      <c r="Z36" s="24">
        <f>1.83E+21/(1E+24)</f>
        <v>1.83E-3</v>
      </c>
      <c r="AF36" s="13"/>
      <c r="AJ36" s="13"/>
    </row>
    <row r="37" spans="1:36" ht="19" customHeight="1" x14ac:dyDescent="0.35">
      <c r="A37" s="11">
        <v>36</v>
      </c>
      <c r="B37" s="17">
        <f>241430384484/(1000000000000)</f>
        <v>0.241430384484</v>
      </c>
      <c r="C37" s="16">
        <f>575630911632/(1000000000000)</f>
        <v>0.57563091163199998</v>
      </c>
      <c r="D37" s="18">
        <f>176466581616/(1000000000000)</f>
        <v>0.17646658161600001</v>
      </c>
      <c r="E37" s="11">
        <v>36</v>
      </c>
      <c r="F37" s="17">
        <f>243610455417/(1000000000000)</f>
        <v>0.24361045541699999</v>
      </c>
      <c r="G37" s="16">
        <f>275931235047/(1000000000000)</f>
        <v>0.27593123504700001</v>
      </c>
      <c r="H37" s="18">
        <f>190908828705/(1000000000000)</f>
        <v>0.19090882870500001</v>
      </c>
      <c r="I37" s="11">
        <v>36</v>
      </c>
      <c r="J37" s="17">
        <f>690000000000000000000/(1E+24)</f>
        <v>6.8999999999999997E-4</v>
      </c>
      <c r="K37" s="16">
        <f>1.56E+21/(1E+24)</f>
        <v>1.56E-3</v>
      </c>
      <c r="L37" s="18">
        <f>770000000000000000000/(1E+24)</f>
        <v>7.6999999999999996E-4</v>
      </c>
      <c r="M37" s="37"/>
      <c r="N37" s="38"/>
      <c r="O37" s="11">
        <v>36</v>
      </c>
      <c r="P37" s="22">
        <f>242496585072/(1000000000000)</f>
        <v>0.242496585072</v>
      </c>
      <c r="Q37" s="23">
        <f>755530631265/(1000000000000)</f>
        <v>0.75553063126499997</v>
      </c>
      <c r="R37" s="24">
        <f>5820865623672/(1000000000000)</f>
        <v>5.8208656236719998</v>
      </c>
      <c r="S37" s="11">
        <v>36</v>
      </c>
      <c r="T37" s="22">
        <f>255919957848/(1000000000000)</f>
        <v>0.25591995784799998</v>
      </c>
      <c r="U37" s="23">
        <f>481658615070/(1000000000000)</f>
        <v>0.48165861507000002</v>
      </c>
      <c r="V37" s="24">
        <f>272053376616/(1000000000000)</f>
        <v>0.27205337661599999</v>
      </c>
      <c r="W37" s="11">
        <v>36</v>
      </c>
      <c r="X37" s="22">
        <f>780000000000000000000/(1E+24)</f>
        <v>7.7999999999999999E-4</v>
      </c>
      <c r="Y37" s="23">
        <f>2.15E+21/(1E+24)</f>
        <v>2.15E-3</v>
      </c>
      <c r="Z37" s="24">
        <f>1.83E+21/(1E+24)</f>
        <v>1.83E-3</v>
      </c>
      <c r="AF37" s="13"/>
      <c r="AJ37" s="13"/>
    </row>
    <row r="38" spans="1:36" ht="19" customHeight="1" x14ac:dyDescent="0.35">
      <c r="A38" s="11">
        <v>37</v>
      </c>
      <c r="B38" s="17">
        <f>241430384484/(1000000000000)</f>
        <v>0.241430384484</v>
      </c>
      <c r="C38" s="16">
        <f>575630911632/(1000000000000)</f>
        <v>0.57563091163199998</v>
      </c>
      <c r="D38" s="18">
        <f>176466581616/(1000000000000)</f>
        <v>0.17646658161600001</v>
      </c>
      <c r="E38" s="11">
        <v>37</v>
      </c>
      <c r="F38" s="17">
        <f>243610455417/(1000000000000)</f>
        <v>0.24361045541699999</v>
      </c>
      <c r="G38" s="16">
        <f>275931235047/(1000000000000)</f>
        <v>0.27593123504700001</v>
      </c>
      <c r="H38" s="18">
        <f>190908828705/(1000000000000)</f>
        <v>0.19090882870500001</v>
      </c>
      <c r="I38" s="11">
        <v>37</v>
      </c>
      <c r="J38" s="17">
        <f>690000000000000000000/(1E+24)</f>
        <v>6.8999999999999997E-4</v>
      </c>
      <c r="K38" s="16">
        <f>1.56E+21/(1E+24)</f>
        <v>1.56E-3</v>
      </c>
      <c r="L38" s="18">
        <f>770000000000000000000/(1E+24)</f>
        <v>7.6999999999999996E-4</v>
      </c>
      <c r="M38" s="37"/>
      <c r="N38" s="38"/>
      <c r="O38" s="11">
        <v>37</v>
      </c>
      <c r="P38" s="22">
        <f>242496585072/(1000000000000)</f>
        <v>0.242496585072</v>
      </c>
      <c r="Q38" s="23">
        <f>755530631265/(1000000000000)</f>
        <v>0.75553063126499997</v>
      </c>
      <c r="R38" s="24">
        <f>5098364240640/(1000000000000)</f>
        <v>5.0983642406399996</v>
      </c>
      <c r="S38" s="11">
        <v>37</v>
      </c>
      <c r="T38" s="22">
        <f>255919957848/(1000000000000)</f>
        <v>0.25591995784799998</v>
      </c>
      <c r="U38" s="23">
        <f>481658615070/(1000000000000)</f>
        <v>0.48165861507000002</v>
      </c>
      <c r="V38" s="24">
        <f>272053376616/(1000000000000)</f>
        <v>0.27205337661599999</v>
      </c>
      <c r="W38" s="11">
        <v>37</v>
      </c>
      <c r="X38" s="22">
        <f>780000000000000000000/(1E+24)</f>
        <v>7.7999999999999999E-4</v>
      </c>
      <c r="Y38" s="23">
        <f>2.15E+21/(1E+24)</f>
        <v>2.15E-3</v>
      </c>
      <c r="Z38" s="24">
        <f>1.83E+21/(1E+24)</f>
        <v>1.83E-3</v>
      </c>
      <c r="AF38" s="13"/>
      <c r="AJ38" s="13"/>
    </row>
    <row r="39" spans="1:36" ht="19" customHeight="1" x14ac:dyDescent="0.35">
      <c r="A39" s="11">
        <v>38</v>
      </c>
      <c r="B39" s="17">
        <f>241430384484/(1000000000000)</f>
        <v>0.241430384484</v>
      </c>
      <c r="C39" s="16">
        <f>575630911632/(1000000000000)</f>
        <v>0.57563091163199998</v>
      </c>
      <c r="D39" s="18">
        <f>176466581616/(1000000000000)</f>
        <v>0.17646658161600001</v>
      </c>
      <c r="E39" s="11">
        <v>38</v>
      </c>
      <c r="F39" s="17">
        <f>243610455417/(1000000000000)</f>
        <v>0.24361045541699999</v>
      </c>
      <c r="G39" s="16">
        <f>275931235047/(1000000000000)</f>
        <v>0.27593123504700001</v>
      </c>
      <c r="H39" s="18">
        <f>190908828705/(1000000000000)</f>
        <v>0.19090882870500001</v>
      </c>
      <c r="I39" s="11">
        <v>38</v>
      </c>
      <c r="J39" s="17">
        <f>690000000000000000000/(1E+24)</f>
        <v>6.8999999999999997E-4</v>
      </c>
      <c r="K39" s="16">
        <f>1.56E+21/(1E+24)</f>
        <v>1.56E-3</v>
      </c>
      <c r="L39" s="18">
        <f>770000000000000000000/(1E+24)</f>
        <v>7.6999999999999996E-4</v>
      </c>
      <c r="M39" s="37"/>
      <c r="N39" s="38"/>
      <c r="O39" s="11">
        <v>38</v>
      </c>
      <c r="P39" s="22">
        <f>242496585072/(1000000000000)</f>
        <v>0.242496585072</v>
      </c>
      <c r="Q39" s="23">
        <f>755530631265/(1000000000000)</f>
        <v>0.75553063126499997</v>
      </c>
      <c r="R39" s="24">
        <f>5823255474927/(1000000000000)</f>
        <v>5.8232554749269996</v>
      </c>
      <c r="S39" s="11">
        <v>38</v>
      </c>
      <c r="T39" s="22">
        <f>255919957848/(1000000000000)</f>
        <v>0.25591995784799998</v>
      </c>
      <c r="U39" s="23">
        <f>481658615070/(1000000000000)</f>
        <v>0.48165861507000002</v>
      </c>
      <c r="V39" s="24">
        <f>272053376616/(1000000000000)</f>
        <v>0.27205337661599999</v>
      </c>
      <c r="W39" s="11">
        <v>38</v>
      </c>
      <c r="X39" s="22">
        <f>780000000000000000000/(1E+24)</f>
        <v>7.7999999999999999E-4</v>
      </c>
      <c r="Y39" s="23">
        <f>2.15E+21/(1E+24)</f>
        <v>2.15E-3</v>
      </c>
      <c r="Z39" s="24">
        <f>1.83E+21/(1E+24)</f>
        <v>1.83E-3</v>
      </c>
      <c r="AF39" s="13"/>
      <c r="AJ39" s="13"/>
    </row>
    <row r="40" spans="1:36" ht="19" customHeight="1" x14ac:dyDescent="0.35">
      <c r="A40" s="11">
        <v>39</v>
      </c>
      <c r="B40" s="17">
        <f>241430384484/(1000000000000)</f>
        <v>0.241430384484</v>
      </c>
      <c r="C40" s="16">
        <f>575630911632/(1000000000000)</f>
        <v>0.57563091163199998</v>
      </c>
      <c r="D40" s="18">
        <f>176466581616/(1000000000000)</f>
        <v>0.17646658161600001</v>
      </c>
      <c r="E40" s="11">
        <v>39</v>
      </c>
      <c r="F40" s="17">
        <f>243610455417/(1000000000000)</f>
        <v>0.24361045541699999</v>
      </c>
      <c r="G40" s="16">
        <f>275931235047/(1000000000000)</f>
        <v>0.27593123504700001</v>
      </c>
      <c r="H40" s="18">
        <f>190908828705/(1000000000000)</f>
        <v>0.19090882870500001</v>
      </c>
      <c r="I40" s="11">
        <v>39</v>
      </c>
      <c r="J40" s="17">
        <f>690000000000000000000/(1E+24)</f>
        <v>6.8999999999999997E-4</v>
      </c>
      <c r="K40" s="16">
        <f>1.56E+21/(1E+24)</f>
        <v>1.56E-3</v>
      </c>
      <c r="L40" s="18">
        <f>770000000000000000000/(1E+24)</f>
        <v>7.6999999999999996E-4</v>
      </c>
      <c r="M40" s="37"/>
      <c r="N40" s="38"/>
      <c r="O40" s="11">
        <v>39</v>
      </c>
      <c r="P40" s="22">
        <f>242496585072/(1000000000000)</f>
        <v>0.242496585072</v>
      </c>
      <c r="Q40" s="23">
        <f>755530631265/(1000000000000)</f>
        <v>0.75553063126499997</v>
      </c>
      <c r="R40" s="24">
        <f>5097579233502/(1000000000000)</f>
        <v>5.0975792335019996</v>
      </c>
      <c r="S40" s="11">
        <v>39</v>
      </c>
      <c r="T40" s="22">
        <f>255919957848/(1000000000000)</f>
        <v>0.25591995784799998</v>
      </c>
      <c r="U40" s="23">
        <f>481658615070/(1000000000000)</f>
        <v>0.48165861507000002</v>
      </c>
      <c r="V40" s="24">
        <f>272053376616/(1000000000000)</f>
        <v>0.27205337661599999</v>
      </c>
      <c r="W40" s="11">
        <v>39</v>
      </c>
      <c r="X40" s="22">
        <f>780000000000000000000/(1E+24)</f>
        <v>7.7999999999999999E-4</v>
      </c>
      <c r="Y40" s="23">
        <f>2.15E+21/(1E+24)</f>
        <v>2.15E-3</v>
      </c>
      <c r="Z40" s="24">
        <f>1.83E+21/(1E+24)</f>
        <v>1.83E-3</v>
      </c>
      <c r="AF40" s="13"/>
      <c r="AJ40" s="13"/>
    </row>
    <row r="41" spans="1:36" ht="19" customHeight="1" x14ac:dyDescent="0.35">
      <c r="A41" s="11">
        <v>40</v>
      </c>
      <c r="B41" s="17">
        <f>241430384484/(1000000000000)</f>
        <v>0.241430384484</v>
      </c>
      <c r="C41" s="16">
        <f>575630911632/(1000000000000)</f>
        <v>0.57563091163199998</v>
      </c>
      <c r="D41" s="18">
        <f>176466581616/(1000000000000)</f>
        <v>0.17646658161600001</v>
      </c>
      <c r="E41" s="11">
        <v>40</v>
      </c>
      <c r="F41" s="17">
        <f>243610455417/(1000000000000)</f>
        <v>0.24361045541699999</v>
      </c>
      <c r="G41" s="16">
        <f>275931235047/(1000000000000)</f>
        <v>0.27593123504700001</v>
      </c>
      <c r="H41" s="18">
        <f>190908828705/(1000000000000)</f>
        <v>0.19090882870500001</v>
      </c>
      <c r="I41" s="11">
        <v>40</v>
      </c>
      <c r="J41" s="17">
        <f>690000000000000000000/(1E+24)</f>
        <v>6.8999999999999997E-4</v>
      </c>
      <c r="K41" s="16">
        <f>1.56E+21/(1E+24)</f>
        <v>1.56E-3</v>
      </c>
      <c r="L41" s="18">
        <f>770000000000000000000/(1E+24)</f>
        <v>7.6999999999999996E-4</v>
      </c>
      <c r="M41" s="37"/>
      <c r="N41" s="38"/>
      <c r="O41" s="11">
        <v>40</v>
      </c>
      <c r="P41" s="22">
        <f>242496585072/(1000000000000)</f>
        <v>0.242496585072</v>
      </c>
      <c r="Q41" s="23">
        <f>755530631265/(1000000000000)</f>
        <v>0.75553063126499997</v>
      </c>
      <c r="R41" s="24">
        <f>5820811108902/(1000000000000)</f>
        <v>5.8208111089020003</v>
      </c>
      <c r="S41" s="11">
        <v>40</v>
      </c>
      <c r="T41" s="22">
        <f>255919957848/(1000000000000)</f>
        <v>0.25591995784799998</v>
      </c>
      <c r="U41" s="23">
        <f>481658615070/(1000000000000)</f>
        <v>0.48165861507000002</v>
      </c>
      <c r="V41" s="24">
        <f>272053376616/(1000000000000)</f>
        <v>0.27205337661599999</v>
      </c>
      <c r="W41" s="11">
        <v>40</v>
      </c>
      <c r="X41" s="22">
        <f>780000000000000000000/(1E+24)</f>
        <v>7.7999999999999999E-4</v>
      </c>
      <c r="Y41" s="23">
        <f>2.15E+21/(1E+24)</f>
        <v>2.15E-3</v>
      </c>
      <c r="Z41" s="24">
        <f>1.83E+21/(1E+24)</f>
        <v>1.83E-3</v>
      </c>
      <c r="AF41" s="13"/>
      <c r="AJ41" s="13"/>
    </row>
    <row r="42" spans="1:36" ht="19" customHeight="1" x14ac:dyDescent="0.35">
      <c r="A42" s="11">
        <v>41</v>
      </c>
      <c r="B42" s="17">
        <f>209226472632/(1000000000000)</f>
        <v>0.209226472632</v>
      </c>
      <c r="C42" s="16">
        <f>538866999780/(1000000000000)</f>
        <v>0.53886699977999997</v>
      </c>
      <c r="D42" s="18">
        <f>176466581616/(1000000000000)</f>
        <v>0.17646658161600001</v>
      </c>
      <c r="E42" s="11">
        <v>41</v>
      </c>
      <c r="F42" s="17">
        <f>243610455417/(1000000000000)</f>
        <v>0.24361045541699999</v>
      </c>
      <c r="G42" s="16">
        <f>275931235047/(1000000000000)</f>
        <v>0.27593123504700001</v>
      </c>
      <c r="H42" s="18">
        <f>190908828705/(1000000000000)</f>
        <v>0.19090882870500001</v>
      </c>
      <c r="I42" s="11">
        <v>41</v>
      </c>
      <c r="J42" s="17">
        <f>690000000000000000000/(1E+24)</f>
        <v>6.8999999999999997E-4</v>
      </c>
      <c r="K42" s="16">
        <f>1.56E+21/(1E+24)</f>
        <v>1.56E-3</v>
      </c>
      <c r="L42" s="18">
        <f>770000000000000000000/(1E+24)</f>
        <v>7.6999999999999996E-4</v>
      </c>
      <c r="M42" s="37"/>
      <c r="N42" s="38"/>
      <c r="O42" s="11">
        <v>41</v>
      </c>
      <c r="P42" s="22">
        <f>210292673220/(1000000000000)</f>
        <v>0.21029267322</v>
      </c>
      <c r="Q42" s="23">
        <f>718766719413/(1000000000000)</f>
        <v>0.71876671941299997</v>
      </c>
      <c r="R42" s="24">
        <f>3598742891634/(1000000000000)</f>
        <v>3.5987428916340001</v>
      </c>
      <c r="S42" s="11">
        <v>41</v>
      </c>
      <c r="T42" s="22">
        <f>255919957848/(1000000000000)</f>
        <v>0.25591995784799998</v>
      </c>
      <c r="U42" s="23">
        <f>481658615070/(1000000000000)</f>
        <v>0.48165861507000002</v>
      </c>
      <c r="V42" s="24">
        <f>272053376616/(1000000000000)</f>
        <v>0.27205337661599999</v>
      </c>
      <c r="W42" s="11">
        <v>41</v>
      </c>
      <c r="X42" s="22">
        <f>780000000000000000000/(1E+24)</f>
        <v>7.7999999999999999E-4</v>
      </c>
      <c r="Y42" s="23">
        <f>2.15E+21/(1E+24)</f>
        <v>2.15E-3</v>
      </c>
      <c r="Z42" s="24">
        <f>1.83E+21/(1E+24)</f>
        <v>1.83E-3</v>
      </c>
      <c r="AF42" s="13"/>
      <c r="AJ42" s="13"/>
    </row>
    <row r="43" spans="1:36" ht="19" customHeight="1" x14ac:dyDescent="0.35">
      <c r="A43" s="11">
        <v>42</v>
      </c>
      <c r="B43" s="17">
        <f>225328428558/(1000000000000)</f>
        <v>0.225328428558</v>
      </c>
      <c r="C43" s="16">
        <f>557248955706/(1000000000000)</f>
        <v>0.55724895570599997</v>
      </c>
      <c r="D43" s="18">
        <f>176466581616/(1000000000000)</f>
        <v>0.17646658161600001</v>
      </c>
      <c r="E43" s="11">
        <v>42</v>
      </c>
      <c r="F43" s="17">
        <f>243610455417/(1000000000000)</f>
        <v>0.24361045541699999</v>
      </c>
      <c r="G43" s="16">
        <f>275931235047/(1000000000000)</f>
        <v>0.27593123504700001</v>
      </c>
      <c r="H43" s="18">
        <f>190908828705/(1000000000000)</f>
        <v>0.19090882870500001</v>
      </c>
      <c r="I43" s="11">
        <v>42</v>
      </c>
      <c r="J43" s="17">
        <f>690000000000000000000/(1E+24)</f>
        <v>6.8999999999999997E-4</v>
      </c>
      <c r="K43" s="16">
        <f>1.56E+21/(1E+24)</f>
        <v>1.56E-3</v>
      </c>
      <c r="L43" s="18">
        <f>770000000000000000000/(1E+24)</f>
        <v>7.6999999999999996E-4</v>
      </c>
      <c r="M43" s="37"/>
      <c r="N43" s="38"/>
      <c r="O43" s="11">
        <v>42</v>
      </c>
      <c r="P43" s="22">
        <f>226394629146/(1000000000000)</f>
        <v>0.226394629146</v>
      </c>
      <c r="Q43" s="23">
        <f>737148675339/(1000000000000)</f>
        <v>0.73714867533899997</v>
      </c>
      <c r="R43" s="24">
        <f>4077480042552/(1000000000000)</f>
        <v>4.0774800425519997</v>
      </c>
      <c r="S43" s="11">
        <v>42</v>
      </c>
      <c r="T43" s="22">
        <f>255919957848/(1000000000000)</f>
        <v>0.25591995784799998</v>
      </c>
      <c r="U43" s="23">
        <f>481658615070/(1000000000000)</f>
        <v>0.48165861507000002</v>
      </c>
      <c r="V43" s="24">
        <f>272053376616/(1000000000000)</f>
        <v>0.27205337661599999</v>
      </c>
      <c r="W43" s="11">
        <v>42</v>
      </c>
      <c r="X43" s="22">
        <f>780000000000000000000/(1E+24)</f>
        <v>7.7999999999999999E-4</v>
      </c>
      <c r="Y43" s="23">
        <f>2.15E+21/(1E+24)</f>
        <v>2.15E-3</v>
      </c>
      <c r="Z43" s="24">
        <f>1.83E+21/(1E+24)</f>
        <v>1.83E-3</v>
      </c>
      <c r="AF43" s="13"/>
      <c r="AJ43" s="13"/>
    </row>
    <row r="44" spans="1:36" ht="19" customHeight="1" x14ac:dyDescent="0.35">
      <c r="A44" s="11">
        <v>43</v>
      </c>
      <c r="B44" s="17">
        <f>241430384484/(1000000000000)</f>
        <v>0.241430384484</v>
      </c>
      <c r="C44" s="16">
        <f>575630911632/(1000000000000)</f>
        <v>0.57563091163199998</v>
      </c>
      <c r="D44" s="18">
        <f>176466581616/(1000000000000)</f>
        <v>0.17646658161600001</v>
      </c>
      <c r="E44" s="11">
        <v>43</v>
      </c>
      <c r="F44" s="17">
        <f>243610455417/(1000000000000)</f>
        <v>0.24361045541699999</v>
      </c>
      <c r="G44" s="16">
        <f>275931235047/(1000000000000)</f>
        <v>0.27593123504700001</v>
      </c>
      <c r="H44" s="18">
        <f>190908828705/(1000000000000)</f>
        <v>0.19090882870500001</v>
      </c>
      <c r="I44" s="11">
        <v>43</v>
      </c>
      <c r="J44" s="17">
        <f>690000000000000000000/(1E+24)</f>
        <v>6.8999999999999997E-4</v>
      </c>
      <c r="K44" s="16">
        <f>1.56E+21/(1E+24)</f>
        <v>1.56E-3</v>
      </c>
      <c r="L44" s="18">
        <f>770000000000000000000/(1E+24)</f>
        <v>7.6999999999999996E-4</v>
      </c>
      <c r="M44" s="37"/>
      <c r="N44" s="38"/>
      <c r="O44" s="11">
        <v>43</v>
      </c>
      <c r="P44" s="22">
        <f>242496585072/(1000000000000)</f>
        <v>0.242496585072</v>
      </c>
      <c r="Q44" s="23">
        <f>755530631265/(1000000000000)</f>
        <v>0.75553063126499997</v>
      </c>
      <c r="R44" s="24">
        <f>5097294797316/(1000000000000)</f>
        <v>5.0972947973159997</v>
      </c>
      <c r="S44" s="11">
        <v>43</v>
      </c>
      <c r="T44" s="22">
        <f>255919957848/(1000000000000)</f>
        <v>0.25591995784799998</v>
      </c>
      <c r="U44" s="23">
        <f>481658615070/(1000000000000)</f>
        <v>0.48165861507000002</v>
      </c>
      <c r="V44" s="24">
        <f>272053376616/(1000000000000)</f>
        <v>0.27205337661599999</v>
      </c>
      <c r="W44" s="11">
        <v>43</v>
      </c>
      <c r="X44" s="22">
        <f>780000000000000000000/(1E+24)</f>
        <v>7.7999999999999999E-4</v>
      </c>
      <c r="Y44" s="23">
        <f>2.15E+21/(1E+24)</f>
        <v>2.15E-3</v>
      </c>
      <c r="Z44" s="24">
        <f>1.83E+21/(1E+24)</f>
        <v>1.83E-3</v>
      </c>
      <c r="AF44" s="13"/>
      <c r="AJ44" s="13"/>
    </row>
    <row r="45" spans="1:36" ht="19" customHeight="1" x14ac:dyDescent="0.35">
      <c r="A45" s="11">
        <v>44</v>
      </c>
      <c r="B45" s="17">
        <f>241430384484/(1000000000000)</f>
        <v>0.241430384484</v>
      </c>
      <c r="C45" s="16">
        <f>575630911632/(1000000000000)</f>
        <v>0.57563091163199998</v>
      </c>
      <c r="D45" s="18">
        <f>176466581616/(1000000000000)</f>
        <v>0.17646658161600001</v>
      </c>
      <c r="E45" s="11">
        <v>44</v>
      </c>
      <c r="F45" s="17">
        <f>243610455417/(1000000000000)</f>
        <v>0.24361045541699999</v>
      </c>
      <c r="G45" s="16">
        <f>275931235047/(1000000000000)</f>
        <v>0.27593123504700001</v>
      </c>
      <c r="H45" s="18">
        <f>190908828705/(1000000000000)</f>
        <v>0.19090882870500001</v>
      </c>
      <c r="I45" s="11">
        <v>44</v>
      </c>
      <c r="J45" s="17">
        <f>690000000000000000000/(1E+24)</f>
        <v>6.8999999999999997E-4</v>
      </c>
      <c r="K45" s="16">
        <f>1.56E+21/(1E+24)</f>
        <v>1.56E-3</v>
      </c>
      <c r="L45" s="18">
        <f>770000000000000000000/(1E+24)</f>
        <v>7.6999999999999996E-4</v>
      </c>
      <c r="M45" s="37"/>
      <c r="N45" s="38"/>
      <c r="O45" s="11">
        <v>44</v>
      </c>
      <c r="P45" s="22">
        <f>242496585072/(1000000000000)</f>
        <v>0.242496585072</v>
      </c>
      <c r="Q45" s="23">
        <f>755530631265/(1000000000000)</f>
        <v>0.75553063126499997</v>
      </c>
      <c r="R45" s="24">
        <f>6289336875447/(1000000000000)</f>
        <v>6.2893368754469998</v>
      </c>
      <c r="S45" s="11">
        <v>44</v>
      </c>
      <c r="T45" s="22">
        <f>255919957848/(1000000000000)</f>
        <v>0.25591995784799998</v>
      </c>
      <c r="U45" s="23">
        <f>481658615070/(1000000000000)</f>
        <v>0.48165861507000002</v>
      </c>
      <c r="V45" s="24">
        <f>272053376616/(1000000000000)</f>
        <v>0.27205337661599999</v>
      </c>
      <c r="W45" s="11">
        <v>44</v>
      </c>
      <c r="X45" s="22">
        <f>780000000000000000000/(1E+24)</f>
        <v>7.7999999999999999E-4</v>
      </c>
      <c r="Y45" s="23">
        <f>2.15E+21/(1E+24)</f>
        <v>2.15E-3</v>
      </c>
      <c r="Z45" s="24">
        <f>1.83E+21/(1E+24)</f>
        <v>1.83E-3</v>
      </c>
      <c r="AF45" s="13"/>
      <c r="AJ45" s="13"/>
    </row>
    <row r="46" spans="1:36" ht="19" customHeight="1" x14ac:dyDescent="0.35">
      <c r="A46" s="11">
        <v>45</v>
      </c>
      <c r="B46" s="17">
        <f>241430384484/(1000000000000)</f>
        <v>0.241430384484</v>
      </c>
      <c r="C46" s="16">
        <f>575630911632/(1000000000000)</f>
        <v>0.57563091163199998</v>
      </c>
      <c r="D46" s="18">
        <f>176466581616/(1000000000000)</f>
        <v>0.17646658161600001</v>
      </c>
      <c r="E46" s="11">
        <v>45</v>
      </c>
      <c r="F46" s="17">
        <f>243610455417/(1000000000000)</f>
        <v>0.24361045541699999</v>
      </c>
      <c r="G46" s="16">
        <f>275931235047/(1000000000000)</f>
        <v>0.27593123504700001</v>
      </c>
      <c r="H46" s="18">
        <f>190908828705/(1000000000000)</f>
        <v>0.19090882870500001</v>
      </c>
      <c r="I46" s="11">
        <v>45</v>
      </c>
      <c r="J46" s="17">
        <f>690000000000000000000/(1E+24)</f>
        <v>6.8999999999999997E-4</v>
      </c>
      <c r="K46" s="16">
        <f>1.56E+21/(1E+24)</f>
        <v>1.56E-3</v>
      </c>
      <c r="L46" s="18">
        <f>770000000000000000000/(1E+24)</f>
        <v>7.6999999999999996E-4</v>
      </c>
      <c r="M46" s="37"/>
      <c r="N46" s="38"/>
      <c r="O46" s="11">
        <v>45</v>
      </c>
      <c r="P46" s="22">
        <f>242496585072/(1000000000000)</f>
        <v>0.242496585072</v>
      </c>
      <c r="Q46" s="23">
        <f>755530631265/(1000000000000)</f>
        <v>0.75553063126499997</v>
      </c>
      <c r="R46" s="24">
        <f>6501867200478/(1000000000000)</f>
        <v>6.5018672004780003</v>
      </c>
      <c r="S46" s="11">
        <v>45</v>
      </c>
      <c r="T46" s="22">
        <f>255919957848/(1000000000000)</f>
        <v>0.25591995784799998</v>
      </c>
      <c r="U46" s="23">
        <f>481658615070/(1000000000000)</f>
        <v>0.48165861507000002</v>
      </c>
      <c r="V46" s="24">
        <f>272053376616/(1000000000000)</f>
        <v>0.27205337661599999</v>
      </c>
      <c r="W46" s="11">
        <v>45</v>
      </c>
      <c r="X46" s="22">
        <f>780000000000000000000/(1E+24)</f>
        <v>7.7999999999999999E-4</v>
      </c>
      <c r="Y46" s="23">
        <f>2.15E+21/(1E+24)</f>
        <v>2.15E-3</v>
      </c>
      <c r="Z46" s="24">
        <f>1.83E+21/(1E+24)</f>
        <v>1.83E-3</v>
      </c>
      <c r="AF46" s="13"/>
      <c r="AJ46" s="13"/>
    </row>
    <row r="47" spans="1:36" ht="19" customHeight="1" x14ac:dyDescent="0.35">
      <c r="A47" s="11">
        <v>46</v>
      </c>
      <c r="B47" s="17">
        <f>241430384484/(1000000000000)</f>
        <v>0.241430384484</v>
      </c>
      <c r="C47" s="16">
        <f>575630911632/(1000000000000)</f>
        <v>0.57563091163199998</v>
      </c>
      <c r="D47" s="18">
        <f>176466581616/(1000000000000)</f>
        <v>0.17646658161600001</v>
      </c>
      <c r="E47" s="11">
        <v>46</v>
      </c>
      <c r="F47" s="17">
        <f>243610455417/(1000000000000)</f>
        <v>0.24361045541699999</v>
      </c>
      <c r="G47" s="16">
        <f>275931235047/(1000000000000)</f>
        <v>0.27593123504700001</v>
      </c>
      <c r="H47" s="18">
        <f>190908828705/(1000000000000)</f>
        <v>0.19090882870500001</v>
      </c>
      <c r="I47" s="11">
        <v>46</v>
      </c>
      <c r="J47" s="17">
        <f>690000000000000000000/(1E+24)</f>
        <v>6.8999999999999997E-4</v>
      </c>
      <c r="K47" s="16">
        <f>1.56E+21/(1E+24)</f>
        <v>1.56E-3</v>
      </c>
      <c r="L47" s="18">
        <f>770000000000000000000/(1E+24)</f>
        <v>7.6999999999999996E-4</v>
      </c>
      <c r="M47" s="37"/>
      <c r="N47" s="38"/>
      <c r="O47" s="11">
        <v>46</v>
      </c>
      <c r="P47" s="22">
        <f>242496585072/(1000000000000)</f>
        <v>0.242496585072</v>
      </c>
      <c r="Q47" s="23">
        <f>755530631265/(1000000000000)</f>
        <v>0.75553063126499997</v>
      </c>
      <c r="R47" s="24">
        <f>5097938703912/(1000000000000)</f>
        <v>5.0979387039119999</v>
      </c>
      <c r="S47" s="11">
        <v>46</v>
      </c>
      <c r="T47" s="22">
        <f>255919957848/(1000000000000)</f>
        <v>0.25591995784799998</v>
      </c>
      <c r="U47" s="23">
        <f>481658615070/(1000000000000)</f>
        <v>0.48165861507000002</v>
      </c>
      <c r="V47" s="24">
        <f>272053376616/(1000000000000)</f>
        <v>0.27205337661599999</v>
      </c>
      <c r="W47" s="11">
        <v>46</v>
      </c>
      <c r="X47" s="22">
        <f>780000000000000000000/(1E+24)</f>
        <v>7.7999999999999999E-4</v>
      </c>
      <c r="Y47" s="23">
        <f>2.15E+21/(1E+24)</f>
        <v>2.15E-3</v>
      </c>
      <c r="Z47" s="24">
        <f>1.83E+21/(1E+24)</f>
        <v>1.83E-3</v>
      </c>
      <c r="AF47" s="13"/>
      <c r="AJ47" s="13"/>
    </row>
    <row r="48" spans="1:36" ht="19" customHeight="1" x14ac:dyDescent="0.35">
      <c r="A48" s="11">
        <v>47</v>
      </c>
      <c r="B48" s="17">
        <f>241430384484/(1000000000000)</f>
        <v>0.241430384484</v>
      </c>
      <c r="C48" s="16">
        <f>575630911632/(1000000000000)</f>
        <v>0.57563091163199998</v>
      </c>
      <c r="D48" s="18">
        <f>176466581616/(1000000000000)</f>
        <v>0.17646658161600001</v>
      </c>
      <c r="E48" s="11">
        <v>47</v>
      </c>
      <c r="F48" s="17">
        <f>243610455417/(1000000000000)</f>
        <v>0.24361045541699999</v>
      </c>
      <c r="G48" s="16">
        <f>275931235047/(1000000000000)</f>
        <v>0.27593123504700001</v>
      </c>
      <c r="H48" s="18">
        <f>190908828705/(1000000000000)</f>
        <v>0.19090882870500001</v>
      </c>
      <c r="I48" s="11">
        <v>47</v>
      </c>
      <c r="J48" s="17">
        <f>690000000000000000000/(1E+24)</f>
        <v>6.8999999999999997E-4</v>
      </c>
      <c r="K48" s="16">
        <f>1.56E+21/(1E+24)</f>
        <v>1.56E-3</v>
      </c>
      <c r="L48" s="18">
        <f>770000000000000000000/(1E+24)</f>
        <v>7.6999999999999996E-4</v>
      </c>
      <c r="M48" s="37"/>
      <c r="N48" s="38"/>
      <c r="O48" s="11">
        <v>47</v>
      </c>
      <c r="P48" s="22">
        <f>242496585072/(1000000000000)</f>
        <v>0.242496585072</v>
      </c>
      <c r="Q48" s="23">
        <f>755530631265/(1000000000000)</f>
        <v>0.75553063126499997</v>
      </c>
      <c r="R48" s="24">
        <f>4854298549236/(1000000000000)</f>
        <v>4.8542985492359998</v>
      </c>
      <c r="S48" s="11">
        <v>47</v>
      </c>
      <c r="T48" s="22">
        <f>255919957848/(1000000000000)</f>
        <v>0.25591995784799998</v>
      </c>
      <c r="U48" s="23">
        <f>481658615070/(1000000000000)</f>
        <v>0.48165861507000002</v>
      </c>
      <c r="V48" s="24">
        <f>272053376616/(1000000000000)</f>
        <v>0.27205337661599999</v>
      </c>
      <c r="W48" s="11">
        <v>47</v>
      </c>
      <c r="X48" s="22">
        <f>780000000000000000000/(1E+24)</f>
        <v>7.7999999999999999E-4</v>
      </c>
      <c r="Y48" s="23">
        <f>2.15E+21/(1E+24)</f>
        <v>2.15E-3</v>
      </c>
      <c r="Z48" s="24">
        <f>1.83E+21/(1E+24)</f>
        <v>1.83E-3</v>
      </c>
      <c r="AF48" s="13"/>
      <c r="AJ48" s="13"/>
    </row>
    <row r="49" spans="1:36" ht="19" customHeight="1" x14ac:dyDescent="0.35">
      <c r="A49" s="11">
        <v>48</v>
      </c>
      <c r="B49" s="17">
        <f>241430384484/(1000000000000)</f>
        <v>0.241430384484</v>
      </c>
      <c r="C49" s="16">
        <f>575630911632/(1000000000000)</f>
        <v>0.57563091163199998</v>
      </c>
      <c r="D49" s="18">
        <f>176466581616/(1000000000000)</f>
        <v>0.17646658161600001</v>
      </c>
      <c r="E49" s="11">
        <v>48</v>
      </c>
      <c r="F49" s="17">
        <f>243610455417/(1000000000000)</f>
        <v>0.24361045541699999</v>
      </c>
      <c r="G49" s="16">
        <f>275931235047/(1000000000000)</f>
        <v>0.27593123504700001</v>
      </c>
      <c r="H49" s="18">
        <f>190908828705/(1000000000000)</f>
        <v>0.19090882870500001</v>
      </c>
      <c r="I49" s="11">
        <v>48</v>
      </c>
      <c r="J49" s="17">
        <f>690000000000000000000/(1E+24)</f>
        <v>6.8999999999999997E-4</v>
      </c>
      <c r="K49" s="16">
        <f>1.56E+21/(1E+24)</f>
        <v>1.56E-3</v>
      </c>
      <c r="L49" s="18">
        <f>770000000000000000000/(1E+24)</f>
        <v>7.6999999999999996E-4</v>
      </c>
      <c r="M49" s="37"/>
      <c r="N49" s="38"/>
      <c r="O49" s="11">
        <v>48</v>
      </c>
      <c r="P49" s="22">
        <f>242496585072/(1000000000000)</f>
        <v>0.242496585072</v>
      </c>
      <c r="Q49" s="23">
        <f>755530631265/(1000000000000)</f>
        <v>0.75553063126499997</v>
      </c>
      <c r="R49" s="24">
        <f>5855731348074/(1000000000000)</f>
        <v>5.8557313480740003</v>
      </c>
      <c r="S49" s="11">
        <v>48</v>
      </c>
      <c r="T49" s="22">
        <f>255919957848/(1000000000000)</f>
        <v>0.25591995784799998</v>
      </c>
      <c r="U49" s="23">
        <f>481658615070/(1000000000000)</f>
        <v>0.48165861507000002</v>
      </c>
      <c r="V49" s="24">
        <f>272053376616/(1000000000000)</f>
        <v>0.27205337661599999</v>
      </c>
      <c r="W49" s="11">
        <v>48</v>
      </c>
      <c r="X49" s="22">
        <f>780000000000000000000/(1E+24)</f>
        <v>7.7999999999999999E-4</v>
      </c>
      <c r="Y49" s="23">
        <f>2.15E+21/(1E+24)</f>
        <v>2.15E-3</v>
      </c>
      <c r="Z49" s="24">
        <f>1.83E+21/(1E+24)</f>
        <v>1.83E-3</v>
      </c>
      <c r="AF49" s="13"/>
      <c r="AJ49" s="13"/>
    </row>
    <row r="50" spans="1:36" ht="19" customHeight="1" x14ac:dyDescent="0.35">
      <c r="A50" s="11">
        <v>49</v>
      </c>
      <c r="B50" s="17">
        <f>241430384484/(1000000000000)</f>
        <v>0.241430384484</v>
      </c>
      <c r="C50" s="16">
        <f>559528955706/(1000000000000)</f>
        <v>0.55952895570600003</v>
      </c>
      <c r="D50" s="18">
        <f>160364625690/(1000000000000)</f>
        <v>0.16036462569000001</v>
      </c>
      <c r="E50" s="11">
        <v>49</v>
      </c>
      <c r="F50" s="17">
        <f>243610455417/(1000000000000)</f>
        <v>0.24361045541699999</v>
      </c>
      <c r="G50" s="16">
        <f>275931235047/(1000000000000)</f>
        <v>0.27593123504700001</v>
      </c>
      <c r="H50" s="18">
        <f>190908828705/(1000000000000)</f>
        <v>0.19090882870500001</v>
      </c>
      <c r="I50" s="11">
        <v>49</v>
      </c>
      <c r="J50" s="17">
        <f>690000000000000000000/(1E+24)</f>
        <v>6.8999999999999997E-4</v>
      </c>
      <c r="K50" s="16">
        <f>1.56E+21/(1E+24)</f>
        <v>1.56E-3</v>
      </c>
      <c r="L50" s="18">
        <f>770000000000000000000/(1E+24)</f>
        <v>7.6999999999999996E-4</v>
      </c>
      <c r="M50" s="37"/>
      <c r="N50" s="38"/>
      <c r="O50" s="11">
        <v>49</v>
      </c>
      <c r="P50" s="22">
        <f>242496585072/(1000000000000)</f>
        <v>0.242496585072</v>
      </c>
      <c r="Q50" s="23">
        <f>723326719413/(1000000000000)</f>
        <v>0.72332671941299997</v>
      </c>
      <c r="R50" s="24">
        <f>6576683223474/(1000000000000)</f>
        <v>6.5766832234740003</v>
      </c>
      <c r="S50" s="11">
        <v>49</v>
      </c>
      <c r="T50" s="22">
        <f>255919957848/(1000000000000)</f>
        <v>0.25591995784799998</v>
      </c>
      <c r="U50" s="23">
        <f>481658615070/(1000000000000)</f>
        <v>0.48165861507000002</v>
      </c>
      <c r="V50" s="24">
        <f>272053376616/(1000000000000)</f>
        <v>0.27205337661599999</v>
      </c>
      <c r="W50" s="11">
        <v>49</v>
      </c>
      <c r="X50" s="22">
        <f>780000000000000000000/(1E+24)</f>
        <v>7.7999999999999999E-4</v>
      </c>
      <c r="Y50" s="23">
        <f>2.15E+21/(1E+24)</f>
        <v>2.15E-3</v>
      </c>
      <c r="Z50" s="24">
        <f>1.83E+21/(1E+24)</f>
        <v>1.83E-3</v>
      </c>
      <c r="AF50" s="13"/>
      <c r="AJ50" s="13"/>
    </row>
    <row r="51" spans="1:36" ht="19" customHeight="1" x14ac:dyDescent="0.35">
      <c r="A51" s="11">
        <v>50</v>
      </c>
      <c r="B51" s="17">
        <f>241430384484/(1000000000000)</f>
        <v>0.241430384484</v>
      </c>
      <c r="C51" s="16">
        <f>575630911632/(1000000000000)</f>
        <v>0.57563091163199998</v>
      </c>
      <c r="D51" s="18">
        <f>176466581616/(1000000000000)</f>
        <v>0.17646658161600001</v>
      </c>
      <c r="E51" s="11">
        <v>50</v>
      </c>
      <c r="F51" s="17">
        <f>243610455417/(1000000000000)</f>
        <v>0.24361045541699999</v>
      </c>
      <c r="G51" s="16">
        <f>275931235047/(1000000000000)</f>
        <v>0.27593123504700001</v>
      </c>
      <c r="H51" s="18">
        <f>190908828705/(1000000000000)</f>
        <v>0.19090882870500001</v>
      </c>
      <c r="I51" s="11">
        <v>50</v>
      </c>
      <c r="J51" s="17">
        <f>690000000000000000000/(1E+24)</f>
        <v>6.8999999999999997E-4</v>
      </c>
      <c r="K51" s="16">
        <f>1.56E+21/(1E+24)</f>
        <v>1.56E-3</v>
      </c>
      <c r="L51" s="18">
        <f>770000000000000000000/(1E+24)</f>
        <v>7.6999999999999996E-4</v>
      </c>
      <c r="M51" s="37"/>
      <c r="N51" s="38"/>
      <c r="O51" s="11">
        <v>50</v>
      </c>
      <c r="P51" s="22">
        <f>242496585072/(1000000000000)</f>
        <v>0.242496585072</v>
      </c>
      <c r="Q51" s="23">
        <f>755530631265/(1000000000000)</f>
        <v>0.75553063126499997</v>
      </c>
      <c r="R51" s="24">
        <f>5851901840442/(1000000000000)</f>
        <v>5.8519018404420002</v>
      </c>
      <c r="S51" s="11">
        <v>50</v>
      </c>
      <c r="T51" s="22">
        <f>255919957848/(1000000000000)</f>
        <v>0.25591995784799998</v>
      </c>
      <c r="U51" s="23">
        <f>481658615070/(1000000000000)</f>
        <v>0.48165861507000002</v>
      </c>
      <c r="V51" s="24">
        <f>272053376616/(1000000000000)</f>
        <v>0.27205337661599999</v>
      </c>
      <c r="W51" s="11">
        <v>50</v>
      </c>
      <c r="X51" s="22">
        <f>780000000000000000000/(1E+24)</f>
        <v>7.7999999999999999E-4</v>
      </c>
      <c r="Y51" s="23">
        <f>2.15E+21/(1E+24)</f>
        <v>2.15E-3</v>
      </c>
      <c r="Z51" s="24">
        <f>1.83E+21/(1E+24)</f>
        <v>1.83E-3</v>
      </c>
      <c r="AF51" s="13"/>
      <c r="AJ51" s="13"/>
    </row>
    <row r="52" spans="1:36" ht="19" customHeight="1" x14ac:dyDescent="0.35">
      <c r="A52" s="11">
        <v>51</v>
      </c>
      <c r="B52" s="17">
        <f>209226472632/(1000000000000)</f>
        <v>0.209226472632</v>
      </c>
      <c r="C52" s="16">
        <f>538866999780/(1000000000000)</f>
        <v>0.53886699977999997</v>
      </c>
      <c r="D52" s="18">
        <f>176466581616/(1000000000000)</f>
        <v>0.17646658161600001</v>
      </c>
      <c r="E52" s="11">
        <v>51</v>
      </c>
      <c r="F52" s="17">
        <f>243610455417/(1000000000000)</f>
        <v>0.24361045541699999</v>
      </c>
      <c r="G52" s="16">
        <f>275931235047/(1000000000000)</f>
        <v>0.27593123504700001</v>
      </c>
      <c r="H52" s="18">
        <f>190908828705/(1000000000000)</f>
        <v>0.19090882870500001</v>
      </c>
      <c r="I52" s="11">
        <v>51</v>
      </c>
      <c r="J52" s="17">
        <f>690000000000000000000/(1E+24)</f>
        <v>6.8999999999999997E-4</v>
      </c>
      <c r="K52" s="16">
        <f>1.56E+21/(1E+24)</f>
        <v>1.56E-3</v>
      </c>
      <c r="L52" s="18">
        <f>770000000000000000000/(1E+24)</f>
        <v>7.6999999999999996E-4</v>
      </c>
      <c r="M52" s="37"/>
      <c r="N52" s="38"/>
      <c r="O52" s="11">
        <v>51</v>
      </c>
      <c r="P52" s="22">
        <f>210292673220/(1000000000000)</f>
        <v>0.21029267322</v>
      </c>
      <c r="Q52" s="23">
        <f>718766719413/(1000000000000)</f>
        <v>0.71876671941299997</v>
      </c>
      <c r="R52" s="24">
        <f>4073554043112/(1000000000000)</f>
        <v>4.0735540431119999</v>
      </c>
      <c r="S52" s="11">
        <v>51</v>
      </c>
      <c r="T52" s="22">
        <f>255919957848/(1000000000000)</f>
        <v>0.25591995784799998</v>
      </c>
      <c r="U52" s="23">
        <f>481658615070/(1000000000000)</f>
        <v>0.48165861507000002</v>
      </c>
      <c r="V52" s="24">
        <f>272053376616/(1000000000000)</f>
        <v>0.27205337661599999</v>
      </c>
      <c r="W52" s="11">
        <v>51</v>
      </c>
      <c r="X52" s="22">
        <f>780000000000000000000/(1E+24)</f>
        <v>7.7999999999999999E-4</v>
      </c>
      <c r="Y52" s="23">
        <f>2.15E+21/(1E+24)</f>
        <v>2.15E-3</v>
      </c>
      <c r="Z52" s="24">
        <f>1.83E+21/(1E+24)</f>
        <v>1.83E-3</v>
      </c>
      <c r="AF52" s="13"/>
      <c r="AJ52" s="13"/>
    </row>
    <row r="53" spans="1:36" ht="19" customHeight="1" x14ac:dyDescent="0.35">
      <c r="A53" s="11">
        <v>52</v>
      </c>
      <c r="B53" s="17">
        <f>225328428558/(1000000000000)</f>
        <v>0.225328428558</v>
      </c>
      <c r="C53" s="16">
        <f>557248955706/(1000000000000)</f>
        <v>0.55724895570599997</v>
      </c>
      <c r="D53" s="18">
        <f>176466581616/(1000000000000)</f>
        <v>0.17646658161600001</v>
      </c>
      <c r="E53" s="11">
        <v>52</v>
      </c>
      <c r="F53" s="17">
        <f>243610455417/(1000000000000)</f>
        <v>0.24361045541699999</v>
      </c>
      <c r="G53" s="16">
        <f>275931235047/(1000000000000)</f>
        <v>0.27593123504700001</v>
      </c>
      <c r="H53" s="18">
        <f>190908828705/(1000000000000)</f>
        <v>0.19090882870500001</v>
      </c>
      <c r="I53" s="11">
        <v>52</v>
      </c>
      <c r="J53" s="17">
        <f>690000000000000000000/(1E+24)</f>
        <v>6.8999999999999997E-4</v>
      </c>
      <c r="K53" s="16">
        <f>1.56E+21/(1E+24)</f>
        <v>1.56E-3</v>
      </c>
      <c r="L53" s="18">
        <f>770000000000000000000/(1E+24)</f>
        <v>7.6999999999999996E-4</v>
      </c>
      <c r="M53" s="37"/>
      <c r="N53" s="38"/>
      <c r="O53" s="11">
        <v>52</v>
      </c>
      <c r="P53" s="22">
        <f>226394629146/(1000000000000)</f>
        <v>0.226394629146</v>
      </c>
      <c r="Q53" s="23">
        <f>737148675339/(1000000000000)</f>
        <v>0.73714867533899997</v>
      </c>
      <c r="R53" s="24">
        <f>5414616914418/(1000000000000)</f>
        <v>5.4146169144179996</v>
      </c>
      <c r="S53" s="11">
        <v>52</v>
      </c>
      <c r="T53" s="22">
        <f>255919957848/(1000000000000)</f>
        <v>0.25591995784799998</v>
      </c>
      <c r="U53" s="23">
        <f>481658615070/(1000000000000)</f>
        <v>0.48165861507000002</v>
      </c>
      <c r="V53" s="24">
        <f>272053376616/(1000000000000)</f>
        <v>0.27205337661599999</v>
      </c>
      <c r="W53" s="11">
        <v>52</v>
      </c>
      <c r="X53" s="22">
        <f>780000000000000000000/(1E+24)</f>
        <v>7.7999999999999999E-4</v>
      </c>
      <c r="Y53" s="23">
        <f>2.15E+21/(1E+24)</f>
        <v>2.15E-3</v>
      </c>
      <c r="Z53" s="24">
        <f>1.83E+21/(1E+24)</f>
        <v>1.83E-3</v>
      </c>
      <c r="AF53" s="13"/>
      <c r="AJ53" s="13"/>
    </row>
    <row r="54" spans="1:36" ht="19" customHeight="1" x14ac:dyDescent="0.35">
      <c r="A54" s="11">
        <v>53</v>
      </c>
      <c r="B54" s="17">
        <f>241430384484/(1000000000000)</f>
        <v>0.241430384484</v>
      </c>
      <c r="C54" s="16">
        <f>575630911632/(1000000000000)</f>
        <v>0.57563091163199998</v>
      </c>
      <c r="D54" s="18">
        <f>176466581616/(1000000000000)</f>
        <v>0.17646658161600001</v>
      </c>
      <c r="E54" s="11">
        <v>53</v>
      </c>
      <c r="F54" s="17">
        <f>243610455417/(1000000000000)</f>
        <v>0.24361045541699999</v>
      </c>
      <c r="G54" s="16">
        <f>275931235047/(1000000000000)</f>
        <v>0.27593123504700001</v>
      </c>
      <c r="H54" s="18">
        <f>190908828705/(1000000000000)</f>
        <v>0.19090882870500001</v>
      </c>
      <c r="I54" s="11">
        <v>53</v>
      </c>
      <c r="J54" s="17">
        <f>690000000000000000000/(1E+24)</f>
        <v>6.8999999999999997E-4</v>
      </c>
      <c r="K54" s="16">
        <f>1.56E+21/(1E+24)</f>
        <v>1.56E-3</v>
      </c>
      <c r="L54" s="18">
        <f>770000000000000000000/(1E+24)</f>
        <v>7.6999999999999996E-4</v>
      </c>
      <c r="M54" s="37"/>
      <c r="N54" s="38"/>
      <c r="O54" s="11">
        <v>53</v>
      </c>
      <c r="P54" s="22">
        <f>242496585072/(1000000000000)</f>
        <v>0.242496585072</v>
      </c>
      <c r="Q54" s="23">
        <f>755530631265/(1000000000000)</f>
        <v>0.75553063126499997</v>
      </c>
      <c r="R54" s="24">
        <f>4868110599126/(1000000000000)</f>
        <v>4.8681105991260001</v>
      </c>
      <c r="S54" s="11">
        <v>53</v>
      </c>
      <c r="T54" s="22">
        <f>255919957848/(1000000000000)</f>
        <v>0.25591995784799998</v>
      </c>
      <c r="U54" s="23">
        <f>481658615070/(1000000000000)</f>
        <v>0.48165861507000002</v>
      </c>
      <c r="V54" s="24">
        <f>272053376616/(1000000000000)</f>
        <v>0.27205337661599999</v>
      </c>
      <c r="W54" s="11">
        <v>53</v>
      </c>
      <c r="X54" s="22">
        <f>780000000000000000000/(1E+24)</f>
        <v>7.7999999999999999E-4</v>
      </c>
      <c r="Y54" s="23">
        <f>2.15E+21/(1E+24)</f>
        <v>2.15E-3</v>
      </c>
      <c r="Z54" s="24">
        <f>1.83E+21/(1E+24)</f>
        <v>1.83E-3</v>
      </c>
      <c r="AF54" s="13"/>
      <c r="AJ54" s="13"/>
    </row>
    <row r="55" spans="1:36" ht="19" customHeight="1" x14ac:dyDescent="0.35">
      <c r="A55" s="11">
        <v>54</v>
      </c>
      <c r="B55" s="17">
        <f>241430384484/(1000000000000)</f>
        <v>0.241430384484</v>
      </c>
      <c r="C55" s="16">
        <f>575630911632/(1000000000000)</f>
        <v>0.57563091163199998</v>
      </c>
      <c r="D55" s="18">
        <f>176466581616/(1000000000000)</f>
        <v>0.17646658161600001</v>
      </c>
      <c r="E55" s="11">
        <v>54</v>
      </c>
      <c r="F55" s="17">
        <f>243610455417/(1000000000000)</f>
        <v>0.24361045541699999</v>
      </c>
      <c r="G55" s="16">
        <f>275931235047/(1000000000000)</f>
        <v>0.27593123504700001</v>
      </c>
      <c r="H55" s="18">
        <f>190908828705/(1000000000000)</f>
        <v>0.19090882870500001</v>
      </c>
      <c r="I55" s="11">
        <v>54</v>
      </c>
      <c r="J55" s="17">
        <f>690000000000000000000/(1E+24)</f>
        <v>6.8999999999999997E-4</v>
      </c>
      <c r="K55" s="16">
        <f>1.56E+21/(1E+24)</f>
        <v>1.56E-3</v>
      </c>
      <c r="L55" s="18">
        <f>770000000000000000000/(1E+24)</f>
        <v>7.6999999999999996E-4</v>
      </c>
      <c r="M55" s="37"/>
      <c r="N55" s="38"/>
      <c r="O55" s="11">
        <v>54</v>
      </c>
      <c r="P55" s="22">
        <f>242496585072/(1000000000000)</f>
        <v>0.242496585072</v>
      </c>
      <c r="Q55" s="23">
        <f>755530631265/(1000000000000)</f>
        <v>0.75553063126499997</v>
      </c>
      <c r="R55" s="24">
        <f>6190791514506/(1000000000000)</f>
        <v>6.1907915145060004</v>
      </c>
      <c r="S55" s="11">
        <v>54</v>
      </c>
      <c r="T55" s="22">
        <f>255919957848/(1000000000000)</f>
        <v>0.25591995784799998</v>
      </c>
      <c r="U55" s="23">
        <f>481658615070/(1000000000000)</f>
        <v>0.48165861507000002</v>
      </c>
      <c r="V55" s="24">
        <f>272053376616/(1000000000000)</f>
        <v>0.27205337661599999</v>
      </c>
      <c r="W55" s="11">
        <v>54</v>
      </c>
      <c r="X55" s="22">
        <f>780000000000000000000/(1E+24)</f>
        <v>7.7999999999999999E-4</v>
      </c>
      <c r="Y55" s="23">
        <f>2.15E+21/(1E+24)</f>
        <v>2.15E-3</v>
      </c>
      <c r="Z55" s="24">
        <f>1.83E+21/(1E+24)</f>
        <v>1.83E-3</v>
      </c>
      <c r="AF55" s="13"/>
      <c r="AJ55" s="13"/>
    </row>
    <row r="56" spans="1:36" ht="19" customHeight="1" x14ac:dyDescent="0.35">
      <c r="A56" s="11">
        <v>55</v>
      </c>
      <c r="B56" s="17">
        <f>241430384484/(1000000000000)</f>
        <v>0.241430384484</v>
      </c>
      <c r="C56" s="16">
        <f>575630911632/(1000000000000)</f>
        <v>0.57563091163199998</v>
      </c>
      <c r="D56" s="18">
        <f>176466581616/(1000000000000)</f>
        <v>0.17646658161600001</v>
      </c>
      <c r="E56" s="11">
        <v>55</v>
      </c>
      <c r="F56" s="17">
        <f>243610455417/(1000000000000)</f>
        <v>0.24361045541699999</v>
      </c>
      <c r="G56" s="16">
        <f>275931235047/(1000000000000)</f>
        <v>0.27593123504700001</v>
      </c>
      <c r="H56" s="18">
        <f>190908828705/(1000000000000)</f>
        <v>0.19090882870500001</v>
      </c>
      <c r="I56" s="11">
        <v>55</v>
      </c>
      <c r="J56" s="17">
        <f>690000000000000000000/(1E+24)</f>
        <v>6.8999999999999997E-4</v>
      </c>
      <c r="K56" s="16">
        <f>1.56E+21/(1E+24)</f>
        <v>1.56E-3</v>
      </c>
      <c r="L56" s="18">
        <f>770000000000000000000/(1E+24)</f>
        <v>7.6999999999999996E-4</v>
      </c>
      <c r="M56" s="37"/>
      <c r="N56" s="38"/>
      <c r="O56" s="11">
        <v>55</v>
      </c>
      <c r="P56" s="22">
        <f>242496585072/(1000000000000)</f>
        <v>0.242496585072</v>
      </c>
      <c r="Q56" s="23">
        <f>755530631265/(1000000000000)</f>
        <v>0.75553063126499997</v>
      </c>
      <c r="R56" s="24">
        <f>6592867634910/(1000000000000)</f>
        <v>6.5928676349100002</v>
      </c>
      <c r="S56" s="11">
        <v>55</v>
      </c>
      <c r="T56" s="22">
        <f>255919957848/(1000000000000)</f>
        <v>0.25591995784799998</v>
      </c>
      <c r="U56" s="23">
        <f>481658615070/(1000000000000)</f>
        <v>0.48165861507000002</v>
      </c>
      <c r="V56" s="24">
        <f>272053376616/(1000000000000)</f>
        <v>0.27205337661599999</v>
      </c>
      <c r="W56" s="11">
        <v>55</v>
      </c>
      <c r="X56" s="22">
        <f>780000000000000000000/(1E+24)</f>
        <v>7.7999999999999999E-4</v>
      </c>
      <c r="Y56" s="23">
        <f>2.15E+21/(1E+24)</f>
        <v>2.15E-3</v>
      </c>
      <c r="Z56" s="24">
        <f>1.83E+21/(1E+24)</f>
        <v>1.83E-3</v>
      </c>
      <c r="AF56" s="13"/>
      <c r="AJ56" s="13"/>
    </row>
    <row r="57" spans="1:36" ht="19" customHeight="1" x14ac:dyDescent="0.35">
      <c r="A57" s="11">
        <v>56</v>
      </c>
      <c r="B57" s="17">
        <f>241430384484/(1000000000000)</f>
        <v>0.241430384484</v>
      </c>
      <c r="C57" s="16">
        <f>575630911632/(1000000000000)</f>
        <v>0.57563091163199998</v>
      </c>
      <c r="D57" s="18">
        <f>176466581616/(1000000000000)</f>
        <v>0.17646658161600001</v>
      </c>
      <c r="E57" s="11">
        <v>56</v>
      </c>
      <c r="F57" s="17">
        <f>243610455417/(1000000000000)</f>
        <v>0.24361045541699999</v>
      </c>
      <c r="G57" s="16">
        <f>275931235047/(1000000000000)</f>
        <v>0.27593123504700001</v>
      </c>
      <c r="H57" s="18">
        <f>190908828705/(1000000000000)</f>
        <v>0.19090882870500001</v>
      </c>
      <c r="I57" s="11">
        <v>56</v>
      </c>
      <c r="J57" s="17">
        <f>690000000000000000000/(1E+24)</f>
        <v>6.8999999999999997E-4</v>
      </c>
      <c r="K57" s="16">
        <f>1.56E+21/(1E+24)</f>
        <v>1.56E-3</v>
      </c>
      <c r="L57" s="18">
        <f>770000000000000000000/(1E+24)</f>
        <v>7.6999999999999996E-4</v>
      </c>
      <c r="M57" s="37"/>
      <c r="N57" s="38"/>
      <c r="O57" s="11">
        <v>56</v>
      </c>
      <c r="P57" s="22">
        <f>242496585072/(1000000000000)</f>
        <v>0.242496585072</v>
      </c>
      <c r="Q57" s="23">
        <f>755530631265/(1000000000000)</f>
        <v>0.75553063126499997</v>
      </c>
      <c r="R57" s="24">
        <f>6191522006874/(1000000000000)</f>
        <v>6.191522006874</v>
      </c>
      <c r="S57" s="11">
        <v>56</v>
      </c>
      <c r="T57" s="22">
        <f>255919957848/(1000000000000)</f>
        <v>0.25591995784799998</v>
      </c>
      <c r="U57" s="23">
        <f>481658615070/(1000000000000)</f>
        <v>0.48165861507000002</v>
      </c>
      <c r="V57" s="24">
        <f>272053376616/(1000000000000)</f>
        <v>0.27205337661599999</v>
      </c>
      <c r="W57" s="11">
        <v>56</v>
      </c>
      <c r="X57" s="22">
        <f>780000000000000000000/(1E+24)</f>
        <v>7.7999999999999999E-4</v>
      </c>
      <c r="Y57" s="23">
        <f>2.15E+21/(1E+24)</f>
        <v>2.15E-3</v>
      </c>
      <c r="Z57" s="24">
        <f>1.83E+21/(1E+24)</f>
        <v>1.83E-3</v>
      </c>
      <c r="AF57" s="13"/>
      <c r="AJ57" s="13"/>
    </row>
    <row r="58" spans="1:36" ht="19" customHeight="1" x14ac:dyDescent="0.35">
      <c r="A58" s="11">
        <v>57</v>
      </c>
      <c r="B58" s="17">
        <f>241430384484/(1000000000000)</f>
        <v>0.241430384484</v>
      </c>
      <c r="C58" s="16">
        <f>575630911632/(1000000000000)</f>
        <v>0.57563091163199998</v>
      </c>
      <c r="D58" s="18">
        <f>176466581616/(1000000000000)</f>
        <v>0.17646658161600001</v>
      </c>
      <c r="E58" s="11">
        <v>57</v>
      </c>
      <c r="F58" s="17">
        <f>243610455417/(1000000000000)</f>
        <v>0.24361045541699999</v>
      </c>
      <c r="G58" s="16">
        <f>275931235047/(1000000000000)</f>
        <v>0.27593123504700001</v>
      </c>
      <c r="H58" s="18">
        <f>190908828705/(1000000000000)</f>
        <v>0.19090882870500001</v>
      </c>
      <c r="I58" s="11">
        <v>57</v>
      </c>
      <c r="J58" s="17">
        <f>690000000000000000000/(1E+24)</f>
        <v>6.8999999999999997E-4</v>
      </c>
      <c r="K58" s="16">
        <f>1.56E+21/(1E+24)</f>
        <v>1.56E-3</v>
      </c>
      <c r="L58" s="18">
        <f>770000000000000000000/(1E+24)</f>
        <v>7.6999999999999996E-4</v>
      </c>
      <c r="M58" s="37"/>
      <c r="N58" s="38"/>
      <c r="O58" s="11">
        <v>57</v>
      </c>
      <c r="P58" s="22">
        <f>242496585072/(1000000000000)</f>
        <v>0.242496585072</v>
      </c>
      <c r="Q58" s="23">
        <f>755530631265/(1000000000000)</f>
        <v>0.75553063126499997</v>
      </c>
      <c r="R58" s="24">
        <f>7206370710603/(1000000000000)</f>
        <v>7.2063707106030002</v>
      </c>
      <c r="S58" s="11">
        <v>57</v>
      </c>
      <c r="T58" s="22">
        <f>255919957848/(1000000000000)</f>
        <v>0.25591995784799998</v>
      </c>
      <c r="U58" s="23">
        <f>481658615070/(1000000000000)</f>
        <v>0.48165861507000002</v>
      </c>
      <c r="V58" s="24">
        <f>272053376616/(1000000000000)</f>
        <v>0.27205337661599999</v>
      </c>
      <c r="W58" s="11">
        <v>57</v>
      </c>
      <c r="X58" s="22">
        <f>780000000000000000000/(1E+24)</f>
        <v>7.7999999999999999E-4</v>
      </c>
      <c r="Y58" s="23">
        <f>2.15E+21/(1E+24)</f>
        <v>2.15E-3</v>
      </c>
      <c r="Z58" s="24">
        <f>1.83E+21/(1E+24)</f>
        <v>1.83E-3</v>
      </c>
      <c r="AF58" s="13"/>
      <c r="AJ58" s="13"/>
    </row>
    <row r="59" spans="1:36" ht="19" customHeight="1" x14ac:dyDescent="0.35">
      <c r="A59" s="11">
        <v>58</v>
      </c>
      <c r="B59" s="17">
        <f>241430384484/(1000000000000)</f>
        <v>0.241430384484</v>
      </c>
      <c r="C59" s="16">
        <f>575630911632/(1000000000000)</f>
        <v>0.57563091163199998</v>
      </c>
      <c r="D59" s="18">
        <f>176466581616/(1000000000000)</f>
        <v>0.17646658161600001</v>
      </c>
      <c r="E59" s="11">
        <v>58</v>
      </c>
      <c r="F59" s="17">
        <f>243610455417/(1000000000000)</f>
        <v>0.24361045541699999</v>
      </c>
      <c r="G59" s="16">
        <f>275931235047/(1000000000000)</f>
        <v>0.27593123504700001</v>
      </c>
      <c r="H59" s="18">
        <f>190908828705/(1000000000000)</f>
        <v>0.19090882870500001</v>
      </c>
      <c r="I59" s="11">
        <v>58</v>
      </c>
      <c r="J59" s="17">
        <f>690000000000000000000/(1E+24)</f>
        <v>6.8999999999999997E-4</v>
      </c>
      <c r="K59" s="16">
        <f>1.56E+21/(1E+24)</f>
        <v>1.56E-3</v>
      </c>
      <c r="L59" s="18">
        <f>770000000000000000000/(1E+24)</f>
        <v>7.6999999999999996E-4</v>
      </c>
      <c r="M59" s="37"/>
      <c r="N59" s="38"/>
      <c r="O59" s="11">
        <v>58</v>
      </c>
      <c r="P59" s="22">
        <f>242496585072/(1000000000000)</f>
        <v>0.242496585072</v>
      </c>
      <c r="Q59" s="23">
        <f>755530631265/(1000000000000)</f>
        <v>0.75553063126499997</v>
      </c>
      <c r="R59" s="24">
        <f>6191522006874/(1000000000000)</f>
        <v>6.191522006874</v>
      </c>
      <c r="S59" s="11">
        <v>58</v>
      </c>
      <c r="T59" s="22">
        <f>255919957848/(1000000000000)</f>
        <v>0.25591995784799998</v>
      </c>
      <c r="U59" s="23">
        <f>481658615070/(1000000000000)</f>
        <v>0.48165861507000002</v>
      </c>
      <c r="V59" s="24">
        <f>272053376616/(1000000000000)</f>
        <v>0.27205337661599999</v>
      </c>
      <c r="W59" s="11">
        <v>58</v>
      </c>
      <c r="X59" s="22">
        <f>780000000000000000000/(1E+24)</f>
        <v>7.7999999999999999E-4</v>
      </c>
      <c r="Y59" s="23">
        <f>2.15E+21/(1E+24)</f>
        <v>2.15E-3</v>
      </c>
      <c r="Z59" s="24">
        <f>1.83E+21/(1E+24)</f>
        <v>1.83E-3</v>
      </c>
      <c r="AF59" s="13"/>
      <c r="AJ59" s="13"/>
    </row>
    <row r="60" spans="1:36" ht="19" customHeight="1" x14ac:dyDescent="0.35">
      <c r="A60" s="11">
        <v>59</v>
      </c>
      <c r="B60" s="17">
        <f>241430384484/(1000000000000)</f>
        <v>0.241430384484</v>
      </c>
      <c r="C60" s="16">
        <f>575630911632/(1000000000000)</f>
        <v>0.57563091163199998</v>
      </c>
      <c r="D60" s="18">
        <f>176466581616/(1000000000000)</f>
        <v>0.17646658161600001</v>
      </c>
      <c r="E60" s="11">
        <v>59</v>
      </c>
      <c r="F60" s="17">
        <f>243610455417/(1000000000000)</f>
        <v>0.24361045541699999</v>
      </c>
      <c r="G60" s="16">
        <f>275931235047/(1000000000000)</f>
        <v>0.27593123504700001</v>
      </c>
      <c r="H60" s="18">
        <f>190908828705/(1000000000000)</f>
        <v>0.19090882870500001</v>
      </c>
      <c r="I60" s="11">
        <v>59</v>
      </c>
      <c r="J60" s="17">
        <f>690000000000000000000/(1E+24)</f>
        <v>6.8999999999999997E-4</v>
      </c>
      <c r="K60" s="16">
        <f>1.56E+21/(1E+24)</f>
        <v>1.56E-3</v>
      </c>
      <c r="L60" s="18">
        <f>770000000000000000000/(1E+24)</f>
        <v>7.6999999999999996E-4</v>
      </c>
      <c r="M60" s="37"/>
      <c r="N60" s="38"/>
      <c r="O60" s="11">
        <v>59</v>
      </c>
      <c r="P60" s="22">
        <f>242496585072/(1000000000000)</f>
        <v>0.242496585072</v>
      </c>
      <c r="Q60" s="23">
        <f>755530631265/(1000000000000)</f>
        <v>0.75553063126499997</v>
      </c>
      <c r="R60" s="24">
        <f>6595132594905/(1000000000000)</f>
        <v>6.5951325949050004</v>
      </c>
      <c r="S60" s="11">
        <v>59</v>
      </c>
      <c r="T60" s="22">
        <f>255919957848/(1000000000000)</f>
        <v>0.25591995784799998</v>
      </c>
      <c r="U60" s="23">
        <f>481658615070/(1000000000000)</f>
        <v>0.48165861507000002</v>
      </c>
      <c r="V60" s="24">
        <f>272053376616/(1000000000000)</f>
        <v>0.27205337661599999</v>
      </c>
      <c r="W60" s="11">
        <v>59</v>
      </c>
      <c r="X60" s="22">
        <f>780000000000000000000/(1E+24)</f>
        <v>7.7999999999999999E-4</v>
      </c>
      <c r="Y60" s="23">
        <f>2.15E+21/(1E+24)</f>
        <v>2.15E-3</v>
      </c>
      <c r="Z60" s="24">
        <f>1.83E+21/(1E+24)</f>
        <v>1.83E-3</v>
      </c>
      <c r="AF60" s="13"/>
      <c r="AJ60" s="13"/>
    </row>
    <row r="61" spans="1:36" ht="19" customHeight="1" x14ac:dyDescent="0.35">
      <c r="A61" s="11">
        <v>60</v>
      </c>
      <c r="B61" s="17">
        <f>241430384484/(1000000000000)</f>
        <v>0.241430384484</v>
      </c>
      <c r="C61" s="16">
        <f>575630911632/(1000000000000)</f>
        <v>0.57563091163199998</v>
      </c>
      <c r="D61" s="18">
        <f>176466581616/(1000000000000)</f>
        <v>0.17646658161600001</v>
      </c>
      <c r="E61" s="11">
        <v>60</v>
      </c>
      <c r="F61" s="17">
        <f>243610455417/(1000000000000)</f>
        <v>0.24361045541699999</v>
      </c>
      <c r="G61" s="16">
        <f>275931235047/(1000000000000)</f>
        <v>0.27593123504700001</v>
      </c>
      <c r="H61" s="18">
        <f>190908828705/(1000000000000)</f>
        <v>0.19090882870500001</v>
      </c>
      <c r="I61" s="11">
        <v>60</v>
      </c>
      <c r="J61" s="17">
        <f>690000000000000000000/(1E+24)</f>
        <v>6.8999999999999997E-4</v>
      </c>
      <c r="K61" s="16">
        <f>1.56E+21/(1E+24)</f>
        <v>1.56E-3</v>
      </c>
      <c r="L61" s="18">
        <f>770000000000000000000/(1E+24)</f>
        <v>7.6999999999999996E-4</v>
      </c>
      <c r="M61" s="37"/>
      <c r="N61" s="38"/>
      <c r="O61" s="11">
        <v>60</v>
      </c>
      <c r="P61" s="22">
        <f>242496585072/(1000000000000)</f>
        <v>0.242496585072</v>
      </c>
      <c r="Q61" s="23">
        <f>755530631265/(1000000000000)</f>
        <v>0.75553063126499997</v>
      </c>
      <c r="R61" s="24">
        <f>6177067695900/(1000000000000)</f>
        <v>6.1770676958999999</v>
      </c>
      <c r="S61" s="11">
        <v>60</v>
      </c>
      <c r="T61" s="22">
        <f>255919957848/(1000000000000)</f>
        <v>0.25591995784799998</v>
      </c>
      <c r="U61" s="23">
        <f>481658615070/(1000000000000)</f>
        <v>0.48165861507000002</v>
      </c>
      <c r="V61" s="24">
        <f>272053376616/(1000000000000)</f>
        <v>0.27205337661599999</v>
      </c>
      <c r="W61" s="11">
        <v>60</v>
      </c>
      <c r="X61" s="22">
        <f>780000000000000000000/(1E+24)</f>
        <v>7.7999999999999999E-4</v>
      </c>
      <c r="Y61" s="23">
        <f>2.15E+21/(1E+24)</f>
        <v>2.15E-3</v>
      </c>
      <c r="Z61" s="24">
        <f>1.83E+21/(1E+24)</f>
        <v>1.83E-3</v>
      </c>
      <c r="AF61" s="13"/>
      <c r="AJ61" s="13"/>
    </row>
    <row r="62" spans="1:36" ht="19" customHeight="1" x14ac:dyDescent="0.35">
      <c r="A62" s="11">
        <v>61</v>
      </c>
      <c r="B62" s="17">
        <f>209226472632/(1000000000000)</f>
        <v>0.209226472632</v>
      </c>
      <c r="C62" s="16">
        <f>538866999780/(1000000000000)</f>
        <v>0.53886699977999997</v>
      </c>
      <c r="D62" s="18">
        <f>176466581616/(1000000000000)</f>
        <v>0.17646658161600001</v>
      </c>
      <c r="E62" s="11">
        <v>61</v>
      </c>
      <c r="F62" s="17">
        <f>243610455417/(1000000000000)</f>
        <v>0.24361045541699999</v>
      </c>
      <c r="G62" s="16">
        <f>275931235047/(1000000000000)</f>
        <v>0.27593123504700001</v>
      </c>
      <c r="H62" s="18">
        <f>190908828705/(1000000000000)</f>
        <v>0.19090882870500001</v>
      </c>
      <c r="I62" s="11">
        <v>61</v>
      </c>
      <c r="J62" s="17">
        <f>690000000000000000000/(1E+24)</f>
        <v>6.8999999999999997E-4</v>
      </c>
      <c r="K62" s="16">
        <f>1.56E+21/(1E+24)</f>
        <v>1.56E-3</v>
      </c>
      <c r="L62" s="18">
        <f>770000000000000000000/(1E+24)</f>
        <v>7.6999999999999996E-4</v>
      </c>
      <c r="M62" s="37"/>
      <c r="N62" s="38"/>
      <c r="O62" s="11">
        <v>61</v>
      </c>
      <c r="P62" s="22">
        <f>210292673220/(1000000000000)</f>
        <v>0.21029267322</v>
      </c>
      <c r="Q62" s="23">
        <f>718766719413/(1000000000000)</f>
        <v>0.71876671941299997</v>
      </c>
      <c r="R62" s="24">
        <f>6542264718612/(1000000000000)</f>
        <v>6.5422647186120004</v>
      </c>
      <c r="S62" s="11">
        <v>61</v>
      </c>
      <c r="T62" s="22">
        <f>255919957848/(1000000000000)</f>
        <v>0.25591995784799998</v>
      </c>
      <c r="U62" s="23">
        <f>481658615070/(1000000000000)</f>
        <v>0.48165861507000002</v>
      </c>
      <c r="V62" s="24">
        <f>272053376616/(1000000000000)</f>
        <v>0.27205337661599999</v>
      </c>
      <c r="W62" s="11">
        <v>61</v>
      </c>
      <c r="X62" s="22">
        <f>780000000000000000000/(1E+24)</f>
        <v>7.7999999999999999E-4</v>
      </c>
      <c r="Y62" s="23">
        <f>2.15E+21/(1E+24)</f>
        <v>2.15E-3</v>
      </c>
      <c r="Z62" s="24">
        <f>1.83E+21/(1E+24)</f>
        <v>1.83E-3</v>
      </c>
      <c r="AF62" s="13"/>
      <c r="AJ62" s="13"/>
    </row>
    <row r="63" spans="1:36" ht="19" customHeight="1" x14ac:dyDescent="0.35">
      <c r="A63" s="11">
        <v>62</v>
      </c>
      <c r="B63" s="17">
        <f>225328428558/(1000000000000)</f>
        <v>0.225328428558</v>
      </c>
      <c r="C63" s="16">
        <f>557248955706/(1000000000000)</f>
        <v>0.55724895570599997</v>
      </c>
      <c r="D63" s="18">
        <f>176466581616/(1000000000000)</f>
        <v>0.17646658161600001</v>
      </c>
      <c r="E63" s="11">
        <v>62</v>
      </c>
      <c r="F63" s="17">
        <f>243610455417/(1000000000000)</f>
        <v>0.24361045541699999</v>
      </c>
      <c r="G63" s="16">
        <f>275931235047/(1000000000000)</f>
        <v>0.27593123504700001</v>
      </c>
      <c r="H63" s="18">
        <f>190908828705/(1000000000000)</f>
        <v>0.19090882870500001</v>
      </c>
      <c r="I63" s="11">
        <v>62</v>
      </c>
      <c r="J63" s="17">
        <f>690000000000000000000/(1E+24)</f>
        <v>6.8999999999999997E-4</v>
      </c>
      <c r="K63" s="16">
        <f>1.56E+21/(1E+24)</f>
        <v>1.56E-3</v>
      </c>
      <c r="L63" s="18">
        <f>770000000000000000000/(1E+24)</f>
        <v>7.6999999999999996E-4</v>
      </c>
      <c r="M63" s="37"/>
      <c r="N63" s="38"/>
      <c r="O63" s="11">
        <v>62</v>
      </c>
      <c r="P63" s="22">
        <f>226394629146/(1000000000000)</f>
        <v>0.226394629146</v>
      </c>
      <c r="Q63" s="23">
        <f>737148675339/(1000000000000)</f>
        <v>0.73714867533899997</v>
      </c>
      <c r="R63" s="24">
        <f>5838058247022/(1000000000000)</f>
        <v>5.8380582470220004</v>
      </c>
      <c r="S63" s="11">
        <v>62</v>
      </c>
      <c r="T63" s="22">
        <f>255919957848/(1000000000000)</f>
        <v>0.25591995784799998</v>
      </c>
      <c r="U63" s="23">
        <f>481658615070/(1000000000000)</f>
        <v>0.48165861507000002</v>
      </c>
      <c r="V63" s="24">
        <f>272053376616/(1000000000000)</f>
        <v>0.27205337661599999</v>
      </c>
      <c r="W63" s="11">
        <v>62</v>
      </c>
      <c r="X63" s="22">
        <f>780000000000000000000/(1E+24)</f>
        <v>7.7999999999999999E-4</v>
      </c>
      <c r="Y63" s="23">
        <f>2.15E+21/(1E+24)</f>
        <v>2.15E-3</v>
      </c>
      <c r="Z63" s="24">
        <f>1.83E+21/(1E+24)</f>
        <v>1.83E-3</v>
      </c>
      <c r="AF63" s="13"/>
      <c r="AJ63" s="13"/>
    </row>
    <row r="64" spans="1:36" ht="19" customHeight="1" x14ac:dyDescent="0.35">
      <c r="A64" s="11">
        <v>63</v>
      </c>
      <c r="B64" s="17">
        <f>241430384484/(1000000000000)</f>
        <v>0.241430384484</v>
      </c>
      <c r="C64" s="16">
        <f>575630911632/(1000000000000)</f>
        <v>0.57563091163199998</v>
      </c>
      <c r="D64" s="18">
        <f>176466581616/(1000000000000)</f>
        <v>0.17646658161600001</v>
      </c>
      <c r="E64" s="11">
        <v>63</v>
      </c>
      <c r="F64" s="17">
        <f>243610455417/(1000000000000)</f>
        <v>0.24361045541699999</v>
      </c>
      <c r="G64" s="16">
        <f>275931235047/(1000000000000)</f>
        <v>0.27593123504700001</v>
      </c>
      <c r="H64" s="18">
        <f>190908828705/(1000000000000)</f>
        <v>0.19090882870500001</v>
      </c>
      <c r="I64" s="11">
        <v>63</v>
      </c>
      <c r="J64" s="17">
        <f>690000000000000000000/(1E+24)</f>
        <v>6.8999999999999997E-4</v>
      </c>
      <c r="K64" s="16">
        <f>1.56E+21/(1E+24)</f>
        <v>1.56E-3</v>
      </c>
      <c r="L64" s="18">
        <f>770000000000000000000/(1E+24)</f>
        <v>7.6999999999999996E-4</v>
      </c>
      <c r="M64" s="37"/>
      <c r="N64" s="38"/>
      <c r="O64" s="11">
        <v>63</v>
      </c>
      <c r="P64" s="22">
        <f>242496585072/(1000000000000)</f>
        <v>0.242496585072</v>
      </c>
      <c r="Q64" s="23">
        <f>755530631265/(1000000000000)</f>
        <v>0.75553063126499997</v>
      </c>
      <c r="R64" s="24">
        <f>7192602586092/(1000000000000)</f>
        <v>7.1926025860919998</v>
      </c>
      <c r="S64" s="11">
        <v>63</v>
      </c>
      <c r="T64" s="22">
        <f>255919957848/(1000000000000)</f>
        <v>0.25591995784799998</v>
      </c>
      <c r="U64" s="23">
        <f>481658615070/(1000000000000)</f>
        <v>0.48165861507000002</v>
      </c>
      <c r="V64" s="24">
        <f>272053376616/(1000000000000)</f>
        <v>0.27205337661599999</v>
      </c>
      <c r="W64" s="11">
        <v>63</v>
      </c>
      <c r="X64" s="22">
        <f>780000000000000000000/(1E+24)</f>
        <v>7.7999999999999999E-4</v>
      </c>
      <c r="Y64" s="23">
        <f>2.15E+21/(1E+24)</f>
        <v>2.15E-3</v>
      </c>
      <c r="Z64" s="24">
        <f>1.83E+21/(1E+24)</f>
        <v>1.83E-3</v>
      </c>
      <c r="AF64" s="13"/>
      <c r="AJ64" s="13"/>
    </row>
    <row r="65" spans="1:36" ht="19" customHeight="1" x14ac:dyDescent="0.35">
      <c r="A65" s="11">
        <v>64</v>
      </c>
      <c r="B65" s="17">
        <f>241430384484/(1000000000000)</f>
        <v>0.241430384484</v>
      </c>
      <c r="C65" s="16">
        <f>575630911632/(1000000000000)</f>
        <v>0.57563091163199998</v>
      </c>
      <c r="D65" s="18">
        <f>176466581616/(1000000000000)</f>
        <v>0.17646658161600001</v>
      </c>
      <c r="E65" s="11">
        <v>64</v>
      </c>
      <c r="F65" s="17">
        <f>243610455417/(1000000000000)</f>
        <v>0.24361045541699999</v>
      </c>
      <c r="G65" s="16">
        <f>275931235047/(1000000000000)</f>
        <v>0.27593123504700001</v>
      </c>
      <c r="H65" s="18">
        <f>190908828705/(1000000000000)</f>
        <v>0.19090882870500001</v>
      </c>
      <c r="I65" s="11">
        <v>64</v>
      </c>
      <c r="J65" s="17">
        <f>690000000000000000000/(1E+24)</f>
        <v>6.8999999999999997E-4</v>
      </c>
      <c r="K65" s="16">
        <f>1.56E+21/(1E+24)</f>
        <v>1.56E-3</v>
      </c>
      <c r="L65" s="18">
        <f>770000000000000000000/(1E+24)</f>
        <v>7.6999999999999996E-4</v>
      </c>
      <c r="M65" s="37"/>
      <c r="N65" s="38"/>
      <c r="O65" s="11">
        <v>64</v>
      </c>
      <c r="P65" s="22">
        <f>242496585072/(1000000000000)</f>
        <v>0.242496585072</v>
      </c>
      <c r="Q65" s="23">
        <f>755530631265/(1000000000000)</f>
        <v>0.75553063126499997</v>
      </c>
      <c r="R65" s="24">
        <f>5856497431824/(1000000000000)</f>
        <v>5.8564974318239997</v>
      </c>
      <c r="S65" s="11">
        <v>64</v>
      </c>
      <c r="T65" s="22">
        <f>255919957848/(1000000000000)</f>
        <v>0.25591995784799998</v>
      </c>
      <c r="U65" s="23">
        <f>481658615070/(1000000000000)</f>
        <v>0.48165861507000002</v>
      </c>
      <c r="V65" s="24">
        <f>272053376616/(1000000000000)</f>
        <v>0.27205337661599999</v>
      </c>
      <c r="W65" s="11">
        <v>64</v>
      </c>
      <c r="X65" s="22">
        <f>780000000000000000000/(1E+24)</f>
        <v>7.7999999999999999E-4</v>
      </c>
      <c r="Y65" s="23">
        <f>2.15E+21/(1E+24)</f>
        <v>2.15E-3</v>
      </c>
      <c r="Z65" s="24">
        <f>1.83E+21/(1E+24)</f>
        <v>1.83E-3</v>
      </c>
      <c r="AF65" s="13"/>
      <c r="AJ65" s="13"/>
    </row>
    <row r="66" spans="1:36" ht="19" customHeight="1" x14ac:dyDescent="0.35">
      <c r="A66" s="11">
        <v>65</v>
      </c>
      <c r="B66" s="17">
        <f>241430384484/(1000000000000)</f>
        <v>0.241430384484</v>
      </c>
      <c r="C66" s="16">
        <f>559528955706/(1000000000000)</f>
        <v>0.55952895570600003</v>
      </c>
      <c r="D66" s="18">
        <f>160364625690/(1000000000000)</f>
        <v>0.16036462569000001</v>
      </c>
      <c r="E66" s="11">
        <v>65</v>
      </c>
      <c r="F66" s="17">
        <f>243610455417/(1000000000000)</f>
        <v>0.24361045541699999</v>
      </c>
      <c r="G66" s="16">
        <f>275931235047/(1000000000000)</f>
        <v>0.27593123504700001</v>
      </c>
      <c r="H66" s="18">
        <f>190908828705/(1000000000000)</f>
        <v>0.19090882870500001</v>
      </c>
      <c r="I66" s="11">
        <v>65</v>
      </c>
      <c r="J66" s="17">
        <f>690000000000000000000/(1E+24)</f>
        <v>6.8999999999999997E-4</v>
      </c>
      <c r="K66" s="16">
        <f>1.56E+21/(1E+24)</f>
        <v>1.56E-3</v>
      </c>
      <c r="L66" s="18">
        <f>770000000000000000000/(1E+24)</f>
        <v>7.6999999999999996E-4</v>
      </c>
      <c r="M66" s="37"/>
      <c r="N66" s="38"/>
      <c r="O66" s="11">
        <v>65</v>
      </c>
      <c r="P66" s="22">
        <f>242496585072/(1000000000000)</f>
        <v>0.242496585072</v>
      </c>
      <c r="Q66" s="23">
        <f>723326719413/(1000000000000)</f>
        <v>0.72332671941299997</v>
      </c>
      <c r="R66" s="24">
        <f>6579002653506/(1000000000000)</f>
        <v>6.5790026535060004</v>
      </c>
      <c r="S66" s="11">
        <v>65</v>
      </c>
      <c r="T66" s="22">
        <f>255919957848/(1000000000000)</f>
        <v>0.25591995784799998</v>
      </c>
      <c r="U66" s="23">
        <f>481658615070/(1000000000000)</f>
        <v>0.48165861507000002</v>
      </c>
      <c r="V66" s="24">
        <f>272053376616/(1000000000000)</f>
        <v>0.27205337661599999</v>
      </c>
      <c r="W66" s="11">
        <v>65</v>
      </c>
      <c r="X66" s="22">
        <f>780000000000000000000/(1E+24)</f>
        <v>7.7999999999999999E-4</v>
      </c>
      <c r="Y66" s="23">
        <f>2.15E+21/(1E+24)</f>
        <v>2.15E-3</v>
      </c>
      <c r="Z66" s="24">
        <f>1.83E+21/(1E+24)</f>
        <v>1.83E-3</v>
      </c>
      <c r="AF66" s="13"/>
      <c r="AJ66" s="13"/>
    </row>
    <row r="67" spans="1:36" ht="19" customHeight="1" x14ac:dyDescent="0.35">
      <c r="A67" s="11">
        <v>66</v>
      </c>
      <c r="B67" s="17">
        <f>241430384484/(1000000000000)</f>
        <v>0.241430384484</v>
      </c>
      <c r="C67" s="16">
        <f>575630911632/(1000000000000)</f>
        <v>0.57563091163199998</v>
      </c>
      <c r="D67" s="18">
        <f>176466581616/(1000000000000)</f>
        <v>0.17646658161600001</v>
      </c>
      <c r="E67" s="11">
        <v>66</v>
      </c>
      <c r="F67" s="17">
        <f>243610455417/(1000000000000)</f>
        <v>0.24361045541699999</v>
      </c>
      <c r="G67" s="16">
        <f>275931235047/(1000000000000)</f>
        <v>0.27593123504700001</v>
      </c>
      <c r="H67" s="18">
        <f>190908828705/(1000000000000)</f>
        <v>0.19090882870500001</v>
      </c>
      <c r="I67" s="11">
        <v>66</v>
      </c>
      <c r="J67" s="17">
        <f>690000000000000000000/(1E+24)</f>
        <v>6.8999999999999997E-4</v>
      </c>
      <c r="K67" s="16">
        <f>1.56E+21/(1E+24)</f>
        <v>1.56E-3</v>
      </c>
      <c r="L67" s="18">
        <f>770000000000000000000/(1E+24)</f>
        <v>7.6999999999999996E-4</v>
      </c>
      <c r="M67" s="37"/>
      <c r="N67" s="38"/>
      <c r="O67" s="11">
        <v>66</v>
      </c>
      <c r="P67" s="22">
        <f>242496585072/(1000000000000)</f>
        <v>0.242496585072</v>
      </c>
      <c r="Q67" s="23">
        <f>755530631265/(1000000000000)</f>
        <v>0.75553063126499997</v>
      </c>
      <c r="R67" s="24">
        <f>5851244786232/(1000000000000)</f>
        <v>5.8512447862319998</v>
      </c>
      <c r="S67" s="11">
        <v>66</v>
      </c>
      <c r="T67" s="22">
        <f>255919957848/(1000000000000)</f>
        <v>0.25591995784799998</v>
      </c>
      <c r="U67" s="23">
        <f>481658615070/(1000000000000)</f>
        <v>0.48165861507000002</v>
      </c>
      <c r="V67" s="24">
        <f>272053376616/(1000000000000)</f>
        <v>0.27205337661599999</v>
      </c>
      <c r="W67" s="11">
        <v>66</v>
      </c>
      <c r="X67" s="22">
        <f>780000000000000000000/(1E+24)</f>
        <v>7.7999999999999999E-4</v>
      </c>
      <c r="Y67" s="23">
        <f>2.15E+21/(1E+24)</f>
        <v>2.15E-3</v>
      </c>
      <c r="Z67" s="24">
        <f>1.83E+21/(1E+24)</f>
        <v>1.83E-3</v>
      </c>
      <c r="AF67" s="13"/>
      <c r="AJ67" s="13"/>
    </row>
    <row r="68" spans="1:36" ht="19" customHeight="1" x14ac:dyDescent="0.35">
      <c r="A68" s="11">
        <v>67</v>
      </c>
      <c r="B68" s="17">
        <f>241430384484/(1000000000000)</f>
        <v>0.241430384484</v>
      </c>
      <c r="C68" s="16">
        <f>575630911632/(1000000000000)</f>
        <v>0.57563091163199998</v>
      </c>
      <c r="D68" s="18">
        <f>176466581616/(1000000000000)</f>
        <v>0.17646658161600001</v>
      </c>
      <c r="E68" s="11">
        <v>67</v>
      </c>
      <c r="F68" s="17">
        <f>243610455417/(1000000000000)</f>
        <v>0.24361045541699999</v>
      </c>
      <c r="G68" s="16">
        <f>275931235047/(1000000000000)</f>
        <v>0.27593123504700001</v>
      </c>
      <c r="H68" s="18">
        <f>190908828705/(1000000000000)</f>
        <v>0.19090882870500001</v>
      </c>
      <c r="I68" s="11">
        <v>67</v>
      </c>
      <c r="J68" s="17">
        <f>690000000000000000000/(1E+24)</f>
        <v>6.8999999999999997E-4</v>
      </c>
      <c r="K68" s="16">
        <f>1.56E+21/(1E+24)</f>
        <v>1.56E-3</v>
      </c>
      <c r="L68" s="18">
        <f>770000000000000000000/(1E+24)</f>
        <v>7.6999999999999996E-4</v>
      </c>
      <c r="M68" s="37"/>
      <c r="N68" s="38"/>
      <c r="O68" s="11">
        <v>67</v>
      </c>
      <c r="P68" s="22">
        <f>242496585072/(1000000000000)</f>
        <v>0.242496585072</v>
      </c>
      <c r="Q68" s="23">
        <f>755530631265/(1000000000000)</f>
        <v>0.75553063126499997</v>
      </c>
      <c r="R68" s="24">
        <f>6592858617558/(1000000000000)</f>
        <v>6.592858617558</v>
      </c>
      <c r="S68" s="11">
        <v>67</v>
      </c>
      <c r="T68" s="22">
        <f>255919957848/(1000000000000)</f>
        <v>0.25591995784799998</v>
      </c>
      <c r="U68" s="23">
        <f>481658615070/(1000000000000)</f>
        <v>0.48165861507000002</v>
      </c>
      <c r="V68" s="24">
        <f>272053376616/(1000000000000)</f>
        <v>0.27205337661599999</v>
      </c>
      <c r="W68" s="11">
        <v>67</v>
      </c>
      <c r="X68" s="22">
        <f>780000000000000000000/(1E+24)</f>
        <v>7.7999999999999999E-4</v>
      </c>
      <c r="Y68" s="23">
        <f>2.15E+21/(1E+24)</f>
        <v>2.15E-3</v>
      </c>
      <c r="Z68" s="24">
        <f>1.83E+21/(1E+24)</f>
        <v>1.83E-3</v>
      </c>
      <c r="AF68" s="13"/>
      <c r="AJ68" s="13"/>
    </row>
    <row r="69" spans="1:36" ht="19" customHeight="1" x14ac:dyDescent="0.35">
      <c r="A69" s="11">
        <v>68</v>
      </c>
      <c r="B69" s="17">
        <f>241430384484/(1000000000000)</f>
        <v>0.241430384484</v>
      </c>
      <c r="C69" s="16">
        <f>575630911632/(1000000000000)</f>
        <v>0.57563091163199998</v>
      </c>
      <c r="D69" s="18">
        <f>176466581616/(1000000000000)</f>
        <v>0.17646658161600001</v>
      </c>
      <c r="E69" s="11">
        <v>68</v>
      </c>
      <c r="F69" s="17">
        <f>243610455417/(1000000000000)</f>
        <v>0.24361045541699999</v>
      </c>
      <c r="G69" s="16">
        <f>275931235047/(1000000000000)</f>
        <v>0.27593123504700001</v>
      </c>
      <c r="H69" s="18">
        <f>190908828705/(1000000000000)</f>
        <v>0.19090882870500001</v>
      </c>
      <c r="I69" s="11">
        <v>68</v>
      </c>
      <c r="J69" s="17">
        <f>690000000000000000000/(1E+24)</f>
        <v>6.8999999999999997E-4</v>
      </c>
      <c r="K69" s="16">
        <f>1.56E+21/(1E+24)</f>
        <v>1.56E-3</v>
      </c>
      <c r="L69" s="18">
        <f>770000000000000000000/(1E+24)</f>
        <v>7.6999999999999996E-4</v>
      </c>
      <c r="M69" s="37"/>
      <c r="N69" s="38"/>
      <c r="O69" s="11">
        <v>68</v>
      </c>
      <c r="P69" s="22">
        <f>242496585072/(1000000000000)</f>
        <v>0.242496585072</v>
      </c>
      <c r="Q69" s="23">
        <f>755530631265/(1000000000000)</f>
        <v>0.75553063126499997</v>
      </c>
      <c r="R69" s="24">
        <f>5870357234526/(1000000000000)</f>
        <v>5.8703572345259998</v>
      </c>
      <c r="S69" s="11">
        <v>68</v>
      </c>
      <c r="T69" s="22">
        <f>255919957848/(1000000000000)</f>
        <v>0.25591995784799998</v>
      </c>
      <c r="U69" s="23">
        <f>481658615070/(1000000000000)</f>
        <v>0.48165861507000002</v>
      </c>
      <c r="V69" s="24">
        <f>272053376616/(1000000000000)</f>
        <v>0.27205337661599999</v>
      </c>
      <c r="W69" s="11">
        <v>68</v>
      </c>
      <c r="X69" s="22">
        <f>780000000000000000000/(1E+24)</f>
        <v>7.7999999999999999E-4</v>
      </c>
      <c r="Y69" s="23">
        <f>2.15E+21/(1E+24)</f>
        <v>2.15E-3</v>
      </c>
      <c r="Z69" s="24">
        <f>1.83E+21/(1E+24)</f>
        <v>1.83E-3</v>
      </c>
      <c r="AF69" s="13"/>
      <c r="AJ69" s="13"/>
    </row>
    <row r="70" spans="1:36" ht="19" customHeight="1" x14ac:dyDescent="0.35">
      <c r="A70" s="11">
        <v>69</v>
      </c>
      <c r="B70" s="17">
        <f>241430384484/(1000000000000)</f>
        <v>0.241430384484</v>
      </c>
      <c r="C70" s="16">
        <f>575630911632/(1000000000000)</f>
        <v>0.57563091163199998</v>
      </c>
      <c r="D70" s="18">
        <f>176466581616/(1000000000000)</f>
        <v>0.17646658161600001</v>
      </c>
      <c r="E70" s="11">
        <v>69</v>
      </c>
      <c r="F70" s="17">
        <f>243610455417/(1000000000000)</f>
        <v>0.24361045541699999</v>
      </c>
      <c r="G70" s="16">
        <f>275931235047/(1000000000000)</f>
        <v>0.27593123504700001</v>
      </c>
      <c r="H70" s="18">
        <f>190908828705/(1000000000000)</f>
        <v>0.19090882870500001</v>
      </c>
      <c r="I70" s="11">
        <v>69</v>
      </c>
      <c r="J70" s="17">
        <f>690000000000000000000/(1E+24)</f>
        <v>6.8999999999999997E-4</v>
      </c>
      <c r="K70" s="16">
        <f>1.56E+21/(1E+24)</f>
        <v>1.56E-3</v>
      </c>
      <c r="L70" s="18">
        <f>770000000000000000000/(1E+24)</f>
        <v>7.6999999999999996E-4</v>
      </c>
      <c r="M70" s="37"/>
      <c r="N70" s="38"/>
      <c r="O70" s="11">
        <v>69</v>
      </c>
      <c r="P70" s="22">
        <f>242496585072/(1000000000000)</f>
        <v>0.242496585072</v>
      </c>
      <c r="Q70" s="23">
        <f>755530631265/(1000000000000)</f>
        <v>0.75553063126499997</v>
      </c>
      <c r="R70" s="24">
        <f>7206361693251/(1000000000000)</f>
        <v>7.206361693251</v>
      </c>
      <c r="S70" s="11">
        <v>69</v>
      </c>
      <c r="T70" s="22">
        <f>255919957848/(1000000000000)</f>
        <v>0.25591995784799998</v>
      </c>
      <c r="U70" s="23">
        <f>481658615070/(1000000000000)</f>
        <v>0.48165861507000002</v>
      </c>
      <c r="V70" s="24">
        <f>272053376616/(1000000000000)</f>
        <v>0.27205337661599999</v>
      </c>
      <c r="W70" s="11">
        <v>69</v>
      </c>
      <c r="X70" s="22">
        <f>780000000000000000000/(1E+24)</f>
        <v>7.7999999999999999E-4</v>
      </c>
      <c r="Y70" s="23">
        <f>2.15E+21/(1E+24)</f>
        <v>2.15E-3</v>
      </c>
      <c r="Z70" s="24">
        <f>1.83E+21/(1E+24)</f>
        <v>1.83E-3</v>
      </c>
      <c r="AF70" s="13"/>
      <c r="AJ70" s="13"/>
    </row>
    <row r="71" spans="1:36" ht="19" customHeight="1" x14ac:dyDescent="0.35">
      <c r="A71" s="11">
        <v>70</v>
      </c>
      <c r="B71" s="17">
        <f>241430384484/(1000000000000)</f>
        <v>0.241430384484</v>
      </c>
      <c r="C71" s="16">
        <f>575630911632/(1000000000000)</f>
        <v>0.57563091163199998</v>
      </c>
      <c r="D71" s="18">
        <f>176466581616/(1000000000000)</f>
        <v>0.17646658161600001</v>
      </c>
      <c r="E71" s="11">
        <v>70</v>
      </c>
      <c r="F71" s="17">
        <f>243610455417/(1000000000000)</f>
        <v>0.24361045541699999</v>
      </c>
      <c r="G71" s="16">
        <f>275931235047/(1000000000000)</f>
        <v>0.27593123504700001</v>
      </c>
      <c r="H71" s="18">
        <f>190908828705/(1000000000000)</f>
        <v>0.19090882870500001</v>
      </c>
      <c r="I71" s="11">
        <v>70</v>
      </c>
      <c r="J71" s="17">
        <f>690000000000000000000/(1E+24)</f>
        <v>6.8999999999999997E-4</v>
      </c>
      <c r="K71" s="16">
        <f>1.56E+21/(1E+24)</f>
        <v>1.56E-3</v>
      </c>
      <c r="L71" s="18">
        <f>770000000000000000000/(1E+24)</f>
        <v>7.6999999999999996E-4</v>
      </c>
      <c r="M71" s="37"/>
      <c r="N71" s="38"/>
      <c r="O71" s="11">
        <v>70</v>
      </c>
      <c r="P71" s="22">
        <f>242496585072/(1000000000000)</f>
        <v>0.242496585072</v>
      </c>
      <c r="Q71" s="23">
        <f>755530631265/(1000000000000)</f>
        <v>0.75553063126499997</v>
      </c>
      <c r="R71" s="24">
        <f>5870357234526/(1000000000000)</f>
        <v>5.8703572345259998</v>
      </c>
      <c r="S71" s="11">
        <v>70</v>
      </c>
      <c r="T71" s="22">
        <f>255919957848/(1000000000000)</f>
        <v>0.25591995784799998</v>
      </c>
      <c r="U71" s="23">
        <f>481658615070/(1000000000000)</f>
        <v>0.48165861507000002</v>
      </c>
      <c r="V71" s="24">
        <f>272053376616/(1000000000000)</f>
        <v>0.27205337661599999</v>
      </c>
      <c r="W71" s="11">
        <v>70</v>
      </c>
      <c r="X71" s="22">
        <f>780000000000000000000/(1E+24)</f>
        <v>7.7999999999999999E-4</v>
      </c>
      <c r="Y71" s="23">
        <f>2.15E+21/(1E+24)</f>
        <v>2.15E-3</v>
      </c>
      <c r="Z71" s="24">
        <f>1.83E+21/(1E+24)</f>
        <v>1.83E-3</v>
      </c>
      <c r="AF71" s="13"/>
      <c r="AJ71" s="13"/>
    </row>
    <row r="72" spans="1:36" ht="19" customHeight="1" x14ac:dyDescent="0.35">
      <c r="A72" s="11">
        <v>71</v>
      </c>
      <c r="B72" s="17">
        <f>209226472632/(1000000000000)</f>
        <v>0.209226472632</v>
      </c>
      <c r="C72" s="16">
        <f>538866999780/(1000000000000)</f>
        <v>0.53886699977999997</v>
      </c>
      <c r="D72" s="18">
        <f>176466581616/(1000000000000)</f>
        <v>0.17646658161600001</v>
      </c>
      <c r="E72" s="11">
        <v>71</v>
      </c>
      <c r="F72" s="17">
        <f>243610455417/(1000000000000)</f>
        <v>0.24361045541699999</v>
      </c>
      <c r="G72" s="16">
        <f>275931235047/(1000000000000)</f>
        <v>0.27593123504700001</v>
      </c>
      <c r="H72" s="18">
        <f>190908828705/(1000000000000)</f>
        <v>0.19090882870500001</v>
      </c>
      <c r="I72" s="11">
        <v>71</v>
      </c>
      <c r="J72" s="17">
        <f>690000000000000000000/(1E+24)</f>
        <v>6.8999999999999997E-4</v>
      </c>
      <c r="K72" s="16">
        <f>1.56E+21/(1E+24)</f>
        <v>1.56E-3</v>
      </c>
      <c r="L72" s="18">
        <f>770000000000000000000/(1E+24)</f>
        <v>7.6999999999999996E-4</v>
      </c>
      <c r="M72" s="37"/>
      <c r="N72" s="38"/>
      <c r="O72" s="11">
        <v>71</v>
      </c>
      <c r="P72" s="22">
        <f>210292673220/(1000000000000)</f>
        <v>0.21029267322</v>
      </c>
      <c r="Q72" s="23">
        <f>718766719413/(1000000000000)</f>
        <v>0.71876671941299997</v>
      </c>
      <c r="R72" s="24">
        <f>5129900673252/(1000000000000)</f>
        <v>5.1299006732520001</v>
      </c>
      <c r="S72" s="11">
        <v>71</v>
      </c>
      <c r="T72" s="22">
        <f>255919957848/(1000000000000)</f>
        <v>0.25591995784799998</v>
      </c>
      <c r="U72" s="23">
        <f>481658615070/(1000000000000)</f>
        <v>0.48165861507000002</v>
      </c>
      <c r="V72" s="24">
        <f>272053376616/(1000000000000)</f>
        <v>0.27205337661599999</v>
      </c>
      <c r="W72" s="11">
        <v>71</v>
      </c>
      <c r="X72" s="22">
        <f>780000000000000000000/(1E+24)</f>
        <v>7.7999999999999999E-4</v>
      </c>
      <c r="Y72" s="23">
        <f>2.15E+21/(1E+24)</f>
        <v>2.15E-3</v>
      </c>
      <c r="Z72" s="24">
        <f>1.83E+21/(1E+24)</f>
        <v>1.83E-3</v>
      </c>
      <c r="AF72" s="13"/>
      <c r="AJ72" s="13"/>
    </row>
    <row r="73" spans="1:36" ht="19" customHeight="1" x14ac:dyDescent="0.35">
      <c r="A73" s="11">
        <v>72</v>
      </c>
      <c r="B73" s="17">
        <f>225328428558/(1000000000000)</f>
        <v>0.225328428558</v>
      </c>
      <c r="C73" s="16">
        <f>557248955706/(1000000000000)</f>
        <v>0.55724895570599997</v>
      </c>
      <c r="D73" s="18">
        <f>176466581616/(1000000000000)</f>
        <v>0.17646658161600001</v>
      </c>
      <c r="E73" s="11">
        <v>72</v>
      </c>
      <c r="F73" s="17">
        <f>243610455417/(1000000000000)</f>
        <v>0.24361045541699999</v>
      </c>
      <c r="G73" s="16">
        <f>275931235047/(1000000000000)</f>
        <v>0.27593123504700001</v>
      </c>
      <c r="H73" s="18">
        <f>190908828705/(1000000000000)</f>
        <v>0.19090882870500001</v>
      </c>
      <c r="I73" s="11">
        <v>72</v>
      </c>
      <c r="J73" s="17">
        <f>690000000000000000000/(1E+24)</f>
        <v>6.8999999999999997E-4</v>
      </c>
      <c r="K73" s="16">
        <f>1.56E+21/(1E+24)</f>
        <v>1.56E-3</v>
      </c>
      <c r="L73" s="18">
        <f>770000000000000000000/(1E+24)</f>
        <v>7.6999999999999996E-4</v>
      </c>
      <c r="M73" s="37"/>
      <c r="N73" s="38"/>
      <c r="O73" s="11">
        <v>72</v>
      </c>
      <c r="P73" s="22">
        <f>226394629146/(1000000000000)</f>
        <v>0.226394629146</v>
      </c>
      <c r="Q73" s="23">
        <f>737148675339/(1000000000000)</f>
        <v>0.73714867533899997</v>
      </c>
      <c r="R73" s="24">
        <f>6577229044965/(1000000000000)</f>
        <v>6.5772290449649997</v>
      </c>
      <c r="S73" s="11">
        <v>72</v>
      </c>
      <c r="T73" s="22">
        <f>255919957848/(1000000000000)</f>
        <v>0.25591995784799998</v>
      </c>
      <c r="U73" s="23">
        <f>481658615070/(1000000000000)</f>
        <v>0.48165861507000002</v>
      </c>
      <c r="V73" s="24">
        <f>272053376616/(1000000000000)</f>
        <v>0.27205337661599999</v>
      </c>
      <c r="W73" s="11">
        <v>72</v>
      </c>
      <c r="X73" s="22">
        <f>780000000000000000000/(1E+24)</f>
        <v>7.7999999999999999E-4</v>
      </c>
      <c r="Y73" s="23">
        <f>2.15E+21/(1E+24)</f>
        <v>2.15E-3</v>
      </c>
      <c r="Z73" s="24">
        <f>1.83E+21/(1E+24)</f>
        <v>1.83E-3</v>
      </c>
      <c r="AF73" s="13"/>
      <c r="AJ73" s="13"/>
    </row>
    <row r="74" spans="1:36" ht="19" customHeight="1" x14ac:dyDescent="0.35">
      <c r="A74" s="11">
        <v>73</v>
      </c>
      <c r="B74" s="17">
        <f>241430384484/(1000000000000)</f>
        <v>0.241430384484</v>
      </c>
      <c r="C74" s="16">
        <f>575630911632/(1000000000000)</f>
        <v>0.57563091163199998</v>
      </c>
      <c r="D74" s="18">
        <f>176466581616/(1000000000000)</f>
        <v>0.17646658161600001</v>
      </c>
      <c r="E74" s="11">
        <v>73</v>
      </c>
      <c r="F74" s="17">
        <f>243610455417/(1000000000000)</f>
        <v>0.24361045541699999</v>
      </c>
      <c r="G74" s="16">
        <f>275931235047/(1000000000000)</f>
        <v>0.27593123504700001</v>
      </c>
      <c r="H74" s="18">
        <f>190908828705/(1000000000000)</f>
        <v>0.19090882870500001</v>
      </c>
      <c r="I74" s="11">
        <v>73</v>
      </c>
      <c r="J74" s="17">
        <f>690000000000000000000/(1E+24)</f>
        <v>6.8999999999999997E-4</v>
      </c>
      <c r="K74" s="16">
        <f>1.56E+21/(1E+24)</f>
        <v>1.56E-3</v>
      </c>
      <c r="L74" s="18">
        <f>770000000000000000000/(1E+24)</f>
        <v>7.6999999999999996E-4</v>
      </c>
      <c r="M74" s="37"/>
      <c r="N74" s="38"/>
      <c r="O74" s="11">
        <v>73</v>
      </c>
      <c r="P74" s="22">
        <f>242496585072/(1000000000000)</f>
        <v>0.242496585072</v>
      </c>
      <c r="Q74" s="23">
        <f>755530631265/(1000000000000)</f>
        <v>0.75553063126499997</v>
      </c>
      <c r="R74" s="24">
        <f>5856113262252/(1000000000000)</f>
        <v>5.8561132622520002</v>
      </c>
      <c r="S74" s="11">
        <v>73</v>
      </c>
      <c r="T74" s="22">
        <f>255919957848/(1000000000000)</f>
        <v>0.25591995784799998</v>
      </c>
      <c r="U74" s="23">
        <f>481658615070/(1000000000000)</f>
        <v>0.48165861507000002</v>
      </c>
      <c r="V74" s="24">
        <f>272053376616/(1000000000000)</f>
        <v>0.27205337661599999</v>
      </c>
      <c r="W74" s="11">
        <v>73</v>
      </c>
      <c r="X74" s="22">
        <f>780000000000000000000/(1E+24)</f>
        <v>7.7999999999999999E-4</v>
      </c>
      <c r="Y74" s="23">
        <f>2.15E+21/(1E+24)</f>
        <v>2.15E-3</v>
      </c>
      <c r="Z74" s="24">
        <f>1.83E+21/(1E+24)</f>
        <v>1.83E-3</v>
      </c>
      <c r="AF74" s="13"/>
      <c r="AJ74" s="13"/>
    </row>
    <row r="75" spans="1:36" ht="19" customHeight="1" x14ac:dyDescent="0.35">
      <c r="A75" s="11">
        <v>74</v>
      </c>
      <c r="B75" s="17">
        <f>241430384484/(1000000000000)</f>
        <v>0.241430384484</v>
      </c>
      <c r="C75" s="16">
        <f>575630911632/(1000000000000)</f>
        <v>0.57563091163199998</v>
      </c>
      <c r="D75" s="18">
        <f>176466581616/(1000000000000)</f>
        <v>0.17646658161600001</v>
      </c>
      <c r="E75" s="11">
        <v>74</v>
      </c>
      <c r="F75" s="17">
        <f>243610455417/(1000000000000)</f>
        <v>0.24361045541699999</v>
      </c>
      <c r="G75" s="16">
        <f>275931235047/(1000000000000)</f>
        <v>0.27593123504700001</v>
      </c>
      <c r="H75" s="18">
        <f>190908828705/(1000000000000)</f>
        <v>0.19090882870500001</v>
      </c>
      <c r="I75" s="11">
        <v>74</v>
      </c>
      <c r="J75" s="17">
        <f>690000000000000000000/(1E+24)</f>
        <v>6.8999999999999997E-4</v>
      </c>
      <c r="K75" s="16">
        <f>1.56E+21/(1E+24)</f>
        <v>1.56E-3</v>
      </c>
      <c r="L75" s="18">
        <f>770000000000000000000/(1E+24)</f>
        <v>7.6999999999999996E-4</v>
      </c>
      <c r="M75" s="37"/>
      <c r="N75" s="38"/>
      <c r="O75" s="11">
        <v>74</v>
      </c>
      <c r="P75" s="22">
        <f>242496585072/(1000000000000)</f>
        <v>0.242496585072</v>
      </c>
      <c r="Q75" s="23">
        <f>755530631265/(1000000000000)</f>
        <v>0.75553063126499997</v>
      </c>
      <c r="R75" s="24">
        <f>7048155340383/(1000000000000)</f>
        <v>7.0481553403830004</v>
      </c>
      <c r="S75" s="11">
        <v>74</v>
      </c>
      <c r="T75" s="22">
        <f>255919957848/(1000000000000)</f>
        <v>0.25591995784799998</v>
      </c>
      <c r="U75" s="23">
        <f>481658615070/(1000000000000)</f>
        <v>0.48165861507000002</v>
      </c>
      <c r="V75" s="24">
        <f>272053376616/(1000000000000)</f>
        <v>0.27205337661599999</v>
      </c>
      <c r="W75" s="11">
        <v>74</v>
      </c>
      <c r="X75" s="22">
        <f>780000000000000000000/(1E+24)</f>
        <v>7.7999999999999999E-4</v>
      </c>
      <c r="Y75" s="23">
        <f>2.15E+21/(1E+24)</f>
        <v>2.15E-3</v>
      </c>
      <c r="Z75" s="24">
        <f>1.83E+21/(1E+24)</f>
        <v>1.83E-3</v>
      </c>
      <c r="AF75" s="13"/>
      <c r="AJ75" s="13"/>
    </row>
    <row r="76" spans="1:36" ht="19" customHeight="1" x14ac:dyDescent="0.35">
      <c r="A76" s="11">
        <v>75</v>
      </c>
      <c r="B76" s="17">
        <f>241430384484/(1000000000000)</f>
        <v>0.241430384484</v>
      </c>
      <c r="C76" s="16">
        <f>575630911632/(1000000000000)</f>
        <v>0.57563091163199998</v>
      </c>
      <c r="D76" s="18">
        <f>176466581616/(1000000000000)</f>
        <v>0.17646658161600001</v>
      </c>
      <c r="E76" s="11">
        <v>75</v>
      </c>
      <c r="F76" s="17">
        <f>243610455417/(1000000000000)</f>
        <v>0.24361045541699999</v>
      </c>
      <c r="G76" s="16">
        <f>275931235047/(1000000000000)</f>
        <v>0.27593123504700001</v>
      </c>
      <c r="H76" s="18">
        <f>190908828705/(1000000000000)</f>
        <v>0.19090882870500001</v>
      </c>
      <c r="I76" s="11">
        <v>75</v>
      </c>
      <c r="J76" s="17">
        <f>690000000000000000000/(1E+24)</f>
        <v>6.8999999999999997E-4</v>
      </c>
      <c r="K76" s="16">
        <f>1.56E+21/(1E+24)</f>
        <v>1.56E-3</v>
      </c>
      <c r="L76" s="18">
        <f>770000000000000000000/(1E+24)</f>
        <v>7.6999999999999996E-4</v>
      </c>
      <c r="M76" s="37"/>
      <c r="N76" s="38"/>
      <c r="O76" s="11">
        <v>75</v>
      </c>
      <c r="P76" s="22">
        <f>242496585072/(1000000000000)</f>
        <v>0.242496585072</v>
      </c>
      <c r="Q76" s="23">
        <f>755530631265/(1000000000000)</f>
        <v>0.75553063126499997</v>
      </c>
      <c r="R76" s="24">
        <f>6580865954220/(1000000000000)</f>
        <v>6.5808659542200001</v>
      </c>
      <c r="S76" s="11">
        <v>75</v>
      </c>
      <c r="T76" s="22">
        <f>255919957848/(1000000000000)</f>
        <v>0.25591995784799998</v>
      </c>
      <c r="U76" s="23">
        <f>481658615070/(1000000000000)</f>
        <v>0.48165861507000002</v>
      </c>
      <c r="V76" s="24">
        <f>272053376616/(1000000000000)</f>
        <v>0.27205337661599999</v>
      </c>
      <c r="W76" s="11">
        <v>75</v>
      </c>
      <c r="X76" s="22">
        <f>780000000000000000000/(1E+24)</f>
        <v>7.7999999999999999E-4</v>
      </c>
      <c r="Y76" s="23">
        <f>2.15E+21/(1E+24)</f>
        <v>2.15E-3</v>
      </c>
      <c r="Z76" s="24">
        <f>1.83E+21/(1E+24)</f>
        <v>1.83E-3</v>
      </c>
      <c r="AF76" s="13"/>
      <c r="AJ76" s="13"/>
    </row>
    <row r="77" spans="1:36" ht="19" customHeight="1" x14ac:dyDescent="0.35">
      <c r="A77" s="11">
        <v>76</v>
      </c>
      <c r="B77" s="17">
        <f>241430384484/(1000000000000)</f>
        <v>0.241430384484</v>
      </c>
      <c r="C77" s="16">
        <f>575630911632/(1000000000000)</f>
        <v>0.57563091163199998</v>
      </c>
      <c r="D77" s="18">
        <f>176466581616/(1000000000000)</f>
        <v>0.17646658161600001</v>
      </c>
      <c r="E77" s="11">
        <v>76</v>
      </c>
      <c r="F77" s="17">
        <f>243610455417/(1000000000000)</f>
        <v>0.24361045541699999</v>
      </c>
      <c r="G77" s="16">
        <f>275931235047/(1000000000000)</f>
        <v>0.27593123504700001</v>
      </c>
      <c r="H77" s="18">
        <f>190908828705/(1000000000000)</f>
        <v>0.19090882870500001</v>
      </c>
      <c r="I77" s="11">
        <v>76</v>
      </c>
      <c r="J77" s="17">
        <f>690000000000000000000/(1E+24)</f>
        <v>6.8999999999999997E-4</v>
      </c>
      <c r="K77" s="16">
        <f>1.56E+21/(1E+24)</f>
        <v>1.56E-3</v>
      </c>
      <c r="L77" s="18">
        <f>770000000000000000000/(1E+24)</f>
        <v>7.6999999999999996E-4</v>
      </c>
      <c r="M77" s="37"/>
      <c r="N77" s="38"/>
      <c r="O77" s="11">
        <v>76</v>
      </c>
      <c r="P77" s="22">
        <f>242496585072/(1000000000000)</f>
        <v>0.242496585072</v>
      </c>
      <c r="Q77" s="23">
        <f>755530631265/(1000000000000)</f>
        <v>0.75553063126499997</v>
      </c>
      <c r="R77" s="24">
        <f>5856192476184/(1000000000000)</f>
        <v>5.8561924761839999</v>
      </c>
      <c r="S77" s="11">
        <v>76</v>
      </c>
      <c r="T77" s="22">
        <f>255919957848/(1000000000000)</f>
        <v>0.25591995784799998</v>
      </c>
      <c r="U77" s="23">
        <f>481658615070/(1000000000000)</f>
        <v>0.48165861507000002</v>
      </c>
      <c r="V77" s="24">
        <f>272053376616/(1000000000000)</f>
        <v>0.27205337661599999</v>
      </c>
      <c r="W77" s="11">
        <v>76</v>
      </c>
      <c r="X77" s="22">
        <f>780000000000000000000/(1E+24)</f>
        <v>7.7999999999999999E-4</v>
      </c>
      <c r="Y77" s="23">
        <f>2.15E+21/(1E+24)</f>
        <v>2.15E-3</v>
      </c>
      <c r="Z77" s="24">
        <f>1.83E+21/(1E+24)</f>
        <v>1.83E-3</v>
      </c>
      <c r="AF77" s="13"/>
      <c r="AJ77" s="13"/>
    </row>
    <row r="78" spans="1:36" ht="19" customHeight="1" x14ac:dyDescent="0.35">
      <c r="A78" s="11">
        <v>77</v>
      </c>
      <c r="B78" s="17">
        <f>241430384484/(1000000000000)</f>
        <v>0.241430384484</v>
      </c>
      <c r="C78" s="16">
        <f>575630911632/(1000000000000)</f>
        <v>0.57563091163199998</v>
      </c>
      <c r="D78" s="18">
        <f>176466581616/(1000000000000)</f>
        <v>0.17646658161600001</v>
      </c>
      <c r="E78" s="11">
        <v>77</v>
      </c>
      <c r="F78" s="17">
        <f>243610455417/(1000000000000)</f>
        <v>0.24361045541699999</v>
      </c>
      <c r="G78" s="16">
        <f>275931235047/(1000000000000)</f>
        <v>0.27593123504700001</v>
      </c>
      <c r="H78" s="18">
        <f>190908828705/(1000000000000)</f>
        <v>0.19090882870500001</v>
      </c>
      <c r="I78" s="11">
        <v>77</v>
      </c>
      <c r="J78" s="17">
        <f>690000000000000000000/(1E+24)</f>
        <v>6.8999999999999997E-4</v>
      </c>
      <c r="K78" s="16">
        <f>1.56E+21/(1E+24)</f>
        <v>1.56E-3</v>
      </c>
      <c r="L78" s="18">
        <f>770000000000000000000/(1E+24)</f>
        <v>7.6999999999999996E-4</v>
      </c>
      <c r="M78" s="37"/>
      <c r="N78" s="38"/>
      <c r="O78" s="11">
        <v>77</v>
      </c>
      <c r="P78" s="22">
        <f>242496585072/(1000000000000)</f>
        <v>0.242496585072</v>
      </c>
      <c r="Q78" s="23">
        <f>755530631265/(1000000000000)</f>
        <v>0.75553063126499997</v>
      </c>
      <c r="R78" s="24">
        <f>7048234554315/(1000000000000)</f>
        <v>7.048234554315</v>
      </c>
      <c r="S78" s="11">
        <v>77</v>
      </c>
      <c r="T78" s="22">
        <f>255919957848/(1000000000000)</f>
        <v>0.25591995784799998</v>
      </c>
      <c r="U78" s="23">
        <f>481658615070/(1000000000000)</f>
        <v>0.48165861507000002</v>
      </c>
      <c r="V78" s="24">
        <f>272053376616/(1000000000000)</f>
        <v>0.27205337661599999</v>
      </c>
      <c r="W78" s="11">
        <v>77</v>
      </c>
      <c r="X78" s="22">
        <f>780000000000000000000/(1E+24)</f>
        <v>7.7999999999999999E-4</v>
      </c>
      <c r="Y78" s="23">
        <f>2.15E+21/(1E+24)</f>
        <v>2.15E-3</v>
      </c>
      <c r="Z78" s="24">
        <f>1.83E+21/(1E+24)</f>
        <v>1.83E-3</v>
      </c>
      <c r="AF78" s="13"/>
      <c r="AJ78" s="13"/>
    </row>
    <row r="79" spans="1:36" ht="19" customHeight="1" x14ac:dyDescent="0.35">
      <c r="A79" s="11">
        <v>78</v>
      </c>
      <c r="B79" s="17">
        <f>241430384484/(1000000000000)</f>
        <v>0.241430384484</v>
      </c>
      <c r="C79" s="16">
        <f>575630911632/(1000000000000)</f>
        <v>0.57563091163199998</v>
      </c>
      <c r="D79" s="18">
        <f>176466581616/(1000000000000)</f>
        <v>0.17646658161600001</v>
      </c>
      <c r="E79" s="11">
        <v>78</v>
      </c>
      <c r="F79" s="17">
        <f>243610455417/(1000000000000)</f>
        <v>0.24361045541699999</v>
      </c>
      <c r="G79" s="16">
        <f>275931235047/(1000000000000)</f>
        <v>0.27593123504700001</v>
      </c>
      <c r="H79" s="18">
        <f>190908828705/(1000000000000)</f>
        <v>0.19090882870500001</v>
      </c>
      <c r="I79" s="11">
        <v>78</v>
      </c>
      <c r="J79" s="17">
        <f>690000000000000000000/(1E+24)</f>
        <v>6.8999999999999997E-4</v>
      </c>
      <c r="K79" s="16">
        <f>1.56E+21/(1E+24)</f>
        <v>1.56E-3</v>
      </c>
      <c r="L79" s="18">
        <f>770000000000000000000/(1E+24)</f>
        <v>7.6999999999999996E-4</v>
      </c>
      <c r="M79" s="37"/>
      <c r="N79" s="38"/>
      <c r="O79" s="11">
        <v>78</v>
      </c>
      <c r="P79" s="22">
        <f>242496585072/(1000000000000)</f>
        <v>0.242496585072</v>
      </c>
      <c r="Q79" s="23">
        <f>755530631265/(1000000000000)</f>
        <v>0.75553063126499997</v>
      </c>
      <c r="R79" s="24">
        <f>6581342944050/(1000000000000)</f>
        <v>6.5813429440500002</v>
      </c>
      <c r="S79" s="11">
        <v>78</v>
      </c>
      <c r="T79" s="22">
        <f>255919957848/(1000000000000)</f>
        <v>0.25591995784799998</v>
      </c>
      <c r="U79" s="23">
        <f>481658615070/(1000000000000)</f>
        <v>0.48165861507000002</v>
      </c>
      <c r="V79" s="24">
        <f>272053376616/(1000000000000)</f>
        <v>0.27205337661599999</v>
      </c>
      <c r="W79" s="11">
        <v>78</v>
      </c>
      <c r="X79" s="22">
        <f>780000000000000000000/(1E+24)</f>
        <v>7.7999999999999999E-4</v>
      </c>
      <c r="Y79" s="23">
        <f>2.15E+21/(1E+24)</f>
        <v>2.15E-3</v>
      </c>
      <c r="Z79" s="24">
        <f>1.83E+21/(1E+24)</f>
        <v>1.83E-3</v>
      </c>
      <c r="AF79" s="13"/>
      <c r="AJ79" s="13"/>
    </row>
    <row r="80" spans="1:36" ht="19" customHeight="1" x14ac:dyDescent="0.35">
      <c r="A80" s="11">
        <v>79</v>
      </c>
      <c r="B80" s="17">
        <f>241430384484/(1000000000000)</f>
        <v>0.241430384484</v>
      </c>
      <c r="C80" s="16">
        <f>575630911632/(1000000000000)</f>
        <v>0.57563091163199998</v>
      </c>
      <c r="D80" s="18">
        <f>176466581616/(1000000000000)</f>
        <v>0.17646658161600001</v>
      </c>
      <c r="E80" s="11">
        <v>79</v>
      </c>
      <c r="F80" s="17">
        <f>243610455417/(1000000000000)</f>
        <v>0.24361045541699999</v>
      </c>
      <c r="G80" s="16">
        <f>275931235047/(1000000000000)</f>
        <v>0.27593123504700001</v>
      </c>
      <c r="H80" s="18">
        <f>190908828705/(1000000000000)</f>
        <v>0.19090882870500001</v>
      </c>
      <c r="I80" s="11">
        <v>79</v>
      </c>
      <c r="J80" s="17">
        <f>690000000000000000000/(1E+24)</f>
        <v>6.8999999999999997E-4</v>
      </c>
      <c r="K80" s="16">
        <f>1.56E+21/(1E+24)</f>
        <v>1.56E-3</v>
      </c>
      <c r="L80" s="18">
        <f>770000000000000000000/(1E+24)</f>
        <v>7.6999999999999996E-4</v>
      </c>
      <c r="M80" s="37"/>
      <c r="N80" s="38"/>
      <c r="O80" s="11">
        <v>79</v>
      </c>
      <c r="P80" s="22">
        <f>242496585072/(1000000000000)</f>
        <v>0.242496585072</v>
      </c>
      <c r="Q80" s="23">
        <f>755530631265/(1000000000000)</f>
        <v>0.75553063126499997</v>
      </c>
      <c r="R80" s="24">
        <f>5855772715230/(1000000000000)</f>
        <v>5.8557727152299996</v>
      </c>
      <c r="S80" s="11">
        <v>79</v>
      </c>
      <c r="T80" s="22">
        <f>255919957848/(1000000000000)</f>
        <v>0.25591995784799998</v>
      </c>
      <c r="U80" s="23">
        <f>481658615070/(1000000000000)</f>
        <v>0.48165861507000002</v>
      </c>
      <c r="V80" s="24">
        <f>272053376616/(1000000000000)</f>
        <v>0.27205337661599999</v>
      </c>
      <c r="W80" s="11">
        <v>79</v>
      </c>
      <c r="X80" s="22">
        <f>780000000000000000000/(1E+24)</f>
        <v>7.7999999999999999E-4</v>
      </c>
      <c r="Y80" s="23">
        <f>2.15E+21/(1E+24)</f>
        <v>2.15E-3</v>
      </c>
      <c r="Z80" s="24">
        <f>1.83E+21/(1E+24)</f>
        <v>1.83E-3</v>
      </c>
      <c r="AF80" s="13"/>
      <c r="AJ80" s="13"/>
    </row>
    <row r="81" spans="1:36" ht="19" customHeight="1" x14ac:dyDescent="0.35">
      <c r="A81" s="11">
        <v>80</v>
      </c>
      <c r="B81" s="17">
        <f>241430384484/(1000000000000)</f>
        <v>0.241430384484</v>
      </c>
      <c r="C81" s="16">
        <f>575630911632/(1000000000000)</f>
        <v>0.57563091163199998</v>
      </c>
      <c r="D81" s="18">
        <f>176466581616/(1000000000000)</f>
        <v>0.17646658161600001</v>
      </c>
      <c r="E81" s="11">
        <v>80</v>
      </c>
      <c r="F81" s="17">
        <f>243610455417/(1000000000000)</f>
        <v>0.24361045541699999</v>
      </c>
      <c r="G81" s="16">
        <f>275931235047/(1000000000000)</f>
        <v>0.27593123504700001</v>
      </c>
      <c r="H81" s="18">
        <f>190908828705/(1000000000000)</f>
        <v>0.19090882870500001</v>
      </c>
      <c r="I81" s="11">
        <v>80</v>
      </c>
      <c r="J81" s="17">
        <f>690000000000000000000/(1E+24)</f>
        <v>6.8999999999999997E-4</v>
      </c>
      <c r="K81" s="16">
        <f>1.56E+21/(1E+24)</f>
        <v>1.56E-3</v>
      </c>
      <c r="L81" s="18">
        <f>770000000000000000000/(1E+24)</f>
        <v>7.6999999999999996E-4</v>
      </c>
      <c r="M81" s="37"/>
      <c r="N81" s="38"/>
      <c r="O81" s="11">
        <v>80</v>
      </c>
      <c r="P81" s="22">
        <f>242496585072/(1000000000000)</f>
        <v>0.242496585072</v>
      </c>
      <c r="Q81" s="23">
        <f>755530631265/(1000000000000)</f>
        <v>0.75553063126499997</v>
      </c>
      <c r="R81" s="24">
        <f>7047814793361/(1000000000000)</f>
        <v>7.0478147933609998</v>
      </c>
      <c r="S81" s="11">
        <v>80</v>
      </c>
      <c r="T81" s="22">
        <f>255919957848/(1000000000000)</f>
        <v>0.25591995784799998</v>
      </c>
      <c r="U81" s="23">
        <f>481658615070/(1000000000000)</f>
        <v>0.48165861507000002</v>
      </c>
      <c r="V81" s="24">
        <f>272053376616/(1000000000000)</f>
        <v>0.27205337661599999</v>
      </c>
      <c r="W81" s="11">
        <v>80</v>
      </c>
      <c r="X81" s="22">
        <f>780000000000000000000/(1E+24)</f>
        <v>7.7999999999999999E-4</v>
      </c>
      <c r="Y81" s="23">
        <f>2.15E+21/(1E+24)</f>
        <v>2.15E-3</v>
      </c>
      <c r="Z81" s="24">
        <f>1.83E+21/(1E+24)</f>
        <v>1.83E-3</v>
      </c>
      <c r="AF81" s="13"/>
      <c r="AJ81" s="13"/>
    </row>
    <row r="82" spans="1:36" ht="19" customHeight="1" x14ac:dyDescent="0.35">
      <c r="A82" s="11">
        <v>81</v>
      </c>
      <c r="B82" s="17">
        <f>209226472632/(1000000000000)</f>
        <v>0.209226472632</v>
      </c>
      <c r="C82" s="16">
        <f>522765043854/(1000000000000)</f>
        <v>0.52276504385400002</v>
      </c>
      <c r="D82" s="18">
        <f>160364625690/(1000000000000)</f>
        <v>0.16036462569000001</v>
      </c>
      <c r="E82" s="11">
        <v>81</v>
      </c>
      <c r="F82" s="17">
        <f>243610455417/(1000000000000)</f>
        <v>0.24361045541699999</v>
      </c>
      <c r="G82" s="16">
        <f>275931235047/(1000000000000)</f>
        <v>0.27593123504700001</v>
      </c>
      <c r="H82" s="18">
        <f>190908828705/(1000000000000)</f>
        <v>0.19090882870500001</v>
      </c>
      <c r="I82" s="11">
        <v>81</v>
      </c>
      <c r="J82" s="17">
        <f>690000000000000000000/(1E+24)</f>
        <v>6.8999999999999997E-4</v>
      </c>
      <c r="K82" s="16">
        <f>1.56E+21/(1E+24)</f>
        <v>1.56E-3</v>
      </c>
      <c r="L82" s="18">
        <f>770000000000000000000/(1E+24)</f>
        <v>7.6999999999999996E-4</v>
      </c>
      <c r="M82" s="37"/>
      <c r="N82" s="38"/>
      <c r="O82" s="11">
        <v>81</v>
      </c>
      <c r="P82" s="22">
        <f>210292673220/(1000000000000)</f>
        <v>0.21029267322</v>
      </c>
      <c r="Q82" s="23">
        <f>686562807561/(1000000000000)</f>
        <v>0.68656280756099997</v>
      </c>
      <c r="R82" s="24">
        <f>6541140293220/(1000000000000)</f>
        <v>6.5411402932199998</v>
      </c>
      <c r="S82" s="11">
        <v>81</v>
      </c>
      <c r="T82" s="22">
        <f>255919957848/(1000000000000)</f>
        <v>0.25591995784799998</v>
      </c>
      <c r="U82" s="23">
        <f>481658615070/(1000000000000)</f>
        <v>0.48165861507000002</v>
      </c>
      <c r="V82" s="24">
        <f>272053376616/(1000000000000)</f>
        <v>0.27205337661599999</v>
      </c>
      <c r="W82" s="11">
        <v>81</v>
      </c>
      <c r="X82" s="22">
        <f>780000000000000000000/(1E+24)</f>
        <v>7.7999999999999999E-4</v>
      </c>
      <c r="Y82" s="23">
        <f>2.15E+21/(1E+24)</f>
        <v>2.15E-3</v>
      </c>
      <c r="Z82" s="24">
        <f>1.83E+21/(1E+24)</f>
        <v>1.83E-3</v>
      </c>
      <c r="AF82" s="13"/>
      <c r="AJ82" s="13"/>
    </row>
    <row r="83" spans="1:36" ht="19" customHeight="1" x14ac:dyDescent="0.35">
      <c r="A83" s="11">
        <v>82</v>
      </c>
      <c r="B83" s="17">
        <f>225328428558/(1000000000000)</f>
        <v>0.225328428558</v>
      </c>
      <c r="C83" s="16">
        <f>557248955706/(1000000000000)</f>
        <v>0.55724895570599997</v>
      </c>
      <c r="D83" s="18">
        <f>176466581616/(1000000000000)</f>
        <v>0.17646658161600001</v>
      </c>
      <c r="E83" s="11">
        <v>82</v>
      </c>
      <c r="F83" s="17">
        <f>243610455417/(1000000000000)</f>
        <v>0.24361045541699999</v>
      </c>
      <c r="G83" s="16">
        <f>275931235047/(1000000000000)</f>
        <v>0.27593123504700001</v>
      </c>
      <c r="H83" s="18">
        <f>190908828705/(1000000000000)</f>
        <v>0.19090882870500001</v>
      </c>
      <c r="I83" s="11">
        <v>82</v>
      </c>
      <c r="J83" s="17">
        <f>690000000000000000000/(1E+24)</f>
        <v>6.8999999999999997E-4</v>
      </c>
      <c r="K83" s="16">
        <f>1.56E+21/(1E+24)</f>
        <v>1.56E-3</v>
      </c>
      <c r="L83" s="18">
        <f>770000000000000000000/(1E+24)</f>
        <v>7.6999999999999996E-4</v>
      </c>
      <c r="M83" s="37"/>
      <c r="N83" s="38"/>
      <c r="O83" s="11">
        <v>82</v>
      </c>
      <c r="P83" s="22">
        <f>226394629146/(1000000000000)</f>
        <v>0.226394629146</v>
      </c>
      <c r="Q83" s="23">
        <f>737148675339/(1000000000000)</f>
        <v>0.73714867533899997</v>
      </c>
      <c r="R83" s="24">
        <f>6154290860058/(1000000000000)</f>
        <v>6.1542908600580004</v>
      </c>
      <c r="S83" s="11">
        <v>82</v>
      </c>
      <c r="T83" s="22">
        <f>255919957848/(1000000000000)</f>
        <v>0.25591995784799998</v>
      </c>
      <c r="U83" s="23">
        <f>481658615070/(1000000000000)</f>
        <v>0.48165861507000002</v>
      </c>
      <c r="V83" s="24">
        <f>272053376616/(1000000000000)</f>
        <v>0.27205337661599999</v>
      </c>
      <c r="W83" s="11">
        <v>82</v>
      </c>
      <c r="X83" s="22">
        <f>780000000000000000000/(1E+24)</f>
        <v>7.7999999999999999E-4</v>
      </c>
      <c r="Y83" s="23">
        <f>2.15E+21/(1E+24)</f>
        <v>2.15E-3</v>
      </c>
      <c r="Z83" s="24">
        <f>1.83E+21/(1E+24)</f>
        <v>1.83E-3</v>
      </c>
      <c r="AF83" s="13"/>
      <c r="AJ83" s="13"/>
    </row>
    <row r="84" spans="1:36" ht="19" customHeight="1" x14ac:dyDescent="0.35">
      <c r="A84" s="11">
        <v>83</v>
      </c>
      <c r="B84" s="17">
        <f>241430384484/(1000000000000)</f>
        <v>0.241430384484</v>
      </c>
      <c r="C84" s="16">
        <f>575630911632/(1000000000000)</f>
        <v>0.57563091163199998</v>
      </c>
      <c r="D84" s="18">
        <f>176466581616/(1000000000000)</f>
        <v>0.17646658161600001</v>
      </c>
      <c r="E84" s="11">
        <v>83</v>
      </c>
      <c r="F84" s="17">
        <f>243610455417/(1000000000000)</f>
        <v>0.24361045541699999</v>
      </c>
      <c r="G84" s="16">
        <f>275931235047/(1000000000000)</f>
        <v>0.27593123504700001</v>
      </c>
      <c r="H84" s="18">
        <f>190908828705/(1000000000000)</f>
        <v>0.19090882870500001</v>
      </c>
      <c r="I84" s="11">
        <v>83</v>
      </c>
      <c r="J84" s="17">
        <f>690000000000000000000/(1E+24)</f>
        <v>6.8999999999999997E-4</v>
      </c>
      <c r="K84" s="16">
        <f>1.56E+21/(1E+24)</f>
        <v>1.56E-3</v>
      </c>
      <c r="L84" s="18">
        <f>770000000000000000000/(1E+24)</f>
        <v>7.6999999999999996E-4</v>
      </c>
      <c r="M84" s="37"/>
      <c r="N84" s="38"/>
      <c r="O84" s="11">
        <v>83</v>
      </c>
      <c r="P84" s="22">
        <f>242496585072/(1000000000000)</f>
        <v>0.242496585072</v>
      </c>
      <c r="Q84" s="23">
        <f>755530631265/(1000000000000)</f>
        <v>0.75553063126499997</v>
      </c>
      <c r="R84" s="24">
        <f>6593098362600/(1000000000000)</f>
        <v>6.5930983626000002</v>
      </c>
      <c r="S84" s="11">
        <v>83</v>
      </c>
      <c r="T84" s="22">
        <f>255919957848/(1000000000000)</f>
        <v>0.25591995784799998</v>
      </c>
      <c r="U84" s="23">
        <f>481658615070/(1000000000000)</f>
        <v>0.48165861507000002</v>
      </c>
      <c r="V84" s="24">
        <f>272053376616/(1000000000000)</f>
        <v>0.27205337661599999</v>
      </c>
      <c r="W84" s="11">
        <v>83</v>
      </c>
      <c r="X84" s="22">
        <f>780000000000000000000/(1E+24)</f>
        <v>7.7999999999999999E-4</v>
      </c>
      <c r="Y84" s="23">
        <f>2.15E+21/(1E+24)</f>
        <v>2.15E-3</v>
      </c>
      <c r="Z84" s="24">
        <f>1.83E+21/(1E+24)</f>
        <v>1.83E-3</v>
      </c>
      <c r="AF84" s="13"/>
      <c r="AJ84" s="13"/>
    </row>
    <row r="85" spans="1:36" ht="19" customHeight="1" x14ac:dyDescent="0.35">
      <c r="A85" s="11">
        <v>84</v>
      </c>
      <c r="B85" s="17">
        <f>241430384484/(1000000000000)</f>
        <v>0.241430384484</v>
      </c>
      <c r="C85" s="16">
        <f>575630911632/(1000000000000)</f>
        <v>0.57563091163199998</v>
      </c>
      <c r="D85" s="18">
        <f>176466581616/(1000000000000)</f>
        <v>0.17646658161600001</v>
      </c>
      <c r="E85" s="11">
        <v>84</v>
      </c>
      <c r="F85" s="17">
        <f>243610455417/(1000000000000)</f>
        <v>0.24361045541699999</v>
      </c>
      <c r="G85" s="16">
        <f>275931235047/(1000000000000)</f>
        <v>0.27593123504700001</v>
      </c>
      <c r="H85" s="18">
        <f>190908828705/(1000000000000)</f>
        <v>0.19090882870500001</v>
      </c>
      <c r="I85" s="11">
        <v>84</v>
      </c>
      <c r="J85" s="17">
        <f>690000000000000000000/(1E+24)</f>
        <v>6.8999999999999997E-4</v>
      </c>
      <c r="K85" s="16">
        <f>1.56E+21/(1E+24)</f>
        <v>1.56E-3</v>
      </c>
      <c r="L85" s="18">
        <f>770000000000000000000/(1E+24)</f>
        <v>7.6999999999999996E-4</v>
      </c>
      <c r="M85" s="37"/>
      <c r="N85" s="38"/>
      <c r="O85" s="11">
        <v>84</v>
      </c>
      <c r="P85" s="22">
        <f>242496585072/(1000000000000)</f>
        <v>0.242496585072</v>
      </c>
      <c r="Q85" s="23">
        <f>755530631265/(1000000000000)</f>
        <v>0.75553063126499997</v>
      </c>
      <c r="R85" s="24">
        <f>6191864478210/(1000000000000)</f>
        <v>6.1918644782100003</v>
      </c>
      <c r="S85" s="11">
        <v>84</v>
      </c>
      <c r="T85" s="22">
        <f>255919957848/(1000000000000)</f>
        <v>0.25591995784799998</v>
      </c>
      <c r="U85" s="23">
        <f>481658615070/(1000000000000)</f>
        <v>0.48165861507000002</v>
      </c>
      <c r="V85" s="24">
        <f>272053376616/(1000000000000)</f>
        <v>0.27205337661599999</v>
      </c>
      <c r="W85" s="11">
        <v>84</v>
      </c>
      <c r="X85" s="22">
        <f>780000000000000000000/(1E+24)</f>
        <v>7.7999999999999999E-4</v>
      </c>
      <c r="Y85" s="23">
        <f>2.15E+21/(1E+24)</f>
        <v>2.15E-3</v>
      </c>
      <c r="Z85" s="24">
        <f>1.83E+21/(1E+24)</f>
        <v>1.83E-3</v>
      </c>
      <c r="AF85" s="13"/>
      <c r="AJ85" s="13"/>
    </row>
    <row r="86" spans="1:36" ht="19" customHeight="1" x14ac:dyDescent="0.35">
      <c r="A86" s="11">
        <v>85</v>
      </c>
      <c r="B86" s="17">
        <f>241430384484/(1000000000000)</f>
        <v>0.241430384484</v>
      </c>
      <c r="C86" s="16">
        <f>575630911632/(1000000000000)</f>
        <v>0.57563091163199998</v>
      </c>
      <c r="D86" s="18">
        <f>176466581616/(1000000000000)</f>
        <v>0.17646658161600001</v>
      </c>
      <c r="E86" s="11">
        <v>85</v>
      </c>
      <c r="F86" s="17">
        <f>243610455417/(1000000000000)</f>
        <v>0.24361045541699999</v>
      </c>
      <c r="G86" s="16">
        <f>275931235047/(1000000000000)</f>
        <v>0.27593123504700001</v>
      </c>
      <c r="H86" s="18">
        <f>190908828705/(1000000000000)</f>
        <v>0.19090882870500001</v>
      </c>
      <c r="I86" s="11">
        <v>85</v>
      </c>
      <c r="J86" s="17">
        <f>690000000000000000000/(1E+24)</f>
        <v>6.8999999999999997E-4</v>
      </c>
      <c r="K86" s="16">
        <f>1.56E+21/(1E+24)</f>
        <v>1.56E-3</v>
      </c>
      <c r="L86" s="18">
        <f>770000000000000000000/(1E+24)</f>
        <v>7.6999999999999996E-4</v>
      </c>
      <c r="M86" s="37"/>
      <c r="N86" s="38"/>
      <c r="O86" s="11">
        <v>85</v>
      </c>
      <c r="P86" s="22">
        <f>242496585072/(1000000000000)</f>
        <v>0.242496585072</v>
      </c>
      <c r="Q86" s="23">
        <f>755530631265/(1000000000000)</f>
        <v>0.75553063126499997</v>
      </c>
      <c r="R86" s="24">
        <f>6595309221804/(1000000000000)</f>
        <v>6.5953092218040004</v>
      </c>
      <c r="S86" s="11">
        <v>85</v>
      </c>
      <c r="T86" s="22">
        <f>255919957848/(1000000000000)</f>
        <v>0.25591995784799998</v>
      </c>
      <c r="U86" s="23">
        <f>481658615070/(1000000000000)</f>
        <v>0.48165861507000002</v>
      </c>
      <c r="V86" s="24">
        <f>272053376616/(1000000000000)</f>
        <v>0.27205337661599999</v>
      </c>
      <c r="W86" s="11">
        <v>85</v>
      </c>
      <c r="X86" s="22">
        <f>780000000000000000000/(1E+24)</f>
        <v>7.7999999999999999E-4</v>
      </c>
      <c r="Y86" s="23">
        <f>2.15E+21/(1E+24)</f>
        <v>2.15E-3</v>
      </c>
      <c r="Z86" s="24">
        <f>1.83E+21/(1E+24)</f>
        <v>1.83E-3</v>
      </c>
      <c r="AF86" s="13"/>
      <c r="AJ86" s="13"/>
    </row>
    <row r="87" spans="1:36" ht="19" customHeight="1" x14ac:dyDescent="0.35">
      <c r="A87" s="11">
        <v>86</v>
      </c>
      <c r="B87" s="17">
        <f>241430384484/(1000000000000)</f>
        <v>0.241430384484</v>
      </c>
      <c r="C87" s="16">
        <f>575630911632/(1000000000000)</f>
        <v>0.57563091163199998</v>
      </c>
      <c r="D87" s="18">
        <f>176466581616/(1000000000000)</f>
        <v>0.17646658161600001</v>
      </c>
      <c r="E87" s="11">
        <v>86</v>
      </c>
      <c r="F87" s="17">
        <f>243610455417/(1000000000000)</f>
        <v>0.24361045541699999</v>
      </c>
      <c r="G87" s="16">
        <f>275931235047/(1000000000000)</f>
        <v>0.27593123504700001</v>
      </c>
      <c r="H87" s="18">
        <f>190908828705/(1000000000000)</f>
        <v>0.19090882870500001</v>
      </c>
      <c r="I87" s="11">
        <v>86</v>
      </c>
      <c r="J87" s="17">
        <f>690000000000000000000/(1E+24)</f>
        <v>6.8999999999999997E-4</v>
      </c>
      <c r="K87" s="16">
        <f>1.56E+21/(1E+24)</f>
        <v>1.56E-3</v>
      </c>
      <c r="L87" s="18">
        <f>770000000000000000000/(1E+24)</f>
        <v>7.6999999999999996E-4</v>
      </c>
      <c r="M87" s="37"/>
      <c r="N87" s="38"/>
      <c r="O87" s="11">
        <v>86</v>
      </c>
      <c r="P87" s="22">
        <f>242496585072/(1000000000000)</f>
        <v>0.242496585072</v>
      </c>
      <c r="Q87" s="23">
        <f>755530631265/(1000000000000)</f>
        <v>0.75553063126499997</v>
      </c>
      <c r="R87" s="24">
        <f>6191171832618/(1000000000000)</f>
        <v>6.1911718326180001</v>
      </c>
      <c r="S87" s="11">
        <v>86</v>
      </c>
      <c r="T87" s="22">
        <f>255919957848/(1000000000000)</f>
        <v>0.25591995784799998</v>
      </c>
      <c r="U87" s="23">
        <f>481658615070/(1000000000000)</f>
        <v>0.48165861507000002</v>
      </c>
      <c r="V87" s="24">
        <f>272053376616/(1000000000000)</f>
        <v>0.27205337661599999</v>
      </c>
      <c r="W87" s="11">
        <v>86</v>
      </c>
      <c r="X87" s="22">
        <f>780000000000000000000/(1E+24)</f>
        <v>7.7999999999999999E-4</v>
      </c>
      <c r="Y87" s="23">
        <f>2.15E+21/(1E+24)</f>
        <v>2.15E-3</v>
      </c>
      <c r="Z87" s="24">
        <f>1.83E+21/(1E+24)</f>
        <v>1.83E-3</v>
      </c>
      <c r="AF87" s="13"/>
      <c r="AJ87" s="13"/>
    </row>
    <row r="88" spans="1:36" ht="19" customHeight="1" x14ac:dyDescent="0.35">
      <c r="A88" s="11">
        <v>87</v>
      </c>
      <c r="B88" s="17">
        <f>241430384484/(1000000000000)</f>
        <v>0.241430384484</v>
      </c>
      <c r="C88" s="16">
        <f>575630911632/(1000000000000)</f>
        <v>0.57563091163199998</v>
      </c>
      <c r="D88" s="18">
        <f>176466581616/(1000000000000)</f>
        <v>0.17646658161600001</v>
      </c>
      <c r="E88" s="11">
        <v>87</v>
      </c>
      <c r="F88" s="17">
        <f>243610455417/(1000000000000)</f>
        <v>0.24361045541699999</v>
      </c>
      <c r="G88" s="16">
        <f>275931235047/(1000000000000)</f>
        <v>0.27593123504700001</v>
      </c>
      <c r="H88" s="18">
        <f>190908828705/(1000000000000)</f>
        <v>0.19090882870500001</v>
      </c>
      <c r="I88" s="11">
        <v>87</v>
      </c>
      <c r="J88" s="17">
        <f>690000000000000000000/(1E+24)</f>
        <v>6.8999999999999997E-4</v>
      </c>
      <c r="K88" s="16">
        <f>1.56E+21/(1E+24)</f>
        <v>1.56E-3</v>
      </c>
      <c r="L88" s="18">
        <f>770000000000000000000/(1E+24)</f>
        <v>7.6999999999999996E-4</v>
      </c>
      <c r="M88" s="37"/>
      <c r="N88" s="38"/>
      <c r="O88" s="11">
        <v>87</v>
      </c>
      <c r="P88" s="22">
        <f>242496585072/(1000000000000)</f>
        <v>0.242496585072</v>
      </c>
      <c r="Q88" s="23">
        <f>755530631265/(1000000000000)</f>
        <v>0.75553063126499997</v>
      </c>
      <c r="R88" s="24">
        <f>6593247953022/(1000000000000)</f>
        <v>6.5932479530219998</v>
      </c>
      <c r="S88" s="11">
        <v>87</v>
      </c>
      <c r="T88" s="22">
        <f>255919957848/(1000000000000)</f>
        <v>0.25591995784799998</v>
      </c>
      <c r="U88" s="23">
        <f>481658615070/(1000000000000)</f>
        <v>0.48165861507000002</v>
      </c>
      <c r="V88" s="24">
        <f>272053376616/(1000000000000)</f>
        <v>0.27205337661599999</v>
      </c>
      <c r="W88" s="11">
        <v>87</v>
      </c>
      <c r="X88" s="22">
        <f>780000000000000000000/(1E+24)</f>
        <v>7.7999999999999999E-4</v>
      </c>
      <c r="Y88" s="23">
        <f>2.15E+21/(1E+24)</f>
        <v>2.15E-3</v>
      </c>
      <c r="Z88" s="24">
        <f>1.83E+21/(1E+24)</f>
        <v>1.83E-3</v>
      </c>
      <c r="AF88" s="13"/>
      <c r="AJ88" s="13"/>
    </row>
    <row r="89" spans="1:36" ht="19" customHeight="1" x14ac:dyDescent="0.35">
      <c r="A89" s="11">
        <v>88</v>
      </c>
      <c r="B89" s="17">
        <f>241430384484/(1000000000000)</f>
        <v>0.241430384484</v>
      </c>
      <c r="C89" s="16">
        <f>575630911632/(1000000000000)</f>
        <v>0.57563091163199998</v>
      </c>
      <c r="D89" s="18">
        <f>176466581616/(1000000000000)</f>
        <v>0.17646658161600001</v>
      </c>
      <c r="E89" s="11">
        <v>88</v>
      </c>
      <c r="F89" s="17">
        <f>243610455417/(1000000000000)</f>
        <v>0.24361045541699999</v>
      </c>
      <c r="G89" s="16">
        <f>275931235047/(1000000000000)</f>
        <v>0.27593123504700001</v>
      </c>
      <c r="H89" s="18">
        <f>190908828705/(1000000000000)</f>
        <v>0.19090882870500001</v>
      </c>
      <c r="I89" s="11">
        <v>88</v>
      </c>
      <c r="J89" s="17">
        <f>690000000000000000000/(1E+24)</f>
        <v>6.8999999999999997E-4</v>
      </c>
      <c r="K89" s="16">
        <f>1.56E+21/(1E+24)</f>
        <v>1.56E-3</v>
      </c>
      <c r="L89" s="18">
        <f>770000000000000000000/(1E+24)</f>
        <v>7.6999999999999996E-4</v>
      </c>
      <c r="M89" s="37"/>
      <c r="N89" s="38"/>
      <c r="O89" s="11">
        <v>88</v>
      </c>
      <c r="P89" s="22">
        <f>242496585072/(1000000000000)</f>
        <v>0.242496585072</v>
      </c>
      <c r="Q89" s="23">
        <f>755530631265/(1000000000000)</f>
        <v>0.75553063126499997</v>
      </c>
      <c r="R89" s="24">
        <f>6191902324986/(1000000000000)</f>
        <v>6.1919023249859997</v>
      </c>
      <c r="S89" s="11">
        <v>88</v>
      </c>
      <c r="T89" s="22">
        <f>255919957848/(1000000000000)</f>
        <v>0.25591995784799998</v>
      </c>
      <c r="U89" s="23">
        <f>481658615070/(1000000000000)</f>
        <v>0.48165861507000002</v>
      </c>
      <c r="V89" s="24">
        <f>272053376616/(1000000000000)</f>
        <v>0.27205337661599999</v>
      </c>
      <c r="W89" s="11">
        <v>88</v>
      </c>
      <c r="X89" s="22">
        <f>780000000000000000000/(1E+24)</f>
        <v>7.7999999999999999E-4</v>
      </c>
      <c r="Y89" s="23">
        <f>2.15E+21/(1E+24)</f>
        <v>2.15E-3</v>
      </c>
      <c r="Z89" s="24">
        <f>1.83E+21/(1E+24)</f>
        <v>1.83E-3</v>
      </c>
      <c r="AF89" s="13"/>
      <c r="AJ89" s="13"/>
    </row>
    <row r="90" spans="1:36" ht="19" customHeight="1" x14ac:dyDescent="0.35">
      <c r="A90" s="11">
        <v>89</v>
      </c>
      <c r="B90" s="17">
        <f>241430384484/(1000000000000)</f>
        <v>0.241430384484</v>
      </c>
      <c r="C90" s="16">
        <f>575630911632/(1000000000000)</f>
        <v>0.57563091163199998</v>
      </c>
      <c r="D90" s="18">
        <f>176466581616/(1000000000000)</f>
        <v>0.17646658161600001</v>
      </c>
      <c r="E90" s="11">
        <v>89</v>
      </c>
      <c r="F90" s="17">
        <f>243610455417/(1000000000000)</f>
        <v>0.24361045541699999</v>
      </c>
      <c r="G90" s="16">
        <f>275931235047/(1000000000000)</f>
        <v>0.27593123504700001</v>
      </c>
      <c r="H90" s="18">
        <f>190908828705/(1000000000000)</f>
        <v>0.19090882870500001</v>
      </c>
      <c r="I90" s="11">
        <v>89</v>
      </c>
      <c r="J90" s="17">
        <f>690000000000000000000/(1E+24)</f>
        <v>6.8999999999999997E-4</v>
      </c>
      <c r="K90" s="16">
        <f>1.56E+21/(1E+24)</f>
        <v>1.56E-3</v>
      </c>
      <c r="L90" s="18">
        <f>770000000000000000000/(1E+24)</f>
        <v>7.6999999999999996E-4</v>
      </c>
      <c r="M90" s="37"/>
      <c r="N90" s="38"/>
      <c r="O90" s="11">
        <v>89</v>
      </c>
      <c r="P90" s="22">
        <f>242496585072/(1000000000000)</f>
        <v>0.242496585072</v>
      </c>
      <c r="Q90" s="23">
        <f>755530631265/(1000000000000)</f>
        <v>0.75553063126499997</v>
      </c>
      <c r="R90" s="24">
        <f>6595393249353/(1000000000000)</f>
        <v>6.5953932493530001</v>
      </c>
      <c r="S90" s="11">
        <v>89</v>
      </c>
      <c r="T90" s="22">
        <f>255919957848/(1000000000000)</f>
        <v>0.25591995784799998</v>
      </c>
      <c r="U90" s="23">
        <f>481658615070/(1000000000000)</f>
        <v>0.48165861507000002</v>
      </c>
      <c r="V90" s="24">
        <f>272053376616/(1000000000000)</f>
        <v>0.27205337661599999</v>
      </c>
      <c r="W90" s="11">
        <v>89</v>
      </c>
      <c r="X90" s="22">
        <f>780000000000000000000/(1E+24)</f>
        <v>7.7999999999999999E-4</v>
      </c>
      <c r="Y90" s="23">
        <f>2.15E+21/(1E+24)</f>
        <v>2.15E-3</v>
      </c>
      <c r="Z90" s="24">
        <f>1.83E+21/(1E+24)</f>
        <v>1.83E-3</v>
      </c>
      <c r="AF90" s="13"/>
      <c r="AJ90" s="13"/>
    </row>
    <row r="91" spans="1:36" ht="19" customHeight="1" x14ac:dyDescent="0.35">
      <c r="A91" s="11">
        <v>90</v>
      </c>
      <c r="B91" s="17">
        <f>241430384484/(1000000000000)</f>
        <v>0.241430384484</v>
      </c>
      <c r="C91" s="16">
        <f>575630911632/(1000000000000)</f>
        <v>0.57563091163199998</v>
      </c>
      <c r="D91" s="18">
        <f>176466581616/(1000000000000)</f>
        <v>0.17646658161600001</v>
      </c>
      <c r="E91" s="11">
        <v>90</v>
      </c>
      <c r="F91" s="17">
        <f>243610455417/(1000000000000)</f>
        <v>0.24361045541699999</v>
      </c>
      <c r="G91" s="16">
        <f>275931235047/(1000000000000)</f>
        <v>0.27593123504700001</v>
      </c>
      <c r="H91" s="18">
        <f>190908828705/(1000000000000)</f>
        <v>0.19090882870500001</v>
      </c>
      <c r="I91" s="11">
        <v>90</v>
      </c>
      <c r="J91" s="17">
        <f>690000000000000000000/(1E+24)</f>
        <v>6.8999999999999997E-4</v>
      </c>
      <c r="K91" s="16">
        <f>1.56E+21/(1E+24)</f>
        <v>1.56E-3</v>
      </c>
      <c r="L91" s="18">
        <f>770000000000000000000/(1E+24)</f>
        <v>7.6999999999999996E-4</v>
      </c>
      <c r="M91" s="37"/>
      <c r="N91" s="38"/>
      <c r="O91" s="11">
        <v>90</v>
      </c>
      <c r="P91" s="22">
        <f>242496585072/(1000000000000)</f>
        <v>0.242496585072</v>
      </c>
      <c r="Q91" s="23">
        <f>755530631265/(1000000000000)</f>
        <v>0.75553063126499997</v>
      </c>
      <c r="R91" s="24">
        <f>6191079471072/(1000000000000)</f>
        <v>6.1910794710720003</v>
      </c>
      <c r="S91" s="11">
        <v>90</v>
      </c>
      <c r="T91" s="22">
        <f>255919957848/(1000000000000)</f>
        <v>0.25591995784799998</v>
      </c>
      <c r="U91" s="23">
        <f>481658615070/(1000000000000)</f>
        <v>0.48165861507000002</v>
      </c>
      <c r="V91" s="24">
        <f>272053376616/(1000000000000)</f>
        <v>0.27205337661599999</v>
      </c>
      <c r="W91" s="11">
        <v>90</v>
      </c>
      <c r="X91" s="22">
        <f>780000000000000000000/(1E+24)</f>
        <v>7.7999999999999999E-4</v>
      </c>
      <c r="Y91" s="23">
        <f>2.15E+21/(1E+24)</f>
        <v>2.15E-3</v>
      </c>
      <c r="Z91" s="24">
        <f>1.83E+21/(1E+24)</f>
        <v>1.83E-3</v>
      </c>
      <c r="AF91" s="13"/>
      <c r="AJ91" s="13"/>
    </row>
    <row r="92" spans="1:36" ht="19" customHeight="1" x14ac:dyDescent="0.35">
      <c r="A92" s="11">
        <v>91</v>
      </c>
      <c r="B92" s="17">
        <f>209226472632/(1000000000000)</f>
        <v>0.209226472632</v>
      </c>
      <c r="C92" s="16">
        <f>538866999780/(1000000000000)</f>
        <v>0.53886699977999997</v>
      </c>
      <c r="D92" s="18">
        <f>176466581616/(1000000000000)</f>
        <v>0.17646658161600001</v>
      </c>
      <c r="E92" s="11">
        <v>91</v>
      </c>
      <c r="F92" s="17">
        <f>243610455417/(1000000000000)</f>
        <v>0.24361045541699999</v>
      </c>
      <c r="G92" s="16">
        <f>275931235047/(1000000000000)</f>
        <v>0.27593123504700001</v>
      </c>
      <c r="H92" s="18">
        <f>190908828705/(1000000000000)</f>
        <v>0.19090882870500001</v>
      </c>
      <c r="I92" s="11">
        <v>91</v>
      </c>
      <c r="J92" s="17">
        <f>690000000000000000000/(1E+24)</f>
        <v>6.8999999999999997E-4</v>
      </c>
      <c r="K92" s="16">
        <f>1.56E+21/(1E+24)</f>
        <v>1.56E-3</v>
      </c>
      <c r="L92" s="18">
        <f>770000000000000000000/(1E+24)</f>
        <v>7.6999999999999996E-4</v>
      </c>
      <c r="M92" s="37"/>
      <c r="N92" s="38"/>
      <c r="O92" s="11">
        <v>91</v>
      </c>
      <c r="P92" s="22">
        <f>210292673220/(1000000000000)</f>
        <v>0.21029267322</v>
      </c>
      <c r="Q92" s="23">
        <f>718766719413/(1000000000000)</f>
        <v>0.71876671941299997</v>
      </c>
      <c r="R92" s="24">
        <f>6556295417172/(1000000000000)</f>
        <v>6.5562954171719996</v>
      </c>
      <c r="S92" s="11">
        <v>91</v>
      </c>
      <c r="T92" s="22">
        <f>255919957848/(1000000000000)</f>
        <v>0.25591995784799998</v>
      </c>
      <c r="U92" s="23">
        <f>481658615070/(1000000000000)</f>
        <v>0.48165861507000002</v>
      </c>
      <c r="V92" s="24">
        <f>272053376616/(1000000000000)</f>
        <v>0.27205337661599999</v>
      </c>
      <c r="W92" s="11">
        <v>91</v>
      </c>
      <c r="X92" s="22">
        <f>780000000000000000000/(1E+24)</f>
        <v>7.7999999999999999E-4</v>
      </c>
      <c r="Y92" s="23">
        <f>2.15E+21/(1E+24)</f>
        <v>2.15E-3</v>
      </c>
      <c r="Z92" s="24">
        <f>1.83E+21/(1E+24)</f>
        <v>1.83E-3</v>
      </c>
      <c r="AF92" s="13"/>
      <c r="AJ92" s="13"/>
    </row>
    <row r="93" spans="1:36" ht="19" customHeight="1" x14ac:dyDescent="0.35">
      <c r="A93" s="11">
        <v>92</v>
      </c>
      <c r="B93" s="17">
        <f>225328428558/(1000000000000)</f>
        <v>0.225328428558</v>
      </c>
      <c r="C93" s="16">
        <f>557248955706/(1000000000000)</f>
        <v>0.55724895570599997</v>
      </c>
      <c r="D93" s="18">
        <f>176466581616/(1000000000000)</f>
        <v>0.17646658161600001</v>
      </c>
      <c r="E93" s="11">
        <v>92</v>
      </c>
      <c r="F93" s="17">
        <f>243610455417/(1000000000000)</f>
        <v>0.24361045541699999</v>
      </c>
      <c r="G93" s="16">
        <f>275931235047/(1000000000000)</f>
        <v>0.27593123504700001</v>
      </c>
      <c r="H93" s="18">
        <f>190908828705/(1000000000000)</f>
        <v>0.19090882870500001</v>
      </c>
      <c r="I93" s="11">
        <v>92</v>
      </c>
      <c r="J93" s="17">
        <f>690000000000000000000/(1E+24)</f>
        <v>6.8999999999999997E-4</v>
      </c>
      <c r="K93" s="16">
        <f>1.56E+21/(1E+24)</f>
        <v>1.56E-3</v>
      </c>
      <c r="L93" s="18">
        <f>770000000000000000000/(1E+24)</f>
        <v>7.6999999999999996E-4</v>
      </c>
      <c r="M93" s="37"/>
      <c r="N93" s="38"/>
      <c r="O93" s="11">
        <v>92</v>
      </c>
      <c r="P93" s="22">
        <f>226394629146/(1000000000000)</f>
        <v>0.226394629146</v>
      </c>
      <c r="Q93" s="23">
        <f>737148675339/(1000000000000)</f>
        <v>0.73714867533899997</v>
      </c>
      <c r="R93" s="24">
        <f>5852088945582/(1000000000000)</f>
        <v>5.8520889455820004</v>
      </c>
      <c r="S93" s="11">
        <v>92</v>
      </c>
      <c r="T93" s="22">
        <f>255919957848/(1000000000000)</f>
        <v>0.25591995784799998</v>
      </c>
      <c r="U93" s="23">
        <f>481658615070/(1000000000000)</f>
        <v>0.48165861507000002</v>
      </c>
      <c r="V93" s="24">
        <f>272053376616/(1000000000000)</f>
        <v>0.27205337661599999</v>
      </c>
      <c r="W93" s="11">
        <v>92</v>
      </c>
      <c r="X93" s="22">
        <f>780000000000000000000/(1E+24)</f>
        <v>7.7999999999999999E-4</v>
      </c>
      <c r="Y93" s="23">
        <f>2.15E+21/(1E+24)</f>
        <v>2.15E-3</v>
      </c>
      <c r="Z93" s="24">
        <f>1.83E+21/(1E+24)</f>
        <v>1.83E-3</v>
      </c>
      <c r="AF93" s="13"/>
      <c r="AJ93" s="13"/>
    </row>
    <row r="94" spans="1:36" ht="19" customHeight="1" x14ac:dyDescent="0.35">
      <c r="A94" s="11">
        <v>93</v>
      </c>
      <c r="B94" s="17">
        <f>241430384484/(1000000000000)</f>
        <v>0.241430384484</v>
      </c>
      <c r="C94" s="16">
        <f>575630911632/(1000000000000)</f>
        <v>0.57563091163199998</v>
      </c>
      <c r="D94" s="18">
        <f>176466581616/(1000000000000)</f>
        <v>0.17646658161600001</v>
      </c>
      <c r="E94" s="11">
        <v>93</v>
      </c>
      <c r="F94" s="17">
        <f>243610455417/(1000000000000)</f>
        <v>0.24361045541699999</v>
      </c>
      <c r="G94" s="16">
        <f>275931235047/(1000000000000)</f>
        <v>0.27593123504700001</v>
      </c>
      <c r="H94" s="18">
        <f>190908828705/(1000000000000)</f>
        <v>0.19090882870500001</v>
      </c>
      <c r="I94" s="11">
        <v>93</v>
      </c>
      <c r="J94" s="17">
        <f>690000000000000000000/(1E+24)</f>
        <v>6.8999999999999997E-4</v>
      </c>
      <c r="K94" s="16">
        <f>1.56E+21/(1E+24)</f>
        <v>1.56E-3</v>
      </c>
      <c r="L94" s="18">
        <f>770000000000000000000/(1E+24)</f>
        <v>7.6999999999999996E-4</v>
      </c>
      <c r="M94" s="37"/>
      <c r="N94" s="38"/>
      <c r="O94" s="11">
        <v>93</v>
      </c>
      <c r="P94" s="22">
        <f>242496585072/(1000000000000)</f>
        <v>0.242496585072</v>
      </c>
      <c r="Q94" s="23">
        <f>755530631265/(1000000000000)</f>
        <v>0.75553063126499997</v>
      </c>
      <c r="R94" s="24">
        <f>6595275505290/(1000000000000)</f>
        <v>6.5952755052900001</v>
      </c>
      <c r="S94" s="11">
        <v>93</v>
      </c>
      <c r="T94" s="22">
        <f>255919957848/(1000000000000)</f>
        <v>0.25591995784799998</v>
      </c>
      <c r="U94" s="23">
        <f>481658615070/(1000000000000)</f>
        <v>0.48165861507000002</v>
      </c>
      <c r="V94" s="24">
        <f>272053376616/(1000000000000)</f>
        <v>0.27205337661599999</v>
      </c>
      <c r="W94" s="11">
        <v>93</v>
      </c>
      <c r="X94" s="22">
        <f>780000000000000000000/(1E+24)</f>
        <v>7.7999999999999999E-4</v>
      </c>
      <c r="Y94" s="23">
        <f>2.15E+21/(1E+24)</f>
        <v>2.15E-3</v>
      </c>
      <c r="Z94" s="24">
        <f>1.83E+21/(1E+24)</f>
        <v>1.83E-3</v>
      </c>
      <c r="AF94" s="13"/>
      <c r="AJ94" s="13"/>
    </row>
    <row r="95" spans="1:36" ht="19" customHeight="1" x14ac:dyDescent="0.35">
      <c r="A95" s="11">
        <v>94</v>
      </c>
      <c r="B95" s="17">
        <f>241430384484/(1000000000000)</f>
        <v>0.241430384484</v>
      </c>
      <c r="C95" s="16">
        <f>575630911632/(1000000000000)</f>
        <v>0.57563091163199998</v>
      </c>
      <c r="D95" s="18">
        <f>176466581616/(1000000000000)</f>
        <v>0.17646658161600001</v>
      </c>
      <c r="E95" s="11">
        <v>94</v>
      </c>
      <c r="F95" s="17">
        <f>243610455417/(1000000000000)</f>
        <v>0.24361045541699999</v>
      </c>
      <c r="G95" s="16">
        <f>275931235047/(1000000000000)</f>
        <v>0.27593123504700001</v>
      </c>
      <c r="H95" s="18">
        <f>190908828705/(1000000000000)</f>
        <v>0.19090882870500001</v>
      </c>
      <c r="I95" s="11">
        <v>94</v>
      </c>
      <c r="J95" s="17">
        <f>690000000000000000000/(1E+24)</f>
        <v>6.8999999999999997E-4</v>
      </c>
      <c r="K95" s="16">
        <f>1.56E+21/(1E+24)</f>
        <v>1.56E-3</v>
      </c>
      <c r="L95" s="18">
        <f>770000000000000000000/(1E+24)</f>
        <v>7.6999999999999996E-4</v>
      </c>
      <c r="M95" s="37"/>
      <c r="N95" s="38"/>
      <c r="O95" s="11">
        <v>94</v>
      </c>
      <c r="P95" s="22">
        <f>242496585072/(1000000000000)</f>
        <v>0.242496585072</v>
      </c>
      <c r="Q95" s="23">
        <f>755530631265/(1000000000000)</f>
        <v>0.75553063126499997</v>
      </c>
      <c r="R95" s="24">
        <f>5869889999562/(1000000000000)</f>
        <v>5.869889999562</v>
      </c>
      <c r="S95" s="11">
        <v>94</v>
      </c>
      <c r="T95" s="22">
        <f>255919957848/(1000000000000)</f>
        <v>0.25591995784799998</v>
      </c>
      <c r="U95" s="23">
        <f>481658615070/(1000000000000)</f>
        <v>0.48165861507000002</v>
      </c>
      <c r="V95" s="24">
        <f>272053376616/(1000000000000)</f>
        <v>0.27205337661599999</v>
      </c>
      <c r="W95" s="11">
        <v>94</v>
      </c>
      <c r="X95" s="22">
        <f>780000000000000000000/(1E+24)</f>
        <v>7.7999999999999999E-4</v>
      </c>
      <c r="Y95" s="23">
        <f>2.15E+21/(1E+24)</f>
        <v>2.15E-3</v>
      </c>
      <c r="Z95" s="24">
        <f>1.83E+21/(1E+24)</f>
        <v>1.83E-3</v>
      </c>
      <c r="AF95" s="13"/>
      <c r="AJ95" s="13"/>
    </row>
    <row r="96" spans="1:36" ht="19" customHeight="1" x14ac:dyDescent="0.35">
      <c r="A96" s="11">
        <v>95</v>
      </c>
      <c r="B96" s="17">
        <f>241430384484/(1000000000000)</f>
        <v>0.241430384484</v>
      </c>
      <c r="C96" s="16">
        <f>575630911632/(1000000000000)</f>
        <v>0.57563091163199998</v>
      </c>
      <c r="D96" s="18">
        <f>176466581616/(1000000000000)</f>
        <v>0.17646658161600001</v>
      </c>
      <c r="E96" s="11">
        <v>95</v>
      </c>
      <c r="F96" s="17">
        <f>243610455417/(1000000000000)</f>
        <v>0.24361045541699999</v>
      </c>
      <c r="G96" s="16">
        <f>275931235047/(1000000000000)</f>
        <v>0.27593123504700001</v>
      </c>
      <c r="H96" s="18">
        <f>190908828705/(1000000000000)</f>
        <v>0.19090882870500001</v>
      </c>
      <c r="I96" s="11">
        <v>95</v>
      </c>
      <c r="J96" s="17">
        <f>690000000000000000000/(1E+24)</f>
        <v>6.8999999999999997E-4</v>
      </c>
      <c r="K96" s="16">
        <f>1.56E+21/(1E+24)</f>
        <v>1.56E-3</v>
      </c>
      <c r="L96" s="18">
        <f>770000000000000000000/(1E+24)</f>
        <v>7.6999999999999996E-4</v>
      </c>
      <c r="M96" s="37"/>
      <c r="N96" s="38"/>
      <c r="O96" s="11">
        <v>95</v>
      </c>
      <c r="P96" s="22">
        <f>242496585072/(1000000000000)</f>
        <v>0.242496585072</v>
      </c>
      <c r="Q96" s="23">
        <f>755530631265/(1000000000000)</f>
        <v>0.75553063126499997</v>
      </c>
      <c r="R96" s="24">
        <f>6593168055735/(1000000000000)</f>
        <v>6.5931680557350001</v>
      </c>
      <c r="S96" s="11">
        <v>95</v>
      </c>
      <c r="T96" s="22">
        <f>255919957848/(1000000000000)</f>
        <v>0.25591995784799998</v>
      </c>
      <c r="U96" s="23">
        <f>481658615070/(1000000000000)</f>
        <v>0.48165861507000002</v>
      </c>
      <c r="V96" s="24">
        <f>272053376616/(1000000000000)</f>
        <v>0.27205337661599999</v>
      </c>
      <c r="W96" s="11">
        <v>95</v>
      </c>
      <c r="X96" s="22">
        <f>780000000000000000000/(1E+24)</f>
        <v>7.7999999999999999E-4</v>
      </c>
      <c r="Y96" s="23">
        <f>2.15E+21/(1E+24)</f>
        <v>2.15E-3</v>
      </c>
      <c r="Z96" s="24">
        <f>1.83E+21/(1E+24)</f>
        <v>1.83E-3</v>
      </c>
      <c r="AF96" s="13"/>
      <c r="AJ96" s="13"/>
    </row>
    <row r="97" spans="1:36" ht="19" customHeight="1" x14ac:dyDescent="0.35">
      <c r="A97" s="11">
        <v>96</v>
      </c>
      <c r="B97" s="17">
        <f>241430384484/(1000000000000)</f>
        <v>0.241430384484</v>
      </c>
      <c r="C97" s="16">
        <f>575630911632/(1000000000000)</f>
        <v>0.57563091163199998</v>
      </c>
      <c r="D97" s="18">
        <f>176466581616/(1000000000000)</f>
        <v>0.17646658161600001</v>
      </c>
      <c r="E97" s="11">
        <v>96</v>
      </c>
      <c r="F97" s="17">
        <f>243610455417/(1000000000000)</f>
        <v>0.24361045541699999</v>
      </c>
      <c r="G97" s="16">
        <f>275931235047/(1000000000000)</f>
        <v>0.27593123504700001</v>
      </c>
      <c r="H97" s="18">
        <f>190908828705/(1000000000000)</f>
        <v>0.19090882870500001</v>
      </c>
      <c r="I97" s="11">
        <v>96</v>
      </c>
      <c r="J97" s="17">
        <f>690000000000000000000/(1E+24)</f>
        <v>6.8999999999999997E-4</v>
      </c>
      <c r="K97" s="16">
        <f>1.56E+21/(1E+24)</f>
        <v>1.56E-3</v>
      </c>
      <c r="L97" s="18">
        <f>770000000000000000000/(1E+24)</f>
        <v>7.6999999999999996E-4</v>
      </c>
      <c r="M97" s="37"/>
      <c r="N97" s="38"/>
      <c r="O97" s="11">
        <v>96</v>
      </c>
      <c r="P97" s="22">
        <f>242496585072/(1000000000000)</f>
        <v>0.242496585072</v>
      </c>
      <c r="Q97" s="23">
        <f>755530631265/(1000000000000)</f>
        <v>0.75553063126499997</v>
      </c>
      <c r="R97" s="24">
        <f>5870528130384/(1000000000000)</f>
        <v>5.8705281303839998</v>
      </c>
      <c r="S97" s="11">
        <v>96</v>
      </c>
      <c r="T97" s="22">
        <f>255919957848/(1000000000000)</f>
        <v>0.25591995784799998</v>
      </c>
      <c r="U97" s="23">
        <f>481658615070/(1000000000000)</f>
        <v>0.48165861507000002</v>
      </c>
      <c r="V97" s="24">
        <f>272053376616/(1000000000000)</f>
        <v>0.27205337661599999</v>
      </c>
      <c r="W97" s="11">
        <v>96</v>
      </c>
      <c r="X97" s="22">
        <f>780000000000000000000/(1E+24)</f>
        <v>7.7999999999999999E-4</v>
      </c>
      <c r="Y97" s="23">
        <f>2.15E+21/(1E+24)</f>
        <v>2.15E-3</v>
      </c>
      <c r="Z97" s="24">
        <f>1.83E+21/(1E+24)</f>
        <v>1.83E-3</v>
      </c>
      <c r="AF97" s="13"/>
      <c r="AJ97" s="13"/>
    </row>
    <row r="98" spans="1:36" ht="19" customHeight="1" x14ac:dyDescent="0.35">
      <c r="A98" s="11">
        <v>97</v>
      </c>
      <c r="B98" s="17">
        <f>241430384484/(1000000000000)</f>
        <v>0.241430384484</v>
      </c>
      <c r="C98" s="16">
        <f>559528955706/(1000000000000)</f>
        <v>0.55952895570600003</v>
      </c>
      <c r="D98" s="18">
        <f>160364625690/(1000000000000)</f>
        <v>0.16036462569000001</v>
      </c>
      <c r="E98" s="11">
        <v>97</v>
      </c>
      <c r="F98" s="17">
        <f>243610455417/(1000000000000)</f>
        <v>0.24361045541699999</v>
      </c>
      <c r="G98" s="16">
        <f>275931235047/(1000000000000)</f>
        <v>0.27593123504700001</v>
      </c>
      <c r="H98" s="18">
        <f>190908828705/(1000000000000)</f>
        <v>0.19090882870500001</v>
      </c>
      <c r="I98" s="11">
        <v>97</v>
      </c>
      <c r="J98" s="17">
        <f>690000000000000000000/(1E+24)</f>
        <v>6.8999999999999997E-4</v>
      </c>
      <c r="K98" s="16">
        <f>1.56E+21/(1E+24)</f>
        <v>1.56E-3</v>
      </c>
      <c r="L98" s="18">
        <f>770000000000000000000/(1E+24)</f>
        <v>7.6999999999999996E-4</v>
      </c>
      <c r="M98" s="37"/>
      <c r="N98" s="38"/>
      <c r="O98" s="11">
        <v>97</v>
      </c>
      <c r="P98" s="22">
        <f>242496585072/(1000000000000)</f>
        <v>0.242496585072</v>
      </c>
      <c r="Q98" s="23">
        <f>723326719413/(1000000000000)</f>
        <v>0.72332671941299997</v>
      </c>
      <c r="R98" s="24">
        <f>6592940990520/(1000000000000)</f>
        <v>6.5929409905199998</v>
      </c>
      <c r="S98" s="11">
        <v>97</v>
      </c>
      <c r="T98" s="22">
        <f>255919957848/(1000000000000)</f>
        <v>0.25591995784799998</v>
      </c>
      <c r="U98" s="23">
        <f>481658615070/(1000000000000)</f>
        <v>0.48165861507000002</v>
      </c>
      <c r="V98" s="24">
        <f>272053376616/(1000000000000)</f>
        <v>0.27205337661599999</v>
      </c>
      <c r="W98" s="11">
        <v>97</v>
      </c>
      <c r="X98" s="22">
        <f>780000000000000000000/(1E+24)</f>
        <v>7.7999999999999999E-4</v>
      </c>
      <c r="Y98" s="23">
        <f>2.15E+21/(1E+24)</f>
        <v>2.15E-3</v>
      </c>
      <c r="Z98" s="24">
        <f>1.83E+21/(1E+24)</f>
        <v>1.83E-3</v>
      </c>
      <c r="AF98" s="13"/>
      <c r="AJ98" s="13"/>
    </row>
    <row r="99" spans="1:36" ht="19" customHeight="1" x14ac:dyDescent="0.35">
      <c r="A99" s="11">
        <v>98</v>
      </c>
      <c r="B99" s="17">
        <f>241430384484/(1000000000000)</f>
        <v>0.241430384484</v>
      </c>
      <c r="C99" s="16">
        <f>575630911632/(1000000000000)</f>
        <v>0.57563091163199998</v>
      </c>
      <c r="D99" s="18">
        <f>176466581616/(1000000000000)</f>
        <v>0.17646658161600001</v>
      </c>
      <c r="E99" s="11">
        <v>98</v>
      </c>
      <c r="F99" s="17">
        <f>243610455417/(1000000000000)</f>
        <v>0.24361045541699999</v>
      </c>
      <c r="G99" s="16">
        <f>275931235047/(1000000000000)</f>
        <v>0.27593123504700001</v>
      </c>
      <c r="H99" s="18">
        <f>190908828705/(1000000000000)</f>
        <v>0.19090882870500001</v>
      </c>
      <c r="I99" s="11">
        <v>98</v>
      </c>
      <c r="J99" s="17">
        <f>690000000000000000000/(1E+24)</f>
        <v>6.8999999999999997E-4</v>
      </c>
      <c r="K99" s="16">
        <f>1.56E+21/(1E+24)</f>
        <v>1.56E-3</v>
      </c>
      <c r="L99" s="18">
        <f>770000000000000000000/(1E+24)</f>
        <v>7.6999999999999996E-4</v>
      </c>
      <c r="M99" s="37"/>
      <c r="N99" s="38"/>
      <c r="O99" s="11">
        <v>98</v>
      </c>
      <c r="P99" s="22">
        <f>242496585072/(1000000000000)</f>
        <v>0.242496585072</v>
      </c>
      <c r="Q99" s="23">
        <f>755530631265/(1000000000000)</f>
        <v>0.75553063126499997</v>
      </c>
      <c r="R99" s="24">
        <f>5865275484792/(1000000000000)</f>
        <v>5.8652754847919999</v>
      </c>
      <c r="S99" s="11">
        <v>98</v>
      </c>
      <c r="T99" s="22">
        <f>255919957848/(1000000000000)</f>
        <v>0.25591995784799998</v>
      </c>
      <c r="U99" s="23">
        <f>481658615070/(1000000000000)</f>
        <v>0.48165861507000002</v>
      </c>
      <c r="V99" s="24">
        <f>272053376616/(1000000000000)</f>
        <v>0.27205337661599999</v>
      </c>
      <c r="W99" s="11">
        <v>98</v>
      </c>
      <c r="X99" s="22">
        <f>780000000000000000000/(1E+24)</f>
        <v>7.7999999999999999E-4</v>
      </c>
      <c r="Y99" s="23">
        <f>2.15E+21/(1E+24)</f>
        <v>2.15E-3</v>
      </c>
      <c r="Z99" s="24">
        <f>1.83E+21/(1E+24)</f>
        <v>1.83E-3</v>
      </c>
      <c r="AF99" s="13"/>
      <c r="AJ99" s="13"/>
    </row>
    <row r="100" spans="1:36" ht="19" customHeight="1" x14ac:dyDescent="0.35">
      <c r="A100" s="11">
        <v>99</v>
      </c>
      <c r="B100" s="17">
        <f>241430384484/(1000000000000)</f>
        <v>0.241430384484</v>
      </c>
      <c r="C100" s="16">
        <f>575630911632/(1000000000000)</f>
        <v>0.57563091163199998</v>
      </c>
      <c r="D100" s="18">
        <f>176466581616/(1000000000000)</f>
        <v>0.17646658161600001</v>
      </c>
      <c r="E100" s="11">
        <v>99</v>
      </c>
      <c r="F100" s="17">
        <f>243610455417/(1000000000000)</f>
        <v>0.24361045541699999</v>
      </c>
      <c r="G100" s="16">
        <f>275931235047/(1000000000000)</f>
        <v>0.27593123504700001</v>
      </c>
      <c r="H100" s="18">
        <f>190908828705/(1000000000000)</f>
        <v>0.19090882870500001</v>
      </c>
      <c r="I100" s="11">
        <v>99</v>
      </c>
      <c r="J100" s="17">
        <f>690000000000000000000/(1E+24)</f>
        <v>6.8999999999999997E-4</v>
      </c>
      <c r="K100" s="16">
        <f>1.56E+21/(1E+24)</f>
        <v>1.56E-3</v>
      </c>
      <c r="L100" s="18">
        <f>770000000000000000000/(1E+24)</f>
        <v>7.6999999999999996E-4</v>
      </c>
      <c r="M100" s="37"/>
      <c r="N100" s="38"/>
      <c r="O100" s="11">
        <v>99</v>
      </c>
      <c r="P100" s="22">
        <f>242496585072/(1000000000000)</f>
        <v>0.242496585072</v>
      </c>
      <c r="Q100" s="23">
        <f>755530631265/(1000000000000)</f>
        <v>0.75553063126499997</v>
      </c>
      <c r="R100" s="24">
        <f>6606889316118/(1000000000000)</f>
        <v>6.606889316118</v>
      </c>
      <c r="S100" s="11">
        <v>99</v>
      </c>
      <c r="T100" s="22">
        <f>255919957848/(1000000000000)</f>
        <v>0.25591995784799998</v>
      </c>
      <c r="U100" s="23">
        <f>481658615070/(1000000000000)</f>
        <v>0.48165861507000002</v>
      </c>
      <c r="V100" s="24">
        <f>272053376616/(1000000000000)</f>
        <v>0.27205337661599999</v>
      </c>
      <c r="W100" s="11">
        <v>99</v>
      </c>
      <c r="X100" s="22">
        <f>780000000000000000000/(1E+24)</f>
        <v>7.7999999999999999E-4</v>
      </c>
      <c r="Y100" s="23">
        <f>2.15E+21/(1E+24)</f>
        <v>2.15E-3</v>
      </c>
      <c r="Z100" s="24">
        <f>1.83E+21/(1E+24)</f>
        <v>1.83E-3</v>
      </c>
      <c r="AF100" s="13"/>
      <c r="AJ100" s="13"/>
    </row>
    <row r="101" spans="1:36" ht="20" customHeight="1" thickBot="1" x14ac:dyDescent="0.4">
      <c r="A101" s="11">
        <v>100</v>
      </c>
      <c r="B101" s="19">
        <f>241430384484/(1000000000000)</f>
        <v>0.241430384484</v>
      </c>
      <c r="C101" s="20">
        <f>575630911632/(1000000000000)</f>
        <v>0.57563091163199998</v>
      </c>
      <c r="D101" s="21">
        <f>176466581616/(1000000000000)</f>
        <v>0.17646658161600001</v>
      </c>
      <c r="E101" s="11">
        <v>100</v>
      </c>
      <c r="F101" s="19">
        <f>243610455417/(1000000000000)</f>
        <v>0.24361045541699999</v>
      </c>
      <c r="G101" s="20">
        <f>275931235047/(1000000000000)</f>
        <v>0.27593123504700001</v>
      </c>
      <c r="H101" s="21">
        <f>190908828705/(1000000000000)</f>
        <v>0.19090882870500001</v>
      </c>
      <c r="I101" s="11">
        <v>100</v>
      </c>
      <c r="J101" s="19">
        <f>690000000000000000000/(1E+24)</f>
        <v>6.8999999999999997E-4</v>
      </c>
      <c r="K101" s="20">
        <f>1.56E+21/(1E+24)</f>
        <v>1.56E-3</v>
      </c>
      <c r="L101" s="21">
        <f>770000000000000000000/(1E+24)</f>
        <v>7.6999999999999996E-4</v>
      </c>
      <c r="M101" s="37"/>
      <c r="N101" s="38"/>
      <c r="O101" s="11">
        <v>100</v>
      </c>
      <c r="P101" s="25">
        <f>242496585072/(1000000000000)</f>
        <v>0.242496585072</v>
      </c>
      <c r="Q101" s="26">
        <f>755530631265/(1000000000000)</f>
        <v>0.75553063126499997</v>
      </c>
      <c r="R101" s="27">
        <f>5884387933086/(1000000000000)</f>
        <v>5.8843879330859998</v>
      </c>
      <c r="S101" s="11">
        <v>100</v>
      </c>
      <c r="T101" s="25">
        <f>255919957848/(1000000000000)</f>
        <v>0.25591995784799998</v>
      </c>
      <c r="U101" s="26">
        <f>481658615070/(1000000000000)</f>
        <v>0.48165861507000002</v>
      </c>
      <c r="V101" s="27">
        <f>272053376616/(1000000000000)</f>
        <v>0.27205337661599999</v>
      </c>
      <c r="W101" s="11">
        <v>100</v>
      </c>
      <c r="X101" s="25">
        <f>780000000000000000000/(1E+24)</f>
        <v>7.7999999999999999E-4</v>
      </c>
      <c r="Y101" s="26">
        <f>2.15E+21/(1E+24)</f>
        <v>2.15E-3</v>
      </c>
      <c r="Z101" s="27">
        <f>1.83E+21/(1E+24)</f>
        <v>1.83E-3</v>
      </c>
      <c r="AF101" s="13"/>
      <c r="AJ101" s="13"/>
    </row>
    <row r="102" spans="1:3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3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36" ht="16" customHeight="1" x14ac:dyDescent="0.45">
      <c r="A104" s="12"/>
      <c r="B104" s="7"/>
      <c r="C104" s="7"/>
      <c r="D104" s="7"/>
      <c r="E104" s="12"/>
      <c r="F104" s="7"/>
      <c r="G104" s="7"/>
      <c r="H104" s="7"/>
      <c r="I104" s="12"/>
      <c r="J104" s="7"/>
      <c r="K104" s="7"/>
      <c r="L104" s="7"/>
      <c r="M104" s="12"/>
      <c r="O104" s="12"/>
      <c r="P104" s="7"/>
      <c r="Q104" s="7"/>
      <c r="R104" s="12"/>
      <c r="S104" s="12"/>
      <c r="T104" s="12"/>
      <c r="U104" s="7"/>
      <c r="V104" s="7"/>
      <c r="W104" s="12"/>
      <c r="X104" s="7"/>
      <c r="Y104" s="7"/>
      <c r="Z104" s="7"/>
      <c r="AJ104" s="12"/>
    </row>
    <row r="105" spans="1:36" ht="16" customHeight="1" x14ac:dyDescent="0.45">
      <c r="A105" s="12"/>
      <c r="B105" s="7"/>
      <c r="C105" s="7"/>
      <c r="D105" s="7"/>
      <c r="E105" s="12"/>
      <c r="F105" s="7"/>
      <c r="G105" s="7"/>
      <c r="H105" s="7"/>
      <c r="I105" s="12"/>
      <c r="J105" s="7"/>
      <c r="K105" s="7"/>
      <c r="L105" s="7"/>
      <c r="M105" s="12"/>
      <c r="O105" s="12"/>
      <c r="P105" s="7"/>
      <c r="Q105" s="7"/>
      <c r="R105" s="12"/>
      <c r="S105" s="12"/>
      <c r="T105" s="12"/>
      <c r="U105" s="7"/>
      <c r="V105" s="7"/>
      <c r="W105" s="12"/>
      <c r="X105" s="7"/>
      <c r="Y105" s="7"/>
      <c r="Z105" s="7"/>
      <c r="AJ105" s="12"/>
    </row>
    <row r="106" spans="1:3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3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3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36" x14ac:dyDescent="0.2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DataRun-1657809601260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Kurrek</cp:lastModifiedBy>
  <dcterms:modified xsi:type="dcterms:W3CDTF">2022-07-14T20:34:04Z</dcterms:modified>
</cp:coreProperties>
</file>