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gitcode/covid-compute/data/"/>
    </mc:Choice>
  </mc:AlternateContent>
  <xr:revisionPtr revIDLastSave="0" documentId="13_ncr:1_{B68B023F-913A-1341-BD35-A95BC0106ABD}" xr6:coauthVersionLast="45" xr6:coauthVersionMax="45" xr10:uidLastSave="{00000000-0000-0000-0000-000000000000}"/>
  <bookViews>
    <workbookView xWindow="31060" yWindow="5540" windowWidth="32640" windowHeight="19100" xr2:uid="{CB30B321-1480-9C49-ACE9-CBB5D2FAF13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2" i="1" l="1"/>
  <c r="AA22" i="1" s="1"/>
  <c r="Y22" i="1"/>
  <c r="AB22" i="1"/>
  <c r="G22" i="1"/>
  <c r="H22" i="1"/>
  <c r="E22" i="1"/>
  <c r="C22" i="1"/>
  <c r="X22" i="1"/>
  <c r="A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6" i="1"/>
  <c r="G5" i="1"/>
  <c r="G4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AB21" i="1"/>
  <c r="Z21" i="1"/>
  <c r="AA21" i="1" s="1"/>
  <c r="Y21" i="1"/>
  <c r="H21" i="1"/>
  <c r="X21" i="1"/>
  <c r="C21" i="1"/>
  <c r="A21" i="1"/>
  <c r="Z20" i="1" l="1"/>
  <c r="AA20" i="1" s="1"/>
  <c r="Y20" i="1"/>
  <c r="AB20" i="1"/>
  <c r="H20" i="1"/>
  <c r="C20" i="1"/>
  <c r="X20" i="1"/>
  <c r="A20" i="1"/>
  <c r="Z19" i="1" l="1"/>
  <c r="AA19" i="1" s="1"/>
  <c r="Y19" i="1"/>
  <c r="AB19" i="1"/>
  <c r="H19" i="1"/>
  <c r="C19" i="1"/>
  <c r="X19" i="1"/>
  <c r="AB18" i="1" l="1"/>
  <c r="Z18" i="1"/>
  <c r="AA18" i="1" s="1"/>
  <c r="Y18" i="1"/>
  <c r="H18" i="1"/>
  <c r="C18" i="1"/>
  <c r="X18" i="1"/>
  <c r="Z17" i="1" l="1"/>
  <c r="AA17" i="1" s="1"/>
  <c r="Y17" i="1"/>
  <c r="AB17" i="1"/>
  <c r="H17" i="1"/>
  <c r="C17" i="1"/>
  <c r="X17" i="1"/>
  <c r="Z16" i="1"/>
  <c r="AA16" i="1" s="1"/>
  <c r="Y16" i="1"/>
  <c r="AB16" i="1"/>
  <c r="H16" i="1"/>
  <c r="C16" i="1"/>
  <c r="X16" i="1"/>
  <c r="A16" i="1"/>
  <c r="Z15" i="1"/>
  <c r="AA15" i="1" s="1"/>
  <c r="Y15" i="1"/>
  <c r="AB15" i="1"/>
  <c r="H15" i="1"/>
  <c r="C15" i="1"/>
  <c r="C14" i="1"/>
  <c r="X15" i="1"/>
  <c r="A15" i="1"/>
  <c r="Z14" i="1" l="1"/>
  <c r="AA14" i="1" s="1"/>
  <c r="Y14" i="1"/>
  <c r="AB14" i="1"/>
  <c r="H14" i="1"/>
  <c r="X14" i="1"/>
  <c r="Z13" i="1" l="1"/>
  <c r="AA13" i="1" s="1"/>
  <c r="Y13" i="1"/>
  <c r="AB13" i="1"/>
  <c r="H13" i="1"/>
  <c r="C13" i="1"/>
  <c r="X13" i="1"/>
  <c r="AB12" i="1" l="1"/>
  <c r="Z12" i="1"/>
  <c r="AA12" i="1" s="1"/>
  <c r="Y12" i="1"/>
  <c r="H12" i="1"/>
  <c r="C12" i="1"/>
  <c r="X12" i="1"/>
  <c r="Z11" i="1" l="1"/>
  <c r="AA11" i="1" s="1"/>
  <c r="Y11" i="1"/>
  <c r="AB11" i="1"/>
  <c r="H11" i="1"/>
  <c r="C11" i="1"/>
  <c r="X11" i="1"/>
  <c r="H10" i="1" l="1"/>
  <c r="C10" i="1"/>
  <c r="X10" i="1"/>
  <c r="AB10" i="1" s="1"/>
  <c r="Y6" i="1"/>
  <c r="X9" i="1"/>
  <c r="Z10" i="1" s="1"/>
  <c r="X8" i="1"/>
  <c r="Z8" i="1" s="1"/>
  <c r="X7" i="1"/>
  <c r="Z7" i="1" s="1"/>
  <c r="X6" i="1"/>
  <c r="Z6" i="1" s="1"/>
  <c r="AA6" i="1" s="1"/>
  <c r="X5" i="1"/>
  <c r="Z5" i="1" s="1"/>
  <c r="X4" i="1"/>
  <c r="X3" i="1"/>
  <c r="AB3" i="1" s="1"/>
  <c r="W5" i="1"/>
  <c r="C9" i="1"/>
  <c r="C8" i="1"/>
  <c r="C7" i="1"/>
  <c r="C6" i="1"/>
  <c r="C5" i="1"/>
  <c r="C4" i="1"/>
  <c r="T9" i="1"/>
  <c r="Q9" i="1"/>
  <c r="W9" i="1" s="1"/>
  <c r="Y9" i="1" s="1"/>
  <c r="H9" i="1"/>
  <c r="H8" i="1"/>
  <c r="H6" i="1"/>
  <c r="H5" i="1"/>
  <c r="H4" i="1"/>
  <c r="H3" i="1"/>
  <c r="T8" i="1"/>
  <c r="T7" i="1"/>
  <c r="T6" i="1"/>
  <c r="T5" i="1"/>
  <c r="T4" i="1"/>
  <c r="Q7" i="1"/>
  <c r="Q8" i="1"/>
  <c r="W8" i="1" s="1"/>
  <c r="Q6" i="1"/>
  <c r="W6" i="1" s="1"/>
  <c r="Q5" i="1"/>
  <c r="Q4" i="1"/>
  <c r="S5" i="1" s="1"/>
  <c r="U5" i="1" s="1"/>
  <c r="Q3" i="1"/>
  <c r="W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B4" i="1" l="1"/>
  <c r="AB5" i="1"/>
  <c r="AB6" i="1"/>
  <c r="AB8" i="1"/>
  <c r="AB9" i="1"/>
  <c r="Y10" i="1"/>
  <c r="AA10" i="1" s="1"/>
  <c r="Z9" i="1"/>
  <c r="AA9" i="1" s="1"/>
  <c r="Z4" i="1"/>
  <c r="S7" i="1"/>
  <c r="R6" i="1"/>
  <c r="U7" i="1"/>
  <c r="S6" i="1"/>
  <c r="U6" i="1" s="1"/>
  <c r="W4" i="1"/>
  <c r="Y4" i="1" s="1"/>
  <c r="R9" i="1"/>
  <c r="S9" i="1"/>
  <c r="W7" i="1"/>
  <c r="U9" i="1"/>
  <c r="R4" i="1"/>
  <c r="R5" i="1"/>
  <c r="S8" i="1"/>
  <c r="U8" i="1" s="1"/>
  <c r="R7" i="1"/>
  <c r="S4" i="1"/>
  <c r="U4" i="1" s="1"/>
  <c r="R8" i="1"/>
  <c r="Y8" i="1" l="1"/>
  <c r="AA8" i="1" s="1"/>
  <c r="Y7" i="1"/>
  <c r="AA7" i="1" s="1"/>
  <c r="AB7" i="1"/>
  <c r="AA4" i="1"/>
  <c r="Y5" i="1"/>
  <c r="AA5" i="1" s="1"/>
</calcChain>
</file>

<file path=xl/sharedStrings.xml><?xml version="1.0" encoding="utf-8"?>
<sst xmlns="http://schemas.openxmlformats.org/spreadsheetml/2006/main" count="31" uniqueCount="24">
  <si>
    <t>Daily MA reports on COVID-19 from mass.gov website</t>
  </si>
  <si>
    <t>Available at 4pm each day</t>
  </si>
  <si>
    <t>Date</t>
  </si>
  <si>
    <t>Deaths</t>
  </si>
  <si>
    <t>MA tested</t>
  </si>
  <si>
    <t>MA positive</t>
  </si>
  <si>
    <t>Labcorp tested</t>
  </si>
  <si>
    <t>Labcorp positive</t>
  </si>
  <si>
    <t>Quest tested</t>
  </si>
  <si>
    <t>Quest positive</t>
  </si>
  <si>
    <t>Other positive</t>
  </si>
  <si>
    <t>Confirmed</t>
  </si>
  <si>
    <t>Total tested</t>
  </si>
  <si>
    <t>New tests</t>
  </si>
  <si>
    <t>Total positive rate</t>
  </si>
  <si>
    <t>New positive rate</t>
  </si>
  <si>
    <t>Total positive rate ignores "Other" where we don't know how many tests were given</t>
  </si>
  <si>
    <t>New positive</t>
  </si>
  <si>
    <t>Hosp rate</t>
  </si>
  <si>
    <t>These ignore "other" tests</t>
  </si>
  <si>
    <t>Hosp</t>
  </si>
  <si>
    <t>% inc</t>
  </si>
  <si>
    <t>These guess at "other" tests using 9% positive rate</t>
  </si>
  <si>
    <t>Tot pos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</si>
</sst>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D043-FC09-3B43-BF4D-6B30E18A11C2}">
  <dimension ref="A1:AB22"/>
  <sheetViews>
    <sheetView tabSelected="1" workbookViewId="0">
      <selection activeCell="C4" sqref="C4:C22"/>
    </sheetView>
  </sheetViews>
  <sheetFormatPr baseColWidth="10" defaultRowHeight="16" x14ac:dyDescent="0.2"/>
  <cols>
    <col min="1" max="1" width="8.5" customWidth="1"/>
    <col min="2" max="2" width="9.6640625" customWidth="1"/>
    <col min="3" max="3" width="7.83203125" customWidth="1"/>
    <col min="4" max="5" width="7.33203125" customWidth="1"/>
    <col min="6" max="6" width="6.6640625" customWidth="1"/>
    <col min="7" max="7" width="8.1640625" customWidth="1"/>
    <col min="8" max="8" width="9.1640625" customWidth="1"/>
    <col min="9" max="9" width="9" hidden="1" customWidth="1"/>
    <col min="10" max="14" width="0" hidden="1" customWidth="1"/>
    <col min="15" max="15" width="5.5" hidden="1" customWidth="1"/>
    <col min="16" max="16" width="10.83203125" hidden="1" customWidth="1"/>
    <col min="17" max="21" width="0.1640625" hidden="1" customWidth="1"/>
    <col min="22" max="22" width="6" customWidth="1"/>
  </cols>
  <sheetData>
    <row r="1" spans="1:28" x14ac:dyDescent="0.2">
      <c r="Q1" s="3" t="s">
        <v>19</v>
      </c>
      <c r="R1" s="3"/>
      <c r="S1" s="3"/>
      <c r="T1" s="3"/>
      <c r="U1" s="3"/>
      <c r="W1" t="s">
        <v>22</v>
      </c>
    </row>
    <row r="2" spans="1:28" x14ac:dyDescent="0.2">
      <c r="A2" t="s">
        <v>2</v>
      </c>
      <c r="B2" t="s">
        <v>11</v>
      </c>
      <c r="C2" t="s">
        <v>21</v>
      </c>
      <c r="D2" t="s">
        <v>3</v>
      </c>
      <c r="E2" t="s">
        <v>21</v>
      </c>
      <c r="F2" t="s">
        <v>20</v>
      </c>
      <c r="G2" t="s">
        <v>21</v>
      </c>
      <c r="H2" t="s">
        <v>18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Q2" s="3" t="s">
        <v>12</v>
      </c>
      <c r="R2" s="3" t="s">
        <v>14</v>
      </c>
      <c r="S2" s="3" t="s">
        <v>13</v>
      </c>
      <c r="T2" s="3" t="s">
        <v>17</v>
      </c>
      <c r="U2" s="3" t="s">
        <v>15</v>
      </c>
      <c r="W2" s="4" t="s">
        <v>12</v>
      </c>
      <c r="X2" s="4" t="s">
        <v>14</v>
      </c>
      <c r="Y2" s="4" t="s">
        <v>13</v>
      </c>
      <c r="Z2" s="4" t="s">
        <v>17</v>
      </c>
      <c r="AA2" s="4" t="s">
        <v>15</v>
      </c>
      <c r="AB2" s="4" t="s">
        <v>23</v>
      </c>
    </row>
    <row r="3" spans="1:28" x14ac:dyDescent="0.2">
      <c r="A3" s="1">
        <v>43906</v>
      </c>
      <c r="B3">
        <v>197</v>
      </c>
      <c r="D3">
        <v>0</v>
      </c>
      <c r="F3">
        <v>14</v>
      </c>
      <c r="H3" s="2">
        <f>F3/B3</f>
        <v>7.1065989847715741E-2</v>
      </c>
      <c r="I3">
        <v>1092</v>
      </c>
      <c r="J3">
        <v>181</v>
      </c>
      <c r="K3">
        <v>48</v>
      </c>
      <c r="L3">
        <v>1</v>
      </c>
      <c r="M3">
        <v>156</v>
      </c>
      <c r="N3">
        <v>1</v>
      </c>
      <c r="O3">
        <v>8</v>
      </c>
      <c r="Q3">
        <f>I3+K3+M3</f>
        <v>1296</v>
      </c>
      <c r="W3">
        <f>Q3 + INT(O3/0.09)</f>
        <v>1384</v>
      </c>
      <c r="X3">
        <f>B3</f>
        <v>197</v>
      </c>
      <c r="AB3" s="2">
        <f>X3/W3</f>
        <v>0.14234104046242774</v>
      </c>
    </row>
    <row r="4" spans="1:28" x14ac:dyDescent="0.2">
      <c r="A4" s="1">
        <f>A3+1</f>
        <v>43907</v>
      </c>
      <c r="B4">
        <v>218</v>
      </c>
      <c r="C4" s="2">
        <f>(B4-B3)/B3</f>
        <v>0.1065989847715736</v>
      </c>
      <c r="D4">
        <v>0</v>
      </c>
      <c r="E4" s="2"/>
      <c r="F4">
        <v>21</v>
      </c>
      <c r="G4" s="2">
        <f>(F4-F3)/F3</f>
        <v>0.5</v>
      </c>
      <c r="H4" s="2">
        <f>F4/B4</f>
        <v>9.6330275229357804E-2</v>
      </c>
      <c r="I4">
        <v>1367</v>
      </c>
      <c r="J4">
        <v>197</v>
      </c>
      <c r="K4">
        <v>164</v>
      </c>
      <c r="L4">
        <v>1</v>
      </c>
      <c r="M4">
        <v>220</v>
      </c>
      <c r="N4">
        <v>12</v>
      </c>
      <c r="O4">
        <v>8</v>
      </c>
      <c r="Q4">
        <f t="shared" ref="Q4:Q7" si="0">I4+K4+M4</f>
        <v>1751</v>
      </c>
      <c r="R4" s="2">
        <f t="shared" ref="R4:R9" si="1">(B4-O4)/Q4</f>
        <v>0.11993146773272416</v>
      </c>
      <c r="S4">
        <f>Q4-Q3</f>
        <v>455</v>
      </c>
      <c r="T4">
        <f>B4-B3-(O4-O3)</f>
        <v>21</v>
      </c>
      <c r="U4" s="2">
        <f>T4/S4</f>
        <v>4.6153846153846156E-2</v>
      </c>
      <c r="W4">
        <f t="shared" ref="W4:W9" si="2">Q4 + INT(O4/0.09)</f>
        <v>1839</v>
      </c>
      <c r="X4">
        <f t="shared" ref="X4:X22" si="3">B4</f>
        <v>218</v>
      </c>
      <c r="Y4">
        <f>W4-W3</f>
        <v>455</v>
      </c>
      <c r="Z4">
        <f>X4-X3</f>
        <v>21</v>
      </c>
      <c r="AA4" s="2">
        <f>Z4/Y4</f>
        <v>4.6153846153846156E-2</v>
      </c>
      <c r="AB4" s="2">
        <f t="shared" ref="AB4:AB11" si="4">X4/W4</f>
        <v>0.11854268624252311</v>
      </c>
    </row>
    <row r="5" spans="1:28" x14ac:dyDescent="0.2">
      <c r="A5" s="1">
        <f t="shared" ref="A5:A16" si="5">A4+1</f>
        <v>43908</v>
      </c>
      <c r="B5">
        <v>256</v>
      </c>
      <c r="C5" s="2">
        <f t="shared" ref="C5:G22" si="6">(B5-B4)/B4</f>
        <v>0.1743119266055046</v>
      </c>
      <c r="D5">
        <v>0</v>
      </c>
      <c r="E5" s="2"/>
      <c r="F5">
        <v>27</v>
      </c>
      <c r="G5" s="2">
        <f t="shared" si="6"/>
        <v>0.2857142857142857</v>
      </c>
      <c r="H5" s="2">
        <f>F5/B5</f>
        <v>0.10546875</v>
      </c>
      <c r="I5">
        <v>1743</v>
      </c>
      <c r="J5">
        <v>224</v>
      </c>
      <c r="K5">
        <v>306</v>
      </c>
      <c r="L5">
        <v>11</v>
      </c>
      <c r="M5">
        <v>222</v>
      </c>
      <c r="N5">
        <v>12</v>
      </c>
      <c r="O5">
        <v>9</v>
      </c>
      <c r="Q5">
        <f t="shared" si="0"/>
        <v>2271</v>
      </c>
      <c r="R5" s="2">
        <f t="shared" si="1"/>
        <v>0.10876265962131219</v>
      </c>
      <c r="S5">
        <f t="shared" ref="S5:S9" si="7">Q5-Q4</f>
        <v>520</v>
      </c>
      <c r="T5">
        <f t="shared" ref="T5:T8" si="8">B5-B4-(O5-O4)</f>
        <v>37</v>
      </c>
      <c r="U5" s="2">
        <f t="shared" ref="U5:U8" si="9">T5/S5</f>
        <v>7.1153846153846151E-2</v>
      </c>
      <c r="W5">
        <f t="shared" si="2"/>
        <v>2371</v>
      </c>
      <c r="X5">
        <f t="shared" si="3"/>
        <v>256</v>
      </c>
      <c r="Y5">
        <f t="shared" ref="Y5:Y9" si="10">W5-W4</f>
        <v>532</v>
      </c>
      <c r="Z5">
        <f t="shared" ref="Z5:Z9" si="11">X5-X4</f>
        <v>38</v>
      </c>
      <c r="AA5" s="2">
        <f t="shared" ref="AA5:AA10" si="12">Z5/Y5</f>
        <v>7.1428571428571425E-2</v>
      </c>
      <c r="AB5" s="2">
        <f t="shared" si="4"/>
        <v>0.10797132011809363</v>
      </c>
    </row>
    <row r="6" spans="1:28" x14ac:dyDescent="0.2">
      <c r="A6" s="1">
        <f t="shared" si="5"/>
        <v>43909</v>
      </c>
      <c r="B6">
        <v>328</v>
      </c>
      <c r="C6" s="2">
        <f t="shared" si="6"/>
        <v>0.28125</v>
      </c>
      <c r="D6">
        <v>0</v>
      </c>
      <c r="E6" s="2"/>
      <c r="F6">
        <v>43</v>
      </c>
      <c r="G6" s="2">
        <f t="shared" si="6"/>
        <v>0.59259259259259256</v>
      </c>
      <c r="H6" s="2">
        <f>F6/B6</f>
        <v>0.13109756097560976</v>
      </c>
      <c r="I6">
        <v>2208</v>
      </c>
      <c r="J6">
        <v>261</v>
      </c>
      <c r="K6">
        <v>699</v>
      </c>
      <c r="L6">
        <v>29</v>
      </c>
      <c r="M6">
        <v>225</v>
      </c>
      <c r="N6">
        <v>12</v>
      </c>
      <c r="O6">
        <v>26</v>
      </c>
      <c r="Q6">
        <f t="shared" si="0"/>
        <v>3132</v>
      </c>
      <c r="R6" s="2">
        <f t="shared" si="1"/>
        <v>9.6424010217113665E-2</v>
      </c>
      <c r="S6">
        <f t="shared" si="7"/>
        <v>861</v>
      </c>
      <c r="T6">
        <f t="shared" si="8"/>
        <v>55</v>
      </c>
      <c r="U6" s="2">
        <f t="shared" si="9"/>
        <v>6.3879210220673638E-2</v>
      </c>
      <c r="W6">
        <f t="shared" si="2"/>
        <v>3420</v>
      </c>
      <c r="X6">
        <f t="shared" si="3"/>
        <v>328</v>
      </c>
      <c r="Y6">
        <f t="shared" si="10"/>
        <v>1049</v>
      </c>
      <c r="Z6">
        <f t="shared" si="11"/>
        <v>72</v>
      </c>
      <c r="AA6" s="2">
        <f t="shared" si="12"/>
        <v>6.8636796949475692E-2</v>
      </c>
      <c r="AB6" s="2">
        <f t="shared" si="4"/>
        <v>9.5906432748538009E-2</v>
      </c>
    </row>
    <row r="7" spans="1:28" x14ac:dyDescent="0.2">
      <c r="A7" s="1">
        <f t="shared" si="5"/>
        <v>43910</v>
      </c>
      <c r="B7">
        <v>413</v>
      </c>
      <c r="C7" s="2">
        <f t="shared" si="6"/>
        <v>0.25914634146341464</v>
      </c>
      <c r="D7">
        <v>1</v>
      </c>
      <c r="E7" s="2"/>
      <c r="G7" s="2"/>
      <c r="H7" s="2"/>
      <c r="I7">
        <v>2666</v>
      </c>
      <c r="K7">
        <v>1039</v>
      </c>
      <c r="M7">
        <v>485</v>
      </c>
      <c r="O7">
        <v>40</v>
      </c>
      <c r="Q7">
        <f t="shared" si="0"/>
        <v>4190</v>
      </c>
      <c r="R7" s="2">
        <f t="shared" si="1"/>
        <v>8.9021479713603816E-2</v>
      </c>
      <c r="S7">
        <f t="shared" si="7"/>
        <v>1058</v>
      </c>
      <c r="T7">
        <f t="shared" si="8"/>
        <v>71</v>
      </c>
      <c r="U7" s="2">
        <f t="shared" si="9"/>
        <v>6.7107750472589794E-2</v>
      </c>
      <c r="W7">
        <f t="shared" si="2"/>
        <v>4634</v>
      </c>
      <c r="X7">
        <f t="shared" si="3"/>
        <v>413</v>
      </c>
      <c r="Y7">
        <f t="shared" si="10"/>
        <v>1214</v>
      </c>
      <c r="Z7">
        <f t="shared" si="11"/>
        <v>85</v>
      </c>
      <c r="AA7" s="2">
        <f t="shared" si="12"/>
        <v>7.0016474464579898E-2</v>
      </c>
      <c r="AB7" s="2">
        <f t="shared" si="4"/>
        <v>8.9123867069486398E-2</v>
      </c>
    </row>
    <row r="8" spans="1:28" x14ac:dyDescent="0.2">
      <c r="A8" s="1">
        <f t="shared" si="5"/>
        <v>43911</v>
      </c>
      <c r="B8">
        <v>525</v>
      </c>
      <c r="C8" s="2">
        <f t="shared" si="6"/>
        <v>0.2711864406779661</v>
      </c>
      <c r="D8">
        <v>1</v>
      </c>
      <c r="E8" s="2">
        <f t="shared" si="6"/>
        <v>0</v>
      </c>
      <c r="F8">
        <v>61</v>
      </c>
      <c r="G8" s="2"/>
      <c r="H8" s="2">
        <f t="shared" ref="H8:H22" si="13">F8/B8</f>
        <v>0.11619047619047619</v>
      </c>
      <c r="I8">
        <v>3031</v>
      </c>
      <c r="J8">
        <v>328</v>
      </c>
      <c r="K8">
        <v>1433</v>
      </c>
      <c r="L8">
        <v>72</v>
      </c>
      <c r="M8">
        <v>743</v>
      </c>
      <c r="N8">
        <v>55</v>
      </c>
      <c r="O8">
        <v>70</v>
      </c>
      <c r="Q8">
        <f>I8+K8+M8</f>
        <v>5207</v>
      </c>
      <c r="R8" s="2">
        <f t="shared" si="1"/>
        <v>8.7382369886691E-2</v>
      </c>
      <c r="S8">
        <f t="shared" si="7"/>
        <v>1017</v>
      </c>
      <c r="T8">
        <f t="shared" si="8"/>
        <v>82</v>
      </c>
      <c r="U8" s="2">
        <f t="shared" si="9"/>
        <v>8.0629301868239925E-2</v>
      </c>
      <c r="W8">
        <f t="shared" si="2"/>
        <v>5984</v>
      </c>
      <c r="X8">
        <f t="shared" si="3"/>
        <v>525</v>
      </c>
      <c r="Y8">
        <f t="shared" si="10"/>
        <v>1350</v>
      </c>
      <c r="Z8">
        <f t="shared" si="11"/>
        <v>112</v>
      </c>
      <c r="AA8" s="2">
        <f t="shared" si="12"/>
        <v>8.2962962962962961E-2</v>
      </c>
      <c r="AB8" s="2">
        <f t="shared" si="4"/>
        <v>8.7733957219251341E-2</v>
      </c>
    </row>
    <row r="9" spans="1:28" x14ac:dyDescent="0.2">
      <c r="A9" s="1">
        <f t="shared" si="5"/>
        <v>43912</v>
      </c>
      <c r="B9">
        <v>646</v>
      </c>
      <c r="C9" s="2">
        <f t="shared" si="6"/>
        <v>0.23047619047619047</v>
      </c>
      <c r="D9">
        <v>5</v>
      </c>
      <c r="E9" s="2">
        <f t="shared" si="6"/>
        <v>4</v>
      </c>
      <c r="F9">
        <v>71</v>
      </c>
      <c r="G9" s="2">
        <f t="shared" si="6"/>
        <v>0.16393442622950818</v>
      </c>
      <c r="H9" s="2">
        <f t="shared" si="13"/>
        <v>0.10990712074303406</v>
      </c>
      <c r="I9">
        <v>3403</v>
      </c>
      <c r="J9">
        <v>362</v>
      </c>
      <c r="K9">
        <v>1651</v>
      </c>
      <c r="L9">
        <v>103</v>
      </c>
      <c r="M9">
        <v>950</v>
      </c>
      <c r="N9">
        <v>80</v>
      </c>
      <c r="O9">
        <v>101</v>
      </c>
      <c r="Q9">
        <f>I9+K9+M9</f>
        <v>6004</v>
      </c>
      <c r="R9" s="2">
        <f t="shared" si="1"/>
        <v>9.0772818121252499E-2</v>
      </c>
      <c r="S9">
        <f t="shared" si="7"/>
        <v>797</v>
      </c>
      <c r="T9">
        <f t="shared" ref="T9" si="14">B9-B8-(O9-O8)</f>
        <v>90</v>
      </c>
      <c r="U9" s="2">
        <f t="shared" ref="U9" si="15">T9/S9</f>
        <v>0.11292346298619825</v>
      </c>
      <c r="W9">
        <f t="shared" si="2"/>
        <v>7126</v>
      </c>
      <c r="X9">
        <f t="shared" si="3"/>
        <v>646</v>
      </c>
      <c r="Y9">
        <f t="shared" si="10"/>
        <v>1142</v>
      </c>
      <c r="Z9">
        <f t="shared" si="11"/>
        <v>121</v>
      </c>
      <c r="AA9" s="2">
        <f t="shared" si="12"/>
        <v>0.10595446584938704</v>
      </c>
      <c r="AB9" s="2">
        <f t="shared" si="4"/>
        <v>9.0653943306202633E-2</v>
      </c>
    </row>
    <row r="10" spans="1:28" x14ac:dyDescent="0.2">
      <c r="A10" s="1">
        <f t="shared" si="5"/>
        <v>43913</v>
      </c>
      <c r="B10">
        <v>777</v>
      </c>
      <c r="C10" s="2">
        <f t="shared" si="6"/>
        <v>0.20278637770897834</v>
      </c>
      <c r="D10">
        <v>9</v>
      </c>
      <c r="E10" s="2">
        <f t="shared" si="6"/>
        <v>0.8</v>
      </c>
      <c r="F10">
        <v>79</v>
      </c>
      <c r="G10" s="2">
        <f t="shared" si="6"/>
        <v>0.11267605633802817</v>
      </c>
      <c r="H10" s="2">
        <f t="shared" si="13"/>
        <v>0.10167310167310167</v>
      </c>
      <c r="W10">
        <v>8922</v>
      </c>
      <c r="X10">
        <f t="shared" si="3"/>
        <v>777</v>
      </c>
      <c r="Y10">
        <f t="shared" ref="Y10:Z12" si="16">W10-W9</f>
        <v>1796</v>
      </c>
      <c r="Z10">
        <f t="shared" si="16"/>
        <v>131</v>
      </c>
      <c r="AA10" s="2">
        <f t="shared" si="12"/>
        <v>7.2939866369710463E-2</v>
      </c>
      <c r="AB10" s="2">
        <f t="shared" si="4"/>
        <v>8.708809683927371E-2</v>
      </c>
    </row>
    <row r="11" spans="1:28" x14ac:dyDescent="0.2">
      <c r="A11" s="1">
        <f t="shared" si="5"/>
        <v>43914</v>
      </c>
      <c r="B11">
        <v>1159</v>
      </c>
      <c r="C11" s="2">
        <f t="shared" si="6"/>
        <v>0.49163449163449163</v>
      </c>
      <c r="D11">
        <v>11</v>
      </c>
      <c r="E11" s="2">
        <f t="shared" si="6"/>
        <v>0.22222222222222221</v>
      </c>
      <c r="F11">
        <v>94</v>
      </c>
      <c r="G11" s="2">
        <f t="shared" si="6"/>
        <v>0.189873417721519</v>
      </c>
      <c r="H11" s="2">
        <f t="shared" si="13"/>
        <v>8.1104400345125102E-2</v>
      </c>
      <c r="W11">
        <v>13749</v>
      </c>
      <c r="X11">
        <f t="shared" si="3"/>
        <v>1159</v>
      </c>
      <c r="Y11">
        <f t="shared" si="16"/>
        <v>4827</v>
      </c>
      <c r="Z11">
        <f t="shared" si="16"/>
        <v>382</v>
      </c>
      <c r="AA11" s="2">
        <f t="shared" ref="AA11" si="17">Z11/Y11</f>
        <v>7.9138181064843591E-2</v>
      </c>
      <c r="AB11" s="2">
        <f t="shared" si="4"/>
        <v>8.4297039784711619E-2</v>
      </c>
    </row>
    <row r="12" spans="1:28" x14ac:dyDescent="0.2">
      <c r="A12" s="1">
        <f t="shared" si="5"/>
        <v>43915</v>
      </c>
      <c r="B12">
        <v>1838</v>
      </c>
      <c r="C12" s="2">
        <f t="shared" si="6"/>
        <v>0.58584987057808458</v>
      </c>
      <c r="D12">
        <v>15</v>
      </c>
      <c r="E12" s="2">
        <f t="shared" si="6"/>
        <v>0.36363636363636365</v>
      </c>
      <c r="F12">
        <v>103</v>
      </c>
      <c r="G12" s="2">
        <f t="shared" si="6"/>
        <v>9.5744680851063829E-2</v>
      </c>
      <c r="H12" s="2">
        <f t="shared" si="13"/>
        <v>5.6039173014145807E-2</v>
      </c>
      <c r="W12">
        <v>19794</v>
      </c>
      <c r="X12">
        <f t="shared" si="3"/>
        <v>1838</v>
      </c>
      <c r="Y12">
        <f t="shared" si="16"/>
        <v>6045</v>
      </c>
      <c r="Z12">
        <f t="shared" si="16"/>
        <v>679</v>
      </c>
      <c r="AA12" s="2">
        <f t="shared" ref="AA12" si="18">Z12/Y12</f>
        <v>0.11232423490488007</v>
      </c>
      <c r="AB12" s="2">
        <f t="shared" ref="AB12:AB17" si="19">X12/W12</f>
        <v>9.2856421137718498E-2</v>
      </c>
    </row>
    <row r="13" spans="1:28" x14ac:dyDescent="0.2">
      <c r="A13" s="1">
        <f t="shared" si="5"/>
        <v>43916</v>
      </c>
      <c r="B13">
        <v>2417</v>
      </c>
      <c r="C13" s="2">
        <f t="shared" si="6"/>
        <v>0.31501632208922742</v>
      </c>
      <c r="D13">
        <v>25</v>
      </c>
      <c r="E13" s="2">
        <f t="shared" si="6"/>
        <v>0.66666666666666663</v>
      </c>
      <c r="F13">
        <v>219</v>
      </c>
      <c r="G13" s="2">
        <f t="shared" si="6"/>
        <v>1.1262135922330097</v>
      </c>
      <c r="H13" s="2">
        <f t="shared" si="13"/>
        <v>9.0608191973520893E-2</v>
      </c>
      <c r="W13">
        <v>23621</v>
      </c>
      <c r="X13">
        <f t="shared" si="3"/>
        <v>2417</v>
      </c>
      <c r="Y13">
        <f t="shared" ref="Y13" si="20">W13-W12</f>
        <v>3827</v>
      </c>
      <c r="Z13">
        <f t="shared" ref="Z13" si="21">X13-X12</f>
        <v>579</v>
      </c>
      <c r="AA13" s="2">
        <f t="shared" ref="AA13" si="22">Z13/Y13</f>
        <v>0.15129344133786254</v>
      </c>
      <c r="AB13" s="2">
        <f t="shared" si="19"/>
        <v>0.10232420303966809</v>
      </c>
    </row>
    <row r="14" spans="1:28" x14ac:dyDescent="0.2">
      <c r="A14" s="1">
        <f t="shared" si="5"/>
        <v>43917</v>
      </c>
      <c r="B14">
        <v>3240</v>
      </c>
      <c r="C14" s="2">
        <f t="shared" si="6"/>
        <v>0.3405047579644187</v>
      </c>
      <c r="D14">
        <v>35</v>
      </c>
      <c r="E14" s="2">
        <f t="shared" si="6"/>
        <v>0.4</v>
      </c>
      <c r="F14">
        <v>288</v>
      </c>
      <c r="G14" s="2">
        <f t="shared" si="6"/>
        <v>0.31506849315068491</v>
      </c>
      <c r="H14" s="2">
        <f t="shared" si="13"/>
        <v>8.8888888888888892E-2</v>
      </c>
      <c r="W14">
        <v>29371</v>
      </c>
      <c r="X14">
        <f t="shared" si="3"/>
        <v>3240</v>
      </c>
      <c r="Y14">
        <f t="shared" ref="Y14" si="23">W14-W13</f>
        <v>5750</v>
      </c>
      <c r="Z14">
        <f t="shared" ref="Z14" si="24">X14-X13</f>
        <v>823</v>
      </c>
      <c r="AA14" s="2">
        <f t="shared" ref="AA14" si="25">Z14/Y14</f>
        <v>0.1431304347826087</v>
      </c>
      <c r="AB14" s="2">
        <f t="shared" si="19"/>
        <v>0.11031289367062749</v>
      </c>
    </row>
    <row r="15" spans="1:28" x14ac:dyDescent="0.2">
      <c r="A15" s="1">
        <f t="shared" si="5"/>
        <v>43918</v>
      </c>
      <c r="B15">
        <v>4257</v>
      </c>
      <c r="C15" s="2">
        <f t="shared" si="6"/>
        <v>0.31388888888888888</v>
      </c>
      <c r="D15">
        <v>44</v>
      </c>
      <c r="E15" s="2">
        <f t="shared" si="6"/>
        <v>0.25714285714285712</v>
      </c>
      <c r="F15">
        <v>350</v>
      </c>
      <c r="G15" s="2">
        <f t="shared" si="6"/>
        <v>0.21527777777777779</v>
      </c>
      <c r="H15" s="2">
        <f t="shared" si="13"/>
        <v>8.2217524077989199E-2</v>
      </c>
      <c r="W15">
        <v>35049</v>
      </c>
      <c r="X15">
        <f t="shared" si="3"/>
        <v>4257</v>
      </c>
      <c r="Y15">
        <f t="shared" ref="Y15" si="26">W15-W14</f>
        <v>5678</v>
      </c>
      <c r="Z15">
        <f t="shared" ref="Z15" si="27">X15-X14</f>
        <v>1017</v>
      </c>
      <c r="AA15" s="2">
        <f t="shared" ref="AA15" si="28">Z15/Y15</f>
        <v>0.17911236350827756</v>
      </c>
      <c r="AB15" s="2">
        <f t="shared" si="19"/>
        <v>0.12145852948728922</v>
      </c>
    </row>
    <row r="16" spans="1:28" x14ac:dyDescent="0.2">
      <c r="A16" s="1">
        <f t="shared" si="5"/>
        <v>43919</v>
      </c>
      <c r="B16">
        <v>4955</v>
      </c>
      <c r="C16" s="2">
        <f t="shared" si="6"/>
        <v>0.1639652337326756</v>
      </c>
      <c r="D16">
        <v>48</v>
      </c>
      <c r="E16" s="2">
        <f t="shared" si="6"/>
        <v>9.0909090909090912E-2</v>
      </c>
      <c r="F16">
        <v>399</v>
      </c>
      <c r="G16" s="2">
        <f t="shared" si="6"/>
        <v>0.14000000000000001</v>
      </c>
      <c r="H16" s="2">
        <f t="shared" si="13"/>
        <v>8.0524722502522711E-2</v>
      </c>
      <c r="W16">
        <v>39066</v>
      </c>
      <c r="X16">
        <f t="shared" si="3"/>
        <v>4955</v>
      </c>
      <c r="Y16">
        <f t="shared" ref="Y16" si="29">W16-W15</f>
        <v>4017</v>
      </c>
      <c r="Z16">
        <f t="shared" ref="Z16" si="30">X16-X15</f>
        <v>698</v>
      </c>
      <c r="AA16" s="2">
        <f t="shared" ref="AA16" si="31">Z16/Y16</f>
        <v>0.17376151356733882</v>
      </c>
      <c r="AB16" s="2">
        <f t="shared" si="19"/>
        <v>0.12683663543746479</v>
      </c>
    </row>
    <row r="17" spans="1:28" x14ac:dyDescent="0.2">
      <c r="A17" s="1">
        <v>43920</v>
      </c>
      <c r="B17">
        <v>5752</v>
      </c>
      <c r="C17" s="2">
        <f t="shared" si="6"/>
        <v>0.16084762865792129</v>
      </c>
      <c r="D17">
        <v>56</v>
      </c>
      <c r="E17" s="2">
        <f t="shared" si="6"/>
        <v>0.16666666666666666</v>
      </c>
      <c r="F17">
        <v>453</v>
      </c>
      <c r="G17" s="2">
        <f t="shared" si="6"/>
        <v>0.13533834586466165</v>
      </c>
      <c r="H17" s="2">
        <f t="shared" si="13"/>
        <v>7.8755215577190549E-2</v>
      </c>
      <c r="W17">
        <v>42793</v>
      </c>
      <c r="X17">
        <f t="shared" si="3"/>
        <v>5752</v>
      </c>
      <c r="Y17">
        <f t="shared" ref="Y17" si="32">W17-W16</f>
        <v>3727</v>
      </c>
      <c r="Z17">
        <f t="shared" ref="Z17" si="33">X17-X16</f>
        <v>797</v>
      </c>
      <c r="AA17" s="2">
        <f t="shared" ref="AA17" si="34">Z17/Y17</f>
        <v>0.2138449154816206</v>
      </c>
      <c r="AB17" s="2">
        <f t="shared" si="19"/>
        <v>0.13441450704554483</v>
      </c>
    </row>
    <row r="18" spans="1:28" x14ac:dyDescent="0.2">
      <c r="A18" s="1">
        <v>43921</v>
      </c>
      <c r="B18">
        <v>6620</v>
      </c>
      <c r="C18" s="2">
        <f t="shared" si="6"/>
        <v>0.15090403337969402</v>
      </c>
      <c r="D18">
        <v>89</v>
      </c>
      <c r="E18" s="2">
        <f t="shared" si="6"/>
        <v>0.5892857142857143</v>
      </c>
      <c r="F18">
        <v>562</v>
      </c>
      <c r="G18" s="2">
        <f t="shared" si="6"/>
        <v>0.24061810154525387</v>
      </c>
      <c r="H18" s="2">
        <f t="shared" si="13"/>
        <v>8.4894259818731124E-2</v>
      </c>
      <c r="W18">
        <v>46935</v>
      </c>
      <c r="X18">
        <f t="shared" si="3"/>
        <v>6620</v>
      </c>
      <c r="Y18">
        <f t="shared" ref="Y18" si="35">W18-W17</f>
        <v>4142</v>
      </c>
      <c r="Z18">
        <f t="shared" ref="Z18" si="36">X18-X17</f>
        <v>868</v>
      </c>
      <c r="AA18" s="2">
        <f t="shared" ref="AA18" si="37">Z18/Y18</f>
        <v>0.20956059874456784</v>
      </c>
      <c r="AB18" s="2">
        <f t="shared" ref="AB18:AB20" si="38">X18/W18</f>
        <v>0.14104612762330884</v>
      </c>
    </row>
    <row r="19" spans="1:28" x14ac:dyDescent="0.2">
      <c r="A19" s="1">
        <v>43922</v>
      </c>
      <c r="B19">
        <v>7738</v>
      </c>
      <c r="C19" s="2">
        <f t="shared" si="6"/>
        <v>0.16888217522658611</v>
      </c>
      <c r="D19">
        <v>122</v>
      </c>
      <c r="E19" s="2">
        <f t="shared" si="6"/>
        <v>0.3707865168539326</v>
      </c>
      <c r="F19">
        <v>682</v>
      </c>
      <c r="G19" s="2">
        <f t="shared" si="6"/>
        <v>0.21352313167259787</v>
      </c>
      <c r="H19" s="2">
        <f t="shared" si="13"/>
        <v>8.8136469371930731E-2</v>
      </c>
      <c r="W19">
        <v>51738</v>
      </c>
      <c r="X19">
        <f t="shared" si="3"/>
        <v>7738</v>
      </c>
      <c r="Y19">
        <f t="shared" ref="Y19" si="39">W19-W18</f>
        <v>4803</v>
      </c>
      <c r="Z19">
        <f t="shared" ref="Z19" si="40">X19-X18</f>
        <v>1118</v>
      </c>
      <c r="AA19" s="2">
        <f t="shared" ref="AA19" si="41">Z19/Y19</f>
        <v>0.23277118467624403</v>
      </c>
      <c r="AB19" s="2">
        <f t="shared" si="38"/>
        <v>0.14956125091808728</v>
      </c>
    </row>
    <row r="20" spans="1:28" x14ac:dyDescent="0.2">
      <c r="A20" s="1">
        <f>A19+1</f>
        <v>43923</v>
      </c>
      <c r="B20">
        <v>8966</v>
      </c>
      <c r="C20" s="2">
        <f t="shared" si="6"/>
        <v>0.15869733781338846</v>
      </c>
      <c r="D20">
        <v>154</v>
      </c>
      <c r="E20" s="2">
        <f t="shared" si="6"/>
        <v>0.26229508196721313</v>
      </c>
      <c r="F20">
        <v>813</v>
      </c>
      <c r="G20" s="2">
        <f t="shared" si="6"/>
        <v>0.19208211143695014</v>
      </c>
      <c r="H20" s="2">
        <f t="shared" si="13"/>
        <v>9.0675886683024759E-2</v>
      </c>
      <c r="W20">
        <v>56608</v>
      </c>
      <c r="X20">
        <f t="shared" si="3"/>
        <v>8966</v>
      </c>
      <c r="Y20">
        <f t="shared" ref="Y20" si="42">W20-W19</f>
        <v>4870</v>
      </c>
      <c r="Z20">
        <f t="shared" ref="Z20" si="43">X20-X19</f>
        <v>1228</v>
      </c>
      <c r="AA20" s="2">
        <f t="shared" ref="AA20" si="44">Z20/Y20</f>
        <v>0.25215605749486653</v>
      </c>
      <c r="AB20" s="2">
        <f t="shared" si="38"/>
        <v>0.15838750706613905</v>
      </c>
    </row>
    <row r="21" spans="1:28" x14ac:dyDescent="0.2">
      <c r="A21" s="1">
        <f>A20+1</f>
        <v>43924</v>
      </c>
      <c r="B21">
        <v>10402</v>
      </c>
      <c r="C21" s="2">
        <f t="shared" si="6"/>
        <v>0.16016060673656035</v>
      </c>
      <c r="D21">
        <v>192</v>
      </c>
      <c r="E21" s="2">
        <f t="shared" si="6"/>
        <v>0.24675324675324675</v>
      </c>
      <c r="F21">
        <v>966</v>
      </c>
      <c r="G21" s="2">
        <f t="shared" si="6"/>
        <v>0.18819188191881919</v>
      </c>
      <c r="H21" s="2">
        <f t="shared" si="13"/>
        <v>9.2866756393001348E-2</v>
      </c>
      <c r="W21">
        <v>62962</v>
      </c>
      <c r="X21">
        <f t="shared" si="3"/>
        <v>10402</v>
      </c>
      <c r="Y21">
        <f t="shared" ref="Y21" si="45">W21-W20</f>
        <v>6354</v>
      </c>
      <c r="Z21">
        <f t="shared" ref="Z21" si="46">X21-X20</f>
        <v>1436</v>
      </c>
      <c r="AA21" s="2">
        <f t="shared" ref="AA21" si="47">Z21/Y21</f>
        <v>0.22599937047529114</v>
      </c>
      <c r="AB21" s="2">
        <f t="shared" ref="AB21:AB22" si="48">X21/W21</f>
        <v>0.16521076204694896</v>
      </c>
    </row>
    <row r="22" spans="1:28" x14ac:dyDescent="0.2">
      <c r="A22" s="1">
        <f>A21+1</f>
        <v>43925</v>
      </c>
      <c r="B22">
        <v>11736</v>
      </c>
      <c r="C22" s="2">
        <f t="shared" si="6"/>
        <v>0.12824456835223996</v>
      </c>
      <c r="D22">
        <v>216</v>
      </c>
      <c r="E22" s="2">
        <f t="shared" si="6"/>
        <v>0.125</v>
      </c>
      <c r="F22">
        <v>1068</v>
      </c>
      <c r="G22" s="2">
        <f t="shared" si="6"/>
        <v>0.10559006211180125</v>
      </c>
      <c r="H22" s="2">
        <f t="shared" si="13"/>
        <v>9.1002044989775058E-2</v>
      </c>
      <c r="W22">
        <v>68800</v>
      </c>
      <c r="X22">
        <f t="shared" si="3"/>
        <v>11736</v>
      </c>
      <c r="Y22">
        <f t="shared" ref="Y22" si="49">W22-W21</f>
        <v>5838</v>
      </c>
      <c r="Z22">
        <f t="shared" ref="Z22" si="50">X22-X21</f>
        <v>1334</v>
      </c>
      <c r="AA22" s="2">
        <f t="shared" ref="AA22" si="51">Z22/Y22</f>
        <v>0.22850291195614936</v>
      </c>
      <c r="AB22" s="2">
        <f t="shared" si="48"/>
        <v>0.17058139534883721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2052-09B8-5049-848A-ADAE7782F0E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Douglas</dc:creator>
  <cp:lastModifiedBy>Dave Douglas</cp:lastModifiedBy>
  <dcterms:created xsi:type="dcterms:W3CDTF">2020-03-21T21:57:59Z</dcterms:created>
  <dcterms:modified xsi:type="dcterms:W3CDTF">2020-04-04T20:21:37Z</dcterms:modified>
</cp:coreProperties>
</file>