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/gitcode/covid-compute/data/"/>
    </mc:Choice>
  </mc:AlternateContent>
  <xr:revisionPtr revIDLastSave="0" documentId="13_ncr:1_{5F400AEF-91BA-3C40-98EC-BBED3F6D85CD}" xr6:coauthVersionLast="45" xr6:coauthVersionMax="45" xr10:uidLastSave="{00000000-0000-0000-0000-000000000000}"/>
  <bookViews>
    <workbookView xWindow="42040" yWindow="2860" windowWidth="18180" windowHeight="19100" xr2:uid="{CB30B321-1480-9C49-ACE9-CBB5D2FAF132}"/>
  </bookViews>
  <sheets>
    <sheet name="Sheet1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  <c r="AC38" i="1"/>
  <c r="AA38" i="1"/>
  <c r="Z38" i="1"/>
  <c r="E38" i="1"/>
  <c r="C38" i="1"/>
  <c r="I38" i="1"/>
  <c r="Y38" i="1"/>
  <c r="AB38" i="1" l="1"/>
  <c r="AA37" i="1"/>
  <c r="AB37" i="1" s="1"/>
  <c r="Z37" i="1"/>
  <c r="AC37" i="1"/>
  <c r="E37" i="1"/>
  <c r="F37" i="1"/>
  <c r="C37" i="1"/>
  <c r="I37" i="1"/>
  <c r="Y37" i="1"/>
  <c r="AA36" i="1" l="1"/>
  <c r="AB36" i="1" s="1"/>
  <c r="Z36" i="1"/>
  <c r="AC36" i="1"/>
  <c r="E36" i="1"/>
  <c r="F36" i="1"/>
  <c r="C36" i="1"/>
  <c r="I36" i="1"/>
  <c r="Y36" i="1"/>
  <c r="AA35" i="1" l="1"/>
  <c r="AB35" i="1" s="1"/>
  <c r="Z35" i="1"/>
  <c r="AC35" i="1"/>
  <c r="I35" i="1"/>
  <c r="Y35" i="1"/>
  <c r="A36" i="1"/>
  <c r="A37" i="1" s="1"/>
  <c r="A38" i="1" s="1"/>
  <c r="A35" i="1"/>
  <c r="Y34" i="1" l="1"/>
  <c r="Y33" i="1" l="1"/>
  <c r="Y32" i="1" l="1"/>
  <c r="Y31" i="1" l="1"/>
  <c r="AC34" i="1"/>
  <c r="AA34" i="1"/>
  <c r="Z34" i="1"/>
  <c r="AC33" i="1"/>
  <c r="AA33" i="1"/>
  <c r="AB33" i="1" s="1"/>
  <c r="Z33" i="1"/>
  <c r="AC32" i="1"/>
  <c r="AA32" i="1"/>
  <c r="Z32" i="1"/>
  <c r="AC31" i="1"/>
  <c r="AA31" i="1"/>
  <c r="AB31" i="1" s="1"/>
  <c r="Z31" i="1"/>
  <c r="I34" i="1"/>
  <c r="H34" i="1"/>
  <c r="I33" i="1"/>
  <c r="H33" i="1"/>
  <c r="I32" i="1"/>
  <c r="H32" i="1"/>
  <c r="I31" i="1"/>
  <c r="H31" i="1"/>
  <c r="F35" i="1"/>
  <c r="E35" i="1"/>
  <c r="F34" i="1"/>
  <c r="E34" i="1"/>
  <c r="F33" i="1"/>
  <c r="E33" i="1"/>
  <c r="F32" i="1"/>
  <c r="E32" i="1"/>
  <c r="F31" i="1"/>
  <c r="E31" i="1"/>
  <c r="C35" i="1"/>
  <c r="C34" i="1"/>
  <c r="C33" i="1"/>
  <c r="C32" i="1"/>
  <c r="C31" i="1"/>
  <c r="A29" i="1"/>
  <c r="A30" i="1" s="1"/>
  <c r="A31" i="1" s="1"/>
  <c r="A32" i="1" s="1"/>
  <c r="A33" i="1" s="1"/>
  <c r="A34" i="1" s="1"/>
  <c r="AB34" i="1" l="1"/>
  <c r="AB32" i="1"/>
  <c r="AC30" i="1"/>
  <c r="AA30" i="1"/>
  <c r="AB30" i="1" s="1"/>
  <c r="Z30" i="1"/>
  <c r="I30" i="1"/>
  <c r="H30" i="1"/>
  <c r="F30" i="1"/>
  <c r="E30" i="1"/>
  <c r="C30" i="1"/>
  <c r="Y30" i="1"/>
  <c r="Z29" i="1" l="1"/>
  <c r="Y29" i="1"/>
  <c r="AC29" i="1" s="1"/>
  <c r="I29" i="1"/>
  <c r="H29" i="1"/>
  <c r="F29" i="1"/>
  <c r="E29" i="1"/>
  <c r="C29" i="1"/>
  <c r="AA29" i="1" l="1"/>
  <c r="AB29" i="1" s="1"/>
  <c r="Z28" i="1"/>
  <c r="Y28" i="1"/>
  <c r="AC28" i="1" s="1"/>
  <c r="I28" i="1"/>
  <c r="H28" i="1"/>
  <c r="F28" i="1"/>
  <c r="E28" i="1"/>
  <c r="C28" i="1"/>
  <c r="B28" i="1"/>
  <c r="A28" i="1"/>
  <c r="AA28" i="1" l="1"/>
  <c r="AB28" i="1" s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AA27" i="1"/>
  <c r="AB27" i="1" s="1"/>
  <c r="Z27" i="1"/>
  <c r="AC27" i="1"/>
  <c r="H27" i="1"/>
  <c r="I27" i="1"/>
  <c r="E27" i="1"/>
  <c r="Y27" i="1"/>
  <c r="C27" i="1"/>
  <c r="A27" i="1"/>
  <c r="AA26" i="1" l="1"/>
  <c r="AB26" i="1" s="1"/>
  <c r="Z26" i="1"/>
  <c r="AC26" i="1"/>
  <c r="H26" i="1"/>
  <c r="I26" i="1"/>
  <c r="E26" i="1"/>
  <c r="C26" i="1"/>
  <c r="Y26" i="1"/>
  <c r="A26" i="1"/>
  <c r="Z25" i="1" l="1"/>
  <c r="Y25" i="1"/>
  <c r="AC25" i="1" s="1"/>
  <c r="I25" i="1"/>
  <c r="H25" i="1"/>
  <c r="E25" i="1"/>
  <c r="C25" i="1"/>
  <c r="A25" i="1"/>
  <c r="AA24" i="1"/>
  <c r="AB24" i="1" s="1"/>
  <c r="Z24" i="1"/>
  <c r="AC24" i="1"/>
  <c r="H24" i="1"/>
  <c r="I24" i="1"/>
  <c r="E24" i="1"/>
  <c r="C24" i="1"/>
  <c r="Y24" i="1"/>
  <c r="A24" i="1"/>
  <c r="AA25" i="1" l="1"/>
  <c r="AB25" i="1" s="1"/>
  <c r="AC23" i="1"/>
  <c r="AA23" i="1"/>
  <c r="AB23" i="1" s="1"/>
  <c r="Z23" i="1"/>
  <c r="H23" i="1"/>
  <c r="E23" i="1"/>
  <c r="I23" i="1"/>
  <c r="C23" i="1"/>
  <c r="Y23" i="1"/>
  <c r="A23" i="1"/>
  <c r="AA22" i="1" l="1"/>
  <c r="AB22" i="1" s="1"/>
  <c r="Z22" i="1"/>
  <c r="AC22" i="1"/>
  <c r="H22" i="1"/>
  <c r="I22" i="1"/>
  <c r="E22" i="1"/>
  <c r="C22" i="1"/>
  <c r="Y22" i="1"/>
  <c r="A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AC21" i="1"/>
  <c r="AA21" i="1"/>
  <c r="AB21" i="1" s="1"/>
  <c r="Z21" i="1"/>
  <c r="I21" i="1"/>
  <c r="Y21" i="1"/>
  <c r="C21" i="1"/>
  <c r="A21" i="1"/>
  <c r="AA20" i="1" l="1"/>
  <c r="AB20" i="1" s="1"/>
  <c r="Z20" i="1"/>
  <c r="AC20" i="1"/>
  <c r="I20" i="1"/>
  <c r="C20" i="1"/>
  <c r="Y20" i="1"/>
  <c r="A20" i="1"/>
  <c r="AA19" i="1" l="1"/>
  <c r="AB19" i="1" s="1"/>
  <c r="Z19" i="1"/>
  <c r="AC19" i="1"/>
  <c r="I19" i="1"/>
  <c r="C19" i="1"/>
  <c r="Y19" i="1"/>
  <c r="AC18" i="1" l="1"/>
  <c r="AA18" i="1"/>
  <c r="AB18" i="1" s="1"/>
  <c r="Z18" i="1"/>
  <c r="I18" i="1"/>
  <c r="C18" i="1"/>
  <c r="Y18" i="1"/>
  <c r="AA17" i="1" l="1"/>
  <c r="AB17" i="1" s="1"/>
  <c r="Z17" i="1"/>
  <c r="AC17" i="1"/>
  <c r="I17" i="1"/>
  <c r="C17" i="1"/>
  <c r="Y17" i="1"/>
  <c r="AA16" i="1"/>
  <c r="AB16" i="1" s="1"/>
  <c r="Z16" i="1"/>
  <c r="AC16" i="1"/>
  <c r="I16" i="1"/>
  <c r="C16" i="1"/>
  <c r="Y16" i="1"/>
  <c r="A16" i="1"/>
  <c r="AA15" i="1"/>
  <c r="AB15" i="1" s="1"/>
  <c r="Z15" i="1"/>
  <c r="AC15" i="1"/>
  <c r="I15" i="1"/>
  <c r="C15" i="1"/>
  <c r="C14" i="1"/>
  <c r="Y15" i="1"/>
  <c r="A15" i="1"/>
  <c r="AA14" i="1" l="1"/>
  <c r="AB14" i="1" s="1"/>
  <c r="Z14" i="1"/>
  <c r="AC14" i="1"/>
  <c r="I14" i="1"/>
  <c r="Y14" i="1"/>
  <c r="AA13" i="1" l="1"/>
  <c r="AB13" i="1" s="1"/>
  <c r="Z13" i="1"/>
  <c r="AC13" i="1"/>
  <c r="I13" i="1"/>
  <c r="C13" i="1"/>
  <c r="Y13" i="1"/>
  <c r="AC12" i="1" l="1"/>
  <c r="AA12" i="1"/>
  <c r="AB12" i="1" s="1"/>
  <c r="Z12" i="1"/>
  <c r="I12" i="1"/>
  <c r="C12" i="1"/>
  <c r="Y12" i="1"/>
  <c r="AA11" i="1" l="1"/>
  <c r="AB11" i="1" s="1"/>
  <c r="Z11" i="1"/>
  <c r="AC11" i="1"/>
  <c r="I11" i="1"/>
  <c r="C11" i="1"/>
  <c r="Y11" i="1"/>
  <c r="I10" i="1" l="1"/>
  <c r="C10" i="1"/>
  <c r="Y10" i="1"/>
  <c r="AC10" i="1" s="1"/>
  <c r="Z6" i="1"/>
  <c r="Y9" i="1"/>
  <c r="AA10" i="1" s="1"/>
  <c r="Y8" i="1"/>
  <c r="AA8" i="1" s="1"/>
  <c r="Y7" i="1"/>
  <c r="AA7" i="1" s="1"/>
  <c r="Y6" i="1"/>
  <c r="AA6" i="1" s="1"/>
  <c r="AB6" i="1" s="1"/>
  <c r="Y5" i="1"/>
  <c r="AA5" i="1" s="1"/>
  <c r="Y4" i="1"/>
  <c r="Y3" i="1"/>
  <c r="AC3" i="1" s="1"/>
  <c r="X5" i="1"/>
  <c r="C9" i="1"/>
  <c r="C8" i="1"/>
  <c r="C7" i="1"/>
  <c r="C6" i="1"/>
  <c r="C5" i="1"/>
  <c r="C4" i="1"/>
  <c r="U9" i="1"/>
  <c r="R9" i="1"/>
  <c r="X9" i="1" s="1"/>
  <c r="Z9" i="1" s="1"/>
  <c r="I9" i="1"/>
  <c r="I8" i="1"/>
  <c r="I6" i="1"/>
  <c r="I5" i="1"/>
  <c r="I4" i="1"/>
  <c r="I3" i="1"/>
  <c r="U8" i="1"/>
  <c r="U7" i="1"/>
  <c r="U6" i="1"/>
  <c r="U5" i="1"/>
  <c r="U4" i="1"/>
  <c r="R7" i="1"/>
  <c r="R8" i="1"/>
  <c r="X8" i="1" s="1"/>
  <c r="R6" i="1"/>
  <c r="X6" i="1" s="1"/>
  <c r="R5" i="1"/>
  <c r="R4" i="1"/>
  <c r="T5" i="1" s="1"/>
  <c r="V5" i="1" s="1"/>
  <c r="R3" i="1"/>
  <c r="X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C4" i="1" l="1"/>
  <c r="AC5" i="1"/>
  <c r="AC6" i="1"/>
  <c r="AC8" i="1"/>
  <c r="AC9" i="1"/>
  <c r="Z10" i="1"/>
  <c r="AB10" i="1" s="1"/>
  <c r="AA9" i="1"/>
  <c r="AB9" i="1" s="1"/>
  <c r="AA4" i="1"/>
  <c r="T7" i="1"/>
  <c r="S6" i="1"/>
  <c r="V7" i="1"/>
  <c r="T6" i="1"/>
  <c r="V6" i="1" s="1"/>
  <c r="X4" i="1"/>
  <c r="Z4" i="1" s="1"/>
  <c r="S9" i="1"/>
  <c r="T9" i="1"/>
  <c r="X7" i="1"/>
  <c r="V9" i="1"/>
  <c r="S4" i="1"/>
  <c r="S5" i="1"/>
  <c r="T8" i="1"/>
  <c r="V8" i="1" s="1"/>
  <c r="S7" i="1"/>
  <c r="T4" i="1"/>
  <c r="V4" i="1" s="1"/>
  <c r="S8" i="1"/>
  <c r="Z8" i="1" l="1"/>
  <c r="AB8" i="1" s="1"/>
  <c r="Z7" i="1"/>
  <c r="AB7" i="1" s="1"/>
  <c r="AC7" i="1"/>
  <c r="AB4" i="1"/>
  <c r="Z5" i="1"/>
  <c r="AB5" i="1" s="1"/>
</calcChain>
</file>

<file path=xl/sharedStrings.xml><?xml version="1.0" encoding="utf-8"?>
<sst xmlns="http://schemas.openxmlformats.org/spreadsheetml/2006/main" count="32" uniqueCount="25">
  <si>
    <t>Daily MA reports on COVID-19 from mass.gov website</t>
  </si>
  <si>
    <t>Available at 4pm each day</t>
  </si>
  <si>
    <t>Date</t>
  </si>
  <si>
    <t>Deaths</t>
  </si>
  <si>
    <t>MA tested</t>
  </si>
  <si>
    <t>MA positive</t>
  </si>
  <si>
    <t>Labcorp tested</t>
  </si>
  <si>
    <t>Labcorp positive</t>
  </si>
  <si>
    <t>Quest tested</t>
  </si>
  <si>
    <t>Quest positive</t>
  </si>
  <si>
    <t>Other positive</t>
  </si>
  <si>
    <t>Confirmed</t>
  </si>
  <si>
    <t>Total tested</t>
  </si>
  <si>
    <t>New tests</t>
  </si>
  <si>
    <t>Total positive rate</t>
  </si>
  <si>
    <t>New positive rate</t>
  </si>
  <si>
    <t>Total positive rate ignores "Other" where we don't know how many tests were given</t>
  </si>
  <si>
    <t>New positive</t>
  </si>
  <si>
    <t>Hosp rate</t>
  </si>
  <si>
    <t>These ignore "other" tests</t>
  </si>
  <si>
    <t>Hosp</t>
  </si>
  <si>
    <t>% inc</t>
  </si>
  <si>
    <t>These guess at "other" tests using 9% positive rate</t>
  </si>
  <si>
    <t>Tot pos rate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</si>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</sst>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D043-FC09-3B43-BF4D-6B30E18A11C2}">
  <dimension ref="A1:AC38"/>
  <sheetViews>
    <sheetView tabSelected="1" topLeftCell="A2" workbookViewId="0">
      <selection activeCell="Y38" sqref="Y38"/>
    </sheetView>
  </sheetViews>
  <sheetFormatPr baseColWidth="10" defaultRowHeight="16" x14ac:dyDescent="0.2"/>
  <cols>
    <col min="1" max="1" width="8.5" customWidth="1"/>
    <col min="2" max="2" width="9.6640625" customWidth="1"/>
    <col min="3" max="5" width="10.83203125" customWidth="1"/>
    <col min="6" max="22" width="10.83203125" hidden="1" customWidth="1"/>
    <col min="23" max="23" width="6" customWidth="1"/>
  </cols>
  <sheetData>
    <row r="1" spans="1:29" x14ac:dyDescent="0.2">
      <c r="R1" s="3" t="s">
        <v>19</v>
      </c>
      <c r="S1" s="3"/>
      <c r="T1" s="3"/>
      <c r="U1" s="3"/>
      <c r="V1" s="3"/>
      <c r="X1" t="s">
        <v>22</v>
      </c>
    </row>
    <row r="2" spans="1:29" x14ac:dyDescent="0.2">
      <c r="A2" t="s">
        <v>2</v>
      </c>
      <c r="B2" t="s">
        <v>11</v>
      </c>
      <c r="C2" t="s">
        <v>21</v>
      </c>
      <c r="D2" t="s">
        <v>3</v>
      </c>
      <c r="E2" t="s">
        <v>21</v>
      </c>
      <c r="F2" t="s">
        <v>24</v>
      </c>
      <c r="G2" t="s">
        <v>20</v>
      </c>
      <c r="H2" t="s">
        <v>21</v>
      </c>
      <c r="I2" t="s">
        <v>18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R2" s="3" t="s">
        <v>12</v>
      </c>
      <c r="S2" s="3" t="s">
        <v>14</v>
      </c>
      <c r="T2" s="3" t="s">
        <v>13</v>
      </c>
      <c r="U2" s="3" t="s">
        <v>17</v>
      </c>
      <c r="V2" s="3" t="s">
        <v>15</v>
      </c>
      <c r="X2" s="4" t="s">
        <v>12</v>
      </c>
      <c r="Y2" s="4" t="s">
        <v>14</v>
      </c>
      <c r="Z2" s="4" t="s">
        <v>13</v>
      </c>
      <c r="AA2" s="4" t="s">
        <v>17</v>
      </c>
      <c r="AB2" s="4" t="s">
        <v>15</v>
      </c>
      <c r="AC2" s="4" t="s">
        <v>23</v>
      </c>
    </row>
    <row r="3" spans="1:29" x14ac:dyDescent="0.2">
      <c r="A3" s="1">
        <v>43906</v>
      </c>
      <c r="B3">
        <v>197</v>
      </c>
      <c r="D3">
        <v>0</v>
      </c>
      <c r="G3">
        <v>14</v>
      </c>
      <c r="I3" s="2">
        <f>G3/B3</f>
        <v>7.1065989847715741E-2</v>
      </c>
      <c r="J3">
        <v>1092</v>
      </c>
      <c r="K3">
        <v>181</v>
      </c>
      <c r="L3">
        <v>48</v>
      </c>
      <c r="M3">
        <v>1</v>
      </c>
      <c r="N3">
        <v>156</v>
      </c>
      <c r="O3">
        <v>1</v>
      </c>
      <c r="P3">
        <v>8</v>
      </c>
      <c r="R3">
        <f>J3+L3+N3</f>
        <v>1296</v>
      </c>
      <c r="X3">
        <f>R3 + INT(P3/0.09)</f>
        <v>1384</v>
      </c>
      <c r="Y3">
        <f>B3</f>
        <v>197</v>
      </c>
      <c r="AC3" s="2">
        <f>Y3/X3</f>
        <v>0.14234104046242774</v>
      </c>
    </row>
    <row r="4" spans="1:29" x14ac:dyDescent="0.2">
      <c r="A4" s="1">
        <f>A3+1</f>
        <v>43907</v>
      </c>
      <c r="B4">
        <v>218</v>
      </c>
      <c r="C4" s="2">
        <f>(B4-B3)/B3</f>
        <v>0.1065989847715736</v>
      </c>
      <c r="D4">
        <v>0</v>
      </c>
      <c r="E4" s="2"/>
      <c r="F4" s="2"/>
      <c r="G4">
        <v>21</v>
      </c>
      <c r="H4" s="2">
        <f>(G4-G3)/G3</f>
        <v>0.5</v>
      </c>
      <c r="I4" s="2">
        <f>G4/B4</f>
        <v>9.6330275229357804E-2</v>
      </c>
      <c r="J4">
        <v>1367</v>
      </c>
      <c r="K4">
        <v>197</v>
      </c>
      <c r="L4">
        <v>164</v>
      </c>
      <c r="M4">
        <v>1</v>
      </c>
      <c r="N4">
        <v>220</v>
      </c>
      <c r="O4">
        <v>12</v>
      </c>
      <c r="P4">
        <v>8</v>
      </c>
      <c r="R4">
        <f t="shared" ref="R4:R7" si="0">J4+L4+N4</f>
        <v>1751</v>
      </c>
      <c r="S4" s="2">
        <f t="shared" ref="S4:S9" si="1">(B4-P4)/R4</f>
        <v>0.11993146773272416</v>
      </c>
      <c r="T4">
        <f>R4-R3</f>
        <v>455</v>
      </c>
      <c r="U4">
        <f>B4-B3-(P4-P3)</f>
        <v>21</v>
      </c>
      <c r="V4" s="2">
        <f>U4/T4</f>
        <v>4.6153846153846156E-2</v>
      </c>
      <c r="X4">
        <f t="shared" ref="X4:X9" si="2">R4 + INT(P4/0.09)</f>
        <v>1839</v>
      </c>
      <c r="Y4">
        <f t="shared" ref="Y4:Y24" si="3">B4</f>
        <v>218</v>
      </c>
      <c r="Z4">
        <f>X4-X3</f>
        <v>455</v>
      </c>
      <c r="AA4">
        <f>Y4-Y3</f>
        <v>21</v>
      </c>
      <c r="AB4" s="2">
        <f>AA4/Z4</f>
        <v>4.6153846153846156E-2</v>
      </c>
      <c r="AC4" s="2">
        <f t="shared" ref="AC4:AC11" si="4">Y4/X4</f>
        <v>0.11854268624252311</v>
      </c>
    </row>
    <row r="5" spans="1:29" x14ac:dyDescent="0.2">
      <c r="A5" s="1">
        <f t="shared" ref="A5:A16" si="5">A4+1</f>
        <v>43908</v>
      </c>
      <c r="B5">
        <v>256</v>
      </c>
      <c r="C5" s="2">
        <f t="shared" ref="C5:H31" si="6">(B5-B4)/B4</f>
        <v>0.1743119266055046</v>
      </c>
      <c r="D5">
        <v>0</v>
      </c>
      <c r="E5" s="2"/>
      <c r="F5" s="2"/>
      <c r="G5">
        <v>27</v>
      </c>
      <c r="H5" s="2">
        <f t="shared" si="6"/>
        <v>0.2857142857142857</v>
      </c>
      <c r="I5" s="2">
        <f>G5/B5</f>
        <v>0.10546875</v>
      </c>
      <c r="J5">
        <v>1743</v>
      </c>
      <c r="K5">
        <v>224</v>
      </c>
      <c r="L5">
        <v>306</v>
      </c>
      <c r="M5">
        <v>11</v>
      </c>
      <c r="N5">
        <v>222</v>
      </c>
      <c r="O5">
        <v>12</v>
      </c>
      <c r="P5">
        <v>9</v>
      </c>
      <c r="R5">
        <f t="shared" si="0"/>
        <v>2271</v>
      </c>
      <c r="S5" s="2">
        <f t="shared" si="1"/>
        <v>0.10876265962131219</v>
      </c>
      <c r="T5">
        <f t="shared" ref="T5:T9" si="7">R5-R4</f>
        <v>520</v>
      </c>
      <c r="U5">
        <f t="shared" ref="U5:U8" si="8">B5-B4-(P5-P4)</f>
        <v>37</v>
      </c>
      <c r="V5" s="2">
        <f t="shared" ref="V5:V8" si="9">U5/T5</f>
        <v>7.1153846153846151E-2</v>
      </c>
      <c r="X5">
        <f t="shared" si="2"/>
        <v>2371</v>
      </c>
      <c r="Y5">
        <f t="shared" si="3"/>
        <v>256</v>
      </c>
      <c r="Z5">
        <f t="shared" ref="Z5:Z9" si="10">X5-X4</f>
        <v>532</v>
      </c>
      <c r="AA5">
        <f t="shared" ref="AA5:AA9" si="11">Y5-Y4</f>
        <v>38</v>
      </c>
      <c r="AB5" s="2">
        <f t="shared" ref="AB5:AB10" si="12">AA5/Z5</f>
        <v>7.1428571428571425E-2</v>
      </c>
      <c r="AC5" s="2">
        <f t="shared" si="4"/>
        <v>0.10797132011809363</v>
      </c>
    </row>
    <row r="6" spans="1:29" x14ac:dyDescent="0.2">
      <c r="A6" s="1">
        <f t="shared" si="5"/>
        <v>43909</v>
      </c>
      <c r="B6">
        <v>328</v>
      </c>
      <c r="C6" s="2">
        <f t="shared" si="6"/>
        <v>0.28125</v>
      </c>
      <c r="D6">
        <v>0</v>
      </c>
      <c r="E6" s="2"/>
      <c r="F6" s="2"/>
      <c r="G6">
        <v>43</v>
      </c>
      <c r="H6" s="2">
        <f t="shared" si="6"/>
        <v>0.59259259259259256</v>
      </c>
      <c r="I6" s="2">
        <f>G6/B6</f>
        <v>0.13109756097560976</v>
      </c>
      <c r="J6">
        <v>2208</v>
      </c>
      <c r="K6">
        <v>261</v>
      </c>
      <c r="L6">
        <v>699</v>
      </c>
      <c r="M6">
        <v>29</v>
      </c>
      <c r="N6">
        <v>225</v>
      </c>
      <c r="O6">
        <v>12</v>
      </c>
      <c r="P6">
        <v>26</v>
      </c>
      <c r="R6">
        <f t="shared" si="0"/>
        <v>3132</v>
      </c>
      <c r="S6" s="2">
        <f t="shared" si="1"/>
        <v>9.6424010217113665E-2</v>
      </c>
      <c r="T6">
        <f t="shared" si="7"/>
        <v>861</v>
      </c>
      <c r="U6">
        <f t="shared" si="8"/>
        <v>55</v>
      </c>
      <c r="V6" s="2">
        <f t="shared" si="9"/>
        <v>6.3879210220673638E-2</v>
      </c>
      <c r="X6">
        <f t="shared" si="2"/>
        <v>3420</v>
      </c>
      <c r="Y6">
        <f t="shared" si="3"/>
        <v>328</v>
      </c>
      <c r="Z6">
        <f t="shared" si="10"/>
        <v>1049</v>
      </c>
      <c r="AA6">
        <f t="shared" si="11"/>
        <v>72</v>
      </c>
      <c r="AB6" s="2">
        <f t="shared" si="12"/>
        <v>6.8636796949475692E-2</v>
      </c>
      <c r="AC6" s="2">
        <f t="shared" si="4"/>
        <v>9.5906432748538009E-2</v>
      </c>
    </row>
    <row r="7" spans="1:29" x14ac:dyDescent="0.2">
      <c r="A7" s="1">
        <f t="shared" si="5"/>
        <v>43910</v>
      </c>
      <c r="B7">
        <v>413</v>
      </c>
      <c r="C7" s="2">
        <f t="shared" si="6"/>
        <v>0.25914634146341464</v>
      </c>
      <c r="D7">
        <v>1</v>
      </c>
      <c r="E7" s="2"/>
      <c r="F7" s="2"/>
      <c r="H7" s="2"/>
      <c r="I7" s="2"/>
      <c r="J7">
        <v>2666</v>
      </c>
      <c r="L7">
        <v>1039</v>
      </c>
      <c r="N7">
        <v>485</v>
      </c>
      <c r="P7">
        <v>40</v>
      </c>
      <c r="R7">
        <f t="shared" si="0"/>
        <v>4190</v>
      </c>
      <c r="S7" s="2">
        <f t="shared" si="1"/>
        <v>8.9021479713603816E-2</v>
      </c>
      <c r="T7">
        <f t="shared" si="7"/>
        <v>1058</v>
      </c>
      <c r="U7">
        <f t="shared" si="8"/>
        <v>71</v>
      </c>
      <c r="V7" s="2">
        <f t="shared" si="9"/>
        <v>6.7107750472589794E-2</v>
      </c>
      <c r="X7">
        <f t="shared" si="2"/>
        <v>4634</v>
      </c>
      <c r="Y7">
        <f t="shared" si="3"/>
        <v>413</v>
      </c>
      <c r="Z7">
        <f t="shared" si="10"/>
        <v>1214</v>
      </c>
      <c r="AA7">
        <f t="shared" si="11"/>
        <v>85</v>
      </c>
      <c r="AB7" s="2">
        <f t="shared" si="12"/>
        <v>7.0016474464579898E-2</v>
      </c>
      <c r="AC7" s="2">
        <f t="shared" si="4"/>
        <v>8.9123867069486398E-2</v>
      </c>
    </row>
    <row r="8" spans="1:29" x14ac:dyDescent="0.2">
      <c r="A8" s="1">
        <f t="shared" si="5"/>
        <v>43911</v>
      </c>
      <c r="B8">
        <v>525</v>
      </c>
      <c r="C8" s="2">
        <f t="shared" si="6"/>
        <v>0.2711864406779661</v>
      </c>
      <c r="D8">
        <v>1</v>
      </c>
      <c r="E8" s="2">
        <f t="shared" si="6"/>
        <v>0</v>
      </c>
      <c r="F8" s="2">
        <f>D8/B8</f>
        <v>1.9047619047619048E-3</v>
      </c>
      <c r="G8">
        <v>61</v>
      </c>
      <c r="H8" s="2"/>
      <c r="I8" s="2">
        <f t="shared" ref="I8:I28" si="13">G8/B8</f>
        <v>0.11619047619047619</v>
      </c>
      <c r="J8">
        <v>3031</v>
      </c>
      <c r="K8">
        <v>328</v>
      </c>
      <c r="L8">
        <v>1433</v>
      </c>
      <c r="M8">
        <v>72</v>
      </c>
      <c r="N8">
        <v>743</v>
      </c>
      <c r="O8">
        <v>55</v>
      </c>
      <c r="P8">
        <v>70</v>
      </c>
      <c r="R8">
        <f>J8+L8+N8</f>
        <v>5207</v>
      </c>
      <c r="S8" s="2">
        <f t="shared" si="1"/>
        <v>8.7382369886691E-2</v>
      </c>
      <c r="T8">
        <f t="shared" si="7"/>
        <v>1017</v>
      </c>
      <c r="U8">
        <f t="shared" si="8"/>
        <v>82</v>
      </c>
      <c r="V8" s="2">
        <f t="shared" si="9"/>
        <v>8.0629301868239925E-2</v>
      </c>
      <c r="X8">
        <f t="shared" si="2"/>
        <v>5984</v>
      </c>
      <c r="Y8">
        <f t="shared" si="3"/>
        <v>525</v>
      </c>
      <c r="Z8">
        <f t="shared" si="10"/>
        <v>1350</v>
      </c>
      <c r="AA8">
        <f t="shared" si="11"/>
        <v>112</v>
      </c>
      <c r="AB8" s="2">
        <f t="shared" si="12"/>
        <v>8.2962962962962961E-2</v>
      </c>
      <c r="AC8" s="2">
        <f t="shared" si="4"/>
        <v>8.7733957219251341E-2</v>
      </c>
    </row>
    <row r="9" spans="1:29" x14ac:dyDescent="0.2">
      <c r="A9" s="1">
        <f t="shared" si="5"/>
        <v>43912</v>
      </c>
      <c r="B9">
        <v>646</v>
      </c>
      <c r="C9" s="2">
        <f t="shared" si="6"/>
        <v>0.23047619047619047</v>
      </c>
      <c r="D9">
        <v>5</v>
      </c>
      <c r="E9" s="2">
        <f t="shared" si="6"/>
        <v>4</v>
      </c>
      <c r="F9" s="2">
        <f t="shared" ref="F9:F27" si="14">D9/B9</f>
        <v>7.7399380804953561E-3</v>
      </c>
      <c r="G9">
        <v>71</v>
      </c>
      <c r="H9" s="2">
        <f t="shared" si="6"/>
        <v>0.16393442622950818</v>
      </c>
      <c r="I9" s="2">
        <f t="shared" si="13"/>
        <v>0.10990712074303406</v>
      </c>
      <c r="J9">
        <v>3403</v>
      </c>
      <c r="K9">
        <v>362</v>
      </c>
      <c r="L9">
        <v>1651</v>
      </c>
      <c r="M9">
        <v>103</v>
      </c>
      <c r="N9">
        <v>950</v>
      </c>
      <c r="O9">
        <v>80</v>
      </c>
      <c r="P9">
        <v>101</v>
      </c>
      <c r="R9">
        <f>J9+L9+N9</f>
        <v>6004</v>
      </c>
      <c r="S9" s="2">
        <f t="shared" si="1"/>
        <v>9.0772818121252499E-2</v>
      </c>
      <c r="T9">
        <f t="shared" si="7"/>
        <v>797</v>
      </c>
      <c r="U9">
        <f t="shared" ref="U9" si="15">B9-B8-(P9-P8)</f>
        <v>90</v>
      </c>
      <c r="V9" s="2">
        <f t="shared" ref="V9" si="16">U9/T9</f>
        <v>0.11292346298619825</v>
      </c>
      <c r="X9">
        <f t="shared" si="2"/>
        <v>7126</v>
      </c>
      <c r="Y9">
        <f t="shared" si="3"/>
        <v>646</v>
      </c>
      <c r="Z9">
        <f t="shared" si="10"/>
        <v>1142</v>
      </c>
      <c r="AA9">
        <f t="shared" si="11"/>
        <v>121</v>
      </c>
      <c r="AB9" s="2">
        <f t="shared" si="12"/>
        <v>0.10595446584938704</v>
      </c>
      <c r="AC9" s="2">
        <f t="shared" si="4"/>
        <v>9.0653943306202633E-2</v>
      </c>
    </row>
    <row r="10" spans="1:29" x14ac:dyDescent="0.2">
      <c r="A10" s="1">
        <f t="shared" si="5"/>
        <v>43913</v>
      </c>
      <c r="B10">
        <v>777</v>
      </c>
      <c r="C10" s="2">
        <f t="shared" si="6"/>
        <v>0.20278637770897834</v>
      </c>
      <c r="D10">
        <v>9</v>
      </c>
      <c r="E10" s="2">
        <f t="shared" si="6"/>
        <v>0.8</v>
      </c>
      <c r="F10" s="2">
        <f t="shared" si="14"/>
        <v>1.1583011583011582E-2</v>
      </c>
      <c r="G10">
        <v>79</v>
      </c>
      <c r="H10" s="2">
        <f t="shared" si="6"/>
        <v>0.11267605633802817</v>
      </c>
      <c r="I10" s="2">
        <f t="shared" si="13"/>
        <v>0.10167310167310167</v>
      </c>
      <c r="X10">
        <v>8922</v>
      </c>
      <c r="Y10">
        <f t="shared" si="3"/>
        <v>777</v>
      </c>
      <c r="Z10">
        <f t="shared" ref="Z10:AA12" si="17">X10-X9</f>
        <v>1796</v>
      </c>
      <c r="AA10">
        <f t="shared" si="17"/>
        <v>131</v>
      </c>
      <c r="AB10" s="2">
        <f t="shared" si="12"/>
        <v>7.2939866369710463E-2</v>
      </c>
      <c r="AC10" s="2">
        <f t="shared" si="4"/>
        <v>8.708809683927371E-2</v>
      </c>
    </row>
    <row r="11" spans="1:29" x14ac:dyDescent="0.2">
      <c r="A11" s="1">
        <f t="shared" si="5"/>
        <v>43914</v>
      </c>
      <c r="B11">
        <v>1159</v>
      </c>
      <c r="C11" s="2">
        <f t="shared" si="6"/>
        <v>0.49163449163449163</v>
      </c>
      <c r="D11">
        <v>11</v>
      </c>
      <c r="E11" s="2">
        <f t="shared" si="6"/>
        <v>0.22222222222222221</v>
      </c>
      <c r="F11" s="2">
        <f t="shared" si="14"/>
        <v>9.4909404659188953E-3</v>
      </c>
      <c r="G11">
        <v>94</v>
      </c>
      <c r="H11" s="2">
        <f t="shared" si="6"/>
        <v>0.189873417721519</v>
      </c>
      <c r="I11" s="2">
        <f t="shared" si="13"/>
        <v>8.1104400345125102E-2</v>
      </c>
      <c r="X11">
        <v>13749</v>
      </c>
      <c r="Y11">
        <f t="shared" si="3"/>
        <v>1159</v>
      </c>
      <c r="Z11">
        <f t="shared" si="17"/>
        <v>4827</v>
      </c>
      <c r="AA11">
        <f t="shared" si="17"/>
        <v>382</v>
      </c>
      <c r="AB11" s="2">
        <f t="shared" ref="AB11" si="18">AA11/Z11</f>
        <v>7.9138181064843591E-2</v>
      </c>
      <c r="AC11" s="2">
        <f t="shared" si="4"/>
        <v>8.4297039784711619E-2</v>
      </c>
    </row>
    <row r="12" spans="1:29" x14ac:dyDescent="0.2">
      <c r="A12" s="1">
        <f t="shared" si="5"/>
        <v>43915</v>
      </c>
      <c r="B12">
        <v>1838</v>
      </c>
      <c r="C12" s="2">
        <f t="shared" si="6"/>
        <v>0.58584987057808458</v>
      </c>
      <c r="D12">
        <v>15</v>
      </c>
      <c r="E12" s="2">
        <f t="shared" si="6"/>
        <v>0.36363636363636365</v>
      </c>
      <c r="F12" s="2">
        <f t="shared" si="14"/>
        <v>8.1610446137105556E-3</v>
      </c>
      <c r="G12">
        <v>103</v>
      </c>
      <c r="H12" s="2">
        <f t="shared" si="6"/>
        <v>9.5744680851063829E-2</v>
      </c>
      <c r="I12" s="2">
        <f t="shared" si="13"/>
        <v>5.6039173014145807E-2</v>
      </c>
      <c r="X12">
        <v>19794</v>
      </c>
      <c r="Y12">
        <f t="shared" si="3"/>
        <v>1838</v>
      </c>
      <c r="Z12">
        <f t="shared" si="17"/>
        <v>6045</v>
      </c>
      <c r="AA12">
        <f t="shared" si="17"/>
        <v>679</v>
      </c>
      <c r="AB12" s="2">
        <f t="shared" ref="AB12" si="19">AA12/Z12</f>
        <v>0.11232423490488007</v>
      </c>
      <c r="AC12" s="2">
        <f t="shared" ref="AC12:AC17" si="20">Y12/X12</f>
        <v>9.2856421137718498E-2</v>
      </c>
    </row>
    <row r="13" spans="1:29" x14ac:dyDescent="0.2">
      <c r="A13" s="1">
        <f t="shared" si="5"/>
        <v>43916</v>
      </c>
      <c r="B13">
        <v>2417</v>
      </c>
      <c r="C13" s="2">
        <f t="shared" si="6"/>
        <v>0.31501632208922742</v>
      </c>
      <c r="D13">
        <v>25</v>
      </c>
      <c r="E13" s="2">
        <f t="shared" si="6"/>
        <v>0.66666666666666663</v>
      </c>
      <c r="F13" s="2">
        <f t="shared" si="14"/>
        <v>1.0343400910219279E-2</v>
      </c>
      <c r="G13">
        <v>219</v>
      </c>
      <c r="H13" s="2">
        <f t="shared" si="6"/>
        <v>1.1262135922330097</v>
      </c>
      <c r="I13" s="2">
        <f t="shared" si="13"/>
        <v>9.0608191973520893E-2</v>
      </c>
      <c r="X13">
        <v>23621</v>
      </c>
      <c r="Y13">
        <f t="shared" si="3"/>
        <v>2417</v>
      </c>
      <c r="Z13">
        <f t="shared" ref="Z13" si="21">X13-X12</f>
        <v>3827</v>
      </c>
      <c r="AA13">
        <f t="shared" ref="AA13" si="22">Y13-Y12</f>
        <v>579</v>
      </c>
      <c r="AB13" s="2">
        <f t="shared" ref="AB13" si="23">AA13/Z13</f>
        <v>0.15129344133786254</v>
      </c>
      <c r="AC13" s="2">
        <f t="shared" si="20"/>
        <v>0.10232420303966809</v>
      </c>
    </row>
    <row r="14" spans="1:29" x14ac:dyDescent="0.2">
      <c r="A14" s="1">
        <f t="shared" si="5"/>
        <v>43917</v>
      </c>
      <c r="B14">
        <v>3240</v>
      </c>
      <c r="C14" s="2">
        <f t="shared" si="6"/>
        <v>0.3405047579644187</v>
      </c>
      <c r="D14">
        <v>35</v>
      </c>
      <c r="E14" s="2">
        <f t="shared" si="6"/>
        <v>0.4</v>
      </c>
      <c r="F14" s="2">
        <f t="shared" si="14"/>
        <v>1.0802469135802469E-2</v>
      </c>
      <c r="G14">
        <v>288</v>
      </c>
      <c r="H14" s="2">
        <f t="shared" si="6"/>
        <v>0.31506849315068491</v>
      </c>
      <c r="I14" s="2">
        <f t="shared" si="13"/>
        <v>8.8888888888888892E-2</v>
      </c>
      <c r="X14">
        <v>29371</v>
      </c>
      <c r="Y14">
        <f t="shared" si="3"/>
        <v>3240</v>
      </c>
      <c r="Z14">
        <f t="shared" ref="Z14" si="24">X14-X13</f>
        <v>5750</v>
      </c>
      <c r="AA14">
        <f t="shared" ref="AA14" si="25">Y14-Y13</f>
        <v>823</v>
      </c>
      <c r="AB14" s="2">
        <f t="shared" ref="AB14" si="26">AA14/Z14</f>
        <v>0.1431304347826087</v>
      </c>
      <c r="AC14" s="2">
        <f t="shared" si="20"/>
        <v>0.11031289367062749</v>
      </c>
    </row>
    <row r="15" spans="1:29" x14ac:dyDescent="0.2">
      <c r="A15" s="1">
        <f t="shared" si="5"/>
        <v>43918</v>
      </c>
      <c r="B15">
        <v>4257</v>
      </c>
      <c r="C15" s="2">
        <f t="shared" si="6"/>
        <v>0.31388888888888888</v>
      </c>
      <c r="D15">
        <v>44</v>
      </c>
      <c r="E15" s="2">
        <f t="shared" si="6"/>
        <v>0.25714285714285712</v>
      </c>
      <c r="F15" s="2">
        <f t="shared" si="14"/>
        <v>1.0335917312661499E-2</v>
      </c>
      <c r="G15">
        <v>350</v>
      </c>
      <c r="H15" s="2">
        <f t="shared" si="6"/>
        <v>0.21527777777777779</v>
      </c>
      <c r="I15" s="2">
        <f t="shared" si="13"/>
        <v>8.2217524077989199E-2</v>
      </c>
      <c r="X15">
        <v>35049</v>
      </c>
      <c r="Y15">
        <f t="shared" si="3"/>
        <v>4257</v>
      </c>
      <c r="Z15">
        <f t="shared" ref="Z15" si="27">X15-X14</f>
        <v>5678</v>
      </c>
      <c r="AA15">
        <f t="shared" ref="AA15" si="28">Y15-Y14</f>
        <v>1017</v>
      </c>
      <c r="AB15" s="2">
        <f t="shared" ref="AB15" si="29">AA15/Z15</f>
        <v>0.17911236350827756</v>
      </c>
      <c r="AC15" s="2">
        <f t="shared" si="20"/>
        <v>0.12145852948728922</v>
      </c>
    </row>
    <row r="16" spans="1:29" x14ac:dyDescent="0.2">
      <c r="A16" s="1">
        <f t="shared" si="5"/>
        <v>43919</v>
      </c>
      <c r="B16">
        <v>4955</v>
      </c>
      <c r="C16" s="2">
        <f t="shared" si="6"/>
        <v>0.1639652337326756</v>
      </c>
      <c r="D16">
        <v>48</v>
      </c>
      <c r="E16" s="2">
        <f t="shared" si="6"/>
        <v>9.0909090909090912E-2</v>
      </c>
      <c r="F16" s="2">
        <f t="shared" si="14"/>
        <v>9.6871846619576187E-3</v>
      </c>
      <c r="G16">
        <v>399</v>
      </c>
      <c r="H16" s="2">
        <f t="shared" si="6"/>
        <v>0.14000000000000001</v>
      </c>
      <c r="I16" s="2">
        <f t="shared" si="13"/>
        <v>8.0524722502522711E-2</v>
      </c>
      <c r="X16">
        <v>39066</v>
      </c>
      <c r="Y16">
        <f t="shared" si="3"/>
        <v>4955</v>
      </c>
      <c r="Z16">
        <f t="shared" ref="Z16" si="30">X16-X15</f>
        <v>4017</v>
      </c>
      <c r="AA16">
        <f t="shared" ref="AA16" si="31">Y16-Y15</f>
        <v>698</v>
      </c>
      <c r="AB16" s="2">
        <f t="shared" ref="AB16" si="32">AA16/Z16</f>
        <v>0.17376151356733882</v>
      </c>
      <c r="AC16" s="2">
        <f t="shared" si="20"/>
        <v>0.12683663543746479</v>
      </c>
    </row>
    <row r="17" spans="1:29" x14ac:dyDescent="0.2">
      <c r="A17" s="1">
        <v>43920</v>
      </c>
      <c r="B17">
        <v>5752</v>
      </c>
      <c r="C17" s="2">
        <f t="shared" si="6"/>
        <v>0.16084762865792129</v>
      </c>
      <c r="D17">
        <v>56</v>
      </c>
      <c r="E17" s="2">
        <f t="shared" si="6"/>
        <v>0.16666666666666666</v>
      </c>
      <c r="F17" s="2">
        <f t="shared" si="14"/>
        <v>9.7357440890125171E-3</v>
      </c>
      <c r="G17">
        <v>453</v>
      </c>
      <c r="H17" s="2">
        <f t="shared" si="6"/>
        <v>0.13533834586466165</v>
      </c>
      <c r="I17" s="2">
        <f t="shared" si="13"/>
        <v>7.8755215577190549E-2</v>
      </c>
      <c r="X17">
        <v>42793</v>
      </c>
      <c r="Y17">
        <f t="shared" si="3"/>
        <v>5752</v>
      </c>
      <c r="Z17">
        <f t="shared" ref="Z17" si="33">X17-X16</f>
        <v>3727</v>
      </c>
      <c r="AA17">
        <f t="shared" ref="AA17" si="34">Y17-Y16</f>
        <v>797</v>
      </c>
      <c r="AB17" s="2">
        <f t="shared" ref="AB17" si="35">AA17/Z17</f>
        <v>0.2138449154816206</v>
      </c>
      <c r="AC17" s="2">
        <f t="shared" si="20"/>
        <v>0.13441450704554483</v>
      </c>
    </row>
    <row r="18" spans="1:29" x14ac:dyDescent="0.2">
      <c r="A18" s="1">
        <v>43921</v>
      </c>
      <c r="B18">
        <v>6620</v>
      </c>
      <c r="C18" s="2">
        <f t="shared" si="6"/>
        <v>0.15090403337969402</v>
      </c>
      <c r="D18">
        <v>89</v>
      </c>
      <c r="E18" s="2">
        <f t="shared" si="6"/>
        <v>0.5892857142857143</v>
      </c>
      <c r="F18" s="2">
        <f t="shared" si="14"/>
        <v>1.3444108761329305E-2</v>
      </c>
      <c r="G18">
        <v>562</v>
      </c>
      <c r="H18" s="2">
        <f t="shared" si="6"/>
        <v>0.24061810154525387</v>
      </c>
      <c r="I18" s="2">
        <f t="shared" si="13"/>
        <v>8.4894259818731124E-2</v>
      </c>
      <c r="X18">
        <v>46935</v>
      </c>
      <c r="Y18">
        <f t="shared" si="3"/>
        <v>6620</v>
      </c>
      <c r="Z18">
        <f t="shared" ref="Z18" si="36">X18-X17</f>
        <v>4142</v>
      </c>
      <c r="AA18">
        <f t="shared" ref="AA18" si="37">Y18-Y17</f>
        <v>868</v>
      </c>
      <c r="AB18" s="2">
        <f t="shared" ref="AB18" si="38">AA18/Z18</f>
        <v>0.20956059874456784</v>
      </c>
      <c r="AC18" s="2">
        <f t="shared" ref="AC18:AC20" si="39">Y18/X18</f>
        <v>0.14104612762330884</v>
      </c>
    </row>
    <row r="19" spans="1:29" x14ac:dyDescent="0.2">
      <c r="A19" s="1">
        <v>43922</v>
      </c>
      <c r="B19">
        <v>7738</v>
      </c>
      <c r="C19" s="2">
        <f t="shared" si="6"/>
        <v>0.16888217522658611</v>
      </c>
      <c r="D19">
        <v>122</v>
      </c>
      <c r="E19" s="2">
        <f t="shared" si="6"/>
        <v>0.3707865168539326</v>
      </c>
      <c r="F19" s="2">
        <f t="shared" si="14"/>
        <v>1.5766347893512535E-2</v>
      </c>
      <c r="G19">
        <v>682</v>
      </c>
      <c r="H19" s="2">
        <f t="shared" si="6"/>
        <v>0.21352313167259787</v>
      </c>
      <c r="I19" s="2">
        <f t="shared" si="13"/>
        <v>8.8136469371930731E-2</v>
      </c>
      <c r="X19">
        <v>51738</v>
      </c>
      <c r="Y19">
        <f t="shared" si="3"/>
        <v>7738</v>
      </c>
      <c r="Z19">
        <f t="shared" ref="Z19" si="40">X19-X18</f>
        <v>4803</v>
      </c>
      <c r="AA19">
        <f t="shared" ref="AA19" si="41">Y19-Y18</f>
        <v>1118</v>
      </c>
      <c r="AB19" s="2">
        <f t="shared" ref="AB19" si="42">AA19/Z19</f>
        <v>0.23277118467624403</v>
      </c>
      <c r="AC19" s="2">
        <f t="shared" si="39"/>
        <v>0.14956125091808728</v>
      </c>
    </row>
    <row r="20" spans="1:29" x14ac:dyDescent="0.2">
      <c r="A20" s="1">
        <f t="shared" ref="A20:A38" si="43">A19+1</f>
        <v>43923</v>
      </c>
      <c r="B20">
        <v>8966</v>
      </c>
      <c r="C20" s="2">
        <f t="shared" si="6"/>
        <v>0.15869733781338846</v>
      </c>
      <c r="D20">
        <v>154</v>
      </c>
      <c r="E20" s="2">
        <f t="shared" si="6"/>
        <v>0.26229508196721313</v>
      </c>
      <c r="F20" s="2">
        <f t="shared" si="14"/>
        <v>1.7175998215480704E-2</v>
      </c>
      <c r="G20">
        <v>813</v>
      </c>
      <c r="H20" s="2">
        <f t="shared" si="6"/>
        <v>0.19208211143695014</v>
      </c>
      <c r="I20" s="2">
        <f t="shared" si="13"/>
        <v>9.0675886683024759E-2</v>
      </c>
      <c r="X20">
        <v>56608</v>
      </c>
      <c r="Y20">
        <f t="shared" si="3"/>
        <v>8966</v>
      </c>
      <c r="Z20">
        <f t="shared" ref="Z20" si="44">X20-X19</f>
        <v>4870</v>
      </c>
      <c r="AA20">
        <f t="shared" ref="AA20" si="45">Y20-Y19</f>
        <v>1228</v>
      </c>
      <c r="AB20" s="2">
        <f t="shared" ref="AB20" si="46">AA20/Z20</f>
        <v>0.25215605749486653</v>
      </c>
      <c r="AC20" s="2">
        <f t="shared" si="39"/>
        <v>0.15838750706613905</v>
      </c>
    </row>
    <row r="21" spans="1:29" x14ac:dyDescent="0.2">
      <c r="A21" s="1">
        <f t="shared" si="43"/>
        <v>43924</v>
      </c>
      <c r="B21">
        <v>10402</v>
      </c>
      <c r="C21" s="2">
        <f t="shared" si="6"/>
        <v>0.16016060673656035</v>
      </c>
      <c r="D21">
        <v>192</v>
      </c>
      <c r="E21" s="2">
        <f t="shared" si="6"/>
        <v>0.24675324675324675</v>
      </c>
      <c r="F21" s="2">
        <f t="shared" si="14"/>
        <v>1.8457988848298405E-2</v>
      </c>
      <c r="G21">
        <v>966</v>
      </c>
      <c r="H21" s="2">
        <f t="shared" si="6"/>
        <v>0.18819188191881919</v>
      </c>
      <c r="I21" s="2">
        <f t="shared" si="13"/>
        <v>9.2866756393001348E-2</v>
      </c>
      <c r="X21">
        <v>62962</v>
      </c>
      <c r="Y21">
        <f t="shared" si="3"/>
        <v>10402</v>
      </c>
      <c r="Z21">
        <f t="shared" ref="Z21" si="47">X21-X20</f>
        <v>6354</v>
      </c>
      <c r="AA21">
        <f t="shared" ref="AA21" si="48">Y21-Y20</f>
        <v>1436</v>
      </c>
      <c r="AB21" s="2">
        <f t="shared" ref="AB21" si="49">AA21/Z21</f>
        <v>0.22599937047529114</v>
      </c>
      <c r="AC21" s="2">
        <f t="shared" ref="AC21:AC22" si="50">Y21/X21</f>
        <v>0.16521076204694896</v>
      </c>
    </row>
    <row r="22" spans="1:29" x14ac:dyDescent="0.2">
      <c r="A22" s="1">
        <f t="shared" si="43"/>
        <v>43925</v>
      </c>
      <c r="B22">
        <v>11736</v>
      </c>
      <c r="C22" s="2">
        <f t="shared" si="6"/>
        <v>0.12824456835223996</v>
      </c>
      <c r="D22">
        <v>216</v>
      </c>
      <c r="E22" s="2">
        <f t="shared" si="6"/>
        <v>0.125</v>
      </c>
      <c r="F22" s="2">
        <f t="shared" si="14"/>
        <v>1.8404907975460124E-2</v>
      </c>
      <c r="G22">
        <v>1068</v>
      </c>
      <c r="H22" s="2">
        <f t="shared" si="6"/>
        <v>0.10559006211180125</v>
      </c>
      <c r="I22" s="2">
        <f t="shared" si="13"/>
        <v>9.1002044989775058E-2</v>
      </c>
      <c r="X22">
        <v>68800</v>
      </c>
      <c r="Y22">
        <f t="shared" si="3"/>
        <v>11736</v>
      </c>
      <c r="Z22">
        <f t="shared" ref="Z22" si="51">X22-X21</f>
        <v>5838</v>
      </c>
      <c r="AA22">
        <f t="shared" ref="AA22" si="52">Y22-Y21</f>
        <v>1334</v>
      </c>
      <c r="AB22" s="2">
        <f t="shared" ref="AB22" si="53">AA22/Z22</f>
        <v>0.22850291195614936</v>
      </c>
      <c r="AC22" s="2">
        <f t="shared" si="50"/>
        <v>0.17058139534883721</v>
      </c>
    </row>
    <row r="23" spans="1:29" x14ac:dyDescent="0.2">
      <c r="A23" s="1">
        <f t="shared" si="43"/>
        <v>43926</v>
      </c>
      <c r="B23">
        <v>12500</v>
      </c>
      <c r="C23" s="2">
        <f t="shared" si="6"/>
        <v>6.50988411724608E-2</v>
      </c>
      <c r="D23">
        <v>231</v>
      </c>
      <c r="E23" s="2">
        <f t="shared" si="6"/>
        <v>6.9444444444444448E-2</v>
      </c>
      <c r="F23" s="2">
        <f t="shared" si="14"/>
        <v>1.848E-2</v>
      </c>
      <c r="G23">
        <v>1145</v>
      </c>
      <c r="H23" s="2">
        <f t="shared" si="6"/>
        <v>7.2097378277153554E-2</v>
      </c>
      <c r="I23" s="2">
        <f t="shared" si="13"/>
        <v>9.1600000000000001E-2</v>
      </c>
      <c r="X23">
        <v>71937</v>
      </c>
      <c r="Y23">
        <f t="shared" si="3"/>
        <v>12500</v>
      </c>
      <c r="Z23">
        <f t="shared" ref="Z23" si="54">X23-X22</f>
        <v>3137</v>
      </c>
      <c r="AA23">
        <f t="shared" ref="AA23" si="55">Y23-Y22</f>
        <v>764</v>
      </c>
      <c r="AB23" s="2">
        <f t="shared" ref="AB23" si="56">AA23/Z23</f>
        <v>0.24354478801402615</v>
      </c>
      <c r="AC23" s="2">
        <f t="shared" ref="AC23:AC24" si="57">Y23/X23</f>
        <v>0.17376315387074801</v>
      </c>
    </row>
    <row r="24" spans="1:29" x14ac:dyDescent="0.2">
      <c r="A24" s="1">
        <f t="shared" si="43"/>
        <v>43927</v>
      </c>
      <c r="B24">
        <v>13837</v>
      </c>
      <c r="C24" s="2">
        <f t="shared" si="6"/>
        <v>0.10696</v>
      </c>
      <c r="D24">
        <v>280</v>
      </c>
      <c r="E24" s="2">
        <f t="shared" si="6"/>
        <v>0.21212121212121213</v>
      </c>
      <c r="F24" s="2">
        <f t="shared" si="14"/>
        <v>2.0235600202356003E-2</v>
      </c>
      <c r="G24">
        <v>1241</v>
      </c>
      <c r="H24" s="2">
        <f t="shared" si="6"/>
        <v>8.3842794759825326E-2</v>
      </c>
      <c r="I24" s="2">
        <f t="shared" si="13"/>
        <v>8.968707089687071E-2</v>
      </c>
      <c r="X24">
        <v>76429</v>
      </c>
      <c r="Y24">
        <f t="shared" si="3"/>
        <v>13837</v>
      </c>
      <c r="Z24">
        <f t="shared" ref="Z24" si="58">X24-X23</f>
        <v>4492</v>
      </c>
      <c r="AA24">
        <f t="shared" ref="AA24" si="59">Y24-Y23</f>
        <v>1337</v>
      </c>
      <c r="AB24" s="2">
        <f t="shared" ref="AB24" si="60">AA24/Z24</f>
        <v>0.29764024933214606</v>
      </c>
      <c r="AC24" s="2">
        <f t="shared" si="57"/>
        <v>0.18104384461395542</v>
      </c>
    </row>
    <row r="25" spans="1:29" x14ac:dyDescent="0.2">
      <c r="A25" s="1">
        <f t="shared" si="43"/>
        <v>43928</v>
      </c>
      <c r="B25">
        <v>15202</v>
      </c>
      <c r="C25" s="2">
        <f t="shared" si="6"/>
        <v>9.8648550986485506E-2</v>
      </c>
      <c r="D25">
        <v>356</v>
      </c>
      <c r="E25" s="2">
        <f t="shared" si="6"/>
        <v>0.27142857142857141</v>
      </c>
      <c r="F25" s="2">
        <f t="shared" si="14"/>
        <v>2.3417971319563215E-2</v>
      </c>
      <c r="G25">
        <v>1435</v>
      </c>
      <c r="H25" s="2">
        <f t="shared" si="6"/>
        <v>0.1563255439161966</v>
      </c>
      <c r="I25" s="2">
        <f t="shared" si="13"/>
        <v>9.4395474279700034E-2</v>
      </c>
      <c r="X25">
        <v>81344</v>
      </c>
      <c r="Y25">
        <f t="shared" ref="Y25:Y27" si="61">B25</f>
        <v>15202</v>
      </c>
      <c r="Z25">
        <f t="shared" ref="Z25" si="62">X25-X24</f>
        <v>4915</v>
      </c>
      <c r="AA25">
        <f t="shared" ref="AA25" si="63">Y25-Y24</f>
        <v>1365</v>
      </c>
      <c r="AB25" s="2">
        <f t="shared" ref="AB25" si="64">AA25/Z25</f>
        <v>0.2777212614445575</v>
      </c>
      <c r="AC25" s="2">
        <f t="shared" ref="AC25:AC27" si="65">Y25/X25</f>
        <v>0.18688532651455547</v>
      </c>
    </row>
    <row r="26" spans="1:29" x14ac:dyDescent="0.2">
      <c r="A26" s="1">
        <f t="shared" si="43"/>
        <v>43929</v>
      </c>
      <c r="B26">
        <v>16790</v>
      </c>
      <c r="C26" s="2">
        <f t="shared" si="6"/>
        <v>0.10445993948164715</v>
      </c>
      <c r="D26">
        <v>433</v>
      </c>
      <c r="E26" s="2">
        <f t="shared" si="6"/>
        <v>0.21629213483146068</v>
      </c>
      <c r="F26" s="2">
        <f t="shared" si="14"/>
        <v>2.578916021441334E-2</v>
      </c>
      <c r="G26">
        <v>1583</v>
      </c>
      <c r="H26" s="2">
        <f t="shared" si="6"/>
        <v>0.10313588850174216</v>
      </c>
      <c r="I26" s="2">
        <f t="shared" si="13"/>
        <v>9.4282310899344843E-2</v>
      </c>
      <c r="X26">
        <v>87511</v>
      </c>
      <c r="Y26">
        <f t="shared" si="61"/>
        <v>16790</v>
      </c>
      <c r="Z26">
        <f t="shared" ref="Z26" si="66">X26-X25</f>
        <v>6167</v>
      </c>
      <c r="AA26">
        <f t="shared" ref="AA26" si="67">Y26-Y25</f>
        <v>1588</v>
      </c>
      <c r="AB26" s="2">
        <f t="shared" ref="AB26" si="68">AA26/Z26</f>
        <v>0.25749959461650723</v>
      </c>
      <c r="AC26" s="2">
        <f t="shared" si="65"/>
        <v>0.19186159454240037</v>
      </c>
    </row>
    <row r="27" spans="1:29" x14ac:dyDescent="0.2">
      <c r="A27" s="1">
        <f t="shared" si="43"/>
        <v>43930</v>
      </c>
      <c r="B27">
        <v>18941</v>
      </c>
      <c r="C27" s="2">
        <f t="shared" si="6"/>
        <v>0.1281119714115545</v>
      </c>
      <c r="D27">
        <v>503</v>
      </c>
      <c r="E27" s="2">
        <f t="shared" si="6"/>
        <v>0.16166281755196305</v>
      </c>
      <c r="F27" s="2">
        <f t="shared" si="14"/>
        <v>2.6556148038646324E-2</v>
      </c>
      <c r="G27">
        <v>1747</v>
      </c>
      <c r="H27" s="2">
        <f t="shared" si="6"/>
        <v>0.10360075805432722</v>
      </c>
      <c r="I27" s="2">
        <f t="shared" si="13"/>
        <v>9.2233778575576797E-2</v>
      </c>
      <c r="X27">
        <v>94978</v>
      </c>
      <c r="Y27">
        <f t="shared" si="61"/>
        <v>18941</v>
      </c>
      <c r="Z27">
        <f t="shared" ref="Z27" si="69">X27-X26</f>
        <v>7467</v>
      </c>
      <c r="AA27">
        <f t="shared" ref="AA27" si="70">Y27-Y26</f>
        <v>2151</v>
      </c>
      <c r="AB27" s="2">
        <f t="shared" ref="AB27" si="71">AA27/Z27</f>
        <v>0.28806749698674167</v>
      </c>
      <c r="AC27" s="2">
        <f t="shared" si="65"/>
        <v>0.19942513003011222</v>
      </c>
    </row>
    <row r="28" spans="1:29" x14ac:dyDescent="0.2">
      <c r="A28" s="1">
        <f t="shared" si="43"/>
        <v>43931</v>
      </c>
      <c r="B28">
        <f>20974</f>
        <v>20974</v>
      </c>
      <c r="C28" s="2">
        <f t="shared" si="6"/>
        <v>0.10733329813631803</v>
      </c>
      <c r="D28">
        <v>599</v>
      </c>
      <c r="E28" s="2">
        <f t="shared" ref="E28" si="72">(D28-D27)/D27</f>
        <v>0.19085487077534791</v>
      </c>
      <c r="F28" s="2">
        <f t="shared" ref="F28" si="73">D28/B28</f>
        <v>2.8559168494326308E-2</v>
      </c>
      <c r="G28">
        <v>1956</v>
      </c>
      <c r="H28" s="2">
        <f t="shared" si="6"/>
        <v>0.11963365769891242</v>
      </c>
      <c r="I28" s="2">
        <f t="shared" si="13"/>
        <v>9.3258319824544675E-2</v>
      </c>
      <c r="X28">
        <v>102372</v>
      </c>
      <c r="Y28">
        <f t="shared" ref="Y28" si="74">B28</f>
        <v>20974</v>
      </c>
      <c r="Z28">
        <f t="shared" ref="Z28" si="75">X28-X27</f>
        <v>7394</v>
      </c>
      <c r="AA28">
        <f t="shared" ref="AA28" si="76">Y28-Y27</f>
        <v>2033</v>
      </c>
      <c r="AB28" s="2">
        <f t="shared" ref="AB28" si="77">AA28/Z28</f>
        <v>0.2749526643224236</v>
      </c>
      <c r="AC28" s="2">
        <f t="shared" ref="AC28" si="78">Y28/X28</f>
        <v>0.2048802406908139</v>
      </c>
    </row>
    <row r="29" spans="1:29" x14ac:dyDescent="0.2">
      <c r="A29" s="1">
        <f t="shared" si="43"/>
        <v>43932</v>
      </c>
      <c r="B29">
        <v>22860</v>
      </c>
      <c r="C29" s="2">
        <f t="shared" si="6"/>
        <v>8.9920854391150953E-2</v>
      </c>
      <c r="D29">
        <v>686</v>
      </c>
      <c r="E29" s="2">
        <f t="shared" ref="E29" si="79">(D29-D28)/D28</f>
        <v>0.14524207011686144</v>
      </c>
      <c r="F29" s="2">
        <f t="shared" ref="F29" si="80">D29/B29</f>
        <v>3.00087489063867E-2</v>
      </c>
      <c r="G29">
        <v>2120</v>
      </c>
      <c r="H29" s="2">
        <f t="shared" ref="H29" si="81">(G29-G28)/G28</f>
        <v>8.3844580777096112E-2</v>
      </c>
      <c r="I29" s="2">
        <f t="shared" ref="I29" si="82">G29/B29</f>
        <v>9.2738407699037614E-2</v>
      </c>
      <c r="X29">
        <v>108776</v>
      </c>
      <c r="Y29">
        <f t="shared" ref="Y29:Y38" si="83">B29</f>
        <v>22860</v>
      </c>
      <c r="Z29">
        <f t="shared" ref="Z29" si="84">X29-X28</f>
        <v>6404</v>
      </c>
      <c r="AA29">
        <f t="shared" ref="AA29" si="85">Y29-Y28</f>
        <v>1886</v>
      </c>
      <c r="AB29" s="2">
        <f t="shared" ref="AB29" si="86">AA29/Z29</f>
        <v>0.29450343535290441</v>
      </c>
      <c r="AC29" s="2">
        <f t="shared" ref="AC29" si="87">Y29/X29</f>
        <v>0.21015665220269178</v>
      </c>
    </row>
    <row r="30" spans="1:29" x14ac:dyDescent="0.2">
      <c r="A30" s="1">
        <f t="shared" si="43"/>
        <v>43933</v>
      </c>
      <c r="B30">
        <v>25475</v>
      </c>
      <c r="C30" s="2">
        <f t="shared" si="6"/>
        <v>0.11439195100612423</v>
      </c>
      <c r="D30">
        <v>756</v>
      </c>
      <c r="E30" s="2">
        <f t="shared" ref="E30" si="88">(D30-D29)/D29</f>
        <v>0.10204081632653061</v>
      </c>
      <c r="F30" s="2">
        <f t="shared" ref="F30" si="89">D30/B30</f>
        <v>2.9676153091265946E-2</v>
      </c>
      <c r="G30">
        <v>2235</v>
      </c>
      <c r="H30" s="2">
        <f t="shared" ref="H30" si="90">(G30-G29)/G29</f>
        <v>5.4245283018867926E-2</v>
      </c>
      <c r="I30" s="2">
        <f t="shared" ref="I30" si="91">G30/B30</f>
        <v>8.7733071638861626E-2</v>
      </c>
      <c r="X30">
        <v>116730</v>
      </c>
      <c r="Y30">
        <f t="shared" si="83"/>
        <v>25475</v>
      </c>
      <c r="Z30">
        <f t="shared" ref="Z30" si="92">X30-X29</f>
        <v>7954</v>
      </c>
      <c r="AA30">
        <f t="shared" ref="AA30" si="93">Y30-Y29</f>
        <v>2615</v>
      </c>
      <c r="AB30" s="2">
        <f t="shared" ref="AB30" si="94">AA30/Z30</f>
        <v>0.32876540105607244</v>
      </c>
      <c r="AC30" s="2">
        <f t="shared" ref="AC30" si="95">Y30/X30</f>
        <v>0.218238670436049</v>
      </c>
    </row>
    <row r="31" spans="1:29" x14ac:dyDescent="0.2">
      <c r="A31" s="1">
        <f t="shared" si="43"/>
        <v>43934</v>
      </c>
      <c r="B31">
        <v>26867</v>
      </c>
      <c r="C31" s="2">
        <f t="shared" si="6"/>
        <v>5.4641805691854763E-2</v>
      </c>
      <c r="D31">
        <v>844</v>
      </c>
      <c r="E31" s="2">
        <f t="shared" ref="E31:E38" si="96">(D31-D30)/D30</f>
        <v>0.1164021164021164</v>
      </c>
      <c r="F31" s="2">
        <f t="shared" ref="F31:F38" si="97">D31/B31</f>
        <v>3.1414002307663676E-2</v>
      </c>
      <c r="G31">
        <v>2340</v>
      </c>
      <c r="H31" s="2">
        <f t="shared" ref="H31:H34" si="98">(G31-G30)/G30</f>
        <v>4.6979865771812082E-2</v>
      </c>
      <c r="I31" s="2">
        <f t="shared" ref="I31:I38" si="99">G31/B31</f>
        <v>8.7095693601816349E-2</v>
      </c>
      <c r="X31">
        <v>122049</v>
      </c>
      <c r="Y31">
        <f t="shared" si="83"/>
        <v>26867</v>
      </c>
      <c r="Z31">
        <f t="shared" ref="Z31:Z34" si="100">X31-X30</f>
        <v>5319</v>
      </c>
      <c r="AA31">
        <f t="shared" ref="AA31:AA34" si="101">Y31-Y30</f>
        <v>1392</v>
      </c>
      <c r="AB31" s="2">
        <f t="shared" ref="AB31:AB34" si="102">AA31/Z31</f>
        <v>0.26170332769317539</v>
      </c>
      <c r="AC31" s="2">
        <f t="shared" ref="AC31:AC37" si="103">Y31/X31</f>
        <v>0.22013289744283035</v>
      </c>
    </row>
    <row r="32" spans="1:29" x14ac:dyDescent="0.2">
      <c r="A32" s="1">
        <f t="shared" si="43"/>
        <v>43935</v>
      </c>
      <c r="B32">
        <v>28163</v>
      </c>
      <c r="C32" s="2">
        <f t="shared" ref="C32:C38" si="104">(B32-B31)/B31</f>
        <v>4.8237614917929057E-2</v>
      </c>
      <c r="D32">
        <v>957</v>
      </c>
      <c r="E32" s="2">
        <f t="shared" si="96"/>
        <v>0.13388625592417061</v>
      </c>
      <c r="F32" s="2">
        <f t="shared" si="97"/>
        <v>3.3980754891169265E-2</v>
      </c>
      <c r="H32" s="2">
        <f t="shared" si="98"/>
        <v>-1</v>
      </c>
      <c r="I32" s="2">
        <f t="shared" si="99"/>
        <v>0</v>
      </c>
      <c r="X32">
        <v>126551</v>
      </c>
      <c r="Y32">
        <f t="shared" si="83"/>
        <v>28163</v>
      </c>
      <c r="Z32">
        <f t="shared" si="100"/>
        <v>4502</v>
      </c>
      <c r="AA32">
        <f t="shared" si="101"/>
        <v>1296</v>
      </c>
      <c r="AB32" s="2">
        <f t="shared" si="102"/>
        <v>0.28787205686361617</v>
      </c>
      <c r="AC32" s="2">
        <f t="shared" si="103"/>
        <v>0.22254269029877283</v>
      </c>
    </row>
    <row r="33" spans="1:29" x14ac:dyDescent="0.2">
      <c r="A33" s="1">
        <f t="shared" si="43"/>
        <v>43936</v>
      </c>
      <c r="B33">
        <v>29918</v>
      </c>
      <c r="C33" s="2">
        <f t="shared" si="104"/>
        <v>6.2315804424244579E-2</v>
      </c>
      <c r="D33">
        <v>1108</v>
      </c>
      <c r="E33" s="2">
        <f t="shared" si="96"/>
        <v>0.15778474399164055</v>
      </c>
      <c r="F33" s="2">
        <f t="shared" si="97"/>
        <v>3.7034561133765624E-2</v>
      </c>
      <c r="H33" s="2" t="e">
        <f t="shared" si="98"/>
        <v>#DIV/0!</v>
      </c>
      <c r="I33" s="2">
        <f t="shared" si="99"/>
        <v>0</v>
      </c>
      <c r="X33">
        <v>132023</v>
      </c>
      <c r="Y33">
        <f t="shared" si="83"/>
        <v>29918</v>
      </c>
      <c r="Z33">
        <f t="shared" si="100"/>
        <v>5472</v>
      </c>
      <c r="AA33">
        <f t="shared" si="101"/>
        <v>1755</v>
      </c>
      <c r="AB33" s="2">
        <f t="shared" si="102"/>
        <v>0.32072368421052633</v>
      </c>
      <c r="AC33" s="2">
        <f t="shared" si="103"/>
        <v>0.22661202972209388</v>
      </c>
    </row>
    <row r="34" spans="1:29" x14ac:dyDescent="0.2">
      <c r="A34" s="1">
        <f t="shared" si="43"/>
        <v>43937</v>
      </c>
      <c r="B34">
        <v>32181</v>
      </c>
      <c r="C34" s="2">
        <f t="shared" si="104"/>
        <v>7.5640082893241534E-2</v>
      </c>
      <c r="D34">
        <v>1245</v>
      </c>
      <c r="E34" s="2">
        <f t="shared" si="96"/>
        <v>0.12364620938628158</v>
      </c>
      <c r="F34" s="2">
        <f t="shared" si="97"/>
        <v>3.8687424256548898E-2</v>
      </c>
      <c r="H34" s="2" t="e">
        <f t="shared" si="98"/>
        <v>#DIV/0!</v>
      </c>
      <c r="I34" s="2">
        <f t="shared" si="99"/>
        <v>0</v>
      </c>
      <c r="X34">
        <v>140773</v>
      </c>
      <c r="Y34">
        <f t="shared" si="83"/>
        <v>32181</v>
      </c>
      <c r="Z34">
        <f t="shared" si="100"/>
        <v>8750</v>
      </c>
      <c r="AA34">
        <f t="shared" si="101"/>
        <v>2263</v>
      </c>
      <c r="AB34" s="2">
        <f t="shared" si="102"/>
        <v>0.25862857142857143</v>
      </c>
      <c r="AC34" s="2">
        <f t="shared" si="103"/>
        <v>0.22860207568212654</v>
      </c>
    </row>
    <row r="35" spans="1:29" x14ac:dyDescent="0.2">
      <c r="A35" s="1">
        <f t="shared" si="43"/>
        <v>43938</v>
      </c>
      <c r="B35">
        <v>34402</v>
      </c>
      <c r="C35" s="2">
        <f t="shared" si="104"/>
        <v>6.9015878934775177E-2</v>
      </c>
      <c r="D35">
        <v>1404</v>
      </c>
      <c r="E35" s="2">
        <f t="shared" si="96"/>
        <v>0.12771084337349398</v>
      </c>
      <c r="F35" s="2">
        <f t="shared" si="97"/>
        <v>4.0811580722051044E-2</v>
      </c>
      <c r="I35" s="2">
        <f t="shared" si="99"/>
        <v>0</v>
      </c>
      <c r="X35">
        <v>148744</v>
      </c>
      <c r="Y35">
        <f t="shared" si="83"/>
        <v>34402</v>
      </c>
      <c r="Z35">
        <f t="shared" ref="Z35" si="105">X35-X34</f>
        <v>7971</v>
      </c>
      <c r="AA35">
        <f t="shared" ref="AA35" si="106">Y35-Y34</f>
        <v>2221</v>
      </c>
      <c r="AB35" s="2">
        <f t="shared" ref="AB35" si="107">AA35/Z35</f>
        <v>0.27863505206373101</v>
      </c>
      <c r="AC35" s="2">
        <f t="shared" si="103"/>
        <v>0.2312832786532566</v>
      </c>
    </row>
    <row r="36" spans="1:29" x14ac:dyDescent="0.2">
      <c r="A36" s="1">
        <f t="shared" si="43"/>
        <v>43939</v>
      </c>
      <c r="B36">
        <v>36372</v>
      </c>
      <c r="C36" s="2">
        <f t="shared" si="104"/>
        <v>5.7264112551595837E-2</v>
      </c>
      <c r="D36">
        <v>1560</v>
      </c>
      <c r="E36" s="2">
        <f t="shared" si="96"/>
        <v>0.1111111111111111</v>
      </c>
      <c r="F36" s="2">
        <f t="shared" si="97"/>
        <v>4.2890135268888158E-2</v>
      </c>
      <c r="I36" s="2">
        <f t="shared" si="99"/>
        <v>0</v>
      </c>
      <c r="X36">
        <v>156806</v>
      </c>
      <c r="Y36">
        <f t="shared" si="83"/>
        <v>36372</v>
      </c>
      <c r="Z36">
        <f t="shared" ref="Z36" si="108">X36-X35</f>
        <v>8062</v>
      </c>
      <c r="AA36">
        <f t="shared" ref="AA36" si="109">Y36-Y35</f>
        <v>1970</v>
      </c>
      <c r="AB36" s="2">
        <f t="shared" ref="AB36" si="110">AA36/Z36</f>
        <v>0.24435623914661375</v>
      </c>
      <c r="AC36" s="2">
        <f t="shared" si="103"/>
        <v>0.23195540986952029</v>
      </c>
    </row>
    <row r="37" spans="1:29" x14ac:dyDescent="0.2">
      <c r="A37" s="1">
        <f t="shared" si="43"/>
        <v>43940</v>
      </c>
      <c r="B37">
        <v>38077</v>
      </c>
      <c r="C37" s="2">
        <f t="shared" si="104"/>
        <v>4.6876718354778399E-2</v>
      </c>
      <c r="D37">
        <v>1706</v>
      </c>
      <c r="E37" s="2">
        <f t="shared" si="96"/>
        <v>9.358974358974359E-2</v>
      </c>
      <c r="F37" s="2">
        <f t="shared" si="97"/>
        <v>4.4803949891010324E-2</v>
      </c>
      <c r="I37" s="2">
        <f t="shared" si="99"/>
        <v>0</v>
      </c>
      <c r="X37">
        <v>162241</v>
      </c>
      <c r="Y37">
        <f t="shared" si="83"/>
        <v>38077</v>
      </c>
      <c r="Z37">
        <f t="shared" ref="Z37" si="111">X37-X36</f>
        <v>5435</v>
      </c>
      <c r="AA37">
        <f t="shared" ref="AA37" si="112">Y37-Y36</f>
        <v>1705</v>
      </c>
      <c r="AB37" s="2">
        <f t="shared" ref="AB37" si="113">AA37/Z37</f>
        <v>0.31370745170193193</v>
      </c>
      <c r="AC37" s="2">
        <f t="shared" si="103"/>
        <v>0.23469406623479885</v>
      </c>
    </row>
    <row r="38" spans="1:29" x14ac:dyDescent="0.2">
      <c r="A38" s="1">
        <f t="shared" si="43"/>
        <v>43941</v>
      </c>
      <c r="B38">
        <v>39643</v>
      </c>
      <c r="C38" s="2">
        <f t="shared" si="104"/>
        <v>4.112718964204113E-2</v>
      </c>
      <c r="D38">
        <v>1809</v>
      </c>
      <c r="E38" s="2">
        <f t="shared" si="96"/>
        <v>6.0375146541617818E-2</v>
      </c>
      <c r="F38" s="2">
        <f t="shared" si="97"/>
        <v>4.5632267991827055E-2</v>
      </c>
      <c r="I38" s="2">
        <f t="shared" si="99"/>
        <v>0</v>
      </c>
      <c r="X38">
        <v>169398</v>
      </c>
      <c r="Y38">
        <f t="shared" si="83"/>
        <v>39643</v>
      </c>
      <c r="Z38">
        <f t="shared" ref="Z38" si="114">X38-X37</f>
        <v>7157</v>
      </c>
      <c r="AA38">
        <f t="shared" ref="AA38" si="115">Y38-Y37</f>
        <v>1566</v>
      </c>
      <c r="AB38" s="2">
        <f t="shared" ref="AB38" si="116">AA38/Z38</f>
        <v>0.21880676261003212</v>
      </c>
      <c r="AC38" s="2">
        <f t="shared" ref="AC38" si="117">Y38/X38</f>
        <v>0.23402283379969066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2052-09B8-5049-848A-ADAE7782F0EE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Douglas</dc:creator>
  <cp:lastModifiedBy>Dave Douglas</cp:lastModifiedBy>
  <dcterms:created xsi:type="dcterms:W3CDTF">2020-03-21T21:57:59Z</dcterms:created>
  <dcterms:modified xsi:type="dcterms:W3CDTF">2020-04-21T01:00:55Z</dcterms:modified>
</cp:coreProperties>
</file>