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-partner-integrations.egnyte.com/msoffice/wopi/files/c913ee6f-db28-4517-88ea-00770d6609e8/WOPIServiceId_TP_EGNYTE_PLUS/WOPIUserId_-/"/>
    </mc:Choice>
  </mc:AlternateContent>
  <xr:revisionPtr revIDLastSave="239" documentId="8_{F7273761-5D11-4F1D-BB20-84208632DC8D}" xr6:coauthVersionLast="47" xr6:coauthVersionMax="47" xr10:uidLastSave="{2BFFDE82-6214-47A0-B0EB-942D38AD0E3E}"/>
  <bookViews>
    <workbookView xWindow="25695" yWindow="0" windowWidth="26010" windowHeight="20985" firstSheet="1" activeTab="1" xr2:uid="{C649D9B6-CE7B-4D68-A2AF-D63715CA9B6B}"/>
  </bookViews>
  <sheets>
    <sheet name="Sources" sheetId="1" r:id="rId1"/>
    <sheet name="Ultimates" sheetId="5" r:id="rId2"/>
    <sheet name="Sheet1" sheetId="6" r:id="rId3"/>
    <sheet name="v0.1 results" sheetId="7" r:id="rId4"/>
    <sheet name="clrd_lob" sheetId="2" r:id="rId5"/>
    <sheet name="cdf_constants" sheetId="3" r:id="rId6"/>
    <sheet name="ELR" sheetId="4" r:id="rId7"/>
  </sheets>
  <calcPr calcId="19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/>
  <c r="D20" i="5"/>
  <c r="E20" i="5"/>
  <c r="F20" i="5"/>
  <c r="G20" i="5"/>
  <c r="H20" i="5"/>
  <c r="I20" i="5"/>
  <c r="J20" i="5"/>
  <c r="B20" i="5"/>
  <c r="C16" i="5"/>
  <c r="D16" i="5"/>
  <c r="E16" i="5"/>
  <c r="F16" i="5"/>
  <c r="G16" i="5"/>
  <c r="H16" i="5"/>
  <c r="I16" i="5"/>
  <c r="J16" i="5"/>
  <c r="B16" i="5"/>
  <c r="W31" i="5"/>
  <c r="T31" i="5"/>
  <c r="U31" i="5"/>
  <c r="S31" i="5"/>
  <c r="W17" i="5"/>
  <c r="T17" i="5"/>
  <c r="U17" i="5"/>
  <c r="S17" i="5"/>
  <c r="L6" i="5"/>
  <c r="L19" i="5" s="1"/>
  <c r="L7" i="5"/>
  <c r="L20" i="5" s="1"/>
  <c r="L8" i="5"/>
  <c r="L21" i="5" s="1"/>
  <c r="T21" i="5" s="1"/>
  <c r="L9" i="5"/>
  <c r="L22" i="5" s="1"/>
  <c r="T22" i="5" s="1"/>
  <c r="L10" i="5"/>
  <c r="L23" i="5" s="1"/>
  <c r="L11" i="5"/>
  <c r="L24" i="5" s="1"/>
  <c r="L12" i="5"/>
  <c r="L25" i="5" s="1"/>
  <c r="L13" i="5"/>
  <c r="L26" i="5" s="1"/>
  <c r="L14" i="5"/>
  <c r="L27" i="5" s="1"/>
  <c r="L5" i="5"/>
  <c r="L18" i="5" s="1"/>
  <c r="D14" i="6" a="1"/>
  <c r="W20" i="5" l="1"/>
  <c r="U20" i="5"/>
  <c r="S19" i="5"/>
  <c r="U19" i="5"/>
  <c r="S18" i="5"/>
  <c r="T18" i="5"/>
  <c r="L32" i="5"/>
  <c r="U18" i="5"/>
  <c r="W18" i="5"/>
  <c r="W32" i="5" s="1"/>
  <c r="T27" i="5"/>
  <c r="S27" i="5"/>
  <c r="U27" i="5"/>
  <c r="W27" i="5"/>
  <c r="L41" i="5"/>
  <c r="W26" i="5"/>
  <c r="T26" i="5"/>
  <c r="S26" i="5"/>
  <c r="U26" i="5"/>
  <c r="L40" i="5"/>
  <c r="W25" i="5"/>
  <c r="T25" i="5"/>
  <c r="U25" i="5"/>
  <c r="S25" i="5"/>
  <c r="L39" i="5"/>
  <c r="L38" i="5"/>
  <c r="U24" i="5"/>
  <c r="S24" i="5"/>
  <c r="W24" i="5"/>
  <c r="T24" i="5"/>
  <c r="L37" i="5"/>
  <c r="U23" i="5"/>
  <c r="S23" i="5"/>
  <c r="W23" i="5"/>
  <c r="T23" i="5"/>
  <c r="T20" i="5"/>
  <c r="L36" i="5"/>
  <c r="S20" i="5"/>
  <c r="S22" i="5"/>
  <c r="W22" i="5"/>
  <c r="L34" i="5"/>
  <c r="S21" i="5"/>
  <c r="T19" i="5"/>
  <c r="L35" i="5"/>
  <c r="W21" i="5"/>
  <c r="L33" i="5"/>
  <c r="W19" i="5"/>
  <c r="U22" i="5"/>
  <c r="U21" i="5"/>
  <c r="D14" i="6"/>
  <c r="J18" i="5" l="1"/>
  <c r="J22" i="5" s="1"/>
  <c r="I18" i="5"/>
  <c r="H18" i="5"/>
  <c r="G18" i="5"/>
  <c r="F18" i="5"/>
  <c r="F22" i="5" s="1"/>
  <c r="E18" i="5"/>
  <c r="D18" i="5"/>
  <c r="C18" i="5"/>
  <c r="B18" i="5"/>
  <c r="J17" i="5"/>
  <c r="J21" i="5" s="1"/>
  <c r="I17" i="5"/>
  <c r="I21" i="5" s="1"/>
  <c r="H17" i="5"/>
  <c r="H21" i="5" s="1"/>
  <c r="G17" i="5"/>
  <c r="F17" i="5"/>
  <c r="E17" i="5"/>
  <c r="D17" i="5"/>
  <c r="C17" i="5"/>
  <c r="B17" i="5"/>
  <c r="Y14" i="5"/>
  <c r="Y13" i="5"/>
  <c r="Y12" i="5"/>
  <c r="Y11" i="5"/>
  <c r="Y10" i="5"/>
  <c r="Y9" i="5"/>
  <c r="Y8" i="5"/>
  <c r="Y7" i="5"/>
  <c r="Y6" i="5"/>
  <c r="Y5" i="5"/>
  <c r="K3" i="2"/>
  <c r="K4" i="2"/>
  <c r="K5" i="2"/>
  <c r="K6" i="2"/>
  <c r="K7" i="2"/>
  <c r="K8" i="2"/>
  <c r="K9" i="2"/>
  <c r="K10" i="2"/>
  <c r="K11" i="2"/>
  <c r="K12" i="2"/>
  <c r="K13" i="2"/>
  <c r="K14" i="2"/>
  <c r="Q11" i="5" s="1"/>
  <c r="K15" i="2"/>
  <c r="Q5" i="5" s="1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2" i="2"/>
  <c r="G21" i="5" l="1"/>
  <c r="B22" i="5"/>
  <c r="C22" i="5"/>
  <c r="D22" i="5"/>
  <c r="D21" i="5"/>
  <c r="E21" i="5"/>
  <c r="F21" i="5"/>
  <c r="E22" i="5"/>
  <c r="G22" i="5"/>
  <c r="H22" i="5"/>
  <c r="I22" i="5"/>
  <c r="C21" i="5"/>
  <c r="B21" i="5"/>
  <c r="Q6" i="5"/>
  <c r="Q14" i="5"/>
  <c r="Q13" i="5"/>
  <c r="Q12" i="5"/>
  <c r="Q10" i="5"/>
  <c r="Q9" i="5"/>
  <c r="Q8" i="5"/>
  <c r="Q7" i="5"/>
  <c r="P6" i="5" l="1"/>
  <c r="R6" i="5" s="1"/>
  <c r="P7" i="5"/>
  <c r="R7" i="5" s="1"/>
  <c r="P8" i="5"/>
  <c r="R8" i="5" s="1"/>
  <c r="P9" i="5"/>
  <c r="R9" i="5" s="1"/>
  <c r="P10" i="5"/>
  <c r="R10" i="5" s="1"/>
  <c r="P11" i="5"/>
  <c r="R11" i="5" s="1"/>
  <c r="P12" i="5"/>
  <c r="R12" i="5" s="1"/>
  <c r="P13" i="5"/>
  <c r="R13" i="5" s="1"/>
  <c r="P14" i="5"/>
  <c r="R14" i="5" s="1"/>
  <c r="P5" i="5"/>
  <c r="R5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2" i="4"/>
  <c r="O14" i="5"/>
  <c r="M14" i="5"/>
  <c r="N13" i="5"/>
  <c r="M13" i="5" s="1"/>
  <c r="O13" i="5" l="1"/>
  <c r="S13" i="5" s="1"/>
  <c r="S40" i="5" s="1"/>
  <c r="S14" i="5"/>
  <c r="S41" i="5" s="1"/>
  <c r="T14" i="5"/>
  <c r="N12" i="5"/>
  <c r="N11" i="5" s="1"/>
  <c r="O11" i="5" s="1"/>
  <c r="V14" i="5" l="1"/>
  <c r="L56" i="2" s="1"/>
  <c r="T41" i="5"/>
  <c r="T13" i="5"/>
  <c r="O12" i="5"/>
  <c r="M12" i="5"/>
  <c r="M11" i="5"/>
  <c r="N10" i="5"/>
  <c r="N9" i="5" s="1"/>
  <c r="V13" i="5" l="1"/>
  <c r="T40" i="5"/>
  <c r="L54" i="2"/>
  <c r="L55" i="2"/>
  <c r="S11" i="5"/>
  <c r="S38" i="5" s="1"/>
  <c r="T11" i="5"/>
  <c r="S12" i="5"/>
  <c r="S39" i="5" s="1"/>
  <c r="T12" i="5"/>
  <c r="M10" i="5"/>
  <c r="O10" i="5"/>
  <c r="N8" i="5"/>
  <c r="M9" i="5"/>
  <c r="O9" i="5"/>
  <c r="V12" i="5" l="1"/>
  <c r="T39" i="5"/>
  <c r="V11" i="5"/>
  <c r="T38" i="5"/>
  <c r="L50" i="2"/>
  <c r="L47" i="2"/>
  <c r="L48" i="2"/>
  <c r="L49" i="2"/>
  <c r="L51" i="2"/>
  <c r="L52" i="2"/>
  <c r="L53" i="2"/>
  <c r="T9" i="5"/>
  <c r="S10" i="5"/>
  <c r="S37" i="5" s="1"/>
  <c r="T10" i="5"/>
  <c r="S9" i="5"/>
  <c r="S36" i="5" s="1"/>
  <c r="N7" i="5"/>
  <c r="M8" i="5"/>
  <c r="O8" i="5"/>
  <c r="V9" i="5" l="1"/>
  <c r="T36" i="5"/>
  <c r="V10" i="5"/>
  <c r="T37" i="5"/>
  <c r="L36" i="2"/>
  <c r="L38" i="2"/>
  <c r="L39" i="2"/>
  <c r="L37" i="2"/>
  <c r="L40" i="2"/>
  <c r="L41" i="2"/>
  <c r="L44" i="2"/>
  <c r="L45" i="2"/>
  <c r="L42" i="2"/>
  <c r="L43" i="2"/>
  <c r="L46" i="2"/>
  <c r="T8" i="5"/>
  <c r="S8" i="5"/>
  <c r="S35" i="5" s="1"/>
  <c r="N6" i="5"/>
  <c r="M7" i="5"/>
  <c r="O7" i="5"/>
  <c r="V8" i="5" l="1"/>
  <c r="T35" i="5"/>
  <c r="L35" i="2"/>
  <c r="L30" i="2"/>
  <c r="L32" i="2"/>
  <c r="L31" i="2"/>
  <c r="L33" i="2"/>
  <c r="L29" i="2"/>
  <c r="L34" i="2"/>
  <c r="T7" i="5"/>
  <c r="S7" i="5"/>
  <c r="S34" i="5" s="1"/>
  <c r="N5" i="5"/>
  <c r="M5" i="5" s="1"/>
  <c r="T5" i="5" s="1"/>
  <c r="M6" i="5"/>
  <c r="O6" i="5"/>
  <c r="V7" i="5" l="1"/>
  <c r="T34" i="5"/>
  <c r="V5" i="5"/>
  <c r="T32" i="5"/>
  <c r="L3" i="2"/>
  <c r="L4" i="2"/>
  <c r="L5" i="2"/>
  <c r="L6" i="2"/>
  <c r="L7" i="2"/>
  <c r="L8" i="2"/>
  <c r="L9" i="2"/>
  <c r="L2" i="2"/>
  <c r="L10" i="2"/>
  <c r="L11" i="2"/>
  <c r="L23" i="2"/>
  <c r="L27" i="2"/>
  <c r="L21" i="2"/>
  <c r="L22" i="2"/>
  <c r="L24" i="2"/>
  <c r="L25" i="2"/>
  <c r="L26" i="2"/>
  <c r="L28" i="2"/>
  <c r="T6" i="5"/>
  <c r="S5" i="5"/>
  <c r="S32" i="5" s="1"/>
  <c r="AB13" i="5" a="1"/>
  <c r="AB13" i="5" s="1"/>
  <c r="AC13" i="5" s="1"/>
  <c r="AD13" i="5" s="1"/>
  <c r="U13" i="5" s="1"/>
  <c r="U40" i="5" s="1"/>
  <c r="AB12" i="5" a="1"/>
  <c r="AB12" i="5" s="1"/>
  <c r="AC12" i="5" s="1"/>
  <c r="AD12" i="5" s="1"/>
  <c r="U12" i="5" s="1"/>
  <c r="U39" i="5" s="1"/>
  <c r="AB11" i="5" a="1"/>
  <c r="AB11" i="5" s="1"/>
  <c r="AC11" i="5" s="1"/>
  <c r="AD11" i="5" s="1"/>
  <c r="U11" i="5" s="1"/>
  <c r="U38" i="5" s="1"/>
  <c r="AB10" i="5" a="1"/>
  <c r="AB10" i="5" s="1"/>
  <c r="AC10" i="5" s="1"/>
  <c r="AD10" i="5" s="1"/>
  <c r="U10" i="5" s="1"/>
  <c r="U37" i="5" s="1"/>
  <c r="AB9" i="5" a="1"/>
  <c r="AB9" i="5" s="1"/>
  <c r="AC9" i="5" s="1"/>
  <c r="AD9" i="5" s="1"/>
  <c r="U9" i="5" s="1"/>
  <c r="U36" i="5" s="1"/>
  <c r="AB8" i="5" a="1"/>
  <c r="AB8" i="5" s="1"/>
  <c r="AC8" i="5" s="1"/>
  <c r="AD8" i="5" s="1"/>
  <c r="U8" i="5" s="1"/>
  <c r="U35" i="5" s="1"/>
  <c r="AB7" i="5" a="1"/>
  <c r="AB7" i="5" s="1"/>
  <c r="AC7" i="5" s="1"/>
  <c r="AD7" i="5" s="1"/>
  <c r="U7" i="5" s="1"/>
  <c r="U34" i="5" s="1"/>
  <c r="AB6" i="5" a="1"/>
  <c r="AB6" i="5" s="1"/>
  <c r="AC6" i="5" s="1"/>
  <c r="AD6" i="5" s="1"/>
  <c r="U6" i="5" s="1"/>
  <c r="U33" i="5" s="1"/>
  <c r="AB5" i="5" a="1"/>
  <c r="AB5" i="5" s="1"/>
  <c r="AC5" i="5" s="1"/>
  <c r="AD5" i="5" s="1"/>
  <c r="U5" i="5" s="1"/>
  <c r="U32" i="5" s="1"/>
  <c r="AB14" i="5" a="1"/>
  <c r="AB14" i="5" s="1"/>
  <c r="AC14" i="5" s="1"/>
  <c r="AD14" i="5" s="1"/>
  <c r="U14" i="5" s="1"/>
  <c r="U41" i="5" s="1"/>
  <c r="S6" i="5"/>
  <c r="S33" i="5" s="1"/>
  <c r="V6" i="5" l="1"/>
  <c r="T33" i="5"/>
  <c r="W9" i="5" a="1"/>
  <c r="W9" i="5" s="1"/>
  <c r="W36" i="5" s="1"/>
  <c r="W10" i="5" a="1"/>
  <c r="W10" i="5" s="1"/>
  <c r="W37" i="5" s="1"/>
  <c r="W14" i="5" a="1"/>
  <c r="W14" i="5" s="1"/>
  <c r="W41" i="5" s="1"/>
  <c r="W33" i="5"/>
  <c r="W8" i="5" a="1"/>
  <c r="W8" i="5" s="1"/>
  <c r="W35" i="5" s="1"/>
  <c r="W7" i="5" a="1"/>
  <c r="W7" i="5" s="1"/>
  <c r="W34" i="5" s="1"/>
  <c r="W11" i="5" a="1"/>
  <c r="W11" i="5" s="1"/>
  <c r="W38" i="5" s="1"/>
  <c r="W12" i="5" a="1"/>
  <c r="W12" i="5" s="1"/>
  <c r="W39" i="5" s="1"/>
  <c r="W13" i="5" a="1"/>
  <c r="W13" i="5" s="1"/>
  <c r="W40" i="5" s="1"/>
  <c r="L19" i="2"/>
  <c r="L20" i="2"/>
  <c r="L12" i="2"/>
  <c r="L15" i="2"/>
  <c r="L17" i="2"/>
  <c r="L18" i="2"/>
  <c r="L13" i="2"/>
  <c r="L14" i="2"/>
  <c r="L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<sst xmlns="http://schemas.openxmlformats.org/spreadsheetml/2006/main" count="587" uniqueCount="71">
  <si>
    <t>LOB</t>
  </si>
  <si>
    <t>origin</t>
  </si>
  <si>
    <t>valuation</t>
  </si>
  <si>
    <t>development</t>
  </si>
  <si>
    <t>IncurLoss</t>
  </si>
  <si>
    <t>CumPaidLoss</t>
  </si>
  <si>
    <t>BulkLoss</t>
  </si>
  <si>
    <t>EarnedPremDIR</t>
  </si>
  <si>
    <t>EarnedPremCeded</t>
  </si>
  <si>
    <t>EarnedPremNet</t>
  </si>
  <si>
    <t>comauto</t>
  </si>
  <si>
    <t>medmal</t>
  </si>
  <si>
    <t>othliab</t>
  </si>
  <si>
    <t>ppauto</t>
  </si>
  <si>
    <t>prodliab</t>
  </si>
  <si>
    <t>wkcomp</t>
  </si>
  <si>
    <t>age</t>
  </si>
  <si>
    <t>cdf</t>
  </si>
  <si>
    <t>ELR</t>
  </si>
  <si>
    <t>Tab</t>
  </si>
  <si>
    <t>Source</t>
  </si>
  <si>
    <t>clrd_lob</t>
  </si>
  <si>
    <t>cdf_constants</t>
  </si>
  <si>
    <t>Z:\Private\neasley\Sample Code\Chainladder\clrd_lob.csv</t>
  </si>
  <si>
    <t>Z:\Private\neasley\Sample Code\Chainladder\cdf_constants.csv</t>
  </si>
  <si>
    <t>Z:\Private\neasley\Sample Code\Chainladder\ELR.xlsx</t>
  </si>
  <si>
    <t>Row Labels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</si>
  <si>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</si>
  <si>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</si>
  <si>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</si>
  <si>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</si>
  <si>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</si>
  <si>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</si>
  <si>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</si>
  <si>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</si>
  <si>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</si>
  <si>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</si>
  <si>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Column Labels</t>
  </si>
  <si>
    <t>Sum of CumPaidLoss</t>
  </si>
  <si>
    <t>Age</t>
  </si>
  <si>
    <t>ATU</t>
  </si>
  <si>
    <t>Latest Diagonal</t>
  </si>
  <si>
    <t>Origin_year</t>
  </si>
  <si>
    <t>CL Ult</t>
  </si>
  <si>
    <t>BF Ult</t>
  </si>
  <si>
    <t>EP</t>
  </si>
  <si>
    <t>AY</t>
  </si>
  <si>
    <t>Trend</t>
  </si>
  <si>
    <t>Decay</t>
  </si>
  <si>
    <t>Trended GCC Ratio</t>
  </si>
  <si>
    <t>Detrended GCC Ratio</t>
  </si>
  <si>
    <t>Trend to CAY</t>
  </si>
  <si>
    <t>GCC Ult</t>
  </si>
  <si>
    <t>Exp'd Ult</t>
  </si>
  <si>
    <t>All-yr</t>
  </si>
  <si>
    <t>5-yr</t>
  </si>
  <si>
    <t>Ultimate</t>
  </si>
  <si>
    <t>Selected Ultimate</t>
  </si>
  <si>
    <t>Origin</t>
  </si>
  <si>
    <t>(All)</t>
  </si>
  <si>
    <t>Grand Total</t>
  </si>
  <si>
    <t>Sum of Ultimate</t>
  </si>
  <si>
    <t>CL_Ult</t>
  </si>
  <si>
    <t>BF_Ult</t>
  </si>
  <si>
    <t>CC_Ult</t>
  </si>
  <si>
    <t>Selected_Ult</t>
  </si>
  <si>
    <t>Least_Squares_Ult</t>
  </si>
  <si>
    <t>Least Squares</t>
  </si>
  <si>
    <t>v0.1 Output</t>
  </si>
  <si>
    <t>Checks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</si>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</sst>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0.000"/>
    <numFmt numFmtId="166" formatCode="0.00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3" fontId="0" fillId="0" borderId="0" xfId="0" applyNumberFormat="1"/>
    <xf numFmtId="166" fontId="0" fillId="0" borderId="0" xfId="0" applyNumberFormat="1"/>
    <xf numFmtId="10" fontId="0" fillId="0" borderId="0" xfId="1" applyNumberFormat="1" applyFont="1"/>
    <xf numFmtId="9" fontId="0" fillId="0" borderId="0" xfId="1" applyFont="1"/>
    <xf numFmtId="1" fontId="0" fillId="0" borderId="0" xfId="0" applyNumberFormat="1"/>
    <xf numFmtId="2" fontId="0" fillId="0" borderId="0" xfId="0" applyNumberFormat="1" applyAlignment="1">
      <alignment horizontal="centerContinuous"/>
    </xf>
    <xf numFmtId="0" fontId="0" fillId="0" borderId="0" xfId="0" quotePrefix="1"/>
    <xf numFmtId="3" fontId="0" fillId="0" borderId="0" xfId="0" quotePrefix="1" applyNumberFormat="1"/>
  </cellXfs>
  <cellStyles count="2">
    <cellStyle name="Normal" xfId="0" builtinId="0"/>
    <cellStyle name="Percent" xfId="1" builtinId="5"/>
  </cellStyles>
  <dxfs count="2"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Easley" refreshedDate="45635.360965856482" createdVersion="8" refreshedVersion="8" minRefreshableVersion="3" recordCount="330" xr:uid="{CB62DAE0-D6C6-4044-B688-500F4C0623F9}">
  <cacheSource type="worksheet">
    <worksheetSource ref="A1:J331" sheet="clrd_lob"/>
  </cacheSource>
  <cacheFields count="13">
    <cacheField name="LOB" numFmtId="0">
      <sharedItems count="6">
        <s v="comauto"/>
        <s v="medmal"/>
        <s v="othliab"/>
        <s v="ppauto"/>
        <s v="prodliab"/>
        <s v="wkcomp"/>
      </sharedItems>
    </cacheField>
    <cacheField name="origin" numFmtId="14">
      <sharedItems containsSemiMixedTypes="0" containsNonDate="0" containsDate="1" containsString="0" minDate="1988-01-01T00:00:00" maxDate="1997-01-02T00:00:00" count="10">
        <d v="1988-01-01T00:00:00"/>
        <d v="1989-01-01T00:00:00"/>
        <d v="1990-01-01T00:00:00"/>
        <d v="1991-01-01T00:00:00"/>
        <d v="1992-01-01T00:00:00"/>
        <d v="1993-01-01T00:00:00"/>
        <d v="1994-01-01T00:00:00"/>
        <d v="1995-01-01T00:00:00"/>
        <d v="1996-01-01T00:00:00"/>
        <d v="1997-01-01T00:00:00"/>
      </sharedItems>
      <fieldGroup par="12"/>
    </cacheField>
    <cacheField name="valuation" numFmtId="14">
      <sharedItems containsSemiMixedTypes="0" containsNonDate="0" containsDate="1" containsString="0" minDate="1988-12-31T00:00:00" maxDate="1998-01-01T00:00:00"/>
    </cacheField>
    <cacheField name="development" numFmtId="0">
      <sharedItems containsSemiMixedTypes="0" containsString="0" containsNumber="1" containsInteger="1" minValue="12" maxValue="120" count="10">
        <n v="12"/>
        <n v="24"/>
        <n v="36"/>
        <n v="48"/>
        <n v="60"/>
        <n v="72"/>
        <n v="84"/>
        <n v="96"/>
        <n v="108"/>
        <n v="120"/>
      </sharedItems>
    </cacheField>
    <cacheField name="IncurLoss" numFmtId="0">
      <sharedItems containsSemiMixedTypes="0" containsString="0" containsNumber="1" containsInteger="1" minValue="104923" maxValue="15324370"/>
    </cacheField>
    <cacheField name="CumPaidLoss" numFmtId="0">
      <sharedItems containsSemiMixedTypes="0" containsString="0" containsNumber="1" containsInteger="1" minValue="5934" maxValue="12600432"/>
    </cacheField>
    <cacheField name="BulkLoss" numFmtId="0">
      <sharedItems containsSemiMixedTypes="0" containsString="0" containsNumber="1" containsInteger="1" minValue="-3715" maxValue="5021298"/>
    </cacheField>
    <cacheField name="EarnedPremDIR" numFmtId="0">
      <sharedItems containsSemiMixedTypes="0" containsString="0" containsNumber="1" containsInteger="1" minValue="250249" maxValue="20907366"/>
    </cacheField>
    <cacheField name="EarnedPremCeded" numFmtId="0">
      <sharedItems containsSemiMixedTypes="0" containsString="0" containsNumber="1" containsInteger="1" minValue="30438" maxValue="885041"/>
    </cacheField>
    <cacheField name="EarnedPremNet" numFmtId="0">
      <sharedItems containsSemiMixedTypes="0" containsString="0" containsNumber="1" containsInteger="1" minValue="208902" maxValue="20038602"/>
    </cacheField>
    <cacheField name="Months (origin)" numFmtId="0" databaseField="0">
      <fieldGroup base="1">
        <rangePr groupBy="months" startDate="1988-01-01T00:00:00" endDate="1997-01-02T00:00:00"/>
        <groupItems count="14">
          <s v="&lt;1/1/198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1997"/>
        </groupItems>
      </fieldGroup>
    </cacheField>
    <cacheField name="Quarters (origin)" numFmtId="0" databaseField="0">
      <fieldGroup base="1">
        <rangePr groupBy="quarters" startDate="1988-01-01T00:00:00" endDate="1997-01-02T00:00:00"/>
        <groupItems count="6">
          <s v="&lt;1/1/1988"/>
          <s v="Qtr1"/>
          <s v="Qtr2"/>
          <s v="Qtr3"/>
          <s v="Qtr4"/>
          <s v="&gt;1/2/1997"/>
        </groupItems>
      </fieldGroup>
    </cacheField>
    <cacheField name="Years (origin)" numFmtId="0" databaseField="0">
      <fieldGroup base="1">
        <rangePr groupBy="years" startDate="1988-01-01T00:00:00" endDate="1997-01-02T00:00:00"/>
        <groupItems count="12">
          <s v="&lt;1/1/1988"/>
          <s v="1988"/>
          <s v="1989"/>
          <s v="1990"/>
          <s v="1991"/>
          <s v="1992"/>
          <s v="1993"/>
          <s v="1994"/>
          <s v="1995"/>
          <s v="1996"/>
          <s v="1997"/>
          <s v="&gt;1/2/199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Easley" refreshedDate="45644.327604861108" createdVersion="8" refreshedVersion="8" minRefreshableVersion="3" recordCount="55" xr:uid="{B2FF9C2D-8475-4C89-AB95-D23291F2C20A}">
  <cacheSource type="worksheet">
    <worksheetSource ref="A1:L56" sheet="clrd_lob"/>
  </cacheSource>
  <cacheFields count="15">
    <cacheField name="LOB" numFmtId="0">
      <sharedItems count="1">
        <s v="comauto"/>
      </sharedItems>
    </cacheField>
    <cacheField name="origin" numFmtId="14">
      <sharedItems containsSemiMixedTypes="0" containsNonDate="0" containsDate="1" containsString="0" minDate="1988-01-01T00:00:00" maxDate="1997-01-02T00:00:00" count="10">
        <d v="1988-01-01T00:00:00"/>
        <d v="1989-01-01T00:00:00"/>
        <d v="1990-01-01T00:00:00"/>
        <d v="1991-01-01T00:00:00"/>
        <d v="1992-01-01T00:00:00"/>
        <d v="1993-01-01T00:00:00"/>
        <d v="1994-01-01T00:00:00"/>
        <d v="1995-01-01T00:00:00"/>
        <d v="1996-01-01T00:00:00"/>
        <d v="1997-01-01T00:00:00"/>
      </sharedItems>
      <fieldGroup par="14"/>
    </cacheField>
    <cacheField name="valuation" numFmtId="14">
      <sharedItems containsSemiMixedTypes="0" containsNonDate="0" containsDate="1" containsString="0" minDate="1988-12-31T00:00:00" maxDate="1998-01-01T00:00:00"/>
    </cacheField>
    <cacheField name="development" numFmtId="0">
      <sharedItems containsSemiMixedTypes="0" containsString="0" containsNumber="1" containsInteger="1" minValue="12" maxValue="120" count="10">
        <n v="12"/>
        <n v="24"/>
        <n v="36"/>
        <n v="48"/>
        <n v="60"/>
        <n v="72"/>
        <n v="84"/>
        <n v="96"/>
        <n v="108"/>
        <n v="120"/>
      </sharedItems>
    </cacheField>
    <cacheField name="IncurLoss" numFmtId="0">
      <sharedItems containsSemiMixedTypes="0" containsString="0" containsNumber="1" containsInteger="1" minValue="600839" maxValue="958551"/>
    </cacheField>
    <cacheField name="CumPaidLoss" numFmtId="0">
      <sharedItems containsSemiMixedTypes="0" containsString="0" containsNumber="1" containsInteger="1" minValue="154058" maxValue="768095"/>
    </cacheField>
    <cacheField name="BulkLoss" numFmtId="0">
      <sharedItems containsSemiMixedTypes="0" containsString="0" containsNumber="1" containsInteger="1" minValue="918" maxValue="324469"/>
    </cacheField>
    <cacheField name="EarnedPremDIR" numFmtId="0">
      <sharedItems containsSemiMixedTypes="0" containsString="0" containsNumber="1" containsInteger="1" minValue="1099729" maxValue="1620108"/>
    </cacheField>
    <cacheField name="EarnedPremCeded" numFmtId="0">
      <sharedItems containsSemiMixedTypes="0" containsString="0" containsNumber="1" containsInteger="1" minValue="186093" maxValue="276991"/>
    </cacheField>
    <cacheField name="EarnedPremNet" numFmtId="0">
      <sharedItems containsSemiMixedTypes="0" containsString="0" containsNumber="1" containsInteger="1" minValue="913636" maxValue="1369835"/>
    </cacheField>
    <cacheField name="AY" numFmtId="0">
      <sharedItems containsSemiMixedTypes="0" containsString="0" containsNumber="1" containsInteger="1" minValue="1988" maxValue="1997" count="10">
        <n v="1988"/>
        <n v="1989"/>
        <n v="1990"/>
        <n v="1991"/>
        <n v="1992"/>
        <n v="1993"/>
        <n v="1994"/>
        <n v="1995"/>
        <n v="1996"/>
        <n v="1997"/>
      </sharedItems>
    </cacheField>
    <cacheField name="Ultimate" numFmtId="0">
      <sharedItems containsSemiMixedTypes="0" containsString="0" containsNumber="1" minValue="626097" maxValue="1098774.6365857967"/>
    </cacheField>
    <cacheField name="Months (origin)" numFmtId="0" databaseField="0">
      <fieldGroup base="1">
        <rangePr groupBy="months" startDate="1988-01-01T00:00:00" endDate="1997-01-02T00:00:00"/>
        <groupItems count="14">
          <s v="&lt;1/1/198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1997"/>
        </groupItems>
      </fieldGroup>
    </cacheField>
    <cacheField name="Quarters (origin)" numFmtId="0" databaseField="0">
      <fieldGroup base="1">
        <rangePr groupBy="quarters" startDate="1988-01-01T00:00:00" endDate="1997-01-02T00:00:00"/>
        <groupItems count="6">
          <s v="&lt;1/1/1988"/>
          <s v="Qtr1"/>
          <s v="Qtr2"/>
          <s v="Qtr3"/>
          <s v="Qtr4"/>
          <s v="&gt;1/2/1997"/>
        </groupItems>
      </fieldGroup>
    </cacheField>
    <cacheField name="Years (origin)" numFmtId="0" databaseField="0">
      <fieldGroup base="1">
        <rangePr groupBy="years" startDate="1988-01-01T00:00:00" endDate="1997-01-02T00:00:00"/>
        <groupItems count="12">
          <s v="&lt;1/1/1988"/>
          <s v="1988"/>
          <s v="1989"/>
          <s v="1990"/>
          <s v="1991"/>
          <s v="1992"/>
          <s v="1993"/>
          <s v="1994"/>
          <s v="1995"/>
          <s v="1996"/>
          <s v="1997"/>
          <s v="&gt;1/2/199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">
  <r>
    <x v="0"/>
    <x v="0"/>
    <d v="1988-12-31T00:00:00"/>
    <x v="0"/>
    <n v="600839"/>
    <n v="154058"/>
    <n v="182604"/>
    <n v="1099729"/>
    <n v="186093"/>
    <n v="913636"/>
  </r>
  <r>
    <x v="0"/>
    <x v="0"/>
    <d v="1989-12-31T00:00:00"/>
    <x v="1"/>
    <n v="632654"/>
    <n v="326916"/>
    <n v="90656"/>
    <n v="1099729"/>
    <n v="186093"/>
    <n v="913636"/>
  </r>
  <r>
    <x v="0"/>
    <x v="0"/>
    <d v="1990-12-31T00:00:00"/>
    <x v="2"/>
    <n v="645663"/>
    <n v="447963"/>
    <n v="54262"/>
    <n v="1099729"/>
    <n v="186093"/>
    <n v="913636"/>
  </r>
  <r>
    <x v="0"/>
    <x v="0"/>
    <d v="1991-12-31T00:00:00"/>
    <x v="3"/>
    <n v="646526"/>
    <n v="528167"/>
    <n v="27431"/>
    <n v="1099729"/>
    <n v="186093"/>
    <n v="913636"/>
  </r>
  <r>
    <x v="0"/>
    <x v="0"/>
    <d v="1992-12-31T00:00:00"/>
    <x v="4"/>
    <n v="642177"/>
    <n v="574471"/>
    <n v="14819"/>
    <n v="1099729"/>
    <n v="186093"/>
    <n v="913636"/>
  </r>
  <r>
    <x v="0"/>
    <x v="0"/>
    <d v="1993-12-31T00:00:00"/>
    <x v="5"/>
    <n v="639764"/>
    <n v="599428"/>
    <n v="8007"/>
    <n v="1099729"/>
    <n v="186093"/>
    <n v="913636"/>
  </r>
  <r>
    <x v="0"/>
    <x v="0"/>
    <d v="1994-12-31T00:00:00"/>
    <x v="6"/>
    <n v="634631"/>
    <n v="613573"/>
    <n v="3755"/>
    <n v="1099729"/>
    <n v="186093"/>
    <n v="913636"/>
  </r>
  <r>
    <x v="0"/>
    <x v="0"/>
    <d v="1995-12-31T00:00:00"/>
    <x v="7"/>
    <n v="631044"/>
    <n v="619616"/>
    <n v="1633"/>
    <n v="1099729"/>
    <n v="186093"/>
    <n v="913636"/>
  </r>
  <r>
    <x v="0"/>
    <x v="0"/>
    <d v="1996-12-31T00:00:00"/>
    <x v="8"/>
    <n v="629857"/>
    <n v="621956"/>
    <n v="1298"/>
    <n v="1099729"/>
    <n v="186093"/>
    <n v="913636"/>
  </r>
  <r>
    <x v="0"/>
    <x v="0"/>
    <d v="1997-12-31T00:00:00"/>
    <x v="9"/>
    <n v="629146"/>
    <n v="626097"/>
    <n v="918"/>
    <n v="1099729"/>
    <n v="186093"/>
    <n v="913636"/>
  </r>
  <r>
    <x v="0"/>
    <x v="1"/>
    <d v="1989-12-31T00:00:00"/>
    <x v="0"/>
    <n v="676688"/>
    <n v="173856"/>
    <n v="228252"/>
    <n v="1175712"/>
    <n v="211450"/>
    <n v="964262"/>
  </r>
  <r>
    <x v="0"/>
    <x v="1"/>
    <d v="1990-12-31T00:00:00"/>
    <x v="1"/>
    <n v="694520"/>
    <n v="357652"/>
    <n v="108215"/>
    <n v="1175712"/>
    <n v="211450"/>
    <n v="964262"/>
  </r>
  <r>
    <x v="0"/>
    <x v="1"/>
    <d v="1991-12-31T00:00:00"/>
    <x v="2"/>
    <n v="703946"/>
    <n v="488306"/>
    <n v="56767"/>
    <n v="1175712"/>
    <n v="211450"/>
    <n v="964262"/>
  </r>
  <r>
    <x v="0"/>
    <x v="1"/>
    <d v="1992-12-31T00:00:00"/>
    <x v="3"/>
    <n v="704996"/>
    <n v="569371"/>
    <n v="36155"/>
    <n v="1175712"/>
    <n v="211450"/>
    <n v="964262"/>
  </r>
  <r>
    <x v="0"/>
    <x v="1"/>
    <d v="1993-12-31T00:00:00"/>
    <x v="4"/>
    <n v="695533"/>
    <n v="624655"/>
    <n v="16453"/>
    <n v="1175712"/>
    <n v="211450"/>
    <n v="964262"/>
  </r>
  <r>
    <x v="0"/>
    <x v="1"/>
    <d v="1994-12-31T00:00:00"/>
    <x v="5"/>
    <n v="689237"/>
    <n v="648988"/>
    <n v="8250"/>
    <n v="1175712"/>
    <n v="211450"/>
    <n v="964262"/>
  </r>
  <r>
    <x v="0"/>
    <x v="1"/>
    <d v="1995-12-31T00:00:00"/>
    <x v="6"/>
    <n v="684654"/>
    <n v="662268"/>
    <n v="4051"/>
    <n v="1175712"/>
    <n v="211450"/>
    <n v="964262"/>
  </r>
  <r>
    <x v="0"/>
    <x v="1"/>
    <d v="1996-12-31T00:00:00"/>
    <x v="7"/>
    <n v="681943"/>
    <n v="668959"/>
    <n v="2635"/>
    <n v="1175712"/>
    <n v="211450"/>
    <n v="964262"/>
  </r>
  <r>
    <x v="0"/>
    <x v="1"/>
    <d v="1997-12-31T00:00:00"/>
    <x v="8"/>
    <n v="679999"/>
    <n v="674441"/>
    <n v="1489"/>
    <n v="1175712"/>
    <n v="211450"/>
    <n v="964262"/>
  </r>
  <r>
    <x v="0"/>
    <x v="2"/>
    <d v="1990-12-31T00:00:00"/>
    <x v="0"/>
    <n v="741423"/>
    <n v="181888"/>
    <n v="270255"/>
    <n v="1278239"/>
    <n v="224216"/>
    <n v="1054021"/>
  </r>
  <r>
    <x v="0"/>
    <x v="2"/>
    <d v="1991-12-31T00:00:00"/>
    <x v="1"/>
    <n v="751063"/>
    <n v="391331"/>
    <n v="126801"/>
    <n v="1278239"/>
    <n v="224216"/>
    <n v="1054021"/>
  </r>
  <r>
    <x v="0"/>
    <x v="2"/>
    <d v="1992-12-31T00:00:00"/>
    <x v="2"/>
    <n v="748965"/>
    <n v="527129"/>
    <n v="60451"/>
    <n v="1278239"/>
    <n v="224216"/>
    <n v="1054021"/>
  </r>
  <r>
    <x v="0"/>
    <x v="2"/>
    <d v="1993-12-31T00:00:00"/>
    <x v="3"/>
    <n v="747312"/>
    <n v="616793"/>
    <n v="31105"/>
    <n v="1278239"/>
    <n v="224216"/>
    <n v="1054021"/>
  </r>
  <r>
    <x v="0"/>
    <x v="2"/>
    <d v="1994-12-31T00:00:00"/>
    <x v="4"/>
    <n v="743549"/>
    <n v="667426"/>
    <n v="16154"/>
    <n v="1278239"/>
    <n v="224216"/>
    <n v="1054021"/>
  </r>
  <r>
    <x v="0"/>
    <x v="2"/>
    <d v="1995-12-31T00:00:00"/>
    <x v="5"/>
    <n v="739173"/>
    <n v="698277"/>
    <n v="9015"/>
    <n v="1278239"/>
    <n v="224216"/>
    <n v="1054021"/>
  </r>
  <r>
    <x v="0"/>
    <x v="2"/>
    <d v="1996-12-31T00:00:00"/>
    <x v="6"/>
    <n v="732767"/>
    <n v="712917"/>
    <n v="5828"/>
    <n v="1278239"/>
    <n v="224216"/>
    <n v="1054021"/>
  </r>
  <r>
    <x v="0"/>
    <x v="2"/>
    <d v="1997-12-31T00:00:00"/>
    <x v="7"/>
    <n v="731394"/>
    <n v="718396"/>
    <n v="3686"/>
    <n v="1278239"/>
    <n v="224216"/>
    <n v="1054021"/>
  </r>
  <r>
    <x v="0"/>
    <x v="3"/>
    <d v="1991-12-31T00:00:00"/>
    <x v="0"/>
    <n v="757620"/>
    <n v="179520"/>
    <n v="272932"/>
    <n v="1359390"/>
    <n v="236436"/>
    <n v="1122954"/>
  </r>
  <r>
    <x v="0"/>
    <x v="3"/>
    <d v="1992-12-31T00:00:00"/>
    <x v="1"/>
    <n v="768456"/>
    <n v="381993"/>
    <n v="138027"/>
    <n v="1359390"/>
    <n v="236436"/>
    <n v="1122954"/>
  </r>
  <r>
    <x v="0"/>
    <x v="3"/>
    <d v="1993-12-31T00:00:00"/>
    <x v="2"/>
    <n v="766137"/>
    <n v="522324"/>
    <n v="73463"/>
    <n v="1359390"/>
    <n v="236436"/>
    <n v="1122954"/>
  </r>
  <r>
    <x v="0"/>
    <x v="3"/>
    <d v="1994-12-31T00:00:00"/>
    <x v="3"/>
    <n v="755428"/>
    <n v="613352"/>
    <n v="34328"/>
    <n v="1359390"/>
    <n v="236436"/>
    <n v="1122954"/>
  </r>
  <r>
    <x v="0"/>
    <x v="3"/>
    <d v="1995-12-31T00:00:00"/>
    <x v="4"/>
    <n v="749200"/>
    <n v="672472"/>
    <n v="18926"/>
    <n v="1359390"/>
    <n v="236436"/>
    <n v="1122954"/>
  </r>
  <r>
    <x v="0"/>
    <x v="3"/>
    <d v="1996-12-31T00:00:00"/>
    <x v="5"/>
    <n v="739830"/>
    <n v="698335"/>
    <n v="10300"/>
    <n v="1359390"/>
    <n v="236436"/>
    <n v="1122954"/>
  </r>
  <r>
    <x v="0"/>
    <x v="3"/>
    <d v="1997-12-31T00:00:00"/>
    <x v="6"/>
    <n v="735818"/>
    <n v="711762"/>
    <n v="5061"/>
    <n v="1359390"/>
    <n v="236436"/>
    <n v="1122954"/>
  </r>
  <r>
    <x v="0"/>
    <x v="4"/>
    <d v="1992-12-31T00:00:00"/>
    <x v="0"/>
    <n v="809703"/>
    <n v="181066"/>
    <n v="288430"/>
    <n v="1410974"/>
    <n v="240705"/>
    <n v="1170269"/>
  </r>
  <r>
    <x v="0"/>
    <x v="4"/>
    <d v="1993-12-31T00:00:00"/>
    <x v="1"/>
    <n v="811170"/>
    <n v="403957"/>
    <n v="143618"/>
    <n v="1410974"/>
    <n v="240705"/>
    <n v="1170269"/>
  </r>
  <r>
    <x v="0"/>
    <x v="4"/>
    <d v="1994-12-31T00:00:00"/>
    <x v="2"/>
    <n v="801484"/>
    <n v="548391"/>
    <n v="74679"/>
    <n v="1410974"/>
    <n v="240705"/>
    <n v="1170269"/>
  </r>
  <r>
    <x v="0"/>
    <x v="4"/>
    <d v="1995-12-31T00:00:00"/>
    <x v="3"/>
    <n v="784457"/>
    <n v="648274"/>
    <n v="32531"/>
    <n v="1410974"/>
    <n v="240705"/>
    <n v="1170269"/>
  </r>
  <r>
    <x v="0"/>
    <x v="4"/>
    <d v="1996-12-31T00:00:00"/>
    <x v="4"/>
    <n v="775180"/>
    <n v="706559"/>
    <n v="18922"/>
    <n v="1410974"/>
    <n v="240705"/>
    <n v="1170269"/>
  </r>
  <r>
    <x v="0"/>
    <x v="4"/>
    <d v="1997-12-31T00:00:00"/>
    <x v="5"/>
    <n v="772221"/>
    <n v="731033"/>
    <n v="11373"/>
    <n v="1410974"/>
    <n v="240705"/>
    <n v="1170269"/>
  </r>
  <r>
    <x v="0"/>
    <x v="5"/>
    <d v="1993-12-31T00:00:00"/>
    <x v="0"/>
    <n v="862399"/>
    <n v="215436"/>
    <n v="309266"/>
    <n v="1456188"/>
    <n v="242507"/>
    <n v="1213680"/>
  </r>
  <r>
    <x v="0"/>
    <x v="5"/>
    <d v="1994-12-31T00:00:00"/>
    <x v="1"/>
    <n v="846249"/>
    <n v="440324"/>
    <n v="141478"/>
    <n v="1456188"/>
    <n v="242507"/>
    <n v="1213680"/>
  </r>
  <r>
    <x v="0"/>
    <x v="5"/>
    <d v="1995-12-31T00:00:00"/>
    <x v="2"/>
    <n v="851380"/>
    <n v="596185"/>
    <n v="76132"/>
    <n v="1456188"/>
    <n v="242507"/>
    <n v="1213680"/>
  </r>
  <r>
    <x v="0"/>
    <x v="5"/>
    <d v="1996-12-31T00:00:00"/>
    <x v="3"/>
    <n v="837554"/>
    <n v="707671"/>
    <n v="36332"/>
    <n v="1456188"/>
    <n v="242507"/>
    <n v="1213680"/>
  </r>
  <r>
    <x v="0"/>
    <x v="5"/>
    <d v="1997-12-31T00:00:00"/>
    <x v="4"/>
    <n v="834085"/>
    <n v="762039"/>
    <n v="21565"/>
    <n v="1456188"/>
    <n v="242507"/>
    <n v="1213680"/>
  </r>
  <r>
    <x v="0"/>
    <x v="6"/>
    <d v="1994-12-31T00:00:00"/>
    <x v="0"/>
    <n v="934383"/>
    <n v="249231"/>
    <n v="318544"/>
    <n v="1586778"/>
    <n v="276991"/>
    <n v="1309786"/>
  </r>
  <r>
    <x v="0"/>
    <x v="6"/>
    <d v="1995-12-31T00:00:00"/>
    <x v="1"/>
    <n v="913211"/>
    <n v="490657"/>
    <n v="140593"/>
    <n v="1586778"/>
    <n v="276991"/>
    <n v="1309786"/>
  </r>
  <r>
    <x v="0"/>
    <x v="6"/>
    <d v="1996-12-31T00:00:00"/>
    <x v="2"/>
    <n v="912161"/>
    <n v="662138"/>
    <n v="75803"/>
    <n v="1586778"/>
    <n v="276991"/>
    <n v="1309786"/>
  </r>
  <r>
    <x v="0"/>
    <x v="6"/>
    <d v="1997-12-31T00:00:00"/>
    <x v="3"/>
    <n v="915216"/>
    <n v="768095"/>
    <n v="38487"/>
    <n v="1586778"/>
    <n v="276991"/>
    <n v="1309786"/>
  </r>
  <r>
    <x v="0"/>
    <x v="7"/>
    <d v="1995-12-31T00:00:00"/>
    <x v="0"/>
    <n v="958551"/>
    <n v="258839"/>
    <n v="324469"/>
    <n v="1608239"/>
    <n v="271990"/>
    <n v="1336249"/>
  </r>
  <r>
    <x v="0"/>
    <x v="7"/>
    <d v="1996-12-31T00:00:00"/>
    <x v="1"/>
    <n v="943200"/>
    <n v="511937"/>
    <n v="154935"/>
    <n v="1608239"/>
    <n v="271990"/>
    <n v="1336249"/>
  </r>
  <r>
    <x v="0"/>
    <x v="7"/>
    <d v="1997-12-31T00:00:00"/>
    <x v="2"/>
    <n v="928820"/>
    <n v="675166"/>
    <n v="82017"/>
    <n v="1608239"/>
    <n v="271990"/>
    <n v="1336249"/>
  </r>
  <r>
    <x v="0"/>
    <x v="8"/>
    <d v="1996-12-31T00:00:00"/>
    <x v="0"/>
    <n v="921853"/>
    <n v="271565"/>
    <n v="310802"/>
    <n v="1601646"/>
    <n v="243381"/>
    <n v="1358266"/>
  </r>
  <r>
    <x v="0"/>
    <x v="8"/>
    <d v="1997-12-31T00:00:00"/>
    <x v="1"/>
    <n v="904893"/>
    <n v="510191"/>
    <n v="134646"/>
    <n v="1601646"/>
    <n v="243381"/>
    <n v="1358266"/>
  </r>
  <r>
    <x v="0"/>
    <x v="9"/>
    <d v="1997-12-31T00:00:00"/>
    <x v="0"/>
    <n v="919646"/>
    <n v="272342"/>
    <n v="304179"/>
    <n v="1620108"/>
    <n v="250275"/>
    <n v="1369835"/>
  </r>
  <r>
    <x v="1"/>
    <x v="0"/>
    <d v="1988-12-31T00:00:00"/>
    <x v="0"/>
    <n v="380154"/>
    <n v="5934"/>
    <n v="239361"/>
    <n v="440469"/>
    <n v="35981"/>
    <n v="404488"/>
  </r>
  <r>
    <x v="1"/>
    <x v="0"/>
    <d v="1989-12-31T00:00:00"/>
    <x v="1"/>
    <n v="345134"/>
    <n v="47258"/>
    <n v="109342"/>
    <n v="440469"/>
    <n v="35981"/>
    <n v="404488"/>
  </r>
  <r>
    <x v="1"/>
    <x v="0"/>
    <d v="1990-12-31T00:00:00"/>
    <x v="2"/>
    <n v="323223"/>
    <n v="95054"/>
    <n v="67889"/>
    <n v="440469"/>
    <n v="35981"/>
    <n v="404488"/>
  </r>
  <r>
    <x v="1"/>
    <x v="0"/>
    <d v="1991-12-31T00:00:00"/>
    <x v="3"/>
    <n v="308583"/>
    <n v="131616"/>
    <n v="42097"/>
    <n v="440469"/>
    <n v="35981"/>
    <n v="404488"/>
  </r>
  <r>
    <x v="1"/>
    <x v="0"/>
    <d v="1992-12-31T00:00:00"/>
    <x v="4"/>
    <n v="297226"/>
    <n v="165117"/>
    <n v="26590"/>
    <n v="440469"/>
    <n v="35981"/>
    <n v="404488"/>
  </r>
  <r>
    <x v="1"/>
    <x v="0"/>
    <d v="1993-12-31T00:00:00"/>
    <x v="5"/>
    <n v="273187"/>
    <n v="181937"/>
    <n v="18567"/>
    <n v="440469"/>
    <n v="35981"/>
    <n v="404488"/>
  </r>
  <r>
    <x v="1"/>
    <x v="0"/>
    <d v="1994-12-31T00:00:00"/>
    <x v="6"/>
    <n v="260387"/>
    <n v="198395"/>
    <n v="9261"/>
    <n v="440469"/>
    <n v="35981"/>
    <n v="404488"/>
  </r>
  <r>
    <x v="1"/>
    <x v="0"/>
    <d v="1995-12-31T00:00:00"/>
    <x v="7"/>
    <n v="240810"/>
    <n v="206068"/>
    <n v="518"/>
    <n v="440469"/>
    <n v="35981"/>
    <n v="404488"/>
  </r>
  <r>
    <x v="1"/>
    <x v="0"/>
    <d v="1996-12-31T00:00:00"/>
    <x v="8"/>
    <n v="241022"/>
    <n v="213374"/>
    <n v="722"/>
    <n v="440469"/>
    <n v="35981"/>
    <n v="404488"/>
  </r>
  <r>
    <x v="1"/>
    <x v="0"/>
    <d v="1997-12-31T00:00:00"/>
    <x v="9"/>
    <n v="236376"/>
    <n v="217239"/>
    <n v="-3158"/>
    <n v="440469"/>
    <n v="35981"/>
    <n v="404488"/>
  </r>
  <r>
    <x v="1"/>
    <x v="1"/>
    <d v="1989-12-31T00:00:00"/>
    <x v="0"/>
    <n v="363266"/>
    <n v="9433"/>
    <n v="169589"/>
    <n v="476358"/>
    <n v="74256"/>
    <n v="402102"/>
  </r>
  <r>
    <x v="1"/>
    <x v="1"/>
    <d v="1990-12-31T00:00:00"/>
    <x v="1"/>
    <n v="364326"/>
    <n v="51855"/>
    <n v="113421"/>
    <n v="476358"/>
    <n v="74256"/>
    <n v="402102"/>
  </r>
  <r>
    <x v="1"/>
    <x v="1"/>
    <d v="1991-12-31T00:00:00"/>
    <x v="2"/>
    <n v="352822"/>
    <n v="98976"/>
    <n v="86181"/>
    <n v="476358"/>
    <n v="74256"/>
    <n v="402102"/>
  </r>
  <r>
    <x v="1"/>
    <x v="1"/>
    <d v="1992-12-31T00:00:00"/>
    <x v="3"/>
    <n v="328256"/>
    <n v="149169"/>
    <n v="49311"/>
    <n v="476358"/>
    <n v="74256"/>
    <n v="402102"/>
  </r>
  <r>
    <x v="1"/>
    <x v="1"/>
    <d v="1993-12-31T00:00:00"/>
    <x v="4"/>
    <n v="297773"/>
    <n v="175588"/>
    <n v="29113"/>
    <n v="476358"/>
    <n v="74256"/>
    <n v="402102"/>
  </r>
  <r>
    <x v="1"/>
    <x v="1"/>
    <d v="1994-12-31T00:00:00"/>
    <x v="5"/>
    <n v="279108"/>
    <n v="197590"/>
    <n v="15247"/>
    <n v="476358"/>
    <n v="74256"/>
    <n v="402102"/>
  </r>
  <r>
    <x v="1"/>
    <x v="1"/>
    <d v="1995-12-31T00:00:00"/>
    <x v="6"/>
    <n v="265990"/>
    <n v="211242"/>
    <n v="11888"/>
    <n v="476358"/>
    <n v="74256"/>
    <n v="402102"/>
  </r>
  <r>
    <x v="1"/>
    <x v="1"/>
    <d v="1996-12-31T00:00:00"/>
    <x v="7"/>
    <n v="254703"/>
    <n v="217986"/>
    <n v="3780"/>
    <n v="476358"/>
    <n v="74256"/>
    <n v="402102"/>
  </r>
  <r>
    <x v="1"/>
    <x v="1"/>
    <d v="1997-12-31T00:00:00"/>
    <x v="8"/>
    <n v="245846"/>
    <n v="222707"/>
    <n v="-2288"/>
    <n v="476358"/>
    <n v="74256"/>
    <n v="402102"/>
  </r>
  <r>
    <x v="1"/>
    <x v="2"/>
    <d v="1990-12-31T00:00:00"/>
    <x v="0"/>
    <n v="421814"/>
    <n v="11996"/>
    <n v="211748"/>
    <n v="460119"/>
    <n v="62824"/>
    <n v="397295"/>
  </r>
  <r>
    <x v="1"/>
    <x v="2"/>
    <d v="1991-12-31T00:00:00"/>
    <x v="1"/>
    <n v="415173"/>
    <n v="54742"/>
    <n v="130699"/>
    <n v="460119"/>
    <n v="62824"/>
    <n v="397295"/>
  </r>
  <r>
    <x v="1"/>
    <x v="2"/>
    <d v="1992-12-31T00:00:00"/>
    <x v="2"/>
    <n v="390700"/>
    <n v="118964"/>
    <n v="79506"/>
    <n v="460119"/>
    <n v="62824"/>
    <n v="397295"/>
  </r>
  <r>
    <x v="1"/>
    <x v="2"/>
    <d v="1993-12-31T00:00:00"/>
    <x v="3"/>
    <n v="351752"/>
    <n v="163695"/>
    <n v="42410"/>
    <n v="460119"/>
    <n v="62824"/>
    <n v="397295"/>
  </r>
  <r>
    <x v="1"/>
    <x v="2"/>
    <d v="1994-12-31T00:00:00"/>
    <x v="4"/>
    <n v="327502"/>
    <n v="190391"/>
    <n v="26478"/>
    <n v="460119"/>
    <n v="62824"/>
    <n v="397295"/>
  </r>
  <r>
    <x v="1"/>
    <x v="2"/>
    <d v="1995-12-31T00:00:00"/>
    <x v="5"/>
    <n v="309818"/>
    <n v="213972"/>
    <n v="14648"/>
    <n v="460119"/>
    <n v="62824"/>
    <n v="397295"/>
  </r>
  <r>
    <x v="1"/>
    <x v="2"/>
    <d v="1996-12-31T00:00:00"/>
    <x v="6"/>
    <n v="296474"/>
    <n v="225199"/>
    <n v="7509"/>
    <n v="460119"/>
    <n v="62824"/>
    <n v="397295"/>
  </r>
  <r>
    <x v="1"/>
    <x v="2"/>
    <d v="1997-12-31T00:00:00"/>
    <x v="7"/>
    <n v="280411"/>
    <n v="235717"/>
    <n v="-1911"/>
    <n v="460119"/>
    <n v="62824"/>
    <n v="397295"/>
  </r>
  <r>
    <x v="1"/>
    <x v="3"/>
    <d v="1991-12-31T00:00:00"/>
    <x v="0"/>
    <n v="459573"/>
    <n v="9517"/>
    <n v="231715"/>
    <n v="436063"/>
    <n v="56161"/>
    <n v="379902"/>
  </r>
  <r>
    <x v="1"/>
    <x v="3"/>
    <d v="1992-12-31T00:00:00"/>
    <x v="1"/>
    <n v="440929"/>
    <n v="73420"/>
    <n v="101172"/>
    <n v="436063"/>
    <n v="56161"/>
    <n v="379902"/>
  </r>
  <r>
    <x v="1"/>
    <x v="3"/>
    <d v="1993-12-31T00:00:00"/>
    <x v="2"/>
    <n v="412603"/>
    <n v="146347"/>
    <n v="54027"/>
    <n v="436063"/>
    <n v="56161"/>
    <n v="379902"/>
  </r>
  <r>
    <x v="1"/>
    <x v="3"/>
    <d v="1994-12-31T00:00:00"/>
    <x v="3"/>
    <n v="391085"/>
    <n v="199262"/>
    <n v="33990"/>
    <n v="436063"/>
    <n v="56161"/>
    <n v="379902"/>
  </r>
  <r>
    <x v="1"/>
    <x v="3"/>
    <d v="1995-12-31T00:00:00"/>
    <x v="4"/>
    <n v="372147"/>
    <n v="244987"/>
    <n v="25055"/>
    <n v="436063"/>
    <n v="56161"/>
    <n v="379902"/>
  </r>
  <r>
    <x v="1"/>
    <x v="3"/>
    <d v="1996-12-31T00:00:00"/>
    <x v="5"/>
    <n v="346853"/>
    <n v="260333"/>
    <n v="10605"/>
    <n v="436063"/>
    <n v="56161"/>
    <n v="379902"/>
  </r>
  <r>
    <x v="1"/>
    <x v="3"/>
    <d v="1997-12-31T00:00:00"/>
    <x v="6"/>
    <n v="330443"/>
    <n v="275923"/>
    <n v="2477"/>
    <n v="436063"/>
    <n v="56161"/>
    <n v="379902"/>
  </r>
  <r>
    <x v="1"/>
    <x v="4"/>
    <d v="1992-12-31T00:00:00"/>
    <x v="0"/>
    <n v="519397"/>
    <n v="12479"/>
    <n v="259854"/>
    <n v="426077"/>
    <n v="36919"/>
    <n v="389158"/>
  </r>
  <r>
    <x v="1"/>
    <x v="4"/>
    <d v="1993-12-31T00:00:00"/>
    <x v="1"/>
    <n v="493296"/>
    <n v="78212"/>
    <n v="119285"/>
    <n v="426077"/>
    <n v="36919"/>
    <n v="389158"/>
  </r>
  <r>
    <x v="1"/>
    <x v="4"/>
    <d v="1994-12-31T00:00:00"/>
    <x v="2"/>
    <n v="444814"/>
    <n v="157400"/>
    <n v="51288"/>
    <n v="426077"/>
    <n v="36919"/>
    <n v="389158"/>
  </r>
  <r>
    <x v="1"/>
    <x v="4"/>
    <d v="1995-12-31T00:00:00"/>
    <x v="3"/>
    <n v="417376"/>
    <n v="209959"/>
    <n v="31979"/>
    <n v="426077"/>
    <n v="36919"/>
    <n v="389158"/>
  </r>
  <r>
    <x v="1"/>
    <x v="4"/>
    <d v="1996-12-31T00:00:00"/>
    <x v="4"/>
    <n v="395223"/>
    <n v="244018"/>
    <n v="15395"/>
    <n v="426077"/>
    <n v="36919"/>
    <n v="389158"/>
  </r>
  <r>
    <x v="1"/>
    <x v="4"/>
    <d v="1997-12-31T00:00:00"/>
    <x v="5"/>
    <n v="361505"/>
    <n v="267007"/>
    <n v="-3715"/>
    <n v="426077"/>
    <n v="36919"/>
    <n v="389158"/>
  </r>
  <r>
    <x v="1"/>
    <x v="5"/>
    <d v="1993-12-31T00:00:00"/>
    <x v="0"/>
    <n v="510705"/>
    <n v="18229"/>
    <n v="243150"/>
    <n v="434936"/>
    <n v="51300"/>
    <n v="383636"/>
  </r>
  <r>
    <x v="1"/>
    <x v="5"/>
    <d v="1994-12-31T00:00:00"/>
    <x v="1"/>
    <n v="474444"/>
    <n v="90710"/>
    <n v="91988"/>
    <n v="434936"/>
    <n v="51300"/>
    <n v="383636"/>
  </r>
  <r>
    <x v="1"/>
    <x v="5"/>
    <d v="1995-12-31T00:00:00"/>
    <x v="2"/>
    <n v="455989"/>
    <n v="166325"/>
    <n v="57540"/>
    <n v="434936"/>
    <n v="51300"/>
    <n v="383636"/>
  </r>
  <r>
    <x v="1"/>
    <x v="5"/>
    <d v="1996-12-31T00:00:00"/>
    <x v="3"/>
    <n v="428346"/>
    <n v="227891"/>
    <n v="18452"/>
    <n v="434936"/>
    <n v="51300"/>
    <n v="383636"/>
  </r>
  <r>
    <x v="1"/>
    <x v="5"/>
    <d v="1997-12-31T00:00:00"/>
    <x v="4"/>
    <n v="409466"/>
    <n v="276235"/>
    <n v="-2289"/>
    <n v="434936"/>
    <n v="51300"/>
    <n v="383636"/>
  </r>
  <r>
    <x v="1"/>
    <x v="6"/>
    <d v="1994-12-31T00:00:00"/>
    <x v="0"/>
    <n v="536609"/>
    <n v="14952"/>
    <n v="232231"/>
    <n v="470861"/>
    <n v="56616"/>
    <n v="414245"/>
  </r>
  <r>
    <x v="1"/>
    <x v="6"/>
    <d v="1995-12-31T00:00:00"/>
    <x v="1"/>
    <n v="518333"/>
    <n v="94303"/>
    <n v="92030"/>
    <n v="470861"/>
    <n v="56616"/>
    <n v="414245"/>
  </r>
  <r>
    <x v="1"/>
    <x v="6"/>
    <d v="1996-12-31T00:00:00"/>
    <x v="2"/>
    <n v="507586"/>
    <n v="186577"/>
    <n v="43964"/>
    <n v="470861"/>
    <n v="56616"/>
    <n v="414245"/>
  </r>
  <r>
    <x v="1"/>
    <x v="6"/>
    <d v="1997-12-31T00:00:00"/>
    <x v="3"/>
    <n v="467341"/>
    <n v="252449"/>
    <n v="7198"/>
    <n v="470861"/>
    <n v="56616"/>
    <n v="414245"/>
  </r>
  <r>
    <x v="1"/>
    <x v="7"/>
    <d v="1995-12-31T00:00:00"/>
    <x v="0"/>
    <n v="562089"/>
    <n v="17995"/>
    <n v="243805"/>
    <n v="530111"/>
    <n v="74015"/>
    <n v="456096"/>
  </r>
  <r>
    <x v="1"/>
    <x v="7"/>
    <d v="1996-12-31T00:00:00"/>
    <x v="1"/>
    <n v="554926"/>
    <n v="110181"/>
    <n v="89171"/>
    <n v="530111"/>
    <n v="74015"/>
    <n v="456096"/>
  </r>
  <r>
    <x v="1"/>
    <x v="7"/>
    <d v="1997-12-31T00:00:00"/>
    <x v="2"/>
    <n v="525577"/>
    <n v="209222"/>
    <n v="32599"/>
    <n v="530111"/>
    <n v="74015"/>
    <n v="456096"/>
  </r>
  <r>
    <x v="1"/>
    <x v="8"/>
    <d v="1996-12-31T00:00:00"/>
    <x v="0"/>
    <n v="560248"/>
    <n v="20390"/>
    <n v="241886"/>
    <n v="548637"/>
    <n v="77111"/>
    <n v="471526"/>
  </r>
  <r>
    <x v="1"/>
    <x v="8"/>
    <d v="1997-12-31T00:00:00"/>
    <x v="1"/>
    <n v="543519"/>
    <n v="107474"/>
    <n v="71992"/>
    <n v="548637"/>
    <n v="77111"/>
    <n v="471526"/>
  </r>
  <r>
    <x v="1"/>
    <x v="9"/>
    <d v="1997-12-31T00:00:00"/>
    <x v="0"/>
    <n v="536705"/>
    <n v="20361"/>
    <n v="211083"/>
    <n v="574315"/>
    <n v="88006"/>
    <n v="486309"/>
  </r>
  <r>
    <x v="2"/>
    <x v="0"/>
    <d v="1988-12-31T00:00:00"/>
    <x v="0"/>
    <n v="295980"/>
    <n v="31447"/>
    <n v="167233"/>
    <n v="699282"/>
    <n v="190942"/>
    <n v="508339"/>
  </r>
  <r>
    <x v="2"/>
    <x v="0"/>
    <d v="1989-12-31T00:00:00"/>
    <x v="1"/>
    <n v="315210"/>
    <n v="87470"/>
    <n v="119272"/>
    <n v="699282"/>
    <n v="190942"/>
    <n v="508339"/>
  </r>
  <r>
    <x v="2"/>
    <x v="0"/>
    <d v="1990-12-31T00:00:00"/>
    <x v="2"/>
    <n v="338804"/>
    <n v="146807"/>
    <n v="97624"/>
    <n v="699282"/>
    <n v="190942"/>
    <n v="508339"/>
  </r>
  <r>
    <x v="2"/>
    <x v="0"/>
    <d v="1991-12-31T00:00:00"/>
    <x v="3"/>
    <n v="363137"/>
    <n v="220502"/>
    <n v="79690"/>
    <n v="699282"/>
    <n v="190942"/>
    <n v="508339"/>
  </r>
  <r>
    <x v="2"/>
    <x v="0"/>
    <d v="1992-12-31T00:00:00"/>
    <x v="4"/>
    <n v="346240"/>
    <n v="256564"/>
    <n v="48838"/>
    <n v="699282"/>
    <n v="190942"/>
    <n v="508339"/>
  </r>
  <r>
    <x v="2"/>
    <x v="0"/>
    <d v="1993-12-31T00:00:00"/>
    <x v="5"/>
    <n v="344589"/>
    <n v="282111"/>
    <n v="35774"/>
    <n v="699282"/>
    <n v="190942"/>
    <n v="508339"/>
  </r>
  <r>
    <x v="2"/>
    <x v="0"/>
    <d v="1994-12-31T00:00:00"/>
    <x v="6"/>
    <n v="335925"/>
    <n v="300903"/>
    <n v="21799"/>
    <n v="699282"/>
    <n v="190942"/>
    <n v="508339"/>
  </r>
  <r>
    <x v="2"/>
    <x v="0"/>
    <d v="1995-12-31T00:00:00"/>
    <x v="7"/>
    <n v="332360"/>
    <n v="308636"/>
    <n v="15333"/>
    <n v="699282"/>
    <n v="190942"/>
    <n v="508339"/>
  </r>
  <r>
    <x v="2"/>
    <x v="0"/>
    <d v="1996-12-31T00:00:00"/>
    <x v="8"/>
    <n v="330068"/>
    <n v="314566"/>
    <n v="10933"/>
    <n v="699282"/>
    <n v="190942"/>
    <n v="508339"/>
  </r>
  <r>
    <x v="2"/>
    <x v="0"/>
    <d v="1997-12-31T00:00:00"/>
    <x v="9"/>
    <n v="328473"/>
    <n v="317889"/>
    <n v="8914"/>
    <n v="699282"/>
    <n v="190942"/>
    <n v="508339"/>
  </r>
  <r>
    <x v="2"/>
    <x v="1"/>
    <d v="1989-12-31T00:00:00"/>
    <x v="0"/>
    <n v="368104"/>
    <n v="36601"/>
    <n v="232957"/>
    <n v="739075"/>
    <n v="176003"/>
    <n v="563072"/>
  </r>
  <r>
    <x v="2"/>
    <x v="1"/>
    <d v="1990-12-31T00:00:00"/>
    <x v="1"/>
    <n v="381310"/>
    <n v="99778"/>
    <n v="172543"/>
    <n v="739075"/>
    <n v="176003"/>
    <n v="563072"/>
  </r>
  <r>
    <x v="2"/>
    <x v="1"/>
    <d v="1991-12-31T00:00:00"/>
    <x v="2"/>
    <n v="403298"/>
    <n v="178262"/>
    <n v="132319"/>
    <n v="739075"/>
    <n v="176003"/>
    <n v="563072"/>
  </r>
  <r>
    <x v="2"/>
    <x v="1"/>
    <d v="1992-12-31T00:00:00"/>
    <x v="3"/>
    <n v="387153"/>
    <n v="238864"/>
    <n v="82665"/>
    <n v="739075"/>
    <n v="176003"/>
    <n v="563072"/>
  </r>
  <r>
    <x v="2"/>
    <x v="1"/>
    <d v="1993-12-31T00:00:00"/>
    <x v="4"/>
    <n v="381975"/>
    <n v="289540"/>
    <n v="51909"/>
    <n v="739075"/>
    <n v="176003"/>
    <n v="563072"/>
  </r>
  <r>
    <x v="2"/>
    <x v="1"/>
    <d v="1994-12-31T00:00:00"/>
    <x v="5"/>
    <n v="375069"/>
    <n v="318666"/>
    <n v="35198"/>
    <n v="739075"/>
    <n v="176003"/>
    <n v="563072"/>
  </r>
  <r>
    <x v="2"/>
    <x v="1"/>
    <d v="1995-12-31T00:00:00"/>
    <x v="6"/>
    <n v="371826"/>
    <n v="331488"/>
    <n v="27084"/>
    <n v="739075"/>
    <n v="176003"/>
    <n v="563072"/>
  </r>
  <r>
    <x v="2"/>
    <x v="1"/>
    <d v="1996-12-31T00:00:00"/>
    <x v="7"/>
    <n v="370760"/>
    <n v="343442"/>
    <n v="22960"/>
    <n v="739075"/>
    <n v="176003"/>
    <n v="563072"/>
  </r>
  <r>
    <x v="2"/>
    <x v="1"/>
    <d v="1997-12-31T00:00:00"/>
    <x v="8"/>
    <n v="369781"/>
    <n v="350684"/>
    <n v="16536"/>
    <n v="739075"/>
    <n v="176003"/>
    <n v="563072"/>
  </r>
  <r>
    <x v="2"/>
    <x v="2"/>
    <d v="1990-12-31T00:00:00"/>
    <x v="0"/>
    <n v="439327"/>
    <n v="41035"/>
    <n v="286927"/>
    <n v="784273"/>
    <n v="193177"/>
    <n v="591095"/>
  </r>
  <r>
    <x v="2"/>
    <x v="2"/>
    <d v="1991-12-31T00:00:00"/>
    <x v="1"/>
    <n v="451038"/>
    <n v="108655"/>
    <n v="212373"/>
    <n v="784273"/>
    <n v="193177"/>
    <n v="591095"/>
  </r>
  <r>
    <x v="2"/>
    <x v="2"/>
    <d v="1992-12-31T00:00:00"/>
    <x v="2"/>
    <n v="445084"/>
    <n v="190403"/>
    <n v="147589"/>
    <n v="784273"/>
    <n v="193177"/>
    <n v="591095"/>
  </r>
  <r>
    <x v="2"/>
    <x v="2"/>
    <d v="1993-12-31T00:00:00"/>
    <x v="3"/>
    <n v="442867"/>
    <n v="262674"/>
    <n v="94041"/>
    <n v="784273"/>
    <n v="193177"/>
    <n v="591095"/>
  </r>
  <r>
    <x v="2"/>
    <x v="2"/>
    <d v="1994-12-31T00:00:00"/>
    <x v="4"/>
    <n v="432438"/>
    <n v="302957"/>
    <n v="73025"/>
    <n v="784273"/>
    <n v="193177"/>
    <n v="591095"/>
  </r>
  <r>
    <x v="2"/>
    <x v="2"/>
    <d v="1995-12-31T00:00:00"/>
    <x v="5"/>
    <n v="410970"/>
    <n v="334770"/>
    <n v="46105"/>
    <n v="784273"/>
    <n v="193177"/>
    <n v="591095"/>
  </r>
  <r>
    <x v="2"/>
    <x v="2"/>
    <d v="1996-12-31T00:00:00"/>
    <x v="6"/>
    <n v="401935"/>
    <n v="352726"/>
    <n v="29499"/>
    <n v="784273"/>
    <n v="193177"/>
    <n v="591095"/>
  </r>
  <r>
    <x v="2"/>
    <x v="2"/>
    <d v="1997-12-31T00:00:00"/>
    <x v="7"/>
    <n v="400764"/>
    <n v="361103"/>
    <n v="28601"/>
    <n v="784273"/>
    <n v="193177"/>
    <n v="591095"/>
  </r>
  <r>
    <x v="2"/>
    <x v="3"/>
    <d v="1991-12-31T00:00:00"/>
    <x v="0"/>
    <n v="506952"/>
    <n v="39031"/>
    <n v="355140"/>
    <n v="833930"/>
    <n v="207171"/>
    <n v="626758"/>
  </r>
  <r>
    <x v="2"/>
    <x v="3"/>
    <d v="1992-12-31T00:00:00"/>
    <x v="1"/>
    <n v="524877"/>
    <n v="126807"/>
    <n v="258632"/>
    <n v="833930"/>
    <n v="207171"/>
    <n v="626758"/>
  </r>
  <r>
    <x v="2"/>
    <x v="3"/>
    <d v="1993-12-31T00:00:00"/>
    <x v="2"/>
    <n v="541149"/>
    <n v="227783"/>
    <n v="183719"/>
    <n v="833930"/>
    <n v="207171"/>
    <n v="626758"/>
  </r>
  <r>
    <x v="2"/>
    <x v="3"/>
    <d v="1994-12-31T00:00:00"/>
    <x v="3"/>
    <n v="517003"/>
    <n v="316632"/>
    <n v="116598"/>
    <n v="833930"/>
    <n v="207171"/>
    <n v="626758"/>
  </r>
  <r>
    <x v="2"/>
    <x v="3"/>
    <d v="1995-12-31T00:00:00"/>
    <x v="4"/>
    <n v="492355"/>
    <n v="368941"/>
    <n v="69183"/>
    <n v="833930"/>
    <n v="207171"/>
    <n v="626758"/>
  </r>
  <r>
    <x v="2"/>
    <x v="3"/>
    <d v="1996-12-31T00:00:00"/>
    <x v="5"/>
    <n v="484540"/>
    <n v="402043"/>
    <n v="42211"/>
    <n v="833930"/>
    <n v="207171"/>
    <n v="626758"/>
  </r>
  <r>
    <x v="2"/>
    <x v="3"/>
    <d v="1997-12-31T00:00:00"/>
    <x v="6"/>
    <n v="492904"/>
    <n v="426085"/>
    <n v="32191"/>
    <n v="833930"/>
    <n v="207171"/>
    <n v="626758"/>
  </r>
  <r>
    <x v="2"/>
    <x v="4"/>
    <d v="1992-12-31T00:00:00"/>
    <x v="0"/>
    <n v="615057"/>
    <n v="42801"/>
    <n v="451320"/>
    <n v="868809"/>
    <n v="219481"/>
    <n v="649326"/>
  </r>
  <r>
    <x v="2"/>
    <x v="4"/>
    <d v="1993-12-31T00:00:00"/>
    <x v="1"/>
    <n v="577169"/>
    <n v="126926"/>
    <n v="307999"/>
    <n v="868809"/>
    <n v="219481"/>
    <n v="649326"/>
  </r>
  <r>
    <x v="2"/>
    <x v="4"/>
    <d v="1994-12-31T00:00:00"/>
    <x v="2"/>
    <n v="559277"/>
    <n v="222655"/>
    <n v="211808"/>
    <n v="868809"/>
    <n v="219481"/>
    <n v="649326"/>
  </r>
  <r>
    <x v="2"/>
    <x v="4"/>
    <d v="1995-12-31T00:00:00"/>
    <x v="3"/>
    <n v="507029"/>
    <n v="304301"/>
    <n v="125778"/>
    <n v="868809"/>
    <n v="219481"/>
    <n v="649326"/>
  </r>
  <r>
    <x v="2"/>
    <x v="4"/>
    <d v="1996-12-31T00:00:00"/>
    <x v="4"/>
    <n v="481369"/>
    <n v="350992"/>
    <n v="56559"/>
    <n v="868809"/>
    <n v="219481"/>
    <n v="649326"/>
  </r>
  <r>
    <x v="2"/>
    <x v="4"/>
    <d v="1997-12-31T00:00:00"/>
    <x v="5"/>
    <n v="511188"/>
    <n v="389250"/>
    <n v="59967"/>
    <n v="868809"/>
    <n v="219481"/>
    <n v="649326"/>
  </r>
  <r>
    <x v="2"/>
    <x v="5"/>
    <d v="1993-12-31T00:00:00"/>
    <x v="0"/>
    <n v="654480"/>
    <n v="44930"/>
    <n v="466724"/>
    <n v="950941"/>
    <n v="239031"/>
    <n v="711909"/>
  </r>
  <r>
    <x v="2"/>
    <x v="5"/>
    <d v="1994-12-31T00:00:00"/>
    <x v="1"/>
    <n v="671243"/>
    <n v="173066"/>
    <n v="312670"/>
    <n v="950941"/>
    <n v="239031"/>
    <n v="711909"/>
  </r>
  <r>
    <x v="2"/>
    <x v="5"/>
    <d v="1995-12-31T00:00:00"/>
    <x v="2"/>
    <n v="634771"/>
    <n v="293039"/>
    <n v="203361"/>
    <n v="950941"/>
    <n v="239031"/>
    <n v="711909"/>
  </r>
  <r>
    <x v="2"/>
    <x v="5"/>
    <d v="1996-12-31T00:00:00"/>
    <x v="3"/>
    <n v="590862"/>
    <n v="378512"/>
    <n v="114188"/>
    <n v="950941"/>
    <n v="239031"/>
    <n v="711909"/>
  </r>
  <r>
    <x v="2"/>
    <x v="5"/>
    <d v="1997-12-31T00:00:00"/>
    <x v="4"/>
    <n v="580380"/>
    <n v="434995"/>
    <n v="75713"/>
    <n v="950941"/>
    <n v="239031"/>
    <n v="711909"/>
  </r>
  <r>
    <x v="2"/>
    <x v="6"/>
    <d v="1994-12-31T00:00:00"/>
    <x v="0"/>
    <n v="704053"/>
    <n v="54253"/>
    <n v="493463"/>
    <n v="1055864"/>
    <n v="248010"/>
    <n v="807854"/>
  </r>
  <r>
    <x v="2"/>
    <x v="6"/>
    <d v="1995-12-31T00:00:00"/>
    <x v="1"/>
    <n v="685471"/>
    <n v="169202"/>
    <n v="334201"/>
    <n v="1055864"/>
    <n v="248010"/>
    <n v="807854"/>
  </r>
  <r>
    <x v="2"/>
    <x v="6"/>
    <d v="1996-12-31T00:00:00"/>
    <x v="2"/>
    <n v="685201"/>
    <n v="296394"/>
    <n v="198254"/>
    <n v="1055864"/>
    <n v="248010"/>
    <n v="807854"/>
  </r>
  <r>
    <x v="2"/>
    <x v="6"/>
    <d v="1997-12-31T00:00:00"/>
    <x v="3"/>
    <n v="680943"/>
    <n v="402244"/>
    <n v="99344"/>
    <n v="1055864"/>
    <n v="248010"/>
    <n v="807854"/>
  </r>
  <r>
    <x v="2"/>
    <x v="7"/>
    <d v="1995-12-31T00:00:00"/>
    <x v="0"/>
    <n v="720797"/>
    <n v="39780"/>
    <n v="507656"/>
    <n v="1173617"/>
    <n v="255759"/>
    <n v="917859"/>
  </r>
  <r>
    <x v="2"/>
    <x v="7"/>
    <d v="1996-12-31T00:00:00"/>
    <x v="1"/>
    <n v="674624"/>
    <n v="167908"/>
    <n v="323261"/>
    <n v="1173617"/>
    <n v="255759"/>
    <n v="917859"/>
  </r>
  <r>
    <x v="2"/>
    <x v="7"/>
    <d v="1997-12-31T00:00:00"/>
    <x v="2"/>
    <n v="658667"/>
    <n v="294332"/>
    <n v="214395"/>
    <n v="1173617"/>
    <n v="255759"/>
    <n v="917859"/>
  </r>
  <r>
    <x v="2"/>
    <x v="8"/>
    <d v="1996-12-31T00:00:00"/>
    <x v="0"/>
    <n v="796486"/>
    <n v="62630"/>
    <n v="559324"/>
    <n v="1233446"/>
    <n v="270733"/>
    <n v="962713"/>
  </r>
  <r>
    <x v="2"/>
    <x v="8"/>
    <d v="1997-12-31T00:00:00"/>
    <x v="1"/>
    <n v="741233"/>
    <n v="191258"/>
    <n v="362246"/>
    <n v="1233446"/>
    <n v="270733"/>
    <n v="962713"/>
  </r>
  <r>
    <x v="2"/>
    <x v="9"/>
    <d v="1997-12-31T00:00:00"/>
    <x v="0"/>
    <n v="743209"/>
    <n v="54130"/>
    <n v="522700"/>
    <n v="1246770"/>
    <n v="302148"/>
    <n v="944625"/>
  </r>
  <r>
    <x v="3"/>
    <x v="0"/>
    <d v="1988-12-31T00:00:00"/>
    <x v="0"/>
    <n v="8941766"/>
    <n v="3092818"/>
    <n v="2750049"/>
    <n v="10410312"/>
    <n v="302372"/>
    <n v="10107939"/>
  </r>
  <r>
    <x v="3"/>
    <x v="0"/>
    <d v="1989-12-31T00:00:00"/>
    <x v="1"/>
    <n v="8903239"/>
    <n v="5942711"/>
    <n v="1165217"/>
    <n v="10410312"/>
    <n v="302372"/>
    <n v="10107939"/>
  </r>
  <r>
    <x v="3"/>
    <x v="0"/>
    <d v="1990-12-31T00:00:00"/>
    <x v="2"/>
    <n v="8846699"/>
    <n v="7239089"/>
    <n v="702322"/>
    <n v="10410312"/>
    <n v="302372"/>
    <n v="10107939"/>
  </r>
  <r>
    <x v="3"/>
    <x v="0"/>
    <d v="1991-12-31T00:00:00"/>
    <x v="3"/>
    <n v="8828385"/>
    <n v="7930109"/>
    <n v="376856"/>
    <n v="10410312"/>
    <n v="302372"/>
    <n v="10107939"/>
  </r>
  <r>
    <x v="3"/>
    <x v="0"/>
    <d v="1992-12-31T00:00:00"/>
    <x v="4"/>
    <n v="8801335"/>
    <n v="8318795"/>
    <n v="209789"/>
    <n v="10410312"/>
    <n v="302372"/>
    <n v="10107939"/>
  </r>
  <r>
    <x v="3"/>
    <x v="0"/>
    <d v="1993-12-31T00:00:00"/>
    <x v="5"/>
    <n v="8785773"/>
    <n v="8518201"/>
    <n v="124209"/>
    <n v="10410312"/>
    <n v="302372"/>
    <n v="10107939"/>
  </r>
  <r>
    <x v="3"/>
    <x v="0"/>
    <d v="1994-12-31T00:00:00"/>
    <x v="6"/>
    <n v="8744784"/>
    <n v="8610355"/>
    <n v="56929"/>
    <n v="10410312"/>
    <n v="302372"/>
    <n v="10107939"/>
  </r>
  <r>
    <x v="3"/>
    <x v="0"/>
    <d v="1995-12-31T00:00:00"/>
    <x v="7"/>
    <n v="8729585"/>
    <n v="8655509"/>
    <n v="29875"/>
    <n v="10410312"/>
    <n v="302372"/>
    <n v="10107939"/>
  </r>
  <r>
    <x v="3"/>
    <x v="0"/>
    <d v="1996-12-31T00:00:00"/>
    <x v="8"/>
    <n v="8727447"/>
    <n v="8682451"/>
    <n v="20357"/>
    <n v="10410312"/>
    <n v="302372"/>
    <n v="10107939"/>
  </r>
  <r>
    <x v="3"/>
    <x v="0"/>
    <d v="1997-12-31T00:00:00"/>
    <x v="9"/>
    <n v="8723062"/>
    <n v="8690036"/>
    <n v="18090"/>
    <n v="10410312"/>
    <n v="302372"/>
    <n v="10107939"/>
  </r>
  <r>
    <x v="3"/>
    <x v="1"/>
    <d v="1989-12-31T00:00:00"/>
    <x v="0"/>
    <n v="10175203"/>
    <n v="3556683"/>
    <n v="3136102"/>
    <n v="11634879"/>
    <n v="361801"/>
    <n v="11273079"/>
  </r>
  <r>
    <x v="3"/>
    <x v="1"/>
    <d v="1990-12-31T00:00:00"/>
    <x v="1"/>
    <n v="10090363"/>
    <n v="6753435"/>
    <n v="1541971"/>
    <n v="11634879"/>
    <n v="361801"/>
    <n v="11273079"/>
  </r>
  <r>
    <x v="3"/>
    <x v="1"/>
    <d v="1991-12-31T00:00:00"/>
    <x v="2"/>
    <n v="10054397"/>
    <n v="8219551"/>
    <n v="795640"/>
    <n v="11634879"/>
    <n v="361801"/>
    <n v="11273079"/>
  </r>
  <r>
    <x v="3"/>
    <x v="1"/>
    <d v="1992-12-31T00:00:00"/>
    <x v="3"/>
    <n v="10005922"/>
    <n v="9018288"/>
    <n v="420305"/>
    <n v="11634879"/>
    <n v="361801"/>
    <n v="11273079"/>
  </r>
  <r>
    <x v="3"/>
    <x v="1"/>
    <d v="1993-12-31T00:00:00"/>
    <x v="4"/>
    <n v="9966886"/>
    <n v="9441842"/>
    <n v="236135"/>
    <n v="11634879"/>
    <n v="361801"/>
    <n v="11273079"/>
  </r>
  <r>
    <x v="3"/>
    <x v="1"/>
    <d v="1994-12-31T00:00:00"/>
    <x v="5"/>
    <n v="9927256"/>
    <n v="9647917"/>
    <n v="129455"/>
    <n v="11634879"/>
    <n v="361801"/>
    <n v="11273079"/>
  </r>
  <r>
    <x v="3"/>
    <x v="1"/>
    <d v="1995-12-31T00:00:00"/>
    <x v="6"/>
    <n v="9875390"/>
    <n v="9753014"/>
    <n v="46870"/>
    <n v="11634879"/>
    <n v="361801"/>
    <n v="11273079"/>
  </r>
  <r>
    <x v="3"/>
    <x v="1"/>
    <d v="1996-12-31T00:00:00"/>
    <x v="7"/>
    <n v="9865256"/>
    <n v="9800477"/>
    <n v="21857"/>
    <n v="11634879"/>
    <n v="361801"/>
    <n v="11273079"/>
  </r>
  <r>
    <x v="3"/>
    <x v="1"/>
    <d v="1997-12-31T00:00:00"/>
    <x v="8"/>
    <n v="9860747"/>
    <n v="9823747"/>
    <n v="12371"/>
    <n v="11634879"/>
    <n v="361801"/>
    <n v="11273079"/>
  </r>
  <r>
    <x v="3"/>
    <x v="2"/>
    <d v="1990-12-31T00:00:00"/>
    <x v="0"/>
    <n v="11542303"/>
    <n v="4015052"/>
    <n v="3992097"/>
    <n v="13073087"/>
    <n v="437780"/>
    <n v="12635305"/>
  </r>
  <r>
    <x v="3"/>
    <x v="2"/>
    <d v="1991-12-31T00:00:00"/>
    <x v="1"/>
    <n v="11268628"/>
    <n v="7478257"/>
    <n v="1845437"/>
    <n v="13073087"/>
    <n v="437780"/>
    <n v="12635305"/>
  </r>
  <r>
    <x v="3"/>
    <x v="2"/>
    <d v="1992-12-31T00:00:00"/>
    <x v="2"/>
    <n v="11132257"/>
    <n v="9094949"/>
    <n v="937232"/>
    <n v="13073087"/>
    <n v="437780"/>
    <n v="12635305"/>
  </r>
  <r>
    <x v="3"/>
    <x v="2"/>
    <d v="1993-12-31T00:00:00"/>
    <x v="3"/>
    <n v="11024980"/>
    <n v="9945288"/>
    <n v="497531"/>
    <n v="13073087"/>
    <n v="437780"/>
    <n v="12635305"/>
  </r>
  <r>
    <x v="3"/>
    <x v="2"/>
    <d v="1994-12-31T00:00:00"/>
    <x v="4"/>
    <n v="10950030"/>
    <n v="10371175"/>
    <n v="274382"/>
    <n v="13073087"/>
    <n v="437780"/>
    <n v="12635305"/>
  </r>
  <r>
    <x v="3"/>
    <x v="2"/>
    <d v="1995-12-31T00:00:00"/>
    <x v="5"/>
    <n v="10864027"/>
    <n v="10575467"/>
    <n v="130534"/>
    <n v="13073087"/>
    <n v="437780"/>
    <n v="12635305"/>
  </r>
  <r>
    <x v="3"/>
    <x v="2"/>
    <d v="1996-12-31T00:00:00"/>
    <x v="6"/>
    <n v="10803604"/>
    <n v="10671988"/>
    <n v="44615"/>
    <n v="13073087"/>
    <n v="437780"/>
    <n v="12635305"/>
  </r>
  <r>
    <x v="3"/>
    <x v="2"/>
    <d v="1997-12-31T00:00:00"/>
    <x v="7"/>
    <n v="10795387"/>
    <n v="10728411"/>
    <n v="23873"/>
    <n v="13073087"/>
    <n v="437780"/>
    <n v="12635305"/>
  </r>
  <r>
    <x v="3"/>
    <x v="3"/>
    <d v="1991-12-31T00:00:00"/>
    <x v="0"/>
    <n v="11803986"/>
    <n v="4065571"/>
    <n v="4103840"/>
    <n v="14422141"/>
    <n v="534110"/>
    <n v="13888032"/>
  </r>
  <r>
    <x v="3"/>
    <x v="3"/>
    <d v="1992-12-31T00:00:00"/>
    <x v="1"/>
    <n v="11529027"/>
    <n v="7564284"/>
    <n v="1981855"/>
    <n v="14422141"/>
    <n v="534110"/>
    <n v="13888032"/>
  </r>
  <r>
    <x v="3"/>
    <x v="3"/>
    <d v="1993-12-31T00:00:00"/>
    <x v="2"/>
    <n v="11317027"/>
    <n v="9161104"/>
    <n v="1043034"/>
    <n v="14422141"/>
    <n v="534110"/>
    <n v="13888032"/>
  </r>
  <r>
    <x v="3"/>
    <x v="3"/>
    <d v="1994-12-31T00:00:00"/>
    <x v="3"/>
    <n v="11152401"/>
    <n v="10006407"/>
    <n v="560326"/>
    <n v="14422141"/>
    <n v="534110"/>
    <n v="13888032"/>
  </r>
  <r>
    <x v="3"/>
    <x v="3"/>
    <d v="1995-12-31T00:00:00"/>
    <x v="4"/>
    <n v="10995911"/>
    <n v="10419901"/>
    <n v="288017"/>
    <n v="14422141"/>
    <n v="534110"/>
    <n v="13888032"/>
  </r>
  <r>
    <x v="3"/>
    <x v="3"/>
    <d v="1996-12-31T00:00:00"/>
    <x v="5"/>
    <n v="10869101"/>
    <n v="10612083"/>
    <n v="108950"/>
    <n v="14422141"/>
    <n v="534110"/>
    <n v="13888032"/>
  </r>
  <r>
    <x v="3"/>
    <x v="3"/>
    <d v="1997-12-31T00:00:00"/>
    <x v="6"/>
    <n v="10825784"/>
    <n v="10713621"/>
    <n v="34982"/>
    <n v="14422141"/>
    <n v="534110"/>
    <n v="13888032"/>
  </r>
  <r>
    <x v="3"/>
    <x v="4"/>
    <d v="1992-12-31T00:00:00"/>
    <x v="0"/>
    <n v="13099543"/>
    <n v="4551591"/>
    <n v="4472559"/>
    <n v="15802063"/>
    <n v="606511"/>
    <n v="15195554"/>
  </r>
  <r>
    <x v="3"/>
    <x v="4"/>
    <d v="1993-12-31T00:00:00"/>
    <x v="1"/>
    <n v="12675607"/>
    <n v="8344021"/>
    <n v="2233339"/>
    <n v="15802063"/>
    <n v="606511"/>
    <n v="15195554"/>
  </r>
  <r>
    <x v="3"/>
    <x v="4"/>
    <d v="1994-12-31T00:00:00"/>
    <x v="2"/>
    <n v="12363577"/>
    <n v="10047179"/>
    <n v="1200867"/>
    <n v="15802063"/>
    <n v="606511"/>
    <n v="15195554"/>
  </r>
  <r>
    <x v="3"/>
    <x v="4"/>
    <d v="1995-12-31T00:00:00"/>
    <x v="3"/>
    <n v="12079502"/>
    <n v="10901995"/>
    <n v="576805"/>
    <n v="15802063"/>
    <n v="606511"/>
    <n v="15195554"/>
  </r>
  <r>
    <x v="3"/>
    <x v="4"/>
    <d v="1996-12-31T00:00:00"/>
    <x v="4"/>
    <n v="11884469"/>
    <n v="11336777"/>
    <n v="246501"/>
    <n v="15802063"/>
    <n v="606511"/>
    <n v="15195554"/>
  </r>
  <r>
    <x v="3"/>
    <x v="4"/>
    <d v="1997-12-31T00:00:00"/>
    <x v="5"/>
    <n v="11806897"/>
    <n v="11555121"/>
    <n v="104773"/>
    <n v="15802063"/>
    <n v="606511"/>
    <n v="15195554"/>
  </r>
  <r>
    <x v="3"/>
    <x v="5"/>
    <d v="1993-12-31T00:00:00"/>
    <x v="0"/>
    <n v="14270532"/>
    <n v="5020277"/>
    <n v="4858029"/>
    <n v="17105386"/>
    <n v="737399"/>
    <n v="16367985"/>
  </r>
  <r>
    <x v="3"/>
    <x v="5"/>
    <d v="1994-12-31T00:00:00"/>
    <x v="1"/>
    <n v="13746124"/>
    <n v="9125734"/>
    <n v="2438850"/>
    <n v="17105386"/>
    <n v="737399"/>
    <n v="16367985"/>
  </r>
  <r>
    <x v="3"/>
    <x v="5"/>
    <d v="1995-12-31T00:00:00"/>
    <x v="2"/>
    <n v="13353699"/>
    <n v="10890282"/>
    <n v="1287852"/>
    <n v="17105386"/>
    <n v="737399"/>
    <n v="16367985"/>
  </r>
  <r>
    <x v="3"/>
    <x v="5"/>
    <d v="1996-12-31T00:00:00"/>
    <x v="3"/>
    <n v="12934778"/>
    <n v="11782219"/>
    <n v="526486"/>
    <n v="17105386"/>
    <n v="737399"/>
    <n v="16367985"/>
  </r>
  <r>
    <x v="3"/>
    <x v="5"/>
    <d v="1997-12-31T00:00:00"/>
    <x v="4"/>
    <n v="12772186"/>
    <n v="12249826"/>
    <n v="216041"/>
    <n v="17105386"/>
    <n v="737399"/>
    <n v="16367985"/>
  </r>
  <r>
    <x v="3"/>
    <x v="6"/>
    <d v="1994-12-31T00:00:00"/>
    <x v="0"/>
    <n v="15292476"/>
    <n v="5569355"/>
    <n v="5021298"/>
    <n v="18499871"/>
    <n v="803367"/>
    <n v="17696504"/>
  </r>
  <r>
    <x v="3"/>
    <x v="6"/>
    <d v="1995-12-31T00:00:00"/>
    <x v="1"/>
    <n v="14576397"/>
    <n v="9871002"/>
    <n v="2439429"/>
    <n v="18499871"/>
    <n v="803367"/>
    <n v="17696504"/>
  </r>
  <r>
    <x v="3"/>
    <x v="6"/>
    <d v="1996-12-31T00:00:00"/>
    <x v="2"/>
    <n v="13959314"/>
    <n v="11641397"/>
    <n v="1086922"/>
    <n v="18499871"/>
    <n v="803367"/>
    <n v="17696504"/>
  </r>
  <r>
    <x v="3"/>
    <x v="6"/>
    <d v="1997-12-31T00:00:00"/>
    <x v="3"/>
    <n v="13721867"/>
    <n v="12600432"/>
    <n v="469707"/>
    <n v="18499871"/>
    <n v="803367"/>
    <n v="17696504"/>
  </r>
  <r>
    <x v="3"/>
    <x v="7"/>
    <d v="1995-12-31T00:00:00"/>
    <x v="0"/>
    <n v="15324370"/>
    <n v="5803124"/>
    <n v="4793381"/>
    <n v="19619711"/>
    <n v="774859"/>
    <n v="18844853"/>
  </r>
  <r>
    <x v="3"/>
    <x v="7"/>
    <d v="1996-12-31T00:00:00"/>
    <x v="1"/>
    <n v="14632773"/>
    <n v="10008734"/>
    <n v="2393257"/>
    <n v="19619711"/>
    <n v="774859"/>
    <n v="18844853"/>
  </r>
  <r>
    <x v="3"/>
    <x v="7"/>
    <d v="1997-12-31T00:00:00"/>
    <x v="2"/>
    <n v="14008237"/>
    <n v="11807279"/>
    <n v="968719"/>
    <n v="19619711"/>
    <n v="774859"/>
    <n v="18844853"/>
  </r>
  <r>
    <x v="3"/>
    <x v="8"/>
    <d v="1996-12-31T00:00:00"/>
    <x v="0"/>
    <n v="15071754"/>
    <n v="5835368"/>
    <n v="4593186"/>
    <n v="20438906"/>
    <n v="885041"/>
    <n v="19553861"/>
  </r>
  <r>
    <x v="3"/>
    <x v="8"/>
    <d v="1997-12-31T00:00:00"/>
    <x v="1"/>
    <n v="14000714"/>
    <n v="9900842"/>
    <n v="1897438"/>
    <n v="20438906"/>
    <n v="885041"/>
    <n v="19553861"/>
  </r>
  <r>
    <x v="3"/>
    <x v="9"/>
    <d v="1997-12-31T00:00:00"/>
    <x v="0"/>
    <n v="14256459"/>
    <n v="5754249"/>
    <n v="3658053"/>
    <n v="20907366"/>
    <n v="868766"/>
    <n v="20038602"/>
  </r>
  <r>
    <x v="4"/>
    <x v="0"/>
    <d v="1988-12-31T00:00:00"/>
    <x v="0"/>
    <n v="152977"/>
    <n v="7719"/>
    <n v="94194"/>
    <n v="273689"/>
    <n v="38047"/>
    <n v="235644"/>
  </r>
  <r>
    <x v="4"/>
    <x v="0"/>
    <d v="1989-12-31T00:00:00"/>
    <x v="1"/>
    <n v="134765"/>
    <n v="17079"/>
    <n v="81490"/>
    <n v="273689"/>
    <n v="38047"/>
    <n v="235644"/>
  </r>
  <r>
    <x v="4"/>
    <x v="0"/>
    <d v="1990-12-31T00:00:00"/>
    <x v="2"/>
    <n v="142678"/>
    <n v="32138"/>
    <n v="55415"/>
    <n v="273689"/>
    <n v="38047"/>
    <n v="235644"/>
  </r>
  <r>
    <x v="4"/>
    <x v="0"/>
    <d v="1991-12-31T00:00:00"/>
    <x v="3"/>
    <n v="132822"/>
    <n v="55930"/>
    <n v="30255"/>
    <n v="273689"/>
    <n v="38047"/>
    <n v="235644"/>
  </r>
  <r>
    <x v="4"/>
    <x v="0"/>
    <d v="1992-12-31T00:00:00"/>
    <x v="4"/>
    <n v="127537"/>
    <n v="75400"/>
    <n v="13529"/>
    <n v="273689"/>
    <n v="38047"/>
    <n v="235644"/>
  </r>
  <r>
    <x v="4"/>
    <x v="0"/>
    <d v="1993-12-31T00:00:00"/>
    <x v="5"/>
    <n v="130700"/>
    <n v="99711"/>
    <n v="9942"/>
    <n v="273689"/>
    <n v="38047"/>
    <n v="235644"/>
  </r>
  <r>
    <x v="4"/>
    <x v="0"/>
    <d v="1994-12-31T00:00:00"/>
    <x v="6"/>
    <n v="124585"/>
    <n v="101039"/>
    <n v="10666"/>
    <n v="273689"/>
    <n v="38047"/>
    <n v="235644"/>
  </r>
  <r>
    <x v="4"/>
    <x v="0"/>
    <d v="1995-12-31T00:00:00"/>
    <x v="7"/>
    <n v="124234"/>
    <n v="104617"/>
    <n v="6301"/>
    <n v="273689"/>
    <n v="38047"/>
    <n v="235644"/>
  </r>
  <r>
    <x v="4"/>
    <x v="0"/>
    <d v="1996-12-31T00:00:00"/>
    <x v="8"/>
    <n v="125157"/>
    <n v="110040"/>
    <n v="7413"/>
    <n v="273689"/>
    <n v="38047"/>
    <n v="235644"/>
  </r>
  <r>
    <x v="4"/>
    <x v="0"/>
    <d v="1997-12-31T00:00:00"/>
    <x v="9"/>
    <n v="123424"/>
    <n v="110973"/>
    <n v="1404"/>
    <n v="273689"/>
    <n v="38047"/>
    <n v="235644"/>
  </r>
  <r>
    <x v="4"/>
    <x v="1"/>
    <d v="1989-12-31T00:00:00"/>
    <x v="0"/>
    <n v="156329"/>
    <n v="6387"/>
    <n v="124264"/>
    <n v="266312"/>
    <n v="39026"/>
    <n v="227284"/>
  </r>
  <r>
    <x v="4"/>
    <x v="1"/>
    <d v="1990-12-31T00:00:00"/>
    <x v="1"/>
    <n v="147046"/>
    <n v="17842"/>
    <n v="76592"/>
    <n v="266312"/>
    <n v="39026"/>
    <n v="227284"/>
  </r>
  <r>
    <x v="4"/>
    <x v="1"/>
    <d v="1991-12-31T00:00:00"/>
    <x v="2"/>
    <n v="164934"/>
    <n v="35429"/>
    <n v="62508"/>
    <n v="266312"/>
    <n v="39026"/>
    <n v="227284"/>
  </r>
  <r>
    <x v="4"/>
    <x v="1"/>
    <d v="1992-12-31T00:00:00"/>
    <x v="3"/>
    <n v="151579"/>
    <n v="57222"/>
    <n v="40179"/>
    <n v="266312"/>
    <n v="39026"/>
    <n v="227284"/>
  </r>
  <r>
    <x v="4"/>
    <x v="1"/>
    <d v="1993-12-31T00:00:00"/>
    <x v="4"/>
    <n v="143446"/>
    <n v="80791"/>
    <n v="26408"/>
    <n v="266312"/>
    <n v="39026"/>
    <n v="227284"/>
  </r>
  <r>
    <x v="4"/>
    <x v="1"/>
    <d v="1994-12-31T00:00:00"/>
    <x v="5"/>
    <n v="135096"/>
    <n v="95150"/>
    <n v="15141"/>
    <n v="266312"/>
    <n v="39026"/>
    <n v="227284"/>
  </r>
  <r>
    <x v="4"/>
    <x v="1"/>
    <d v="1995-12-31T00:00:00"/>
    <x v="6"/>
    <n v="131342"/>
    <n v="103731"/>
    <n v="8047"/>
    <n v="266312"/>
    <n v="39026"/>
    <n v="227284"/>
  </r>
  <r>
    <x v="4"/>
    <x v="1"/>
    <d v="1996-12-31T00:00:00"/>
    <x v="7"/>
    <n v="129196"/>
    <n v="112450"/>
    <n v="6555"/>
    <n v="266312"/>
    <n v="39026"/>
    <n v="227284"/>
  </r>
  <r>
    <x v="4"/>
    <x v="1"/>
    <d v="1997-12-31T00:00:00"/>
    <x v="8"/>
    <n v="129623"/>
    <n v="112614"/>
    <n v="7333"/>
    <n v="266312"/>
    <n v="39026"/>
    <n v="227284"/>
  </r>
  <r>
    <x v="4"/>
    <x v="2"/>
    <d v="1990-12-31T00:00:00"/>
    <x v="0"/>
    <n v="153967"/>
    <n v="8347"/>
    <n v="118731"/>
    <n v="260139"/>
    <n v="35873"/>
    <n v="224264"/>
  </r>
  <r>
    <x v="4"/>
    <x v="2"/>
    <d v="1991-12-31T00:00:00"/>
    <x v="1"/>
    <n v="163464"/>
    <n v="18022"/>
    <n v="91906"/>
    <n v="260139"/>
    <n v="35873"/>
    <n v="224264"/>
  </r>
  <r>
    <x v="4"/>
    <x v="2"/>
    <d v="1992-12-31T00:00:00"/>
    <x v="2"/>
    <n v="157356"/>
    <n v="36758"/>
    <n v="55326"/>
    <n v="260139"/>
    <n v="35873"/>
    <n v="224264"/>
  </r>
  <r>
    <x v="4"/>
    <x v="2"/>
    <d v="1993-12-31T00:00:00"/>
    <x v="3"/>
    <n v="155191"/>
    <n v="71537"/>
    <n v="34363"/>
    <n v="260139"/>
    <n v="35873"/>
    <n v="224264"/>
  </r>
  <r>
    <x v="4"/>
    <x v="2"/>
    <d v="1994-12-31T00:00:00"/>
    <x v="4"/>
    <n v="144908"/>
    <n v="87621"/>
    <n v="16037"/>
    <n v="260139"/>
    <n v="35873"/>
    <n v="224264"/>
  </r>
  <r>
    <x v="4"/>
    <x v="2"/>
    <d v="1995-12-31T00:00:00"/>
    <x v="5"/>
    <n v="139400"/>
    <n v="100813"/>
    <n v="10252"/>
    <n v="260139"/>
    <n v="35873"/>
    <n v="224264"/>
  </r>
  <r>
    <x v="4"/>
    <x v="2"/>
    <d v="1996-12-31T00:00:00"/>
    <x v="6"/>
    <n v="144752"/>
    <n v="121789"/>
    <n v="11777"/>
    <n v="260139"/>
    <n v="35873"/>
    <n v="224264"/>
  </r>
  <r>
    <x v="4"/>
    <x v="2"/>
    <d v="1997-12-31T00:00:00"/>
    <x v="7"/>
    <n v="143904"/>
    <n v="121255"/>
    <n v="11818"/>
    <n v="260139"/>
    <n v="35873"/>
    <n v="224264"/>
  </r>
  <r>
    <x v="4"/>
    <x v="3"/>
    <d v="1991-12-31T00:00:00"/>
    <x v="0"/>
    <n v="161047"/>
    <n v="7700"/>
    <n v="127559"/>
    <n v="260542"/>
    <n v="37335"/>
    <n v="223209"/>
  </r>
  <r>
    <x v="4"/>
    <x v="3"/>
    <d v="1992-12-31T00:00:00"/>
    <x v="1"/>
    <n v="155210"/>
    <n v="21502"/>
    <n v="78280"/>
    <n v="260542"/>
    <n v="37335"/>
    <n v="223209"/>
  </r>
  <r>
    <x v="4"/>
    <x v="3"/>
    <d v="1993-12-31T00:00:00"/>
    <x v="2"/>
    <n v="154054"/>
    <n v="43272"/>
    <n v="57341"/>
    <n v="260542"/>
    <n v="37335"/>
    <n v="223209"/>
  </r>
  <r>
    <x v="4"/>
    <x v="3"/>
    <d v="1994-12-31T00:00:00"/>
    <x v="3"/>
    <n v="138139"/>
    <n v="64383"/>
    <n v="35918"/>
    <n v="260542"/>
    <n v="37335"/>
    <n v="223209"/>
  </r>
  <r>
    <x v="4"/>
    <x v="3"/>
    <d v="1995-12-31T00:00:00"/>
    <x v="4"/>
    <n v="130849"/>
    <n v="78572"/>
    <n v="26481"/>
    <n v="260542"/>
    <n v="37335"/>
    <n v="223209"/>
  </r>
  <r>
    <x v="4"/>
    <x v="3"/>
    <d v="1996-12-31T00:00:00"/>
    <x v="5"/>
    <n v="126986"/>
    <n v="93042"/>
    <n v="16820"/>
    <n v="260542"/>
    <n v="37335"/>
    <n v="223209"/>
  </r>
  <r>
    <x v="4"/>
    <x v="3"/>
    <d v="1997-12-31T00:00:00"/>
    <x v="6"/>
    <n v="128977"/>
    <n v="100276"/>
    <n v="5837"/>
    <n v="260542"/>
    <n v="37335"/>
    <n v="223209"/>
  </r>
  <r>
    <x v="4"/>
    <x v="4"/>
    <d v="1992-12-31T00:00:00"/>
    <x v="0"/>
    <n v="150926"/>
    <n v="8223"/>
    <n v="117034"/>
    <n v="250249"/>
    <n v="41347"/>
    <n v="208902"/>
  </r>
  <r>
    <x v="4"/>
    <x v="4"/>
    <d v="1993-12-31T00:00:00"/>
    <x v="1"/>
    <n v="150118"/>
    <n v="23181"/>
    <n v="83962"/>
    <n v="250249"/>
    <n v="41347"/>
    <n v="208902"/>
  </r>
  <r>
    <x v="4"/>
    <x v="4"/>
    <d v="1994-12-31T00:00:00"/>
    <x v="2"/>
    <n v="140933"/>
    <n v="37376"/>
    <n v="54981"/>
    <n v="250249"/>
    <n v="41347"/>
    <n v="208902"/>
  </r>
  <r>
    <x v="4"/>
    <x v="4"/>
    <d v="1995-12-31T00:00:00"/>
    <x v="3"/>
    <n v="128428"/>
    <n v="52041"/>
    <n v="37993"/>
    <n v="250249"/>
    <n v="41347"/>
    <n v="208902"/>
  </r>
  <r>
    <x v="4"/>
    <x v="4"/>
    <d v="1996-12-31T00:00:00"/>
    <x v="4"/>
    <n v="112521"/>
    <n v="72611"/>
    <n v="25929"/>
    <n v="250249"/>
    <n v="41347"/>
    <n v="208902"/>
  </r>
  <r>
    <x v="4"/>
    <x v="4"/>
    <d v="1997-12-31T00:00:00"/>
    <x v="5"/>
    <n v="104923"/>
    <n v="76059"/>
    <n v="10273"/>
    <n v="250249"/>
    <n v="41347"/>
    <n v="208902"/>
  </r>
  <r>
    <x v="4"/>
    <x v="5"/>
    <d v="1993-12-31T00:00:00"/>
    <x v="0"/>
    <n v="151363"/>
    <n v="12122"/>
    <n v="111399"/>
    <n v="255154"/>
    <n v="42993"/>
    <n v="212161"/>
  </r>
  <r>
    <x v="4"/>
    <x v="5"/>
    <d v="1994-12-31T00:00:00"/>
    <x v="1"/>
    <n v="138155"/>
    <n v="26156"/>
    <n v="72780"/>
    <n v="255154"/>
    <n v="42993"/>
    <n v="212161"/>
  </r>
  <r>
    <x v="4"/>
    <x v="5"/>
    <d v="1995-12-31T00:00:00"/>
    <x v="2"/>
    <n v="140392"/>
    <n v="48834"/>
    <n v="37785"/>
    <n v="255154"/>
    <n v="42993"/>
    <n v="212161"/>
  </r>
  <r>
    <x v="4"/>
    <x v="5"/>
    <d v="1996-12-31T00:00:00"/>
    <x v="3"/>
    <n v="137466"/>
    <n v="82909"/>
    <n v="22118"/>
    <n v="255154"/>
    <n v="42993"/>
    <n v="212161"/>
  </r>
  <r>
    <x v="4"/>
    <x v="5"/>
    <d v="1997-12-31T00:00:00"/>
    <x v="4"/>
    <n v="136748"/>
    <n v="94462"/>
    <n v="18006"/>
    <n v="255154"/>
    <n v="42993"/>
    <n v="212161"/>
  </r>
  <r>
    <x v="4"/>
    <x v="6"/>
    <d v="1994-12-31T00:00:00"/>
    <x v="0"/>
    <n v="162162"/>
    <n v="7596"/>
    <n v="122597"/>
    <n v="290196"/>
    <n v="55526"/>
    <n v="234670"/>
  </r>
  <r>
    <x v="4"/>
    <x v="6"/>
    <d v="1995-12-31T00:00:00"/>
    <x v="1"/>
    <n v="164685"/>
    <n v="19404"/>
    <n v="76652"/>
    <n v="290196"/>
    <n v="55526"/>
    <n v="234670"/>
  </r>
  <r>
    <x v="4"/>
    <x v="6"/>
    <d v="1996-12-31T00:00:00"/>
    <x v="2"/>
    <n v="151126"/>
    <n v="65507"/>
    <n v="28255"/>
    <n v="290196"/>
    <n v="55526"/>
    <n v="234670"/>
  </r>
  <r>
    <x v="4"/>
    <x v="6"/>
    <d v="1997-12-31T00:00:00"/>
    <x v="3"/>
    <n v="166509"/>
    <n v="111264"/>
    <n v="19504"/>
    <n v="290196"/>
    <n v="55526"/>
    <n v="234670"/>
  </r>
  <r>
    <x v="4"/>
    <x v="7"/>
    <d v="1995-12-31T00:00:00"/>
    <x v="0"/>
    <n v="186276"/>
    <n v="10264"/>
    <n v="142275"/>
    <n v="308925"/>
    <n v="59975"/>
    <n v="248951"/>
  </r>
  <r>
    <x v="4"/>
    <x v="7"/>
    <d v="1996-12-31T00:00:00"/>
    <x v="1"/>
    <n v="170009"/>
    <n v="44816"/>
    <n v="74229"/>
    <n v="308925"/>
    <n v="59975"/>
    <n v="248951"/>
  </r>
  <r>
    <x v="4"/>
    <x v="7"/>
    <d v="1997-12-31T00:00:00"/>
    <x v="2"/>
    <n v="165786"/>
    <n v="62018"/>
    <n v="40096"/>
    <n v="308925"/>
    <n v="59975"/>
    <n v="248951"/>
  </r>
  <r>
    <x v="4"/>
    <x v="8"/>
    <d v="1996-12-31T00:00:00"/>
    <x v="0"/>
    <n v="165772"/>
    <n v="20162"/>
    <n v="124696"/>
    <n v="305778"/>
    <n v="52542"/>
    <n v="253235"/>
  </r>
  <r>
    <x v="4"/>
    <x v="8"/>
    <d v="1997-12-31T00:00:00"/>
    <x v="1"/>
    <n v="160219"/>
    <n v="28107"/>
    <n v="84130"/>
    <n v="305778"/>
    <n v="52542"/>
    <n v="253235"/>
  </r>
  <r>
    <x v="4"/>
    <x v="9"/>
    <d v="1997-12-31T00:00:00"/>
    <x v="0"/>
    <n v="155152"/>
    <n v="10682"/>
    <n v="113667"/>
    <n v="264823"/>
    <n v="30438"/>
    <n v="234381"/>
  </r>
  <r>
    <x v="5"/>
    <x v="0"/>
    <d v="1988-12-31T00:00:00"/>
    <x v="0"/>
    <n v="1273279"/>
    <n v="285804"/>
    <n v="433156"/>
    <n v="1836410"/>
    <n v="145279"/>
    <n v="1691130"/>
  </r>
  <r>
    <x v="5"/>
    <x v="0"/>
    <d v="1989-12-31T00:00:00"/>
    <x v="1"/>
    <n v="1343238"/>
    <n v="638532"/>
    <n v="235387"/>
    <n v="1836410"/>
    <n v="145279"/>
    <n v="1691130"/>
  </r>
  <r>
    <x v="5"/>
    <x v="0"/>
    <d v="1990-12-31T00:00:00"/>
    <x v="2"/>
    <n v="1356530"/>
    <n v="865100"/>
    <n v="138378"/>
    <n v="1836410"/>
    <n v="145279"/>
    <n v="1691130"/>
  </r>
  <r>
    <x v="5"/>
    <x v="0"/>
    <d v="1991-12-31T00:00:00"/>
    <x v="3"/>
    <n v="1351429"/>
    <n v="996363"/>
    <n v="100745"/>
    <n v="1836410"/>
    <n v="145279"/>
    <n v="1691130"/>
  </r>
  <r>
    <x v="5"/>
    <x v="0"/>
    <d v="1992-12-31T00:00:00"/>
    <x v="4"/>
    <n v="1379353"/>
    <n v="1084351"/>
    <n v="104912"/>
    <n v="1836410"/>
    <n v="145279"/>
    <n v="1691130"/>
  </r>
  <r>
    <x v="5"/>
    <x v="0"/>
    <d v="1993-12-31T00:00:00"/>
    <x v="5"/>
    <n v="1377612"/>
    <n v="1133188"/>
    <n v="89602"/>
    <n v="1836410"/>
    <n v="145279"/>
    <n v="1691130"/>
  </r>
  <r>
    <x v="5"/>
    <x v="0"/>
    <d v="1994-12-31T00:00:00"/>
    <x v="6"/>
    <n v="1363000"/>
    <n v="1169749"/>
    <n v="72614"/>
    <n v="1836410"/>
    <n v="145279"/>
    <n v="1691130"/>
  </r>
  <r>
    <x v="5"/>
    <x v="0"/>
    <d v="1995-12-31T00:00:00"/>
    <x v="7"/>
    <n v="1362205"/>
    <n v="1196917"/>
    <n v="61555"/>
    <n v="1836410"/>
    <n v="145279"/>
    <n v="1691130"/>
  </r>
  <r>
    <x v="5"/>
    <x v="0"/>
    <d v="1996-12-31T00:00:00"/>
    <x v="8"/>
    <n v="1362009"/>
    <n v="1229203"/>
    <n v="50842"/>
    <n v="1836410"/>
    <n v="145279"/>
    <n v="1691130"/>
  </r>
  <r>
    <x v="5"/>
    <x v="0"/>
    <d v="1997-12-31T00:00:00"/>
    <x v="9"/>
    <n v="1356500"/>
    <n v="1241715"/>
    <n v="43186"/>
    <n v="1836410"/>
    <n v="145279"/>
    <n v="1691130"/>
  </r>
  <r>
    <x v="5"/>
    <x v="1"/>
    <d v="1989-12-31T00:00:00"/>
    <x v="0"/>
    <n v="1383700"/>
    <n v="307720"/>
    <n v="497807"/>
    <n v="1959158"/>
    <n v="161228"/>
    <n v="1797930"/>
  </r>
  <r>
    <x v="5"/>
    <x v="1"/>
    <d v="1990-12-31T00:00:00"/>
    <x v="1"/>
    <n v="1441224"/>
    <n v="684140"/>
    <n v="261327"/>
    <n v="1959158"/>
    <n v="161228"/>
    <n v="1797930"/>
  </r>
  <r>
    <x v="5"/>
    <x v="1"/>
    <d v="1991-12-31T00:00:00"/>
    <x v="2"/>
    <n v="1433627"/>
    <n v="916996"/>
    <n v="157473"/>
    <n v="1959158"/>
    <n v="161228"/>
    <n v="1797930"/>
  </r>
  <r>
    <x v="5"/>
    <x v="1"/>
    <d v="1992-12-31T00:00:00"/>
    <x v="3"/>
    <n v="1472238"/>
    <n v="1065674"/>
    <n v="142218"/>
    <n v="1959158"/>
    <n v="161228"/>
    <n v="1797930"/>
  </r>
  <r>
    <x v="5"/>
    <x v="1"/>
    <d v="1993-12-31T00:00:00"/>
    <x v="4"/>
    <n v="1473424"/>
    <n v="1154072"/>
    <n v="117514"/>
    <n v="1959158"/>
    <n v="161228"/>
    <n v="1797930"/>
  </r>
  <r>
    <x v="5"/>
    <x v="1"/>
    <d v="1994-12-31T00:00:00"/>
    <x v="5"/>
    <n v="1460943"/>
    <n v="1210479"/>
    <n v="95875"/>
    <n v="1959158"/>
    <n v="161228"/>
    <n v="1797930"/>
  </r>
  <r>
    <x v="5"/>
    <x v="1"/>
    <d v="1995-12-31T00:00:00"/>
    <x v="6"/>
    <n v="1458170"/>
    <n v="1249886"/>
    <n v="80945"/>
    <n v="1959158"/>
    <n v="161228"/>
    <n v="1797930"/>
  </r>
  <r>
    <x v="5"/>
    <x v="1"/>
    <d v="1996-12-31T00:00:00"/>
    <x v="7"/>
    <n v="1455562"/>
    <n v="1291512"/>
    <n v="66094"/>
    <n v="1959158"/>
    <n v="161228"/>
    <n v="1797930"/>
  </r>
  <r>
    <x v="5"/>
    <x v="1"/>
    <d v="1997-12-31T00:00:00"/>
    <x v="8"/>
    <n v="1457444"/>
    <n v="1308706"/>
    <n v="68741"/>
    <n v="1959158"/>
    <n v="161228"/>
    <n v="1797930"/>
  </r>
  <r>
    <x v="5"/>
    <x v="2"/>
    <d v="1990-12-31T00:00:00"/>
    <x v="0"/>
    <n v="1477245"/>
    <n v="320124"/>
    <n v="571069"/>
    <n v="2111223"/>
    <n v="230907"/>
    <n v="1880315"/>
  </r>
  <r>
    <x v="5"/>
    <x v="2"/>
    <d v="1991-12-31T00:00:00"/>
    <x v="1"/>
    <n v="1621324"/>
    <n v="757479"/>
    <n v="350013"/>
    <n v="2111223"/>
    <n v="230907"/>
    <n v="1880315"/>
  </r>
  <r>
    <x v="5"/>
    <x v="2"/>
    <d v="1992-12-31T00:00:00"/>
    <x v="2"/>
    <n v="1605337"/>
    <n v="1017144"/>
    <n v="214482"/>
    <n v="2111223"/>
    <n v="230907"/>
    <n v="1880315"/>
  </r>
  <r>
    <x v="5"/>
    <x v="2"/>
    <d v="1993-12-31T00:00:00"/>
    <x v="3"/>
    <n v="1602578"/>
    <n v="1169014"/>
    <n v="165387"/>
    <n v="2111223"/>
    <n v="230907"/>
    <n v="1880315"/>
  </r>
  <r>
    <x v="5"/>
    <x v="2"/>
    <d v="1994-12-31T00:00:00"/>
    <x v="4"/>
    <n v="1584751"/>
    <n v="1258975"/>
    <n v="131025"/>
    <n v="2111223"/>
    <n v="230907"/>
    <n v="1880315"/>
  </r>
  <r>
    <x v="5"/>
    <x v="2"/>
    <d v="1995-12-31T00:00:00"/>
    <x v="5"/>
    <n v="1570110"/>
    <n v="1315368"/>
    <n v="104499"/>
    <n v="2111223"/>
    <n v="230907"/>
    <n v="1880315"/>
  </r>
  <r>
    <x v="5"/>
    <x v="2"/>
    <d v="1996-12-31T00:00:00"/>
    <x v="6"/>
    <n v="1568607"/>
    <n v="1368374"/>
    <n v="93032"/>
    <n v="2111223"/>
    <n v="230907"/>
    <n v="1880315"/>
  </r>
  <r>
    <x v="5"/>
    <x v="2"/>
    <d v="1997-12-31T00:00:00"/>
    <x v="7"/>
    <n v="1573819"/>
    <n v="1394675"/>
    <n v="90652"/>
    <n v="2111223"/>
    <n v="230907"/>
    <n v="1880315"/>
  </r>
  <r>
    <x v="5"/>
    <x v="3"/>
    <d v="1991-12-31T00:00:00"/>
    <x v="0"/>
    <n v="1629195"/>
    <n v="347417"/>
    <n v="662701"/>
    <n v="2350905"/>
    <n v="286070"/>
    <n v="2064835"/>
  </r>
  <r>
    <x v="5"/>
    <x v="3"/>
    <d v="1992-12-31T00:00:00"/>
    <x v="1"/>
    <n v="1694048"/>
    <n v="793749"/>
    <n v="394755"/>
    <n v="2350905"/>
    <n v="286070"/>
    <n v="2064835"/>
  </r>
  <r>
    <x v="5"/>
    <x v="3"/>
    <d v="1993-12-31T00:00:00"/>
    <x v="2"/>
    <n v="1686692"/>
    <n v="1053414"/>
    <n v="249695"/>
    <n v="2350905"/>
    <n v="286070"/>
    <n v="2064835"/>
  </r>
  <r>
    <x v="5"/>
    <x v="3"/>
    <d v="1994-12-31T00:00:00"/>
    <x v="3"/>
    <n v="1661484"/>
    <n v="1209556"/>
    <n v="174839"/>
    <n v="2350905"/>
    <n v="286070"/>
    <n v="2064835"/>
  </r>
  <r>
    <x v="5"/>
    <x v="3"/>
    <d v="1995-12-31T00:00:00"/>
    <x v="4"/>
    <n v="1639743"/>
    <n v="1307164"/>
    <n v="131511"/>
    <n v="2350905"/>
    <n v="286070"/>
    <n v="2064835"/>
  </r>
  <r>
    <x v="5"/>
    <x v="3"/>
    <d v="1996-12-31T00:00:00"/>
    <x v="5"/>
    <n v="1638468"/>
    <n v="1381645"/>
    <n v="113808"/>
    <n v="2350905"/>
    <n v="286070"/>
    <n v="2064835"/>
  </r>
  <r>
    <x v="5"/>
    <x v="3"/>
    <d v="1997-12-31T00:00:00"/>
    <x v="6"/>
    <n v="1640956"/>
    <n v="1414747"/>
    <n v="110171"/>
    <n v="2350905"/>
    <n v="286070"/>
    <n v="2064835"/>
  </r>
  <r>
    <x v="5"/>
    <x v="4"/>
    <d v="1992-12-31T00:00:00"/>
    <x v="0"/>
    <n v="1634231"/>
    <n v="342982"/>
    <n v="700041"/>
    <n v="2450186"/>
    <n v="260739"/>
    <n v="2189448"/>
  </r>
  <r>
    <x v="5"/>
    <x v="4"/>
    <d v="1993-12-31T00:00:00"/>
    <x v="1"/>
    <n v="1749947"/>
    <n v="781402"/>
    <n v="443174"/>
    <n v="2450186"/>
    <n v="260739"/>
    <n v="2189448"/>
  </r>
  <r>
    <x v="5"/>
    <x v="4"/>
    <d v="1994-12-31T00:00:00"/>
    <x v="2"/>
    <n v="1689300"/>
    <n v="1014982"/>
    <n v="284791"/>
    <n v="2450186"/>
    <n v="260739"/>
    <n v="2189448"/>
  </r>
  <r>
    <x v="5"/>
    <x v="4"/>
    <d v="1995-12-31T00:00:00"/>
    <x v="3"/>
    <n v="1621422"/>
    <n v="1172915"/>
    <n v="169164"/>
    <n v="2450186"/>
    <n v="260739"/>
    <n v="2189448"/>
  </r>
  <r>
    <x v="5"/>
    <x v="4"/>
    <d v="1996-12-31T00:00:00"/>
    <x v="4"/>
    <n v="1600524"/>
    <n v="1281864"/>
    <n v="130575"/>
    <n v="2450186"/>
    <n v="260739"/>
    <n v="2189448"/>
  </r>
  <r>
    <x v="5"/>
    <x v="4"/>
    <d v="1997-12-31T00:00:00"/>
    <x v="5"/>
    <n v="1604332"/>
    <n v="1328801"/>
    <n v="128255"/>
    <n v="2450186"/>
    <n v="260739"/>
    <n v="2189448"/>
  </r>
  <r>
    <x v="5"/>
    <x v="5"/>
    <d v="1993-12-31T00:00:00"/>
    <x v="0"/>
    <n v="1719891"/>
    <n v="342385"/>
    <n v="778354"/>
    <n v="2749335"/>
    <n v="266678"/>
    <n v="2482657"/>
  </r>
  <r>
    <x v="5"/>
    <x v="5"/>
    <d v="1994-12-31T00:00:00"/>
    <x v="1"/>
    <n v="1714687"/>
    <n v="743433"/>
    <n v="489793"/>
    <n v="2749335"/>
    <n v="266678"/>
    <n v="2482657"/>
  </r>
  <r>
    <x v="5"/>
    <x v="5"/>
    <d v="1995-12-31T00:00:00"/>
    <x v="2"/>
    <n v="1643956"/>
    <n v="959147"/>
    <n v="322285"/>
    <n v="2749335"/>
    <n v="266678"/>
    <n v="2482657"/>
  </r>
  <r>
    <x v="5"/>
    <x v="5"/>
    <d v="1996-12-31T00:00:00"/>
    <x v="3"/>
    <n v="1556461"/>
    <n v="1113314"/>
    <n v="191805"/>
    <n v="2749335"/>
    <n v="266678"/>
    <n v="2482657"/>
  </r>
  <r>
    <x v="5"/>
    <x v="5"/>
    <d v="1997-12-31T00:00:00"/>
    <x v="4"/>
    <n v="1548909"/>
    <n v="1187581"/>
    <n v="177681"/>
    <n v="2749335"/>
    <n v="266678"/>
    <n v="2482657"/>
  </r>
  <r>
    <x v="5"/>
    <x v="6"/>
    <d v="1994-12-31T00:00:00"/>
    <x v="0"/>
    <n v="1785215"/>
    <n v="351060"/>
    <n v="815658"/>
    <n v="2855043"/>
    <n v="260255"/>
    <n v="2594787"/>
  </r>
  <r>
    <x v="5"/>
    <x v="6"/>
    <d v="1995-12-31T00:00:00"/>
    <x v="1"/>
    <n v="1750992"/>
    <n v="750392"/>
    <n v="520760"/>
    <n v="2855043"/>
    <n v="260255"/>
    <n v="2594787"/>
  </r>
  <r>
    <x v="5"/>
    <x v="6"/>
    <d v="1996-12-31T00:00:00"/>
    <x v="2"/>
    <n v="1638790"/>
    <n v="993751"/>
    <n v="325281"/>
    <n v="2855043"/>
    <n v="260255"/>
    <n v="2594787"/>
  </r>
  <r>
    <x v="5"/>
    <x v="6"/>
    <d v="1997-12-31T00:00:00"/>
    <x v="3"/>
    <n v="1569161"/>
    <n v="1114842"/>
    <n v="235860"/>
    <n v="2855043"/>
    <n v="260255"/>
    <n v="2594787"/>
  </r>
  <r>
    <x v="5"/>
    <x v="7"/>
    <d v="1995-12-31T00:00:00"/>
    <x v="0"/>
    <n v="1750767"/>
    <n v="343841"/>
    <n v="804870"/>
    <n v="2880915"/>
    <n v="264081"/>
    <n v="2616831"/>
  </r>
  <r>
    <x v="5"/>
    <x v="7"/>
    <d v="1996-12-31T00:00:00"/>
    <x v="1"/>
    <n v="1692856"/>
    <n v="768575"/>
    <n v="493436"/>
    <n v="2880915"/>
    <n v="264081"/>
    <n v="2616831"/>
  </r>
  <r>
    <x v="5"/>
    <x v="7"/>
    <d v="1997-12-31T00:00:00"/>
    <x v="2"/>
    <n v="1614463"/>
    <n v="962081"/>
    <n v="340708"/>
    <n v="2880915"/>
    <n v="264081"/>
    <n v="2616831"/>
  </r>
  <r>
    <x v="5"/>
    <x v="8"/>
    <d v="1996-12-31T00:00:00"/>
    <x v="0"/>
    <n v="1625977"/>
    <n v="381484"/>
    <n v="684903"/>
    <n v="2682543"/>
    <n v="261887"/>
    <n v="2420655"/>
  </r>
  <r>
    <x v="5"/>
    <x v="8"/>
    <d v="1997-12-31T00:00:00"/>
    <x v="1"/>
    <n v="1560165"/>
    <n v="736040"/>
    <n v="403513"/>
    <n v="2682543"/>
    <n v="261887"/>
    <n v="2420655"/>
  </r>
  <r>
    <x v="5"/>
    <x v="9"/>
    <d v="1997-12-31T00:00:00"/>
    <x v="0"/>
    <n v="1502410"/>
    <n v="340132"/>
    <n v="597906"/>
    <n v="2463062"/>
    <n v="255163"/>
    <n v="22079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  <d v="1988-12-31T00:00:00"/>
    <x v="0"/>
    <n v="600839"/>
    <n v="154058"/>
    <n v="182604"/>
    <n v="1099729"/>
    <n v="186093"/>
    <n v="913636"/>
    <x v="0"/>
    <n v="626097"/>
  </r>
  <r>
    <x v="0"/>
    <x v="0"/>
    <d v="1989-12-31T00:00:00"/>
    <x v="1"/>
    <n v="632654"/>
    <n v="326916"/>
    <n v="90656"/>
    <n v="1099729"/>
    <n v="186093"/>
    <n v="913636"/>
    <x v="0"/>
    <n v="626097"/>
  </r>
  <r>
    <x v="0"/>
    <x v="0"/>
    <d v="1990-12-31T00:00:00"/>
    <x v="2"/>
    <n v="645663"/>
    <n v="447963"/>
    <n v="54262"/>
    <n v="1099729"/>
    <n v="186093"/>
    <n v="913636"/>
    <x v="0"/>
    <n v="626097"/>
  </r>
  <r>
    <x v="0"/>
    <x v="0"/>
    <d v="1991-12-31T00:00:00"/>
    <x v="3"/>
    <n v="646526"/>
    <n v="528167"/>
    <n v="27431"/>
    <n v="1099729"/>
    <n v="186093"/>
    <n v="913636"/>
    <x v="0"/>
    <n v="626097"/>
  </r>
  <r>
    <x v="0"/>
    <x v="0"/>
    <d v="1992-12-31T00:00:00"/>
    <x v="4"/>
    <n v="642177"/>
    <n v="574471"/>
    <n v="14819"/>
    <n v="1099729"/>
    <n v="186093"/>
    <n v="913636"/>
    <x v="0"/>
    <n v="626097"/>
  </r>
  <r>
    <x v="0"/>
    <x v="0"/>
    <d v="1993-12-31T00:00:00"/>
    <x v="5"/>
    <n v="639764"/>
    <n v="599428"/>
    <n v="8007"/>
    <n v="1099729"/>
    <n v="186093"/>
    <n v="913636"/>
    <x v="0"/>
    <n v="626097"/>
  </r>
  <r>
    <x v="0"/>
    <x v="0"/>
    <d v="1994-12-31T00:00:00"/>
    <x v="6"/>
    <n v="634631"/>
    <n v="613573"/>
    <n v="3755"/>
    <n v="1099729"/>
    <n v="186093"/>
    <n v="913636"/>
    <x v="0"/>
    <n v="626097"/>
  </r>
  <r>
    <x v="0"/>
    <x v="0"/>
    <d v="1995-12-31T00:00:00"/>
    <x v="7"/>
    <n v="631044"/>
    <n v="619616"/>
    <n v="1633"/>
    <n v="1099729"/>
    <n v="186093"/>
    <n v="913636"/>
    <x v="0"/>
    <n v="626097"/>
  </r>
  <r>
    <x v="0"/>
    <x v="0"/>
    <d v="1996-12-31T00:00:00"/>
    <x v="8"/>
    <n v="629857"/>
    <n v="621956"/>
    <n v="1298"/>
    <n v="1099729"/>
    <n v="186093"/>
    <n v="913636"/>
    <x v="0"/>
    <n v="626097"/>
  </r>
  <r>
    <x v="0"/>
    <x v="0"/>
    <d v="1997-12-31T00:00:00"/>
    <x v="9"/>
    <n v="629146"/>
    <n v="626097"/>
    <n v="918"/>
    <n v="1099729"/>
    <n v="186093"/>
    <n v="913636"/>
    <x v="0"/>
    <n v="626097"/>
  </r>
  <r>
    <x v="0"/>
    <x v="1"/>
    <d v="1989-12-31T00:00:00"/>
    <x v="0"/>
    <n v="676688"/>
    <n v="173856"/>
    <n v="228252"/>
    <n v="1175712"/>
    <n v="211450"/>
    <n v="964262"/>
    <x v="1"/>
    <n v="741423.87855337712"/>
  </r>
  <r>
    <x v="0"/>
    <x v="1"/>
    <d v="1990-12-31T00:00:00"/>
    <x v="1"/>
    <n v="694520"/>
    <n v="357652"/>
    <n v="108215"/>
    <n v="1175712"/>
    <n v="211450"/>
    <n v="964262"/>
    <x v="1"/>
    <n v="741423.87855337712"/>
  </r>
  <r>
    <x v="0"/>
    <x v="1"/>
    <d v="1991-12-31T00:00:00"/>
    <x v="2"/>
    <n v="703946"/>
    <n v="488306"/>
    <n v="56767"/>
    <n v="1175712"/>
    <n v="211450"/>
    <n v="964262"/>
    <x v="1"/>
    <n v="741423.87855337712"/>
  </r>
  <r>
    <x v="0"/>
    <x v="1"/>
    <d v="1992-12-31T00:00:00"/>
    <x v="3"/>
    <n v="704996"/>
    <n v="569371"/>
    <n v="36155"/>
    <n v="1175712"/>
    <n v="211450"/>
    <n v="964262"/>
    <x v="1"/>
    <n v="741423.87855337712"/>
  </r>
  <r>
    <x v="0"/>
    <x v="1"/>
    <d v="1993-12-31T00:00:00"/>
    <x v="4"/>
    <n v="695533"/>
    <n v="624655"/>
    <n v="16453"/>
    <n v="1175712"/>
    <n v="211450"/>
    <n v="964262"/>
    <x v="1"/>
    <n v="741423.87855337712"/>
  </r>
  <r>
    <x v="0"/>
    <x v="1"/>
    <d v="1994-12-31T00:00:00"/>
    <x v="5"/>
    <n v="689237"/>
    <n v="648988"/>
    <n v="8250"/>
    <n v="1175712"/>
    <n v="211450"/>
    <n v="964262"/>
    <x v="1"/>
    <n v="741423.87855337712"/>
  </r>
  <r>
    <x v="0"/>
    <x v="1"/>
    <d v="1995-12-31T00:00:00"/>
    <x v="6"/>
    <n v="684654"/>
    <n v="662268"/>
    <n v="4051"/>
    <n v="1175712"/>
    <n v="211450"/>
    <n v="964262"/>
    <x v="1"/>
    <n v="741423.87855337712"/>
  </r>
  <r>
    <x v="0"/>
    <x v="1"/>
    <d v="1996-12-31T00:00:00"/>
    <x v="7"/>
    <n v="681943"/>
    <n v="668959"/>
    <n v="2635"/>
    <n v="1175712"/>
    <n v="211450"/>
    <n v="964262"/>
    <x v="1"/>
    <n v="741423.87855337712"/>
  </r>
  <r>
    <x v="0"/>
    <x v="1"/>
    <d v="1997-12-31T00:00:00"/>
    <x v="8"/>
    <n v="679999"/>
    <n v="674441"/>
    <n v="1489"/>
    <n v="1175712"/>
    <n v="211450"/>
    <n v="964262"/>
    <x v="1"/>
    <n v="741423.87855337712"/>
  </r>
  <r>
    <x v="0"/>
    <x v="2"/>
    <d v="1990-12-31T00:00:00"/>
    <x v="0"/>
    <n v="741423"/>
    <n v="181888"/>
    <n v="270255"/>
    <n v="1278239"/>
    <n v="224216"/>
    <n v="1054021"/>
    <x v="2"/>
    <n v="814046.1911644988"/>
  </r>
  <r>
    <x v="0"/>
    <x v="2"/>
    <d v="1991-12-31T00:00:00"/>
    <x v="1"/>
    <n v="751063"/>
    <n v="391331"/>
    <n v="126801"/>
    <n v="1278239"/>
    <n v="224216"/>
    <n v="1054021"/>
    <x v="2"/>
    <n v="814046.1911644988"/>
  </r>
  <r>
    <x v="0"/>
    <x v="2"/>
    <d v="1992-12-31T00:00:00"/>
    <x v="2"/>
    <n v="748965"/>
    <n v="527129"/>
    <n v="60451"/>
    <n v="1278239"/>
    <n v="224216"/>
    <n v="1054021"/>
    <x v="2"/>
    <n v="814046.1911644988"/>
  </r>
  <r>
    <x v="0"/>
    <x v="2"/>
    <d v="1993-12-31T00:00:00"/>
    <x v="3"/>
    <n v="747312"/>
    <n v="616793"/>
    <n v="31105"/>
    <n v="1278239"/>
    <n v="224216"/>
    <n v="1054021"/>
    <x v="2"/>
    <n v="814046.1911644988"/>
  </r>
  <r>
    <x v="0"/>
    <x v="2"/>
    <d v="1994-12-31T00:00:00"/>
    <x v="4"/>
    <n v="743549"/>
    <n v="667426"/>
    <n v="16154"/>
    <n v="1278239"/>
    <n v="224216"/>
    <n v="1054021"/>
    <x v="2"/>
    <n v="814046.1911644988"/>
  </r>
  <r>
    <x v="0"/>
    <x v="2"/>
    <d v="1995-12-31T00:00:00"/>
    <x v="5"/>
    <n v="739173"/>
    <n v="698277"/>
    <n v="9015"/>
    <n v="1278239"/>
    <n v="224216"/>
    <n v="1054021"/>
    <x v="2"/>
    <n v="814046.1911644988"/>
  </r>
  <r>
    <x v="0"/>
    <x v="2"/>
    <d v="1996-12-31T00:00:00"/>
    <x v="6"/>
    <n v="732767"/>
    <n v="712917"/>
    <n v="5828"/>
    <n v="1278239"/>
    <n v="224216"/>
    <n v="1054021"/>
    <x v="2"/>
    <n v="814046.1911644988"/>
  </r>
  <r>
    <x v="0"/>
    <x v="2"/>
    <d v="1997-12-31T00:00:00"/>
    <x v="7"/>
    <n v="731394"/>
    <n v="718396"/>
    <n v="3686"/>
    <n v="1278239"/>
    <n v="224216"/>
    <n v="1054021"/>
    <x v="2"/>
    <n v="814046.1911644988"/>
  </r>
  <r>
    <x v="0"/>
    <x v="3"/>
    <d v="1991-12-31T00:00:00"/>
    <x v="0"/>
    <n v="757620"/>
    <n v="179520"/>
    <n v="272932"/>
    <n v="1359390"/>
    <n v="236436"/>
    <n v="1122954"/>
    <x v="3"/>
    <n v="844723.2599755337"/>
  </r>
  <r>
    <x v="0"/>
    <x v="3"/>
    <d v="1992-12-31T00:00:00"/>
    <x v="1"/>
    <n v="768456"/>
    <n v="381993"/>
    <n v="138027"/>
    <n v="1359390"/>
    <n v="236436"/>
    <n v="1122954"/>
    <x v="3"/>
    <n v="844723.2599755337"/>
  </r>
  <r>
    <x v="0"/>
    <x v="3"/>
    <d v="1993-12-31T00:00:00"/>
    <x v="2"/>
    <n v="766137"/>
    <n v="522324"/>
    <n v="73463"/>
    <n v="1359390"/>
    <n v="236436"/>
    <n v="1122954"/>
    <x v="3"/>
    <n v="844723.2599755337"/>
  </r>
  <r>
    <x v="0"/>
    <x v="3"/>
    <d v="1994-12-31T00:00:00"/>
    <x v="3"/>
    <n v="755428"/>
    <n v="613352"/>
    <n v="34328"/>
    <n v="1359390"/>
    <n v="236436"/>
    <n v="1122954"/>
    <x v="3"/>
    <n v="844723.2599755337"/>
  </r>
  <r>
    <x v="0"/>
    <x v="3"/>
    <d v="1995-12-31T00:00:00"/>
    <x v="4"/>
    <n v="749200"/>
    <n v="672472"/>
    <n v="18926"/>
    <n v="1359390"/>
    <n v="236436"/>
    <n v="1122954"/>
    <x v="3"/>
    <n v="844723.2599755337"/>
  </r>
  <r>
    <x v="0"/>
    <x v="3"/>
    <d v="1996-12-31T00:00:00"/>
    <x v="5"/>
    <n v="739830"/>
    <n v="698335"/>
    <n v="10300"/>
    <n v="1359390"/>
    <n v="236436"/>
    <n v="1122954"/>
    <x v="3"/>
    <n v="844723.2599755337"/>
  </r>
  <r>
    <x v="0"/>
    <x v="3"/>
    <d v="1997-12-31T00:00:00"/>
    <x v="6"/>
    <n v="735818"/>
    <n v="711762"/>
    <n v="5061"/>
    <n v="1359390"/>
    <n v="236436"/>
    <n v="1122954"/>
    <x v="3"/>
    <n v="844723.2599755337"/>
  </r>
  <r>
    <x v="0"/>
    <x v="4"/>
    <d v="1992-12-31T00:00:00"/>
    <x v="0"/>
    <n v="809703"/>
    <n v="181066"/>
    <n v="288430"/>
    <n v="1410974"/>
    <n v="240705"/>
    <n v="1170269"/>
    <x v="4"/>
    <n v="910262.42389028799"/>
  </r>
  <r>
    <x v="0"/>
    <x v="4"/>
    <d v="1993-12-31T00:00:00"/>
    <x v="1"/>
    <n v="811170"/>
    <n v="403957"/>
    <n v="143618"/>
    <n v="1410974"/>
    <n v="240705"/>
    <n v="1170269"/>
    <x v="4"/>
    <n v="910262.42389028799"/>
  </r>
  <r>
    <x v="0"/>
    <x v="4"/>
    <d v="1994-12-31T00:00:00"/>
    <x v="2"/>
    <n v="801484"/>
    <n v="548391"/>
    <n v="74679"/>
    <n v="1410974"/>
    <n v="240705"/>
    <n v="1170269"/>
    <x v="4"/>
    <n v="910262.42389028799"/>
  </r>
  <r>
    <x v="0"/>
    <x v="4"/>
    <d v="1995-12-31T00:00:00"/>
    <x v="3"/>
    <n v="784457"/>
    <n v="648274"/>
    <n v="32531"/>
    <n v="1410974"/>
    <n v="240705"/>
    <n v="1170269"/>
    <x v="4"/>
    <n v="910262.42389028799"/>
  </r>
  <r>
    <x v="0"/>
    <x v="4"/>
    <d v="1996-12-31T00:00:00"/>
    <x v="4"/>
    <n v="775180"/>
    <n v="706559"/>
    <n v="18922"/>
    <n v="1410974"/>
    <n v="240705"/>
    <n v="1170269"/>
    <x v="4"/>
    <n v="910262.42389028799"/>
  </r>
  <r>
    <x v="0"/>
    <x v="4"/>
    <d v="1997-12-31T00:00:00"/>
    <x v="5"/>
    <n v="772221"/>
    <n v="731033"/>
    <n v="11373"/>
    <n v="1410974"/>
    <n v="240705"/>
    <n v="1170269"/>
    <x v="4"/>
    <n v="910262.42389028799"/>
  </r>
  <r>
    <x v="0"/>
    <x v="5"/>
    <d v="1993-12-31T00:00:00"/>
    <x v="0"/>
    <n v="862399"/>
    <n v="215436"/>
    <n v="309266"/>
    <n v="1456188"/>
    <n v="242507"/>
    <n v="1213680"/>
    <x v="5"/>
    <n v="1000256.1533045977"/>
  </r>
  <r>
    <x v="0"/>
    <x v="5"/>
    <d v="1994-12-31T00:00:00"/>
    <x v="1"/>
    <n v="846249"/>
    <n v="440324"/>
    <n v="141478"/>
    <n v="1456188"/>
    <n v="242507"/>
    <n v="1213680"/>
    <x v="5"/>
    <n v="1000256.1533045977"/>
  </r>
  <r>
    <x v="0"/>
    <x v="5"/>
    <d v="1995-12-31T00:00:00"/>
    <x v="2"/>
    <n v="851380"/>
    <n v="596185"/>
    <n v="76132"/>
    <n v="1456188"/>
    <n v="242507"/>
    <n v="1213680"/>
    <x v="5"/>
    <n v="1000256.1533045977"/>
  </r>
  <r>
    <x v="0"/>
    <x v="5"/>
    <d v="1996-12-31T00:00:00"/>
    <x v="3"/>
    <n v="837554"/>
    <n v="707671"/>
    <n v="36332"/>
    <n v="1456188"/>
    <n v="242507"/>
    <n v="1213680"/>
    <x v="5"/>
    <n v="1000256.1533045977"/>
  </r>
  <r>
    <x v="0"/>
    <x v="5"/>
    <d v="1997-12-31T00:00:00"/>
    <x v="4"/>
    <n v="834085"/>
    <n v="762039"/>
    <n v="21565"/>
    <n v="1456188"/>
    <n v="242507"/>
    <n v="1213680"/>
    <x v="5"/>
    <n v="1000256.1533045977"/>
  </r>
  <r>
    <x v="0"/>
    <x v="6"/>
    <d v="1994-12-31T00:00:00"/>
    <x v="0"/>
    <n v="934383"/>
    <n v="249231"/>
    <n v="318544"/>
    <n v="1586778"/>
    <n v="276991"/>
    <n v="1309786"/>
    <x v="6"/>
    <n v="1098774.6365857967"/>
  </r>
  <r>
    <x v="0"/>
    <x v="6"/>
    <d v="1995-12-31T00:00:00"/>
    <x v="1"/>
    <n v="913211"/>
    <n v="490657"/>
    <n v="140593"/>
    <n v="1586778"/>
    <n v="276991"/>
    <n v="1309786"/>
    <x v="6"/>
    <n v="1098774.6365857967"/>
  </r>
  <r>
    <x v="0"/>
    <x v="6"/>
    <d v="1996-12-31T00:00:00"/>
    <x v="2"/>
    <n v="912161"/>
    <n v="662138"/>
    <n v="75803"/>
    <n v="1586778"/>
    <n v="276991"/>
    <n v="1309786"/>
    <x v="6"/>
    <n v="1098774.6365857967"/>
  </r>
  <r>
    <x v="0"/>
    <x v="6"/>
    <d v="1997-12-31T00:00:00"/>
    <x v="3"/>
    <n v="915216"/>
    <n v="768095"/>
    <n v="38487"/>
    <n v="1586778"/>
    <n v="276991"/>
    <n v="1309786"/>
    <x v="6"/>
    <n v="1098774.6365857967"/>
  </r>
  <r>
    <x v="0"/>
    <x v="7"/>
    <d v="1995-12-31T00:00:00"/>
    <x v="0"/>
    <n v="958551"/>
    <n v="258839"/>
    <n v="324469"/>
    <n v="1608239"/>
    <n v="271990"/>
    <n v="1336249"/>
    <x v="7"/>
    <n v="1096178.8667380386"/>
  </r>
  <r>
    <x v="0"/>
    <x v="7"/>
    <d v="1996-12-31T00:00:00"/>
    <x v="1"/>
    <n v="943200"/>
    <n v="511937"/>
    <n v="154935"/>
    <n v="1608239"/>
    <n v="271990"/>
    <n v="1336249"/>
    <x v="7"/>
    <n v="1096178.8667380386"/>
  </r>
  <r>
    <x v="0"/>
    <x v="7"/>
    <d v="1997-12-31T00:00:00"/>
    <x v="2"/>
    <n v="928820"/>
    <n v="675166"/>
    <n v="82017"/>
    <n v="1608239"/>
    <n v="271990"/>
    <n v="1336249"/>
    <x v="7"/>
    <n v="1096178.8667380386"/>
  </r>
  <r>
    <x v="0"/>
    <x v="8"/>
    <d v="1996-12-31T00:00:00"/>
    <x v="0"/>
    <n v="921853"/>
    <n v="271565"/>
    <n v="310802"/>
    <n v="1601646"/>
    <n v="243381"/>
    <n v="1358266"/>
    <x v="8"/>
    <n v="1027631.2990584355"/>
  </r>
  <r>
    <x v="0"/>
    <x v="8"/>
    <d v="1997-12-31T00:00:00"/>
    <x v="1"/>
    <n v="904893"/>
    <n v="510191"/>
    <n v="134646"/>
    <n v="1601646"/>
    <n v="243381"/>
    <n v="1358266"/>
    <x v="8"/>
    <n v="1027631.2990584355"/>
  </r>
  <r>
    <x v="0"/>
    <x v="9"/>
    <d v="1997-12-31T00:00:00"/>
    <x v="0"/>
    <n v="919646"/>
    <n v="272342"/>
    <n v="304179"/>
    <n v="1620108"/>
    <n v="250275"/>
    <n v="1369835"/>
    <x v="9"/>
    <n v="904184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DE2C9-1099-401D-B3A9-9B73943DD286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14" firstHeaderRow="1" firstDataRow="2" firstDataCol="1" rowPageCount="1" colPageCount="1"/>
  <pivotFields count="13"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numFmtId="14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numFmtId="14" showAll="0" defaultSubtota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4">
    <field x="12"/>
    <field x="11"/>
    <field x="10"/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1">
    <pageField fld="0" item="5" hier="-1"/>
  </pageFields>
  <dataFields count="1">
    <dataField name="Sum of CumPaidLoss" fld="5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E6EC6-5B89-41AA-899A-2A81FCF0DA2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5" firstHeaderRow="0" firstDataRow="1" firstDataCol="1" rowPageCount="2" colPageCount="1"/>
  <pivotFields count="15">
    <pivotField axis="axisPage" showAll="0">
      <items count="2">
        <item x="0"/>
        <item t="default"/>
      </items>
    </pivotField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" item="0" hier="-1"/>
  </pageFields>
  <dataFields count="2">
    <dataField name="Sum of CumPaidLoss" fld="5" baseField="0" baseItem="0"/>
    <dataField name="Sum of Ultimate" fld="11" baseField="0" baseItem="0"/>
  </dataFields>
  <formats count="1">
    <format dxfId="0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5A8B-E865-4B5A-8682-CE324BED6D89}">
  <dimension ref="A1:B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54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23</v>
      </c>
    </row>
    <row r="3" spans="1:2" x14ac:dyDescent="0.25">
      <c r="A3" t="s">
        <v>22</v>
      </c>
      <c r="B3" t="s">
        <v>24</v>
      </c>
    </row>
    <row r="4" spans="1:2" x14ac:dyDescent="0.25">
      <c r="A4" t="s">
        <v>18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A923-C037-4278-8179-856E45316239}">
  <dimension ref="A1:AD41"/>
  <sheetViews>
    <sheetView tabSelected="1" topLeftCell="J1" zoomScale="115" zoomScaleNormal="115" workbookViewId="0">
      <selection activeCell="W14" sqref="W14"/>
    </sheetView>
  </sheetViews>
  <sheetFormatPr defaultRowHeight="15" x14ac:dyDescent="0.25"/>
  <cols>
    <col min="1" max="1" width="19.42578125" bestFit="1" customWidth="1"/>
    <col min="2" max="2" width="16.28515625" bestFit="1" customWidth="1"/>
    <col min="3" max="3" width="9.5703125" bestFit="1" customWidth="1"/>
    <col min="4" max="11" width="11.140625" bestFit="1" customWidth="1"/>
    <col min="12" max="12" width="10.7109375" bestFit="1" customWidth="1"/>
    <col min="13" max="13" width="14.5703125" bestFit="1" customWidth="1"/>
    <col min="17" max="17" width="11.85546875" bestFit="1" customWidth="1"/>
    <col min="18" max="18" width="10.7109375" customWidth="1"/>
    <col min="19" max="20" width="10.85546875" bestFit="1" customWidth="1"/>
    <col min="21" max="21" width="13.140625" bestFit="1" customWidth="1"/>
    <col min="22" max="22" width="17" bestFit="1" customWidth="1"/>
    <col min="23" max="23" width="13.140625" bestFit="1" customWidth="1"/>
    <col min="28" max="29" width="9.7109375" bestFit="1" customWidth="1"/>
    <col min="30" max="30" width="10.85546875" bestFit="1" customWidth="1"/>
  </cols>
  <sheetData>
    <row r="1" spans="1:30" x14ac:dyDescent="0.25">
      <c r="A1" s="3" t="s">
        <v>0</v>
      </c>
      <c r="B1" t="s">
        <v>15</v>
      </c>
      <c r="Q1" s="1">
        <v>35795</v>
      </c>
      <c r="R1" s="1"/>
    </row>
    <row r="2" spans="1:30" x14ac:dyDescent="0.25">
      <c r="AA2" t="s">
        <v>47</v>
      </c>
      <c r="AB2" s="2">
        <v>0.05</v>
      </c>
    </row>
    <row r="3" spans="1:30" x14ac:dyDescent="0.25">
      <c r="A3" s="3" t="s">
        <v>38</v>
      </c>
      <c r="B3" s="3" t="s">
        <v>37</v>
      </c>
      <c r="AA3" t="s">
        <v>48</v>
      </c>
      <c r="AB3">
        <v>0.95</v>
      </c>
    </row>
    <row r="4" spans="1:30" x14ac:dyDescent="0.25">
      <c r="A4" s="3" t="s">
        <v>26</v>
      </c>
      <c r="B4">
        <v>12</v>
      </c>
      <c r="C4">
        <v>24</v>
      </c>
      <c r="D4">
        <v>36</v>
      </c>
      <c r="E4">
        <v>48</v>
      </c>
      <c r="F4">
        <v>60</v>
      </c>
      <c r="G4">
        <v>72</v>
      </c>
      <c r="H4">
        <v>84</v>
      </c>
      <c r="I4">
        <v>96</v>
      </c>
      <c r="J4">
        <v>108</v>
      </c>
      <c r="K4">
        <v>120</v>
      </c>
      <c r="L4" t="s">
        <v>58</v>
      </c>
      <c r="M4" t="s">
        <v>41</v>
      </c>
      <c r="N4" t="s">
        <v>39</v>
      </c>
      <c r="O4" t="s">
        <v>40</v>
      </c>
      <c r="P4" t="s">
        <v>18</v>
      </c>
      <c r="Q4" t="s">
        <v>45</v>
      </c>
      <c r="R4" t="s">
        <v>53</v>
      </c>
      <c r="S4" t="s">
        <v>43</v>
      </c>
      <c r="T4" t="s">
        <v>44</v>
      </c>
      <c r="U4" t="s">
        <v>52</v>
      </c>
      <c r="V4" t="s">
        <v>57</v>
      </c>
      <c r="W4" t="s">
        <v>67</v>
      </c>
      <c r="Y4" t="s">
        <v>51</v>
      </c>
      <c r="AB4" t="s">
        <v>49</v>
      </c>
      <c r="AC4" t="s">
        <v>50</v>
      </c>
    </row>
    <row r="5" spans="1:30" x14ac:dyDescent="0.25">
      <c r="A5" s="4" t="s">
        <v>27</v>
      </c>
      <c r="B5" s="5">
        <v>285804</v>
      </c>
      <c r="C5" s="5">
        <v>638532</v>
      </c>
      <c r="D5" s="5">
        <v>865100</v>
      </c>
      <c r="E5" s="5">
        <v>996363</v>
      </c>
      <c r="F5" s="5">
        <v>1084351</v>
      </c>
      <c r="G5" s="5">
        <v>1133188</v>
      </c>
      <c r="H5" s="5">
        <v>1169749</v>
      </c>
      <c r="I5" s="5">
        <v>1196917</v>
      </c>
      <c r="J5" s="5">
        <v>1229203</v>
      </c>
      <c r="K5" s="5">
        <v>1241715</v>
      </c>
      <c r="L5" s="1">
        <f>DATE(A5,1,1)</f>
        <v>32143</v>
      </c>
      <c r="M5" s="8">
        <f>_xlfn.XLOOKUP($N5,$B$4:$K$4,B5:K5)</f>
        <v>1241715</v>
      </c>
      <c r="N5">
        <f t="shared" ref="N5:N12" si="0">N6+12</f>
        <v>120</v>
      </c>
      <c r="O5" s="6">
        <v>1</v>
      </c>
      <c r="P5">
        <f>SUMIFS(ELR!$C:$C,ELR!$A:$A,Ultimates!$B$1,ELR!$D:$D,Ultimates!$A5)</f>
        <v>0.55000000000000004</v>
      </c>
      <c r="Q5" s="8">
        <f>SUMIFS(clrd_lob!$H:$H,clrd_lob!$A:$A,Ultimates!$B$1,clrd_lob!$K:$K,Ultimates!$A5,clrd_lob!$C:$C,Ultimates!$Q$1)</f>
        <v>1836410</v>
      </c>
      <c r="R5" s="8">
        <f>P5*Q5</f>
        <v>1010025.5000000001</v>
      </c>
      <c r="S5" s="8">
        <f>M5*O5</f>
        <v>1241715</v>
      </c>
      <c r="T5" s="8">
        <f t="shared" ref="T5:T13" si="1">M5+(1-1/O5)*P5*Q5</f>
        <v>1241715</v>
      </c>
      <c r="U5" s="8">
        <f>AD5</f>
        <v>1241715</v>
      </c>
      <c r="V5" s="8">
        <f>T5</f>
        <v>1241715</v>
      </c>
      <c r="Y5" s="6">
        <f>(1+$AB$2)^($A$14-A5)</f>
        <v>1.5513282159785158</v>
      </c>
      <c r="AA5" s="7"/>
      <c r="AB5" s="11" cm="1">
        <f t="array" ref="AB5">SUMPRODUCT(($AB$3^ABS($A$5:$A$14-A5))*$M$5:$M$14*$Y$5:$Y$14) / SUMPRODUCT(($AB$3^ABS($A$5:$A$14-A5))*(1/$O$5:$O$14)*$Q$5:$Q$14)</f>
        <v>0.74002436199348542</v>
      </c>
      <c r="AC5" s="10">
        <f>AB5/Y5</f>
        <v>0.47702630195938756</v>
      </c>
      <c r="AD5" s="8">
        <f>M5+(1-1/O5)*AC5*Q5</f>
        <v>1241715</v>
      </c>
    </row>
    <row r="6" spans="1:30" x14ac:dyDescent="0.25">
      <c r="A6" s="4" t="s">
        <v>28</v>
      </c>
      <c r="B6" s="5">
        <v>307720</v>
      </c>
      <c r="C6" s="5">
        <v>684140</v>
      </c>
      <c r="D6" s="5">
        <v>916996</v>
      </c>
      <c r="E6" s="5">
        <v>1065674</v>
      </c>
      <c r="F6" s="5">
        <v>1154072</v>
      </c>
      <c r="G6" s="5">
        <v>1210479</v>
      </c>
      <c r="H6" s="5">
        <v>1249886</v>
      </c>
      <c r="I6" s="5">
        <v>1291512</v>
      </c>
      <c r="J6" s="5">
        <v>1308706</v>
      </c>
      <c r="K6" s="5"/>
      <c r="L6" s="1">
        <f t="shared" ref="L6:L14" si="2">DATE(A6,1,1)</f>
        <v>32509</v>
      </c>
      <c r="M6" s="8">
        <f t="shared" ref="M6:M14" si="3">_xlfn.XLOOKUP($N6,$B$4:$K$4,B6:K6)</f>
        <v>1308706</v>
      </c>
      <c r="N6">
        <f t="shared" si="0"/>
        <v>108</v>
      </c>
      <c r="O6" s="6">
        <f>SUMIFS(cdf_constants!$C:$C,cdf_constants!$A:$A,Ultimates!$B$1,cdf_constants!$B:$B,Ultimates!$N6)</f>
        <v>1.0044299999999999</v>
      </c>
      <c r="P6">
        <f>SUMIFS(ELR!$C:$C,ELR!$A:$A,Ultimates!$B$1,ELR!$D:$D,Ultimates!$A6)</f>
        <v>0.55000000000000004</v>
      </c>
      <c r="Q6" s="8">
        <f>SUMIFS(clrd_lob!$H:$H,clrd_lob!$A:$A,Ultimates!$B$1,clrd_lob!$K:$K,Ultimates!$A6,clrd_lob!$C:$C,Ultimates!$Q$1)</f>
        <v>1959158</v>
      </c>
      <c r="R6" s="8">
        <f t="shared" ref="R6:R14" si="4">P6*Q6</f>
        <v>1077536.9000000001</v>
      </c>
      <c r="S6" s="8">
        <f t="shared" ref="S6:S14" si="5">M6*O6</f>
        <v>1314503.5675799998</v>
      </c>
      <c r="T6" s="8">
        <f t="shared" si="1"/>
        <v>1313458.4351791563</v>
      </c>
      <c r="U6" s="8">
        <f t="shared" ref="U6:U14" si="6">AD6</f>
        <v>1313013.9324867059</v>
      </c>
      <c r="V6" s="8">
        <f t="shared" ref="V6:V14" si="7">T6</f>
        <v>1313458.4351791563</v>
      </c>
      <c r="W6" s="8"/>
      <c r="Y6" s="6">
        <f t="shared" ref="Y6:Y14" si="8">(1+$AB$2)^($A$14-A6)</f>
        <v>1.4774554437890626</v>
      </c>
      <c r="AA6" s="7"/>
      <c r="AB6" s="11" cm="1">
        <f t="array" ref="AB6">SUMPRODUCT(($AB$3^ABS($A$5:$A$14-A6))*$M$5:$M$14*$Y$5:$Y$14) / SUMPRODUCT(($AB$3^ABS($A$5:$A$14-A6))*(1/$O$5:$O$14)*$Q$5:$Q$14)</f>
        <v>0.73659669942076755</v>
      </c>
      <c r="AC6" s="10">
        <f t="shared" ref="AC6:AC14" si="9">AB6/Y6</f>
        <v>0.49855764010838893</v>
      </c>
      <c r="AD6" s="8">
        <f t="shared" ref="AD6:AD14" si="10">M6+(1-1/O6)*AC6*Q6</f>
        <v>1313013.9324867059</v>
      </c>
    </row>
    <row r="7" spans="1:30" x14ac:dyDescent="0.25">
      <c r="A7" s="4" t="s">
        <v>29</v>
      </c>
      <c r="B7" s="5">
        <v>320124</v>
      </c>
      <c r="C7" s="5">
        <v>757479</v>
      </c>
      <c r="D7" s="5">
        <v>1017144</v>
      </c>
      <c r="E7" s="5">
        <v>1169014</v>
      </c>
      <c r="F7" s="5">
        <v>1258975</v>
      </c>
      <c r="G7" s="5">
        <v>1315368</v>
      </c>
      <c r="H7" s="5">
        <v>1368374</v>
      </c>
      <c r="I7" s="5">
        <v>1394675</v>
      </c>
      <c r="J7" s="5"/>
      <c r="K7" s="5"/>
      <c r="L7" s="1">
        <f t="shared" si="2"/>
        <v>32874</v>
      </c>
      <c r="M7" s="8">
        <f t="shared" si="3"/>
        <v>1394675</v>
      </c>
      <c r="N7">
        <f t="shared" si="0"/>
        <v>96</v>
      </c>
      <c r="O7" s="6">
        <f>SUMIFS(cdf_constants!$C:$C,cdf_constants!$A:$A,Ultimates!$B$1,cdf_constants!$B:$B,Ultimates!$N7)</f>
        <v>1.00888</v>
      </c>
      <c r="P7">
        <f>SUMIFS(ELR!$C:$C,ELR!$A:$A,Ultimates!$B$1,ELR!$D:$D,Ultimates!$A7)</f>
        <v>0.55000000000000004</v>
      </c>
      <c r="Q7" s="8">
        <f>SUMIFS(clrd_lob!$H:$H,clrd_lob!$A:$A,Ultimates!$B$1,clrd_lob!$K:$K,Ultimates!$A7,clrd_lob!$C:$C,Ultimates!$Q$1)</f>
        <v>2111223</v>
      </c>
      <c r="R7" s="8">
        <f t="shared" si="4"/>
        <v>1161172.6500000001</v>
      </c>
      <c r="S7" s="8">
        <f t="shared" si="5"/>
        <v>1407059.7139999999</v>
      </c>
      <c r="T7" s="8">
        <f t="shared" si="1"/>
        <v>1404895.4554872729</v>
      </c>
      <c r="U7" s="8">
        <f t="shared" si="6"/>
        <v>1404322.0697594485</v>
      </c>
      <c r="V7" s="8">
        <f t="shared" si="7"/>
        <v>1404895.4554872729</v>
      </c>
      <c r="W7" s="8" cm="1">
        <f t="array" ref="W7">TREND($V$5:V6,$I$5:I6,I7)</f>
        <v>1391700.0758936475</v>
      </c>
      <c r="Y7" s="6">
        <f t="shared" si="8"/>
        <v>1.4071004226562502</v>
      </c>
      <c r="AA7" s="7"/>
      <c r="AB7" s="11" cm="1">
        <f t="array" ref="AB7">SUMPRODUCT(($AB$3^ABS($A$5:$A$14-A7))*$M$5:$M$14*$Y$5:$Y$14) / SUMPRODUCT(($AB$3^ABS($A$5:$A$14-A7))*(1/$O$5:$O$14)*$Q$5:$Q$14)</f>
        <v>0.73048777268779663</v>
      </c>
      <c r="AC7" s="10">
        <f t="shared" si="9"/>
        <v>0.51914402193755316</v>
      </c>
      <c r="AD7" s="8">
        <f t="shared" si="10"/>
        <v>1404322.0697594485</v>
      </c>
    </row>
    <row r="8" spans="1:30" x14ac:dyDescent="0.25">
      <c r="A8" s="4" t="s">
        <v>30</v>
      </c>
      <c r="B8" s="5">
        <v>347417</v>
      </c>
      <c r="C8" s="5">
        <v>793749</v>
      </c>
      <c r="D8" s="5">
        <v>1053414</v>
      </c>
      <c r="E8" s="5">
        <v>1209556</v>
      </c>
      <c r="F8" s="5">
        <v>1307164</v>
      </c>
      <c r="G8" s="5">
        <v>1381645</v>
      </c>
      <c r="H8" s="5">
        <v>1414747</v>
      </c>
      <c r="I8" s="5"/>
      <c r="J8" s="5"/>
      <c r="K8" s="5"/>
      <c r="L8" s="1">
        <f t="shared" si="2"/>
        <v>33239</v>
      </c>
      <c r="M8" s="8">
        <f t="shared" si="3"/>
        <v>1414747</v>
      </c>
      <c r="N8">
        <f t="shared" si="0"/>
        <v>84</v>
      </c>
      <c r="O8" s="6">
        <f>SUMIFS(cdf_constants!$C:$C,cdf_constants!$A:$A,Ultimates!$B$1,cdf_constants!$B:$B,Ultimates!$N8)</f>
        <v>1.0178400000000001</v>
      </c>
      <c r="P8">
        <f>SUMIFS(ELR!$C:$C,ELR!$A:$A,Ultimates!$B$1,ELR!$D:$D,Ultimates!$A8)</f>
        <v>0.55000000000000004</v>
      </c>
      <c r="Q8" s="8">
        <f>SUMIFS(clrd_lob!$H:$H,clrd_lob!$A:$A,Ultimates!$B$1,clrd_lob!$K:$K,Ultimates!$A8,clrd_lob!$C:$C,Ultimates!$Q$1)</f>
        <v>2350905</v>
      </c>
      <c r="R8" s="8">
        <f t="shared" si="4"/>
        <v>1292997.75</v>
      </c>
      <c r="S8" s="8">
        <f t="shared" si="5"/>
        <v>1439986.0864800001</v>
      </c>
      <c r="T8" s="8">
        <f t="shared" si="1"/>
        <v>1437409.775937279</v>
      </c>
      <c r="U8" s="8">
        <f t="shared" si="6"/>
        <v>1436952.4442893062</v>
      </c>
      <c r="V8" s="8">
        <f t="shared" si="7"/>
        <v>1437409.775937279</v>
      </c>
      <c r="W8" s="8" cm="1">
        <f t="array" ref="W8">TREND($V$5:V7,$H$5:H7,H8)</f>
        <v>1444387.1547638606</v>
      </c>
      <c r="Y8" s="6">
        <f t="shared" si="8"/>
        <v>1.340095640625</v>
      </c>
      <c r="AA8" s="7"/>
      <c r="AB8" s="11" cm="1">
        <f t="array" ref="AB8">SUMPRODUCT(($AB$3^ABS($A$5:$A$14-A8))*$M$5:$M$14*$Y$5:$Y$14) / SUMPRODUCT(($AB$3^ABS($A$5:$A$14-A8))*(1/$O$5:$O$14)*$Q$5:$Q$14)</f>
        <v>0.72217898393947988</v>
      </c>
      <c r="AC8" s="10">
        <f t="shared" si="9"/>
        <v>0.53890107694303568</v>
      </c>
      <c r="AD8" s="8">
        <f t="shared" si="10"/>
        <v>1436952.4442893062</v>
      </c>
    </row>
    <row r="9" spans="1:30" x14ac:dyDescent="0.25">
      <c r="A9" s="4" t="s">
        <v>31</v>
      </c>
      <c r="B9" s="5">
        <v>342982</v>
      </c>
      <c r="C9" s="5">
        <v>781402</v>
      </c>
      <c r="D9" s="5">
        <v>1014982</v>
      </c>
      <c r="E9" s="5">
        <v>1172915</v>
      </c>
      <c r="F9" s="5">
        <v>1281864</v>
      </c>
      <c r="G9" s="5">
        <v>1328801</v>
      </c>
      <c r="H9" s="5"/>
      <c r="I9" s="5"/>
      <c r="J9" s="5"/>
      <c r="K9" s="5"/>
      <c r="L9" s="1">
        <f t="shared" si="2"/>
        <v>33604</v>
      </c>
      <c r="M9" s="8">
        <f t="shared" si="3"/>
        <v>1328801</v>
      </c>
      <c r="N9">
        <f t="shared" si="0"/>
        <v>72</v>
      </c>
      <c r="O9" s="6">
        <f>SUMIFS(cdf_constants!$C:$C,cdf_constants!$A:$A,Ultimates!$B$1,cdf_constants!$B:$B,Ultimates!$N9)</f>
        <v>1.03599</v>
      </c>
      <c r="P9">
        <f>SUMIFS(ELR!$C:$C,ELR!$A:$A,Ultimates!$B$1,ELR!$D:$D,Ultimates!$A9)</f>
        <v>0.55000000000000004</v>
      </c>
      <c r="Q9" s="8">
        <f>SUMIFS(clrd_lob!$H:$H,clrd_lob!$A:$A,Ultimates!$B$1,clrd_lob!$K:$K,Ultimates!$A9,clrd_lob!$C:$C,Ultimates!$Q$1)</f>
        <v>2450186</v>
      </c>
      <c r="R9" s="8">
        <f t="shared" si="4"/>
        <v>1347602.3</v>
      </c>
      <c r="S9" s="8">
        <f t="shared" si="5"/>
        <v>1376624.5479899999</v>
      </c>
      <c r="T9" s="8">
        <f t="shared" si="1"/>
        <v>1375616.3232917306</v>
      </c>
      <c r="U9" s="8">
        <f t="shared" si="6"/>
        <v>1376339.8072751025</v>
      </c>
      <c r="V9" s="8">
        <f t="shared" si="7"/>
        <v>1375616.3232917306</v>
      </c>
      <c r="W9" s="8" cm="1">
        <f t="array" ref="W9">TREND($V$5:V8,$G$5:G8,G9)</f>
        <v>1404457.298036353</v>
      </c>
      <c r="Y9" s="6">
        <f t="shared" si="8"/>
        <v>1.2762815625000001</v>
      </c>
      <c r="AA9" s="7"/>
      <c r="AB9" s="11" cm="1">
        <f t="array" ref="AB9">SUMPRODUCT(($AB$3^ABS($A$5:$A$14-A9))*$M$5:$M$14*$Y$5:$Y$14) / SUMPRODUCT(($AB$3^ABS($A$5:$A$14-A9))*(1/$O$5:$O$14)*$Q$5:$Q$14)</f>
        <v>0.71280286943023896</v>
      </c>
      <c r="AC9" s="10">
        <f t="shared" si="9"/>
        <v>0.55849969973239266</v>
      </c>
      <c r="AD9" s="8">
        <f t="shared" si="10"/>
        <v>1376339.8072751025</v>
      </c>
    </row>
    <row r="10" spans="1:30" x14ac:dyDescent="0.25">
      <c r="A10" s="4" t="s">
        <v>32</v>
      </c>
      <c r="B10" s="5">
        <v>342385</v>
      </c>
      <c r="C10" s="5">
        <v>743433</v>
      </c>
      <c r="D10" s="5">
        <v>959147</v>
      </c>
      <c r="E10" s="5">
        <v>1113314</v>
      </c>
      <c r="F10" s="5">
        <v>1187581</v>
      </c>
      <c r="G10" s="5"/>
      <c r="H10" s="5"/>
      <c r="I10" s="5"/>
      <c r="J10" s="5"/>
      <c r="K10" s="5"/>
      <c r="L10" s="1">
        <f t="shared" si="2"/>
        <v>33970</v>
      </c>
      <c r="M10" s="8">
        <f t="shared" si="3"/>
        <v>1187581</v>
      </c>
      <c r="N10">
        <f t="shared" si="0"/>
        <v>60</v>
      </c>
      <c r="O10" s="6">
        <f>SUMIFS(cdf_constants!$C:$C,cdf_constants!$A:$A,Ultimates!$B$1,cdf_constants!$B:$B,Ultimates!$N10)</f>
        <v>1.0732699999999999</v>
      </c>
      <c r="P10">
        <f>SUMIFS(ELR!$C:$C,ELR!$A:$A,Ultimates!$B$1,ELR!$D:$D,Ultimates!$A10)</f>
        <v>0.55000000000000004</v>
      </c>
      <c r="Q10" s="8">
        <f>SUMIFS(clrd_lob!$H:$H,clrd_lob!$A:$A,Ultimates!$B$1,clrd_lob!$K:$K,Ultimates!$A10,clrd_lob!$C:$C,Ultimates!$Q$1)</f>
        <v>2749335</v>
      </c>
      <c r="R10" s="8">
        <f t="shared" si="4"/>
        <v>1512134.2500000002</v>
      </c>
      <c r="S10" s="8">
        <f t="shared" si="5"/>
        <v>1274595.05987</v>
      </c>
      <c r="T10" s="8">
        <f t="shared" si="1"/>
        <v>1290811.3861074101</v>
      </c>
      <c r="U10" s="8">
        <f t="shared" si="6"/>
        <v>1296200.6820984781</v>
      </c>
      <c r="V10" s="8">
        <f t="shared" si="7"/>
        <v>1290811.3861074101</v>
      </c>
      <c r="W10" s="8" cm="1">
        <f t="array" ref="W10">TREND($V$5:V9,$F$5:F9,F10)</f>
        <v>1330871.8246493246</v>
      </c>
      <c r="Y10" s="6">
        <f t="shared" si="8"/>
        <v>1.21550625</v>
      </c>
      <c r="AA10" s="7"/>
      <c r="AB10" s="11" cm="1">
        <f t="array" ref="AB10">SUMPRODUCT(($AB$3^ABS($A$5:$A$14-A10))*$M$5:$M$14*$Y$5:$Y$14) / SUMPRODUCT(($AB$3^ABS($A$5:$A$14-A10))*(1/$O$5:$O$14)*$Q$5:$Q$14)</f>
        <v>0.70342995985200363</v>
      </c>
      <c r="AC10" s="10">
        <f t="shared" si="9"/>
        <v>0.57871356881299751</v>
      </c>
      <c r="AD10" s="8">
        <f t="shared" si="10"/>
        <v>1296200.6820984781</v>
      </c>
    </row>
    <row r="11" spans="1:30" x14ac:dyDescent="0.25">
      <c r="A11" s="4" t="s">
        <v>33</v>
      </c>
      <c r="B11" s="5">
        <v>351060</v>
      </c>
      <c r="C11" s="5">
        <v>750392</v>
      </c>
      <c r="D11" s="5">
        <v>993751</v>
      </c>
      <c r="E11" s="5">
        <v>1114842</v>
      </c>
      <c r="F11" s="5"/>
      <c r="G11" s="5"/>
      <c r="H11" s="5"/>
      <c r="I11" s="5"/>
      <c r="J11" s="5"/>
      <c r="K11" s="5"/>
      <c r="L11" s="1">
        <f t="shared" si="2"/>
        <v>34335</v>
      </c>
      <c r="M11" s="8">
        <f t="shared" si="3"/>
        <v>1114842</v>
      </c>
      <c r="N11">
        <f t="shared" si="0"/>
        <v>48</v>
      </c>
      <c r="O11" s="6">
        <f>SUMIFS(cdf_constants!$C:$C,cdf_constants!$A:$A,Ultimates!$B$1,cdf_constants!$B:$B,Ultimates!$N11)</f>
        <v>1.15191</v>
      </c>
      <c r="P11">
        <f>SUMIFS(ELR!$C:$C,ELR!$A:$A,Ultimates!$B$1,ELR!$D:$D,Ultimates!$A11)</f>
        <v>0.55000000000000004</v>
      </c>
      <c r="Q11" s="8">
        <f>SUMIFS(clrd_lob!$H:$H,clrd_lob!$A:$A,Ultimates!$B$1,clrd_lob!$K:$K,Ultimates!$A11,clrd_lob!$C:$C,Ultimates!$Q$1)</f>
        <v>2855043</v>
      </c>
      <c r="R11" s="8">
        <f t="shared" si="4"/>
        <v>1570273.6500000001</v>
      </c>
      <c r="S11" s="8">
        <f t="shared" si="5"/>
        <v>1284197.6482200001</v>
      </c>
      <c r="T11" s="8">
        <f t="shared" si="1"/>
        <v>1321924.3850574265</v>
      </c>
      <c r="U11" s="8">
        <f t="shared" si="6"/>
        <v>1341206.5299492658</v>
      </c>
      <c r="V11" s="8">
        <f t="shared" si="7"/>
        <v>1321924.3850574265</v>
      </c>
      <c r="W11" s="8" cm="1">
        <f t="array" ref="W11">TREND($V$5:V10,$E$5:E10,E11)</f>
        <v>1338449.3592906292</v>
      </c>
      <c r="Y11" s="6">
        <f t="shared" si="8"/>
        <v>1.1576250000000001</v>
      </c>
      <c r="AA11" s="7"/>
      <c r="AB11" s="11" cm="1">
        <f t="array" ref="AB11">SUMPRODUCT(($AB$3^ABS($A$5:$A$14-A11))*$M$5:$M$14*$Y$5:$Y$14) / SUMPRODUCT(($AB$3^ABS($A$5:$A$14-A11))*(1/$O$5:$O$14)*$Q$5:$Q$14)</f>
        <v>0.69597846963380194</v>
      </c>
      <c r="AC11" s="10">
        <f t="shared" si="9"/>
        <v>0.60121236983807524</v>
      </c>
      <c r="AD11" s="8">
        <f t="shared" si="10"/>
        <v>1341206.5299492658</v>
      </c>
    </row>
    <row r="12" spans="1:30" x14ac:dyDescent="0.25">
      <c r="A12" s="4" t="s">
        <v>34</v>
      </c>
      <c r="B12" s="5">
        <v>343841</v>
      </c>
      <c r="C12" s="5">
        <v>768575</v>
      </c>
      <c r="D12" s="5">
        <v>962081</v>
      </c>
      <c r="E12" s="5"/>
      <c r="F12" s="5"/>
      <c r="G12" s="5"/>
      <c r="H12" s="5"/>
      <c r="I12" s="5"/>
      <c r="J12" s="5"/>
      <c r="K12" s="5"/>
      <c r="L12" s="1">
        <f t="shared" si="2"/>
        <v>34700</v>
      </c>
      <c r="M12" s="8">
        <f t="shared" si="3"/>
        <v>962081</v>
      </c>
      <c r="N12">
        <f t="shared" si="0"/>
        <v>36</v>
      </c>
      <c r="O12" s="6">
        <f>SUMIFS(cdf_constants!$C:$C,cdf_constants!$A:$A,Ultimates!$B$1,cdf_constants!$B:$B,Ultimates!$N12)</f>
        <v>1.32691</v>
      </c>
      <c r="P12">
        <f>SUMIFS(ELR!$C:$C,ELR!$A:$A,Ultimates!$B$1,ELR!$D:$D,Ultimates!$A12)</f>
        <v>0.55000000000000004</v>
      </c>
      <c r="Q12" s="8">
        <f>SUMIFS(clrd_lob!$H:$H,clrd_lob!$A:$A,Ultimates!$B$1,clrd_lob!$K:$K,Ultimates!$A12,clrd_lob!$C:$C,Ultimates!$Q$1)</f>
        <v>2880915</v>
      </c>
      <c r="R12" s="8">
        <f t="shared" si="4"/>
        <v>1584503.2500000002</v>
      </c>
      <c r="S12" s="8">
        <f t="shared" si="5"/>
        <v>1276594.89971</v>
      </c>
      <c r="T12" s="8">
        <f t="shared" si="1"/>
        <v>1352454.0904563987</v>
      </c>
      <c r="U12" s="8">
        <f t="shared" si="6"/>
        <v>1406806.7255660023</v>
      </c>
      <c r="V12" s="8">
        <f t="shared" si="7"/>
        <v>1352454.0904563987</v>
      </c>
      <c r="W12" s="8" cm="1">
        <f t="array" ref="W12">TREND($V$5:V11,$D$5:D11,D12)</f>
        <v>1329024.2170399046</v>
      </c>
      <c r="Y12" s="6">
        <f t="shared" si="8"/>
        <v>1.1025</v>
      </c>
      <c r="AA12" s="7"/>
      <c r="AB12" s="11" cm="1">
        <f t="array" ref="AB12">SUMPRODUCT(($AB$3^ABS($A$5:$A$14-A12))*$M$5:$M$14*$Y$5:$Y$14) / SUMPRODUCT(($AB$3^ABS($A$5:$A$14-A12))*(1/$O$5:$O$14)*$Q$5:$Q$14)</f>
        <v>0.69080212861189638</v>
      </c>
      <c r="AC12" s="10">
        <f t="shared" si="9"/>
        <v>0.62657789443255907</v>
      </c>
      <c r="AD12" s="8">
        <f t="shared" si="10"/>
        <v>1406806.7255660023</v>
      </c>
    </row>
    <row r="13" spans="1:30" x14ac:dyDescent="0.25">
      <c r="A13" s="4" t="s">
        <v>35</v>
      </c>
      <c r="B13" s="5">
        <v>381484</v>
      </c>
      <c r="C13" s="5">
        <v>736040</v>
      </c>
      <c r="D13" s="5"/>
      <c r="E13" s="5"/>
      <c r="F13" s="5"/>
      <c r="G13" s="5"/>
      <c r="H13" s="5"/>
      <c r="I13" s="5"/>
      <c r="J13" s="5"/>
      <c r="K13" s="5"/>
      <c r="L13" s="1">
        <f t="shared" si="2"/>
        <v>35065</v>
      </c>
      <c r="M13" s="8">
        <f t="shared" si="3"/>
        <v>736040</v>
      </c>
      <c r="N13">
        <f>N14+12</f>
        <v>24</v>
      </c>
      <c r="O13" s="6">
        <f>SUMIFS(cdf_constants!$C:$C,cdf_constants!$A:$A,Ultimates!$B$1,cdf_constants!$B:$B,Ultimates!$N13)</f>
        <v>1.76068</v>
      </c>
      <c r="P13">
        <f>SUMIFS(ELR!$C:$C,ELR!$A:$A,Ultimates!$B$1,ELR!$D:$D,Ultimates!$A13)</f>
        <v>0.55000000000000004</v>
      </c>
      <c r="Q13" s="8">
        <f>SUMIFS(clrd_lob!$H:$H,clrd_lob!$A:$A,Ultimates!$B$1,clrd_lob!$K:$K,Ultimates!$A13,clrd_lob!$C:$C,Ultimates!$Q$1)</f>
        <v>2682543</v>
      </c>
      <c r="R13" s="8">
        <f t="shared" si="4"/>
        <v>1475398.6500000001</v>
      </c>
      <c r="S13" s="8">
        <f t="shared" si="5"/>
        <v>1295930.9072</v>
      </c>
      <c r="T13" s="8">
        <f t="shared" si="1"/>
        <v>1373467.7239941387</v>
      </c>
      <c r="U13" s="8">
        <f t="shared" si="6"/>
        <v>1495429.9663473857</v>
      </c>
      <c r="V13" s="8">
        <f t="shared" si="7"/>
        <v>1373467.7239941387</v>
      </c>
      <c r="W13" s="8" cm="1">
        <f t="array" ref="W13">TREND($V$5:V12,$C$5:C12,C13)</f>
        <v>1338604.4568924331</v>
      </c>
      <c r="Y13" s="6">
        <f t="shared" si="8"/>
        <v>1.05</v>
      </c>
      <c r="AA13" s="7"/>
      <c r="AB13" s="11" cm="1">
        <f t="array" ref="AB13">SUMPRODUCT(($AB$3^ABS($A$5:$A$14-A13))*$M$5:$M$14*$Y$5:$Y$14) / SUMPRODUCT(($AB$3^ABS($A$5:$A$14-A13))*(1/$O$5:$O$14)*$Q$5:$Q$14)</f>
        <v>0.68799597045711147</v>
      </c>
      <c r="AC13" s="10">
        <f t="shared" si="9"/>
        <v>0.65523425757820142</v>
      </c>
      <c r="AD13" s="8">
        <f t="shared" si="10"/>
        <v>1495429.9663473857</v>
      </c>
    </row>
    <row r="14" spans="1:30" x14ac:dyDescent="0.25">
      <c r="A14" s="4" t="s">
        <v>36</v>
      </c>
      <c r="B14" s="5">
        <v>340132</v>
      </c>
      <c r="C14" s="5"/>
      <c r="D14" s="5"/>
      <c r="E14" s="5"/>
      <c r="F14" s="5"/>
      <c r="G14" s="5"/>
      <c r="H14" s="5"/>
      <c r="I14" s="5"/>
      <c r="J14" s="5"/>
      <c r="K14" s="5"/>
      <c r="L14" s="1">
        <f t="shared" si="2"/>
        <v>35431</v>
      </c>
      <c r="M14" s="8">
        <f t="shared" si="3"/>
        <v>340132</v>
      </c>
      <c r="N14">
        <v>12</v>
      </c>
      <c r="O14" s="6">
        <f>SUMIFS(cdf_constants!$C:$C,cdf_constants!$A:$A,Ultimates!$B$1,cdf_constants!$B:$B,Ultimates!$N14)</f>
        <v>3.1</v>
      </c>
      <c r="P14">
        <f>SUMIFS(ELR!$C:$C,ELR!$A:$A,Ultimates!$B$1,ELR!$D:$D,Ultimates!$A14)</f>
        <v>0.55000000000000004</v>
      </c>
      <c r="Q14" s="8">
        <f>SUMIFS(clrd_lob!$H:$H,clrd_lob!$A:$A,Ultimates!$B$1,clrd_lob!$K:$K,Ultimates!$A14,clrd_lob!$C:$C,Ultimates!$Q$1)</f>
        <v>2463062</v>
      </c>
      <c r="R14" s="8">
        <f t="shared" si="4"/>
        <v>1354684.1</v>
      </c>
      <c r="S14" s="8">
        <f t="shared" si="5"/>
        <v>1054409.2</v>
      </c>
      <c r="T14" s="8">
        <f>M14+(1-1/O14)*P14*Q14</f>
        <v>1257821.2290322583</v>
      </c>
      <c r="U14" s="8">
        <f t="shared" si="6"/>
        <v>1485952.0194304576</v>
      </c>
      <c r="V14" s="8">
        <f t="shared" si="7"/>
        <v>1257821.2290322583</v>
      </c>
      <c r="W14" s="8" cm="1">
        <f t="array" ref="W14">TREND($V$5:V13,$B$5:B13,B14)</f>
        <v>1350642.5513082098</v>
      </c>
      <c r="Y14" s="6">
        <f t="shared" si="8"/>
        <v>1</v>
      </c>
      <c r="AA14" s="7"/>
      <c r="AB14" s="11" cm="1">
        <f t="array" ref="AB14">SUMPRODUCT(($AB$3^ABS($A$5:$A$14-A14))*$M$5:$M$14*$Y$5:$Y$14) / SUMPRODUCT(($AB$3^ABS($A$5:$A$14-A14))*(1/$O$5:$O$14)*$Q$5:$Q$14)</f>
        <v>0.68672595335059683</v>
      </c>
      <c r="AC14" s="10">
        <f t="shared" si="9"/>
        <v>0.68672595335059683</v>
      </c>
      <c r="AD14" s="8">
        <f t="shared" si="10"/>
        <v>1485952.0194304576</v>
      </c>
    </row>
    <row r="16" spans="1:30" x14ac:dyDescent="0.25">
      <c r="A16" s="4" t="s">
        <v>70</v>
      </c>
      <c r="B16" t="str">
        <f>B4&amp;"-"&amp;C4</f>
        <v>12-24</v>
      </c>
      <c r="C16" t="str">
        <f t="shared" ref="C16:J16" si="11">C4&amp;"-"&amp;D4</f>
        <v>24-36</v>
      </c>
      <c r="D16" t="str">
        <f t="shared" si="11"/>
        <v>36-48</v>
      </c>
      <c r="E16" t="str">
        <f t="shared" si="11"/>
        <v>48-60</v>
      </c>
      <c r="F16" t="str">
        <f t="shared" si="11"/>
        <v>60-72</v>
      </c>
      <c r="G16" t="str">
        <f t="shared" si="11"/>
        <v>72-84</v>
      </c>
      <c r="H16" t="str">
        <f t="shared" si="11"/>
        <v>84-96</v>
      </c>
      <c r="I16" t="str">
        <f t="shared" si="11"/>
        <v>96-108</v>
      </c>
      <c r="J16" t="str">
        <f t="shared" si="11"/>
        <v>108-120</v>
      </c>
      <c r="S16" s="13" t="s">
        <v>68</v>
      </c>
      <c r="T16" s="13"/>
      <c r="U16" s="13"/>
      <c r="V16" s="13"/>
      <c r="W16" s="13"/>
    </row>
    <row r="17" spans="1:23" x14ac:dyDescent="0.25">
      <c r="A17" s="4" t="s">
        <v>54</v>
      </c>
      <c r="B17" s="9">
        <f>SUM(C5:C13)/SUM(B5:B13)</f>
        <v>2.2011726148159152</v>
      </c>
      <c r="C17" s="9">
        <f>SUM(D5:D12)/SUM(C5:C12)</f>
        <v>1.3151414180707308</v>
      </c>
      <c r="D17" s="9">
        <f>SUM(E5:E11)/SUM(D5:D11)</f>
        <v>1.1497161365957562</v>
      </c>
      <c r="E17" s="9">
        <f>SUM(F5:F10)/SUM(E5:E10)</f>
        <v>1.0813415103326438</v>
      </c>
      <c r="F17" s="9">
        <f>SUM(G5:G9)/SUM(F5:F9)</f>
        <v>1.0465059461825379</v>
      </c>
      <c r="G17" s="9">
        <f>SUM(H5:H8)/SUM(G5:G8)</f>
        <v>1.0321535983240357</v>
      </c>
      <c r="H17" s="9">
        <f>SUM(I5:I7)/SUM(H5:H7)</f>
        <v>1.0251042170174358</v>
      </c>
      <c r="I17" s="9">
        <f>SUM(J5:J6)/SUM(I5:I6)</f>
        <v>1.0198840312502386</v>
      </c>
      <c r="J17" s="9">
        <f>SUM(K5)/SUM(J5)</f>
        <v>1.0101789533543279</v>
      </c>
      <c r="L17" t="s">
        <v>58</v>
      </c>
      <c r="S17" t="str">
        <f>S4</f>
        <v>CL Ult</v>
      </c>
      <c r="T17" t="str">
        <f t="shared" ref="T17:W17" si="12">T4</f>
        <v>BF Ult</v>
      </c>
      <c r="U17" t="str">
        <f t="shared" si="12"/>
        <v>GCC Ult</v>
      </c>
      <c r="W17" t="str">
        <f t="shared" si="12"/>
        <v>Least Squares</v>
      </c>
    </row>
    <row r="18" spans="1:23" x14ac:dyDescent="0.25">
      <c r="A18" s="4" t="s">
        <v>55</v>
      </c>
      <c r="B18" s="9">
        <f>SUM(C9:C13)/SUM(B9:B13)</f>
        <v>2.1455017505301539</v>
      </c>
      <c r="C18" s="9">
        <f>SUM(D8:D12)/SUM(C8:C12)</f>
        <v>1.2985820905051164</v>
      </c>
      <c r="D18" s="9">
        <f>SUM(E7:E11)/SUM(D7:D11)</f>
        <v>1.1471096796269002</v>
      </c>
      <c r="E18" s="9">
        <f>SUM(F6:F10)/SUM(E6:E10)</f>
        <v>1.0801300346411196</v>
      </c>
      <c r="F18" s="9">
        <f>SUM(G5:G9)/SUM(F5:F9)</f>
        <v>1.0465059461825379</v>
      </c>
      <c r="G18" s="9">
        <f>SUM(H5:H8)/SUM(G5:G8)</f>
        <v>1.0321535983240357</v>
      </c>
      <c r="H18" s="9">
        <f>SUM(I5:I7)/SUM(H5:H7)</f>
        <v>1.0251042170174358</v>
      </c>
      <c r="I18" s="9">
        <f>SUM(J5:J6)/SUM(I5:I6)</f>
        <v>1.0198840312502386</v>
      </c>
      <c r="J18" s="9">
        <f>SUM(K5)/SUM(J5)</f>
        <v>1.0101789533543279</v>
      </c>
      <c r="L18" s="12">
        <f>YEAR(L5)</f>
        <v>1988</v>
      </c>
      <c r="S18" s="8">
        <f>SUMIFS('v0.1 results'!$D:$D,'v0.1 results'!$B:$B,Ultimates!$B$1,'v0.1 results'!$C:$C,Ultimates!$L18)</f>
        <v>1241715</v>
      </c>
      <c r="T18" s="8">
        <f>SUMIFS('v0.1 results'!$E:$E,'v0.1 results'!$B:$B,Ultimates!$B$1,'v0.1 results'!$C:$C,Ultimates!$L18)</f>
        <v>1241715</v>
      </c>
      <c r="U18" s="8">
        <f>SUMIFS('v0.1 results'!$F:$F,'v0.1 results'!$B:$B,Ultimates!$B$1,'v0.1 results'!$C:$C,Ultimates!$L18)</f>
        <v>1241715</v>
      </c>
      <c r="W18" s="8">
        <f>SUMIFS('v0.1 results'!$H:$H,'v0.1 results'!$B:$B,Ultimates!$B$1,'v0.1 results'!$C:$C,Ultimates!$L18)</f>
        <v>0</v>
      </c>
    </row>
    <row r="19" spans="1:23" x14ac:dyDescent="0.25">
      <c r="L19" s="12">
        <f t="shared" ref="L19:L27" si="13">YEAR(L6)</f>
        <v>1989</v>
      </c>
      <c r="S19" s="8">
        <f>SUMIFS('v0.1 results'!$D:$D,'v0.1 results'!$B:$B,Ultimates!$B$1,'v0.1 results'!$C:$C,Ultimates!$L19)</f>
        <v>1314503.56757999</v>
      </c>
      <c r="T19" s="8">
        <f>SUMIFS('v0.1 results'!$E:$E,'v0.1 results'!$B:$B,Ultimates!$B$1,'v0.1 results'!$C:$C,Ultimates!$L19)</f>
        <v>1313458.43517915</v>
      </c>
      <c r="U19" s="8">
        <f>SUMIFS('v0.1 results'!$F:$F,'v0.1 results'!$B:$B,Ultimates!$B$1,'v0.1 results'!$C:$C,Ultimates!$L19)</f>
        <v>1313013.9787188</v>
      </c>
      <c r="W19" s="8">
        <f>SUMIFS('v0.1 results'!$H:$H,'v0.1 results'!$B:$B,Ultimates!$B$1,'v0.1 results'!$C:$C,Ultimates!$L19)</f>
        <v>0</v>
      </c>
    </row>
    <row r="20" spans="1:23" x14ac:dyDescent="0.25">
      <c r="A20" s="4" t="s">
        <v>40</v>
      </c>
      <c r="B20" t="str">
        <f>B4&amp;"-Ult"</f>
        <v>12-Ult</v>
      </c>
      <c r="C20" t="str">
        <f t="shared" ref="C20:J20" si="14">C4&amp;"-Ult"</f>
        <v>24-Ult</v>
      </c>
      <c r="D20" t="str">
        <f t="shared" si="14"/>
        <v>36-Ult</v>
      </c>
      <c r="E20" t="str">
        <f t="shared" si="14"/>
        <v>48-Ult</v>
      </c>
      <c r="F20" t="str">
        <f t="shared" si="14"/>
        <v>60-Ult</v>
      </c>
      <c r="G20" t="str">
        <f t="shared" si="14"/>
        <v>72-Ult</v>
      </c>
      <c r="H20" t="str">
        <f t="shared" si="14"/>
        <v>84-Ult</v>
      </c>
      <c r="I20" t="str">
        <f t="shared" si="14"/>
        <v>96-Ult</v>
      </c>
      <c r="J20" t="str">
        <f t="shared" si="14"/>
        <v>108-Ult</v>
      </c>
      <c r="L20" s="12">
        <f t="shared" si="13"/>
        <v>1990</v>
      </c>
      <c r="S20" s="8">
        <f>SUMIFS('v0.1 results'!$D:$D,'v0.1 results'!$B:$B,Ultimates!$B$1,'v0.1 results'!$C:$C,Ultimates!$L20)</f>
        <v>1407059.7139999999</v>
      </c>
      <c r="T20" s="8">
        <f>SUMIFS('v0.1 results'!$E:$E,'v0.1 results'!$B:$B,Ultimates!$B$1,'v0.1 results'!$C:$C,Ultimates!$L20)</f>
        <v>1404895.4554872699</v>
      </c>
      <c r="U20" s="8">
        <f>SUMIFS('v0.1 results'!$F:$F,'v0.1 results'!$B:$B,Ultimates!$B$1,'v0.1 results'!$C:$C,Ultimates!$L20)</f>
        <v>1404321.85898834</v>
      </c>
      <c r="W20" s="8">
        <f>SUMIFS('v0.1 results'!$H:$H,'v0.1 results'!$B:$B,Ultimates!$B$1,'v0.1 results'!$C:$C,Ultimates!$L20)</f>
        <v>1391700.0758936401</v>
      </c>
    </row>
    <row r="21" spans="1:23" x14ac:dyDescent="0.25">
      <c r="A21" s="4" t="s">
        <v>54</v>
      </c>
      <c r="B21" s="9">
        <f>PRODUCT(B17:$J17)</f>
        <v>4.1056622295189822</v>
      </c>
      <c r="C21" s="9">
        <f>PRODUCT(C17:$J17)</f>
        <v>1.8652159316739187</v>
      </c>
      <c r="D21" s="9">
        <f>PRODUCT(D17:$J17)</f>
        <v>1.4182626339988049</v>
      </c>
      <c r="E21" s="9">
        <f>PRODUCT(E17:$J17)</f>
        <v>1.2335763488526827</v>
      </c>
      <c r="F21" s="9">
        <f>PRODUCT(F17:$J17)</f>
        <v>1.1407833113455601</v>
      </c>
      <c r="G21" s="9">
        <f>PRODUCT(G17:$J17)</f>
        <v>1.0900877491493755</v>
      </c>
      <c r="H21" s="9">
        <f>PRODUCT(H17:$J17)</f>
        <v>1.0561293889973453</v>
      </c>
      <c r="I21" s="9">
        <f>PRODUCT(I17:$J17)</f>
        <v>1.0302653832311588</v>
      </c>
      <c r="J21" s="9">
        <f>PRODUCT(J17:$J17)</f>
        <v>1.0101789533543279</v>
      </c>
      <c r="L21" s="12">
        <f t="shared" si="13"/>
        <v>1991</v>
      </c>
      <c r="S21" s="8">
        <f>SUMIFS('v0.1 results'!$D:$D,'v0.1 results'!$B:$B,Ultimates!$B$1,'v0.1 results'!$C:$C,Ultimates!$L21)</f>
        <v>1439986.0864800001</v>
      </c>
      <c r="T21" s="8">
        <f>SUMIFS('v0.1 results'!$E:$E,'v0.1 results'!$B:$B,Ultimates!$B$1,'v0.1 results'!$C:$C,Ultimates!$L21)</f>
        <v>1437409.7759372699</v>
      </c>
      <c r="U21" s="8">
        <f>SUMIFS('v0.1 results'!$F:$F,'v0.1 results'!$B:$B,Ultimates!$B$1,'v0.1 results'!$C:$C,Ultimates!$L21)</f>
        <v>1436951.2275996699</v>
      </c>
      <c r="W21" s="8">
        <f>SUMIFS('v0.1 results'!$H:$H,'v0.1 results'!$B:$B,Ultimates!$B$1,'v0.1 results'!$C:$C,Ultimates!$L21)</f>
        <v>1444387.1547638599</v>
      </c>
    </row>
    <row r="22" spans="1:23" x14ac:dyDescent="0.25">
      <c r="A22" s="4" t="s">
        <v>55</v>
      </c>
      <c r="B22" s="9">
        <f>PRODUCT(B18:$J18)</f>
        <v>3.9380609030823464</v>
      </c>
      <c r="C22" s="9">
        <f>PRODUCT(C18:$J18)</f>
        <v>1.8354964763413737</v>
      </c>
      <c r="D22" s="9">
        <f>PRODUCT(D18:$J18)</f>
        <v>1.4134620289021624</v>
      </c>
      <c r="E22" s="9">
        <f>PRODUCT(E18:$J18)</f>
        <v>1.232194317601691</v>
      </c>
      <c r="F22" s="9">
        <f>PRODUCT(F18:$J18)</f>
        <v>1.1407833113455601</v>
      </c>
      <c r="G22" s="9">
        <f>PRODUCT(G18:$J18)</f>
        <v>1.0900877491493755</v>
      </c>
      <c r="H22" s="9">
        <f>PRODUCT(H18:$J18)</f>
        <v>1.0561293889973453</v>
      </c>
      <c r="I22" s="9">
        <f>PRODUCT(I18:$J18)</f>
        <v>1.0302653832311588</v>
      </c>
      <c r="J22" s="9">
        <f>PRODUCT(J18:$J18)</f>
        <v>1.0101789533543279</v>
      </c>
      <c r="L22" s="12">
        <f t="shared" si="13"/>
        <v>1992</v>
      </c>
      <c r="S22" s="8">
        <f>SUMIFS('v0.1 results'!$D:$D,'v0.1 results'!$B:$B,Ultimates!$B$1,'v0.1 results'!$C:$C,Ultimates!$L22)</f>
        <v>1376624.5479899901</v>
      </c>
      <c r="T22" s="8">
        <f>SUMIFS('v0.1 results'!$E:$E,'v0.1 results'!$B:$B,Ultimates!$B$1,'v0.1 results'!$C:$C,Ultimates!$L22)</f>
        <v>1375616.3232917299</v>
      </c>
      <c r="U22" s="8">
        <f>SUMIFS('v0.1 results'!$F:$F,'v0.1 results'!$B:$B,Ultimates!$B$1,'v0.1 results'!$C:$C,Ultimates!$L22)</f>
        <v>1376341.9469641801</v>
      </c>
      <c r="W22" s="8">
        <f>SUMIFS('v0.1 results'!$H:$H,'v0.1 results'!$B:$B,Ultimates!$B$1,'v0.1 results'!$C:$C,Ultimates!$L22)</f>
        <v>1404457.2980363499</v>
      </c>
    </row>
    <row r="23" spans="1:23" x14ac:dyDescent="0.25">
      <c r="L23" s="12">
        <f t="shared" si="13"/>
        <v>1993</v>
      </c>
      <c r="S23" s="8">
        <f>SUMIFS('v0.1 results'!$D:$D,'v0.1 results'!$B:$B,Ultimates!$B$1,'v0.1 results'!$C:$C,Ultimates!$L23)</f>
        <v>1274595.05987</v>
      </c>
      <c r="T23" s="8">
        <f>SUMIFS('v0.1 results'!$E:$E,'v0.1 results'!$B:$B,Ultimates!$B$1,'v0.1 results'!$C:$C,Ultimates!$L23)</f>
        <v>1290811.3861074101</v>
      </c>
      <c r="U23" s="8">
        <f>SUMIFS('v0.1 results'!$F:$F,'v0.1 results'!$B:$B,Ultimates!$B$1,'v0.1 results'!$C:$C,Ultimates!$L23)</f>
        <v>1296201.96844398</v>
      </c>
      <c r="W23" s="8">
        <f>SUMIFS('v0.1 results'!$H:$H,'v0.1 results'!$B:$B,Ultimates!$B$1,'v0.1 results'!$C:$C,Ultimates!$L23)</f>
        <v>1330871.82464932</v>
      </c>
    </row>
    <row r="24" spans="1:23" x14ac:dyDescent="0.25">
      <c r="B24" s="14"/>
      <c r="C24" s="14"/>
      <c r="L24" s="12">
        <f t="shared" si="13"/>
        <v>1994</v>
      </c>
      <c r="S24" s="8">
        <f>SUMIFS('v0.1 results'!$D:$D,'v0.1 results'!$B:$B,Ultimates!$B$1,'v0.1 results'!$C:$C,Ultimates!$L24)</f>
        <v>1284197.6482200001</v>
      </c>
      <c r="T24" s="8">
        <f>SUMIFS('v0.1 results'!$E:$E,'v0.1 results'!$B:$B,Ultimates!$B$1,'v0.1 results'!$C:$C,Ultimates!$L24)</f>
        <v>1321924.38505742</v>
      </c>
      <c r="U24" s="8">
        <f>SUMIFS('v0.1 results'!$F:$F,'v0.1 results'!$B:$B,Ultimates!$B$1,'v0.1 results'!$C:$C,Ultimates!$L24)</f>
        <v>1341201.73756057</v>
      </c>
      <c r="W24" s="8">
        <f>SUMIFS('v0.1 results'!$H:$H,'v0.1 results'!$B:$B,Ultimates!$B$1,'v0.1 results'!$C:$C,Ultimates!$L24)</f>
        <v>1338449.3592906201</v>
      </c>
    </row>
    <row r="25" spans="1:23" x14ac:dyDescent="0.25">
      <c r="A25" s="8"/>
      <c r="B25" s="6"/>
      <c r="C25" s="6"/>
      <c r="D25" s="6"/>
      <c r="E25" s="6"/>
      <c r="F25" s="6"/>
      <c r="G25" s="6"/>
      <c r="H25" s="6"/>
      <c r="I25" s="6"/>
      <c r="J25" s="6"/>
      <c r="L25" s="12">
        <f t="shared" si="13"/>
        <v>1995</v>
      </c>
      <c r="S25" s="8">
        <f>SUMIFS('v0.1 results'!$D:$D,'v0.1 results'!$B:$B,Ultimates!$B$1,'v0.1 results'!$C:$C,Ultimates!$L25)</f>
        <v>1276594.89971</v>
      </c>
      <c r="T25" s="8">
        <f>SUMIFS('v0.1 results'!$E:$E,'v0.1 results'!$B:$B,Ultimates!$B$1,'v0.1 results'!$C:$C,Ultimates!$L25)</f>
        <v>1352454.0904563901</v>
      </c>
      <c r="U25" s="8">
        <f>SUMIFS('v0.1 results'!$F:$F,'v0.1 results'!$B:$B,Ultimates!$B$1,'v0.1 results'!$C:$C,Ultimates!$L25)</f>
        <v>1406782.5342505299</v>
      </c>
      <c r="W25" s="8">
        <f>SUMIFS('v0.1 results'!$H:$H,'v0.1 results'!$B:$B,Ultimates!$B$1,'v0.1 results'!$C:$C,Ultimates!$L25)</f>
        <v>1329024.2170398999</v>
      </c>
    </row>
    <row r="26" spans="1:23" x14ac:dyDescent="0.25">
      <c r="A26" s="15"/>
      <c r="B26" s="6"/>
      <c r="C26" s="6"/>
      <c r="D26" s="6"/>
      <c r="E26" s="6"/>
      <c r="F26" s="6"/>
      <c r="G26" s="6"/>
      <c r="H26" s="6"/>
      <c r="I26" s="6"/>
      <c r="J26" s="6"/>
      <c r="L26" s="12">
        <f t="shared" si="13"/>
        <v>1996</v>
      </c>
      <c r="S26" s="8">
        <f>SUMIFS('v0.1 results'!$D:$D,'v0.1 results'!$B:$B,Ultimates!$B$1,'v0.1 results'!$C:$C,Ultimates!$L26)</f>
        <v>1295930.9072</v>
      </c>
      <c r="T26" s="8">
        <f>SUMIFS('v0.1 results'!$E:$E,'v0.1 results'!$B:$B,Ultimates!$B$1,'v0.1 results'!$C:$C,Ultimates!$L26)</f>
        <v>1373467.72399413</v>
      </c>
      <c r="U26" s="8">
        <f>SUMIFS('v0.1 results'!$F:$F,'v0.1 results'!$B:$B,Ultimates!$B$1,'v0.1 results'!$C:$C,Ultimates!$L26)</f>
        <v>1495464.48253066</v>
      </c>
      <c r="W26" s="8">
        <f>SUMIFS('v0.1 results'!$H:$H,'v0.1 results'!$B:$B,Ultimates!$B$1,'v0.1 results'!$C:$C,Ultimates!$L26)</f>
        <v>1338604.4568924301</v>
      </c>
    </row>
    <row r="27" spans="1:23" x14ac:dyDescent="0.25">
      <c r="A27" s="14"/>
      <c r="B27" s="6"/>
      <c r="C27" s="6"/>
      <c r="E27" s="6"/>
      <c r="F27" s="6"/>
      <c r="G27" s="6"/>
      <c r="H27" s="6"/>
      <c r="I27" s="6"/>
      <c r="J27" s="6"/>
      <c r="L27" s="12">
        <f t="shared" si="13"/>
        <v>1997</v>
      </c>
      <c r="S27" s="8">
        <f>SUMIFS('v0.1 results'!$D:$D,'v0.1 results'!$B:$B,Ultimates!$B$1,'v0.1 results'!$C:$C,Ultimates!$L27)</f>
        <v>1054409.2</v>
      </c>
      <c r="T27" s="8">
        <f>SUMIFS('v0.1 results'!$E:$E,'v0.1 results'!$B:$B,Ultimates!$B$1,'v0.1 results'!$C:$C,Ultimates!$L27)</f>
        <v>1257821.2290322499</v>
      </c>
      <c r="U27" s="8">
        <f>SUMIFS('v0.1 results'!$F:$F,'v0.1 results'!$B:$B,Ultimates!$B$1,'v0.1 results'!$C:$C,Ultimates!$L27)</f>
        <v>1485965.7919367901</v>
      </c>
      <c r="W27" s="8">
        <f>SUMIFS('v0.1 results'!$H:$H,'v0.1 results'!$B:$B,Ultimates!$B$1,'v0.1 results'!$C:$C,Ultimates!$L27)</f>
        <v>1350642.55130821</v>
      </c>
    </row>
    <row r="28" spans="1:23" x14ac:dyDescent="0.25">
      <c r="A28" s="14"/>
      <c r="B28" s="6"/>
      <c r="C28" s="6"/>
      <c r="E28" s="6"/>
      <c r="F28" s="6"/>
      <c r="G28" s="6"/>
      <c r="H28" s="6"/>
      <c r="I28" s="6"/>
      <c r="J28" s="6"/>
    </row>
    <row r="29" spans="1:23" x14ac:dyDescent="0.25">
      <c r="B29" s="6"/>
      <c r="C29" s="6"/>
      <c r="E29" s="6"/>
      <c r="F29" s="6"/>
      <c r="G29" s="6"/>
      <c r="H29" s="6"/>
      <c r="I29" s="6"/>
      <c r="J29" s="6"/>
    </row>
    <row r="30" spans="1:23" x14ac:dyDescent="0.25">
      <c r="B30" s="6"/>
      <c r="C30" s="6"/>
      <c r="E30" s="6"/>
      <c r="F30" s="6"/>
      <c r="G30" s="6"/>
      <c r="H30" s="6"/>
      <c r="I30" s="6"/>
      <c r="J30" s="6"/>
      <c r="S30" s="13" t="s">
        <v>69</v>
      </c>
      <c r="T30" s="13"/>
      <c r="U30" s="13"/>
      <c r="V30" s="13"/>
      <c r="W30" s="13"/>
    </row>
    <row r="31" spans="1:23" x14ac:dyDescent="0.25">
      <c r="B31" s="6"/>
      <c r="C31" s="6"/>
      <c r="E31" s="6"/>
      <c r="F31" s="6"/>
      <c r="G31" s="6"/>
      <c r="H31" s="6"/>
      <c r="I31" s="6"/>
      <c r="J31" s="6"/>
      <c r="L31" t="s">
        <v>58</v>
      </c>
      <c r="S31" t="str">
        <f>S17</f>
        <v>CL Ult</v>
      </c>
      <c r="T31" t="str">
        <f t="shared" ref="T31:W31" si="15">T17</f>
        <v>BF Ult</v>
      </c>
      <c r="U31" t="str">
        <f t="shared" si="15"/>
        <v>GCC Ult</v>
      </c>
      <c r="W31" t="str">
        <f t="shared" si="15"/>
        <v>Least Squares</v>
      </c>
    </row>
    <row r="32" spans="1:23" x14ac:dyDescent="0.25">
      <c r="B32" s="6"/>
      <c r="C32" s="6"/>
      <c r="E32" s="6"/>
      <c r="F32" s="6"/>
      <c r="G32" s="6"/>
      <c r="H32" s="6"/>
      <c r="I32" s="6"/>
      <c r="J32" s="6"/>
      <c r="L32" s="12">
        <f>L18</f>
        <v>1988</v>
      </c>
      <c r="S32" s="8">
        <f>S5-S18</f>
        <v>0</v>
      </c>
      <c r="T32" s="8">
        <f t="shared" ref="T32:U32" si="16">T5-T18</f>
        <v>0</v>
      </c>
      <c r="U32" s="8">
        <f t="shared" si="16"/>
        <v>0</v>
      </c>
      <c r="W32" s="8">
        <f t="shared" ref="W32" si="17">W5-W18</f>
        <v>0</v>
      </c>
    </row>
    <row r="33" spans="2:23" x14ac:dyDescent="0.25">
      <c r="B33" s="6"/>
      <c r="C33" s="6"/>
      <c r="E33" s="6"/>
      <c r="F33" s="6"/>
      <c r="G33" s="6"/>
      <c r="H33" s="6"/>
      <c r="I33" s="6"/>
      <c r="J33" s="6"/>
      <c r="L33" s="12">
        <f t="shared" ref="L33:L41" si="18">L19</f>
        <v>1989</v>
      </c>
      <c r="S33" s="8">
        <f t="shared" ref="S33:U33" si="19">S6-S19</f>
        <v>9.7788870334625244E-9</v>
      </c>
      <c r="T33" s="8">
        <f t="shared" si="19"/>
        <v>6.28642737865448E-9</v>
      </c>
      <c r="U33" s="8">
        <f t="shared" si="19"/>
        <v>-4.6232094056904316E-2</v>
      </c>
      <c r="W33" s="8">
        <f t="shared" ref="W33" si="20">W6-W19</f>
        <v>0</v>
      </c>
    </row>
    <row r="34" spans="2:23" x14ac:dyDescent="0.25">
      <c r="B34" s="6"/>
      <c r="C34" s="6"/>
      <c r="L34" s="12">
        <f t="shared" si="18"/>
        <v>1990</v>
      </c>
      <c r="S34" s="8">
        <f t="shared" ref="S34:U34" si="21">S7-S20</f>
        <v>0</v>
      </c>
      <c r="T34" s="8">
        <f t="shared" si="21"/>
        <v>3.0267983675003052E-9</v>
      </c>
      <c r="U34" s="8">
        <f t="shared" si="21"/>
        <v>0.21077110851183534</v>
      </c>
      <c r="W34" s="8">
        <f t="shared" ref="W34" si="22">W7-W20</f>
        <v>7.4505805969238281E-9</v>
      </c>
    </row>
    <row r="35" spans="2:23" x14ac:dyDescent="0.25">
      <c r="B35" s="6"/>
      <c r="C35" s="6"/>
      <c r="L35" s="12">
        <f t="shared" si="18"/>
        <v>1991</v>
      </c>
      <c r="S35" s="8">
        <f t="shared" ref="S35:U35" si="23">S8-S21</f>
        <v>0</v>
      </c>
      <c r="T35" s="8">
        <f t="shared" si="23"/>
        <v>9.0803951025009155E-9</v>
      </c>
      <c r="U35" s="8">
        <f t="shared" si="23"/>
        <v>1.2166896362323314</v>
      </c>
      <c r="W35" s="8">
        <f t="shared" ref="W35" si="24">W8-W21</f>
        <v>0</v>
      </c>
    </row>
    <row r="36" spans="2:23" x14ac:dyDescent="0.25">
      <c r="L36" s="12">
        <f t="shared" si="18"/>
        <v>1992</v>
      </c>
      <c r="S36" s="8">
        <f t="shared" ref="S36:U36" si="25">S9-S22</f>
        <v>9.7788870334625244E-9</v>
      </c>
      <c r="T36" s="8">
        <f t="shared" si="25"/>
        <v>0</v>
      </c>
      <c r="U36" s="8">
        <f t="shared" si="25"/>
        <v>-2.1396890776231885</v>
      </c>
      <c r="W36" s="8">
        <f t="shared" ref="W36" si="26">W9-W22</f>
        <v>3.0267983675003052E-9</v>
      </c>
    </row>
    <row r="37" spans="2:23" x14ac:dyDescent="0.25">
      <c r="L37" s="12">
        <f t="shared" si="18"/>
        <v>1993</v>
      </c>
      <c r="S37" s="8">
        <f t="shared" ref="S37:U37" si="27">S10-S23</f>
        <v>0</v>
      </c>
      <c r="T37" s="8">
        <f t="shared" si="27"/>
        <v>0</v>
      </c>
      <c r="U37" s="8">
        <f t="shared" si="27"/>
        <v>-1.2863455018959939</v>
      </c>
      <c r="W37" s="8">
        <f t="shared" ref="W37" si="28">W10-W23</f>
        <v>4.6566128730773926E-9</v>
      </c>
    </row>
    <row r="38" spans="2:23" x14ac:dyDescent="0.25">
      <c r="L38" s="12">
        <f t="shared" si="18"/>
        <v>1994</v>
      </c>
      <c r="S38" s="8">
        <f t="shared" ref="S38:U38" si="29">S11-S24</f>
        <v>0</v>
      </c>
      <c r="T38" s="8">
        <f t="shared" si="29"/>
        <v>6.5192580223083496E-9</v>
      </c>
      <c r="U38" s="8">
        <f t="shared" si="29"/>
        <v>4.7923886957578361</v>
      </c>
      <c r="W38" s="8">
        <f t="shared" ref="W38" si="30">W11-W24</f>
        <v>9.0803951025009155E-9</v>
      </c>
    </row>
    <row r="39" spans="2:23" x14ac:dyDescent="0.25">
      <c r="L39" s="12">
        <f t="shared" si="18"/>
        <v>1995</v>
      </c>
      <c r="S39" s="8">
        <f t="shared" ref="S39:U39" si="31">S12-S25</f>
        <v>0</v>
      </c>
      <c r="T39" s="8">
        <f t="shared" si="31"/>
        <v>8.6147338151931763E-9</v>
      </c>
      <c r="U39" s="8">
        <f t="shared" si="31"/>
        <v>24.191315472358838</v>
      </c>
      <c r="W39" s="8">
        <f t="shared" ref="W39" si="32">W12-W25</f>
        <v>4.6566128730773926E-9</v>
      </c>
    </row>
    <row r="40" spans="2:23" x14ac:dyDescent="0.25">
      <c r="L40" s="12">
        <f t="shared" si="18"/>
        <v>1996</v>
      </c>
      <c r="S40" s="8">
        <f t="shared" ref="S40:U40" si="33">S13-S26</f>
        <v>0</v>
      </c>
      <c r="T40" s="8">
        <f t="shared" si="33"/>
        <v>8.6147338151931763E-9</v>
      </c>
      <c r="U40" s="8">
        <f t="shared" si="33"/>
        <v>-34.516183274332434</v>
      </c>
      <c r="W40" s="8">
        <f t="shared" ref="W40" si="34">W13-W26</f>
        <v>3.0267983675003052E-9</v>
      </c>
    </row>
    <row r="41" spans="2:23" x14ac:dyDescent="0.25">
      <c r="L41" s="12">
        <f t="shared" si="18"/>
        <v>1997</v>
      </c>
      <c r="S41" s="8">
        <f t="shared" ref="S41:U41" si="35">S14-S27</f>
        <v>0</v>
      </c>
      <c r="T41" s="8">
        <f t="shared" si="35"/>
        <v>8.3819031715393066E-9</v>
      </c>
      <c r="U41" s="8">
        <f t="shared" si="35"/>
        <v>-13.772506332490593</v>
      </c>
      <c r="W41" s="8">
        <f t="shared" ref="W41" si="36">W14-W27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3E99-C2A7-4291-A542-DA3B7C6A542E}">
  <dimension ref="A1:D15"/>
  <sheetViews>
    <sheetView workbookViewId="0">
      <selection activeCell="C46" sqref="C4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5.5703125" bestFit="1" customWidth="1"/>
  </cols>
  <sheetData>
    <row r="1" spans="1:4" x14ac:dyDescent="0.25">
      <c r="A1" s="3" t="s">
        <v>0</v>
      </c>
      <c r="B1" t="s">
        <v>59</v>
      </c>
    </row>
    <row r="2" spans="1:4" x14ac:dyDescent="0.25">
      <c r="A2" s="3" t="s">
        <v>3</v>
      </c>
      <c r="B2" s="4">
        <v>12</v>
      </c>
    </row>
    <row r="4" spans="1:4" x14ac:dyDescent="0.25">
      <c r="A4" s="3" t="s">
        <v>26</v>
      </c>
      <c r="B4" t="s">
        <v>38</v>
      </c>
      <c r="C4" t="s">
        <v>61</v>
      </c>
    </row>
    <row r="5" spans="1:4" x14ac:dyDescent="0.25">
      <c r="A5" s="4">
        <v>1988</v>
      </c>
      <c r="B5" s="5">
        <v>154058</v>
      </c>
      <c r="C5" s="5">
        <v>626097</v>
      </c>
    </row>
    <row r="6" spans="1:4" x14ac:dyDescent="0.25">
      <c r="A6" s="4">
        <v>1989</v>
      </c>
      <c r="B6" s="5">
        <v>173856</v>
      </c>
      <c r="C6" s="5">
        <v>741423.87855337712</v>
      </c>
    </row>
    <row r="7" spans="1:4" x14ac:dyDescent="0.25">
      <c r="A7" s="4">
        <v>1990</v>
      </c>
      <c r="B7" s="5">
        <v>181888</v>
      </c>
      <c r="C7" s="5">
        <v>814046.1911644988</v>
      </c>
    </row>
    <row r="8" spans="1:4" x14ac:dyDescent="0.25">
      <c r="A8" s="4">
        <v>1991</v>
      </c>
      <c r="B8" s="5">
        <v>179520</v>
      </c>
      <c r="C8" s="5">
        <v>844723.2599755337</v>
      </c>
    </row>
    <row r="9" spans="1:4" x14ac:dyDescent="0.25">
      <c r="A9" s="4">
        <v>1992</v>
      </c>
      <c r="B9" s="5">
        <v>181066</v>
      </c>
      <c r="C9" s="5">
        <v>910262.42389028799</v>
      </c>
    </row>
    <row r="10" spans="1:4" x14ac:dyDescent="0.25">
      <c r="A10" s="4">
        <v>1993</v>
      </c>
      <c r="B10" s="5">
        <v>215436</v>
      </c>
      <c r="C10" s="5">
        <v>1000256.1533045977</v>
      </c>
    </row>
    <row r="11" spans="1:4" x14ac:dyDescent="0.25">
      <c r="A11" s="4">
        <v>1994</v>
      </c>
      <c r="B11" s="5">
        <v>249231</v>
      </c>
      <c r="C11" s="5">
        <v>1098774.6365857967</v>
      </c>
    </row>
    <row r="12" spans="1:4" x14ac:dyDescent="0.25">
      <c r="A12" s="4">
        <v>1995</v>
      </c>
      <c r="B12" s="5">
        <v>258839</v>
      </c>
      <c r="C12" s="5">
        <v>1096178.8667380386</v>
      </c>
    </row>
    <row r="13" spans="1:4" x14ac:dyDescent="0.25">
      <c r="A13" s="4">
        <v>1996</v>
      </c>
      <c r="B13" s="5">
        <v>271565</v>
      </c>
      <c r="C13" s="5">
        <v>1027631.2990584355</v>
      </c>
    </row>
    <row r="14" spans="1:4" x14ac:dyDescent="0.25">
      <c r="A14" s="4">
        <v>1997</v>
      </c>
      <c r="B14" s="5">
        <v>272342</v>
      </c>
      <c r="C14" s="5">
        <v>904184.12</v>
      </c>
      <c r="D14" cm="1">
        <f t="array" ref="D14">TREND($C$5:$C$13,$B$5:$B$13,GETPIVOTDATA("Sum of CumPaidLoss",$A$4,"AY",1997))</f>
        <v>1131939.5000573085</v>
      </c>
    </row>
    <row r="15" spans="1:4" x14ac:dyDescent="0.25">
      <c r="A15" s="4" t="s">
        <v>60</v>
      </c>
      <c r="B15">
        <v>2137801</v>
      </c>
      <c r="C15">
        <v>9063577.829270564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CD91-9167-44B6-AAA0-33499639796F}">
  <dimension ref="A1:H61"/>
  <sheetViews>
    <sheetView workbookViewId="0">
      <selection activeCell="J8" sqref="J8"/>
    </sheetView>
  </sheetViews>
  <sheetFormatPr defaultRowHeight="15" x14ac:dyDescent="0.25"/>
  <cols>
    <col min="7" max="7" width="12.28515625" bestFit="1" customWidth="1"/>
    <col min="8" max="8" width="17.42578125" bestFit="1" customWidth="1"/>
  </cols>
  <sheetData>
    <row r="1" spans="1:8" x14ac:dyDescent="0.25">
      <c r="B1" t="s">
        <v>0</v>
      </c>
      <c r="C1" t="s">
        <v>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>
        <v>0</v>
      </c>
      <c r="B2" t="s">
        <v>10</v>
      </c>
      <c r="C2">
        <v>1988</v>
      </c>
      <c r="D2">
        <v>626097</v>
      </c>
      <c r="E2">
        <v>626097</v>
      </c>
      <c r="F2">
        <v>626097</v>
      </c>
      <c r="G2">
        <v>626097</v>
      </c>
    </row>
    <row r="3" spans="1:8" x14ac:dyDescent="0.25">
      <c r="A3">
        <v>1</v>
      </c>
      <c r="B3" t="s">
        <v>10</v>
      </c>
      <c r="C3">
        <v>1989</v>
      </c>
      <c r="D3">
        <v>739234.54686999996</v>
      </c>
      <c r="E3">
        <v>741423.878553377</v>
      </c>
      <c r="F3">
        <v>731715.43960323697</v>
      </c>
      <c r="G3">
        <v>741423.878553377</v>
      </c>
    </row>
    <row r="4" spans="1:8" x14ac:dyDescent="0.25">
      <c r="A4">
        <v>2</v>
      </c>
      <c r="B4" t="s">
        <v>10</v>
      </c>
      <c r="C4">
        <v>1990</v>
      </c>
      <c r="D4">
        <v>811859.31960000005</v>
      </c>
      <c r="E4">
        <v>814046.19116449798</v>
      </c>
      <c r="F4">
        <v>804050.75255055202</v>
      </c>
      <c r="G4">
        <v>814046.19116449798</v>
      </c>
      <c r="H4">
        <v>856970.45851493697</v>
      </c>
    </row>
    <row r="5" spans="1:8" x14ac:dyDescent="0.25">
      <c r="A5">
        <v>3</v>
      </c>
      <c r="B5" t="s">
        <v>10</v>
      </c>
      <c r="C5">
        <v>1991</v>
      </c>
      <c r="D5">
        <v>837836.40306000004</v>
      </c>
      <c r="E5">
        <v>844723.259975533</v>
      </c>
      <c r="F5">
        <v>836325.75995745696</v>
      </c>
      <c r="G5">
        <v>844723.259975533</v>
      </c>
      <c r="H5">
        <v>819445.04817886895</v>
      </c>
    </row>
    <row r="6" spans="1:8" x14ac:dyDescent="0.25">
      <c r="A6">
        <v>4</v>
      </c>
      <c r="B6" t="s">
        <v>10</v>
      </c>
      <c r="C6">
        <v>1992</v>
      </c>
      <c r="D6">
        <v>908593.60536999896</v>
      </c>
      <c r="E6">
        <v>910262.42389028706</v>
      </c>
      <c r="F6">
        <v>906701.43719933799</v>
      </c>
      <c r="G6">
        <v>910262.42389028706</v>
      </c>
      <c r="H6">
        <v>898325.61712717602</v>
      </c>
    </row>
    <row r="7" spans="1:8" x14ac:dyDescent="0.25">
      <c r="A7">
        <v>5</v>
      </c>
      <c r="B7" t="s">
        <v>10</v>
      </c>
      <c r="C7">
        <v>1993</v>
      </c>
      <c r="D7">
        <v>1018327.95647999</v>
      </c>
      <c r="E7">
        <v>1000256.15330459</v>
      </c>
      <c r="F7">
        <v>1006242.34189188</v>
      </c>
      <c r="G7">
        <v>1000256.15330459</v>
      </c>
      <c r="H7">
        <v>1027862.20758186</v>
      </c>
    </row>
    <row r="8" spans="1:8" x14ac:dyDescent="0.25">
      <c r="A8">
        <v>6</v>
      </c>
      <c r="B8" t="s">
        <v>10</v>
      </c>
      <c r="C8">
        <v>1994</v>
      </c>
      <c r="D8">
        <v>1130566.71144999</v>
      </c>
      <c r="E8">
        <v>1098774.63658579</v>
      </c>
      <c r="F8">
        <v>1122392.8827569101</v>
      </c>
      <c r="G8">
        <v>1098774.63658579</v>
      </c>
      <c r="H8">
        <v>1142802.79481983</v>
      </c>
    </row>
    <row r="9" spans="1:8" x14ac:dyDescent="0.25">
      <c r="A9">
        <v>7</v>
      </c>
      <c r="B9" t="s">
        <v>10</v>
      </c>
      <c r="C9">
        <v>1995</v>
      </c>
      <c r="D9">
        <v>1130450.68877999</v>
      </c>
      <c r="E9">
        <v>1096178.86673803</v>
      </c>
      <c r="F9">
        <v>1146382.0720140701</v>
      </c>
      <c r="G9">
        <v>1096178.86673803</v>
      </c>
      <c r="H9">
        <v>1158015.1638108899</v>
      </c>
    </row>
    <row r="10" spans="1:8" x14ac:dyDescent="0.25">
      <c r="A10">
        <v>8</v>
      </c>
      <c r="B10" t="s">
        <v>10</v>
      </c>
      <c r="C10">
        <v>1996</v>
      </c>
      <c r="D10">
        <v>1014351.54237999</v>
      </c>
      <c r="E10">
        <v>1027631.29905843</v>
      </c>
      <c r="F10">
        <v>1115298.3455471799</v>
      </c>
      <c r="G10">
        <v>1027631.29905843</v>
      </c>
      <c r="H10">
        <v>1141179.59301482</v>
      </c>
    </row>
    <row r="11" spans="1:8" x14ac:dyDescent="0.25">
      <c r="A11">
        <v>9</v>
      </c>
      <c r="B11" t="s">
        <v>10</v>
      </c>
      <c r="C11">
        <v>1997</v>
      </c>
      <c r="D11">
        <v>680854.99999999895</v>
      </c>
      <c r="E11">
        <v>904184.11999999895</v>
      </c>
      <c r="F11">
        <v>1045256.45702562</v>
      </c>
      <c r="G11">
        <v>904184.11999999895</v>
      </c>
      <c r="H11">
        <v>1131939.5000573001</v>
      </c>
    </row>
    <row r="12" spans="1:8" x14ac:dyDescent="0.25">
      <c r="A12">
        <v>10</v>
      </c>
      <c r="B12" t="s">
        <v>11</v>
      </c>
      <c r="C12">
        <v>1988</v>
      </c>
      <c r="D12">
        <v>217239</v>
      </c>
      <c r="E12">
        <v>217239</v>
      </c>
      <c r="F12">
        <v>217239</v>
      </c>
      <c r="G12">
        <v>217239</v>
      </c>
    </row>
    <row r="13" spans="1:8" x14ac:dyDescent="0.25">
      <c r="A13">
        <v>11</v>
      </c>
      <c r="B13" t="s">
        <v>11</v>
      </c>
      <c r="C13">
        <v>1989</v>
      </c>
      <c r="D13">
        <v>226853.80434</v>
      </c>
      <c r="E13">
        <v>227931.58971549699</v>
      </c>
      <c r="F13">
        <v>227036.31913419801</v>
      </c>
      <c r="G13">
        <v>227931.58971549699</v>
      </c>
    </row>
    <row r="14" spans="1:8" x14ac:dyDescent="0.25">
      <c r="A14">
        <v>12</v>
      </c>
      <c r="B14" t="s">
        <v>11</v>
      </c>
      <c r="C14">
        <v>1990</v>
      </c>
      <c r="D14">
        <v>243078.44190999999</v>
      </c>
      <c r="E14">
        <v>244077.608033125</v>
      </c>
      <c r="F14">
        <v>242991.64396860701</v>
      </c>
      <c r="G14">
        <v>244077.608033125</v>
      </c>
      <c r="H14">
        <v>243839.48602741901</v>
      </c>
    </row>
    <row r="15" spans="1:8" x14ac:dyDescent="0.25">
      <c r="A15">
        <v>13</v>
      </c>
      <c r="B15" t="s">
        <v>11</v>
      </c>
      <c r="C15">
        <v>1991</v>
      </c>
      <c r="D15">
        <v>290433.79056999902</v>
      </c>
      <c r="E15">
        <v>288995.07165373</v>
      </c>
      <c r="F15">
        <v>287864.31504566601</v>
      </c>
      <c r="G15">
        <v>288995.07165373</v>
      </c>
      <c r="H15">
        <v>294287.15839553298</v>
      </c>
    </row>
    <row r="16" spans="1:8" x14ac:dyDescent="0.25">
      <c r="A16">
        <v>14</v>
      </c>
      <c r="B16" t="s">
        <v>11</v>
      </c>
      <c r="C16">
        <v>1992</v>
      </c>
      <c r="D16">
        <v>290818.68426000001</v>
      </c>
      <c r="E16">
        <v>287938.82771993597</v>
      </c>
      <c r="F16">
        <v>287029.16210667399</v>
      </c>
      <c r="G16">
        <v>287938.82771993597</v>
      </c>
      <c r="H16">
        <v>294451.55039250402</v>
      </c>
    </row>
    <row r="17" spans="1:8" x14ac:dyDescent="0.25">
      <c r="A17">
        <v>15</v>
      </c>
      <c r="B17" t="s">
        <v>11</v>
      </c>
      <c r="C17">
        <v>1993</v>
      </c>
      <c r="D17">
        <v>318501.71734999999</v>
      </c>
      <c r="E17">
        <v>310865.86566118198</v>
      </c>
      <c r="F17">
        <v>310836.20150177297</v>
      </c>
      <c r="G17">
        <v>310865.86566118198</v>
      </c>
      <c r="H17">
        <v>316863.19927424198</v>
      </c>
    </row>
    <row r="18" spans="1:8" x14ac:dyDescent="0.25">
      <c r="A18">
        <v>16</v>
      </c>
      <c r="B18" t="s">
        <v>11</v>
      </c>
      <c r="C18">
        <v>1994</v>
      </c>
      <c r="D18">
        <v>320059.89117999998</v>
      </c>
      <c r="E18">
        <v>312129.07746525499</v>
      </c>
      <c r="F18">
        <v>314558.61356348498</v>
      </c>
      <c r="G18">
        <v>312129.07746525499</v>
      </c>
      <c r="H18">
        <v>335280.23699502402</v>
      </c>
    </row>
    <row r="19" spans="1:8" x14ac:dyDescent="0.25">
      <c r="A19">
        <v>17</v>
      </c>
      <c r="B19" t="s">
        <v>11</v>
      </c>
      <c r="C19">
        <v>1995</v>
      </c>
      <c r="D19">
        <v>310721.86885999999</v>
      </c>
      <c r="E19">
        <v>313121.08604499197</v>
      </c>
      <c r="F19">
        <v>321680.461993284</v>
      </c>
      <c r="G19">
        <v>313121.08604499197</v>
      </c>
      <c r="H19">
        <v>348065.59471143398</v>
      </c>
    </row>
    <row r="20" spans="1:8" x14ac:dyDescent="0.25">
      <c r="A20">
        <v>18</v>
      </c>
      <c r="B20" t="s">
        <v>11</v>
      </c>
      <c r="C20">
        <v>1996</v>
      </c>
      <c r="D20">
        <v>207766.58731999999</v>
      </c>
      <c r="E20">
        <v>266376.03984936699</v>
      </c>
      <c r="F20">
        <v>286461.29268174502</v>
      </c>
      <c r="G20">
        <v>266376.03984936699</v>
      </c>
      <c r="H20">
        <v>329113.66534735699</v>
      </c>
    </row>
    <row r="21" spans="1:8" x14ac:dyDescent="0.25">
      <c r="A21">
        <v>19</v>
      </c>
      <c r="B21" t="s">
        <v>11</v>
      </c>
      <c r="C21">
        <v>1997</v>
      </c>
      <c r="D21">
        <v>61083</v>
      </c>
      <c r="E21">
        <v>250087</v>
      </c>
      <c r="F21">
        <v>290574.84068546398</v>
      </c>
      <c r="G21">
        <v>250087</v>
      </c>
      <c r="H21">
        <v>309509.97436305898</v>
      </c>
    </row>
    <row r="22" spans="1:8" x14ac:dyDescent="0.25">
      <c r="A22">
        <v>20</v>
      </c>
      <c r="B22" t="s">
        <v>12</v>
      </c>
      <c r="C22">
        <v>1988</v>
      </c>
      <c r="D22">
        <v>317889</v>
      </c>
      <c r="E22">
        <v>317889</v>
      </c>
      <c r="F22">
        <v>317889</v>
      </c>
      <c r="G22">
        <v>317889</v>
      </c>
    </row>
    <row r="23" spans="1:8" x14ac:dyDescent="0.25">
      <c r="A23">
        <v>21</v>
      </c>
      <c r="B23" t="s">
        <v>12</v>
      </c>
      <c r="C23">
        <v>1989</v>
      </c>
      <c r="D23">
        <v>385205.33296000003</v>
      </c>
      <c r="E23">
        <v>395061.06548377703</v>
      </c>
      <c r="F23">
        <v>377151.23031204799</v>
      </c>
      <c r="G23">
        <v>395061.06548377703</v>
      </c>
    </row>
    <row r="24" spans="1:8" x14ac:dyDescent="0.25">
      <c r="A24">
        <v>22</v>
      </c>
      <c r="B24" t="s">
        <v>12</v>
      </c>
      <c r="C24">
        <v>1990</v>
      </c>
      <c r="D24">
        <v>406067.54556</v>
      </c>
      <c r="E24">
        <v>419288.39603848697</v>
      </c>
      <c r="F24">
        <v>397341.78151053499</v>
      </c>
      <c r="G24">
        <v>419288.39603848697</v>
      </c>
      <c r="H24">
        <v>434219.13732509699</v>
      </c>
    </row>
    <row r="25" spans="1:8" x14ac:dyDescent="0.25">
      <c r="A25">
        <v>23</v>
      </c>
      <c r="B25" t="s">
        <v>12</v>
      </c>
      <c r="C25">
        <v>1991</v>
      </c>
      <c r="D25">
        <v>493410.69085000001</v>
      </c>
      <c r="E25">
        <v>502323.90737644699</v>
      </c>
      <c r="F25">
        <v>475547.93629452802</v>
      </c>
      <c r="G25">
        <v>502323.90737644699</v>
      </c>
      <c r="H25">
        <v>572488.59102052101</v>
      </c>
    </row>
    <row r="26" spans="1:8" x14ac:dyDescent="0.25">
      <c r="A26">
        <v>24</v>
      </c>
      <c r="B26" t="s">
        <v>12</v>
      </c>
      <c r="C26">
        <v>1992</v>
      </c>
      <c r="D26">
        <v>467590.45500000002</v>
      </c>
      <c r="E26">
        <v>486775.810030967</v>
      </c>
      <c r="F26">
        <v>454911.14518615202</v>
      </c>
      <c r="G26">
        <v>486775.810030967</v>
      </c>
      <c r="H26">
        <v>490656.70434845699</v>
      </c>
    </row>
    <row r="27" spans="1:8" x14ac:dyDescent="0.25">
      <c r="A27">
        <v>25</v>
      </c>
      <c r="B27" t="s">
        <v>12</v>
      </c>
      <c r="C27">
        <v>1993</v>
      </c>
      <c r="D27">
        <v>547058.41189999995</v>
      </c>
      <c r="E27">
        <v>565509.42540783295</v>
      </c>
      <c r="F27">
        <v>525969.41601360997</v>
      </c>
      <c r="G27">
        <v>565509.42540783295</v>
      </c>
      <c r="H27">
        <v>618625.19248668803</v>
      </c>
    </row>
    <row r="28" spans="1:8" x14ac:dyDescent="0.25">
      <c r="A28">
        <v>26</v>
      </c>
      <c r="B28" t="s">
        <v>12</v>
      </c>
      <c r="C28">
        <v>1994</v>
      </c>
      <c r="D28">
        <v>535704.53676000005</v>
      </c>
      <c r="E28">
        <v>578486.37161654595</v>
      </c>
      <c r="F28">
        <v>529039.89020053705</v>
      </c>
      <c r="G28">
        <v>578486.37161654595</v>
      </c>
      <c r="H28">
        <v>618131.28324577399</v>
      </c>
    </row>
    <row r="29" spans="1:8" x14ac:dyDescent="0.25">
      <c r="A29">
        <v>27</v>
      </c>
      <c r="B29" t="s">
        <v>12</v>
      </c>
      <c r="C29">
        <v>1995</v>
      </c>
      <c r="D29">
        <v>421097.84908000001</v>
      </c>
      <c r="E29">
        <v>531044.09055707301</v>
      </c>
      <c r="F29">
        <v>469857.38279174402</v>
      </c>
      <c r="G29">
        <v>531044.09055707301</v>
      </c>
      <c r="H29">
        <v>584488.18623032595</v>
      </c>
    </row>
    <row r="30" spans="1:8" x14ac:dyDescent="0.25">
      <c r="A30">
        <v>28</v>
      </c>
      <c r="B30" t="s">
        <v>12</v>
      </c>
      <c r="C30">
        <v>1996</v>
      </c>
      <c r="D30">
        <v>299261.39260000002</v>
      </c>
      <c r="E30">
        <v>489508.82166165998</v>
      </c>
      <c r="F30">
        <v>419827.88457615499</v>
      </c>
      <c r="G30">
        <v>489508.82166165998</v>
      </c>
      <c r="H30">
        <v>623782.99374794203</v>
      </c>
    </row>
    <row r="31" spans="1:8" x14ac:dyDescent="0.25">
      <c r="A31">
        <v>29</v>
      </c>
      <c r="B31" t="s">
        <v>12</v>
      </c>
      <c r="C31">
        <v>1997</v>
      </c>
      <c r="D31">
        <v>94727.5</v>
      </c>
      <c r="E31">
        <v>412131.1</v>
      </c>
      <c r="F31">
        <v>339314.95664457697</v>
      </c>
      <c r="G31">
        <v>412131.1</v>
      </c>
      <c r="H31">
        <v>531417.58540849399</v>
      </c>
    </row>
    <row r="32" spans="1:8" x14ac:dyDescent="0.25">
      <c r="A32">
        <v>30</v>
      </c>
      <c r="B32" t="s">
        <v>13</v>
      </c>
      <c r="C32">
        <v>1988</v>
      </c>
      <c r="D32">
        <v>8690036</v>
      </c>
      <c r="E32">
        <v>8690036</v>
      </c>
      <c r="F32">
        <v>8690036</v>
      </c>
      <c r="G32">
        <v>8690036</v>
      </c>
    </row>
    <row r="33" spans="1:8" x14ac:dyDescent="0.25">
      <c r="A33">
        <v>31</v>
      </c>
      <c r="B33" t="s">
        <v>13</v>
      </c>
      <c r="C33">
        <v>1989</v>
      </c>
      <c r="D33">
        <v>11255459.88778</v>
      </c>
      <c r="E33">
        <v>10489736.028450601</v>
      </c>
      <c r="F33">
        <v>11021740.5993343</v>
      </c>
      <c r="G33">
        <v>10489736.028450601</v>
      </c>
    </row>
    <row r="34" spans="1:8" x14ac:dyDescent="0.25">
      <c r="A34">
        <v>32</v>
      </c>
      <c r="B34" t="s">
        <v>13</v>
      </c>
      <c r="C34">
        <v>1990</v>
      </c>
      <c r="D34">
        <v>12717243.831180001</v>
      </c>
      <c r="E34">
        <v>11648428.2017639</v>
      </c>
      <c r="F34">
        <v>12460839.738445001</v>
      </c>
      <c r="G34">
        <v>11648428.2017639</v>
      </c>
      <c r="H34">
        <v>11948294.5612657</v>
      </c>
    </row>
    <row r="35" spans="1:8" x14ac:dyDescent="0.25">
      <c r="A35">
        <v>33</v>
      </c>
      <c r="B35" t="s">
        <v>13</v>
      </c>
      <c r="C35">
        <v>1991</v>
      </c>
      <c r="D35">
        <v>13251356.406269999</v>
      </c>
      <c r="E35">
        <v>11956498.297049399</v>
      </c>
      <c r="F35">
        <v>13159719.926089</v>
      </c>
      <c r="G35">
        <v>11956498.297049399</v>
      </c>
      <c r="H35">
        <v>11767296.8836833</v>
      </c>
    </row>
    <row r="36" spans="1:8" x14ac:dyDescent="0.25">
      <c r="A36">
        <v>34</v>
      </c>
      <c r="B36" t="s">
        <v>13</v>
      </c>
      <c r="C36">
        <v>1992</v>
      </c>
      <c r="D36">
        <v>15072268.729979999</v>
      </c>
      <c r="E36">
        <v>13214472.0872391</v>
      </c>
      <c r="F36">
        <v>14967693.7645656</v>
      </c>
      <c r="G36">
        <v>13214472.0872391</v>
      </c>
      <c r="H36">
        <v>13261355.802953901</v>
      </c>
    </row>
    <row r="37" spans="1:8" x14ac:dyDescent="0.25">
      <c r="A37">
        <v>35</v>
      </c>
      <c r="B37" t="s">
        <v>13</v>
      </c>
      <c r="C37">
        <v>1993</v>
      </c>
      <c r="D37">
        <v>17075889.949220002</v>
      </c>
      <c r="E37">
        <v>14425306.1144135</v>
      </c>
      <c r="F37">
        <v>16922689.7888235</v>
      </c>
      <c r="G37">
        <v>14425306.1144135</v>
      </c>
      <c r="H37">
        <v>14581271.3786349</v>
      </c>
    </row>
    <row r="38" spans="1:8" x14ac:dyDescent="0.25">
      <c r="A38">
        <v>36</v>
      </c>
      <c r="B38" t="s">
        <v>13</v>
      </c>
      <c r="C38">
        <v>1994</v>
      </c>
      <c r="D38">
        <v>19085496.337439999</v>
      </c>
      <c r="E38">
        <v>15429165.5679761</v>
      </c>
      <c r="F38">
        <v>18943314.0811086</v>
      </c>
      <c r="G38">
        <v>15429165.5679761</v>
      </c>
      <c r="H38">
        <v>15696507.067390701</v>
      </c>
    </row>
    <row r="39" spans="1:8" x14ac:dyDescent="0.25">
      <c r="A39">
        <v>37</v>
      </c>
      <c r="B39" t="s">
        <v>13</v>
      </c>
      <c r="C39">
        <v>1995</v>
      </c>
      <c r="D39">
        <v>19840243.19486</v>
      </c>
      <c r="E39">
        <v>15381932.5711719</v>
      </c>
      <c r="F39">
        <v>20170546.540818799</v>
      </c>
      <c r="G39">
        <v>15381932.5711719</v>
      </c>
      <c r="H39">
        <v>15811461.506352499</v>
      </c>
    </row>
    <row r="40" spans="1:8" x14ac:dyDescent="0.25">
      <c r="A40">
        <v>38</v>
      </c>
      <c r="B40" t="s">
        <v>13</v>
      </c>
      <c r="C40">
        <v>1996</v>
      </c>
      <c r="D40">
        <v>18941696.863880001</v>
      </c>
      <c r="E40">
        <v>14290804.1466165</v>
      </c>
      <c r="F40">
        <v>20620220.448056798</v>
      </c>
      <c r="G40">
        <v>14290804.1466165</v>
      </c>
      <c r="H40">
        <v>15537504.591629701</v>
      </c>
    </row>
    <row r="41" spans="1:8" x14ac:dyDescent="0.25">
      <c r="A41">
        <v>39</v>
      </c>
      <c r="B41" t="s">
        <v>13</v>
      </c>
      <c r="C41">
        <v>1997</v>
      </c>
      <c r="D41">
        <v>12947060.25</v>
      </c>
      <c r="E41">
        <v>10981090.5</v>
      </c>
      <c r="F41">
        <v>19091892.9658188</v>
      </c>
      <c r="G41">
        <v>10981090.5</v>
      </c>
      <c r="H41">
        <v>15364527.0846982</v>
      </c>
    </row>
    <row r="42" spans="1:8" x14ac:dyDescent="0.25">
      <c r="A42">
        <v>40</v>
      </c>
      <c r="B42" t="s">
        <v>14</v>
      </c>
      <c r="C42">
        <v>1988</v>
      </c>
      <c r="D42">
        <v>110973</v>
      </c>
      <c r="E42">
        <v>110973</v>
      </c>
      <c r="F42">
        <v>110973</v>
      </c>
      <c r="G42">
        <v>110973</v>
      </c>
    </row>
    <row r="43" spans="1:8" x14ac:dyDescent="0.25">
      <c r="A43">
        <v>41</v>
      </c>
      <c r="B43" t="s">
        <v>14</v>
      </c>
      <c r="C43">
        <v>1989</v>
      </c>
      <c r="D43">
        <v>115699.62360000001</v>
      </c>
      <c r="E43">
        <v>117301.54740899301</v>
      </c>
      <c r="F43">
        <v>115296.869530357</v>
      </c>
      <c r="G43">
        <v>117301.54740899301</v>
      </c>
    </row>
    <row r="44" spans="1:8" x14ac:dyDescent="0.25">
      <c r="A44">
        <v>42</v>
      </c>
      <c r="B44" t="s">
        <v>14</v>
      </c>
      <c r="C44">
        <v>1990</v>
      </c>
      <c r="D44">
        <v>126842.43039999899</v>
      </c>
      <c r="E44">
        <v>128818.05003364899</v>
      </c>
      <c r="F44">
        <v>125780.974484493</v>
      </c>
      <c r="G44">
        <v>128818.05003364899</v>
      </c>
      <c r="H44">
        <v>124415.406714009</v>
      </c>
    </row>
    <row r="45" spans="1:8" x14ac:dyDescent="0.25">
      <c r="A45">
        <v>43</v>
      </c>
      <c r="B45" t="s">
        <v>14</v>
      </c>
      <c r="C45">
        <v>1991</v>
      </c>
      <c r="D45">
        <v>108095.52248</v>
      </c>
      <c r="E45">
        <v>112715.250269578</v>
      </c>
      <c r="F45">
        <v>108034.141259571</v>
      </c>
      <c r="G45">
        <v>112715.250269578</v>
      </c>
      <c r="H45">
        <v>112347.05218193401</v>
      </c>
    </row>
    <row r="46" spans="1:8" x14ac:dyDescent="0.25">
      <c r="A46">
        <v>44</v>
      </c>
      <c r="B46" t="s">
        <v>14</v>
      </c>
      <c r="C46">
        <v>1992</v>
      </c>
      <c r="D46">
        <v>86199.185880000005</v>
      </c>
      <c r="E46">
        <v>95488.384294638701</v>
      </c>
      <c r="F46">
        <v>88688.391990034099</v>
      </c>
      <c r="G46">
        <v>95488.384294638701</v>
      </c>
      <c r="H46">
        <v>94288.649142481401</v>
      </c>
    </row>
    <row r="47" spans="1:8" x14ac:dyDescent="0.25">
      <c r="A47">
        <v>45</v>
      </c>
      <c r="B47" t="s">
        <v>14</v>
      </c>
      <c r="C47">
        <v>1993</v>
      </c>
      <c r="D47">
        <v>116370.57166</v>
      </c>
      <c r="E47">
        <v>126166.230244575</v>
      </c>
      <c r="F47">
        <v>115988.77173453401</v>
      </c>
      <c r="G47">
        <v>126166.230244575</v>
      </c>
      <c r="H47">
        <v>144030.98193336601</v>
      </c>
    </row>
    <row r="48" spans="1:8" x14ac:dyDescent="0.25">
      <c r="A48">
        <v>46</v>
      </c>
      <c r="B48" t="s">
        <v>14</v>
      </c>
      <c r="C48">
        <v>1994</v>
      </c>
      <c r="D48">
        <v>157518.67008000001</v>
      </c>
      <c r="E48">
        <v>167505.76075721101</v>
      </c>
      <c r="F48">
        <v>151136.70101407901</v>
      </c>
      <c r="G48">
        <v>167505.76075721101</v>
      </c>
      <c r="H48">
        <v>155156.795759245</v>
      </c>
    </row>
    <row r="49" spans="1:8" x14ac:dyDescent="0.25">
      <c r="A49">
        <v>47</v>
      </c>
      <c r="B49" t="s">
        <v>14</v>
      </c>
      <c r="C49">
        <v>1995</v>
      </c>
      <c r="D49">
        <v>110699.64928</v>
      </c>
      <c r="E49">
        <v>151681.57054499799</v>
      </c>
      <c r="F49">
        <v>128233.65705714699</v>
      </c>
      <c r="G49">
        <v>151681.57054499799</v>
      </c>
      <c r="H49">
        <v>154778.27057479101</v>
      </c>
    </row>
    <row r="50" spans="1:8" x14ac:dyDescent="0.25">
      <c r="A50">
        <v>48</v>
      </c>
      <c r="B50" t="s">
        <v>14</v>
      </c>
      <c r="C50">
        <v>1996</v>
      </c>
      <c r="D50">
        <v>73823.878709999903</v>
      </c>
      <c r="E50">
        <v>153083.93901246099</v>
      </c>
      <c r="F50">
        <v>124478.813156042</v>
      </c>
      <c r="G50">
        <v>153083.93901246099</v>
      </c>
      <c r="H50">
        <v>130614.28353940501</v>
      </c>
    </row>
    <row r="51" spans="1:8" x14ac:dyDescent="0.25">
      <c r="A51">
        <v>49</v>
      </c>
      <c r="B51" t="s">
        <v>14</v>
      </c>
      <c r="C51">
        <v>1997</v>
      </c>
      <c r="D51">
        <v>53409.999999999898</v>
      </c>
      <c r="E51">
        <v>150508.54399999999</v>
      </c>
      <c r="F51">
        <v>123654.18322543699</v>
      </c>
      <c r="G51">
        <v>150508.54399999999</v>
      </c>
      <c r="H51">
        <v>131279.15484338399</v>
      </c>
    </row>
    <row r="52" spans="1:8" x14ac:dyDescent="0.25">
      <c r="A52">
        <v>50</v>
      </c>
      <c r="B52" t="s">
        <v>15</v>
      </c>
      <c r="C52">
        <v>1988</v>
      </c>
      <c r="D52">
        <v>1241715</v>
      </c>
      <c r="E52">
        <v>1241715</v>
      </c>
      <c r="F52">
        <v>1241715</v>
      </c>
      <c r="G52">
        <v>1241715</v>
      </c>
    </row>
    <row r="53" spans="1:8" x14ac:dyDescent="0.25">
      <c r="A53">
        <v>51</v>
      </c>
      <c r="B53" t="s">
        <v>15</v>
      </c>
      <c r="C53">
        <v>1989</v>
      </c>
      <c r="D53">
        <v>1314503.56757999</v>
      </c>
      <c r="E53">
        <v>1313458.43517915</v>
      </c>
      <c r="F53">
        <v>1313013.9787188</v>
      </c>
      <c r="G53">
        <v>1313458.43517915</v>
      </c>
    </row>
    <row r="54" spans="1:8" x14ac:dyDescent="0.25">
      <c r="A54">
        <v>52</v>
      </c>
      <c r="B54" t="s">
        <v>15</v>
      </c>
      <c r="C54">
        <v>1990</v>
      </c>
      <c r="D54">
        <v>1407059.7139999999</v>
      </c>
      <c r="E54">
        <v>1404895.4554872699</v>
      </c>
      <c r="F54">
        <v>1404321.85898834</v>
      </c>
      <c r="G54">
        <v>1404895.4554872699</v>
      </c>
      <c r="H54">
        <v>1391700.0758936401</v>
      </c>
    </row>
    <row r="55" spans="1:8" x14ac:dyDescent="0.25">
      <c r="A55">
        <v>53</v>
      </c>
      <c r="B55" t="s">
        <v>15</v>
      </c>
      <c r="C55">
        <v>1991</v>
      </c>
      <c r="D55">
        <v>1439986.0864800001</v>
      </c>
      <c r="E55">
        <v>1437409.7759372699</v>
      </c>
      <c r="F55">
        <v>1436951.2275996699</v>
      </c>
      <c r="G55">
        <v>1437409.7759372699</v>
      </c>
      <c r="H55">
        <v>1444387.1547638599</v>
      </c>
    </row>
    <row r="56" spans="1:8" x14ac:dyDescent="0.25">
      <c r="A56">
        <v>54</v>
      </c>
      <c r="B56" t="s">
        <v>15</v>
      </c>
      <c r="C56">
        <v>1992</v>
      </c>
      <c r="D56">
        <v>1376624.5479899901</v>
      </c>
      <c r="E56">
        <v>1375616.3232917299</v>
      </c>
      <c r="F56">
        <v>1376341.9469641801</v>
      </c>
      <c r="G56">
        <v>1375616.3232917299</v>
      </c>
      <c r="H56">
        <v>1404457.2980363499</v>
      </c>
    </row>
    <row r="57" spans="1:8" x14ac:dyDescent="0.25">
      <c r="A57">
        <v>55</v>
      </c>
      <c r="B57" t="s">
        <v>15</v>
      </c>
      <c r="C57">
        <v>1993</v>
      </c>
      <c r="D57">
        <v>1274595.05987</v>
      </c>
      <c r="E57">
        <v>1290811.3861074101</v>
      </c>
      <c r="F57">
        <v>1296201.96844398</v>
      </c>
      <c r="G57">
        <v>1290811.3861074101</v>
      </c>
      <c r="H57">
        <v>1330871.82464932</v>
      </c>
    </row>
    <row r="58" spans="1:8" x14ac:dyDescent="0.25">
      <c r="A58">
        <v>56</v>
      </c>
      <c r="B58" t="s">
        <v>15</v>
      </c>
      <c r="C58">
        <v>1994</v>
      </c>
      <c r="D58">
        <v>1284197.6482200001</v>
      </c>
      <c r="E58">
        <v>1321924.38505742</v>
      </c>
      <c r="F58">
        <v>1341201.73756057</v>
      </c>
      <c r="G58">
        <v>1321924.38505742</v>
      </c>
      <c r="H58">
        <v>1338449.3592906201</v>
      </c>
    </row>
    <row r="59" spans="1:8" x14ac:dyDescent="0.25">
      <c r="A59">
        <v>57</v>
      </c>
      <c r="B59" t="s">
        <v>15</v>
      </c>
      <c r="C59">
        <v>1995</v>
      </c>
      <c r="D59">
        <v>1276594.89971</v>
      </c>
      <c r="E59">
        <v>1352454.0904563901</v>
      </c>
      <c r="F59">
        <v>1406782.5342505299</v>
      </c>
      <c r="G59">
        <v>1352454.0904563901</v>
      </c>
      <c r="H59">
        <v>1329024.2170398999</v>
      </c>
    </row>
    <row r="60" spans="1:8" x14ac:dyDescent="0.25">
      <c r="A60">
        <v>58</v>
      </c>
      <c r="B60" t="s">
        <v>15</v>
      </c>
      <c r="C60">
        <v>1996</v>
      </c>
      <c r="D60">
        <v>1295930.9072</v>
      </c>
      <c r="E60">
        <v>1373467.72399413</v>
      </c>
      <c r="F60">
        <v>1495464.48253066</v>
      </c>
      <c r="G60">
        <v>1373467.72399413</v>
      </c>
      <c r="H60">
        <v>1338604.4568924301</v>
      </c>
    </row>
    <row r="61" spans="1:8" x14ac:dyDescent="0.25">
      <c r="A61">
        <v>59</v>
      </c>
      <c r="B61" t="s">
        <v>15</v>
      </c>
      <c r="C61">
        <v>1997</v>
      </c>
      <c r="D61">
        <v>1054409.2</v>
      </c>
      <c r="E61">
        <v>1257821.2290322499</v>
      </c>
      <c r="F61">
        <v>1485965.7919367901</v>
      </c>
      <c r="G61">
        <v>1257821.2290322499</v>
      </c>
      <c r="H61">
        <v>1350642.55130821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9B37-DB71-4161-9A78-6AF6BBE857B6}">
  <dimension ref="A1:L331"/>
  <sheetViews>
    <sheetView workbookViewId="0">
      <selection activeCell="B2" sqref="B2:C2"/>
    </sheetView>
  </sheetViews>
  <sheetFormatPr defaultRowHeight="15" x14ac:dyDescent="0.25"/>
  <cols>
    <col min="3" max="3" width="10.7109375" bestFit="1" customWidth="1"/>
    <col min="4" max="4" width="13.140625" bestFit="1" customWidth="1"/>
    <col min="6" max="6" width="12.5703125" bestFit="1" customWidth="1"/>
    <col min="8" max="8" width="15" bestFit="1" customWidth="1"/>
    <col min="9" max="9" width="17.85546875" bestFit="1" customWidth="1"/>
    <col min="10" max="10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  <c r="L1" t="s">
        <v>56</v>
      </c>
    </row>
    <row r="2" spans="1:12" x14ac:dyDescent="0.25">
      <c r="A2" t="s">
        <v>10</v>
      </c>
      <c r="B2" s="1">
        <v>32143</v>
      </c>
      <c r="C2" s="1">
        <v>32508</v>
      </c>
      <c r="D2">
        <v>12</v>
      </c>
      <c r="E2">
        <v>600839</v>
      </c>
      <c r="F2">
        <v>154058</v>
      </c>
      <c r="G2">
        <v>182604</v>
      </c>
      <c r="H2">
        <v>1099729</v>
      </c>
      <c r="I2">
        <v>186093</v>
      </c>
      <c r="J2">
        <v>913636</v>
      </c>
      <c r="K2">
        <f>YEAR(B2)</f>
        <v>1988</v>
      </c>
      <c r="L2">
        <f>_xlfn.XLOOKUP(B2,Ultimates!$L$5:$L$14,Ultimates!$V$5:$V$14)</f>
        <v>1241715</v>
      </c>
    </row>
    <row r="3" spans="1:12" x14ac:dyDescent="0.25">
      <c r="A3" t="s">
        <v>10</v>
      </c>
      <c r="B3" s="1">
        <v>32143</v>
      </c>
      <c r="C3" s="1">
        <v>32873</v>
      </c>
      <c r="D3">
        <v>24</v>
      </c>
      <c r="E3">
        <v>632654</v>
      </c>
      <c r="F3">
        <v>326916</v>
      </c>
      <c r="G3">
        <v>90656</v>
      </c>
      <c r="H3">
        <v>1099729</v>
      </c>
      <c r="I3">
        <v>186093</v>
      </c>
      <c r="J3">
        <v>913636</v>
      </c>
      <c r="K3">
        <f t="shared" ref="K3:K66" si="0">YEAR(B3)</f>
        <v>1988</v>
      </c>
      <c r="L3">
        <f>_xlfn.XLOOKUP(B3,Ultimates!$L$5:$L$14,Ultimates!$V$5:$V$14)</f>
        <v>1241715</v>
      </c>
    </row>
    <row r="4" spans="1:12" x14ac:dyDescent="0.25">
      <c r="A4" t="s">
        <v>10</v>
      </c>
      <c r="B4" s="1">
        <v>32143</v>
      </c>
      <c r="C4" s="1">
        <v>33238</v>
      </c>
      <c r="D4">
        <v>36</v>
      </c>
      <c r="E4">
        <v>645663</v>
      </c>
      <c r="F4">
        <v>447963</v>
      </c>
      <c r="G4">
        <v>54262</v>
      </c>
      <c r="H4">
        <v>1099729</v>
      </c>
      <c r="I4">
        <v>186093</v>
      </c>
      <c r="J4">
        <v>913636</v>
      </c>
      <c r="K4">
        <f t="shared" si="0"/>
        <v>1988</v>
      </c>
      <c r="L4">
        <f>_xlfn.XLOOKUP(B4,Ultimates!$L$5:$L$14,Ultimates!$V$5:$V$14)</f>
        <v>1241715</v>
      </c>
    </row>
    <row r="5" spans="1:12" x14ac:dyDescent="0.25">
      <c r="A5" t="s">
        <v>10</v>
      </c>
      <c r="B5" s="1">
        <v>32143</v>
      </c>
      <c r="C5" s="1">
        <v>33603</v>
      </c>
      <c r="D5">
        <v>48</v>
      </c>
      <c r="E5">
        <v>646526</v>
      </c>
      <c r="F5">
        <v>528167</v>
      </c>
      <c r="G5">
        <v>27431</v>
      </c>
      <c r="H5">
        <v>1099729</v>
      </c>
      <c r="I5">
        <v>186093</v>
      </c>
      <c r="J5">
        <v>913636</v>
      </c>
      <c r="K5">
        <f t="shared" si="0"/>
        <v>1988</v>
      </c>
      <c r="L5">
        <f>_xlfn.XLOOKUP(B5,Ultimates!$L$5:$L$14,Ultimates!$V$5:$V$14)</f>
        <v>1241715</v>
      </c>
    </row>
    <row r="6" spans="1:12" x14ac:dyDescent="0.25">
      <c r="A6" t="s">
        <v>10</v>
      </c>
      <c r="B6" s="1">
        <v>32143</v>
      </c>
      <c r="C6" s="1">
        <v>33969</v>
      </c>
      <c r="D6">
        <v>60</v>
      </c>
      <c r="E6">
        <v>642177</v>
      </c>
      <c r="F6">
        <v>574471</v>
      </c>
      <c r="G6">
        <v>14819</v>
      </c>
      <c r="H6">
        <v>1099729</v>
      </c>
      <c r="I6">
        <v>186093</v>
      </c>
      <c r="J6">
        <v>913636</v>
      </c>
      <c r="K6">
        <f t="shared" si="0"/>
        <v>1988</v>
      </c>
      <c r="L6">
        <f>_xlfn.XLOOKUP(B6,Ultimates!$L$5:$L$14,Ultimates!$V$5:$V$14)</f>
        <v>1241715</v>
      </c>
    </row>
    <row r="7" spans="1:12" x14ac:dyDescent="0.25">
      <c r="A7" t="s">
        <v>10</v>
      </c>
      <c r="B7" s="1">
        <v>32143</v>
      </c>
      <c r="C7" s="1">
        <v>34334</v>
      </c>
      <c r="D7">
        <v>72</v>
      </c>
      <c r="E7">
        <v>639764</v>
      </c>
      <c r="F7">
        <v>599428</v>
      </c>
      <c r="G7">
        <v>8007</v>
      </c>
      <c r="H7">
        <v>1099729</v>
      </c>
      <c r="I7">
        <v>186093</v>
      </c>
      <c r="J7">
        <v>913636</v>
      </c>
      <c r="K7">
        <f t="shared" si="0"/>
        <v>1988</v>
      </c>
      <c r="L7">
        <f>_xlfn.XLOOKUP(B7,Ultimates!$L$5:$L$14,Ultimates!$V$5:$V$14)</f>
        <v>1241715</v>
      </c>
    </row>
    <row r="8" spans="1:12" x14ac:dyDescent="0.25">
      <c r="A8" t="s">
        <v>10</v>
      </c>
      <c r="B8" s="1">
        <v>32143</v>
      </c>
      <c r="C8" s="1">
        <v>34699</v>
      </c>
      <c r="D8">
        <v>84</v>
      </c>
      <c r="E8">
        <v>634631</v>
      </c>
      <c r="F8">
        <v>613573</v>
      </c>
      <c r="G8">
        <v>3755</v>
      </c>
      <c r="H8">
        <v>1099729</v>
      </c>
      <c r="I8">
        <v>186093</v>
      </c>
      <c r="J8">
        <v>913636</v>
      </c>
      <c r="K8">
        <f t="shared" si="0"/>
        <v>1988</v>
      </c>
      <c r="L8">
        <f>_xlfn.XLOOKUP(B8,Ultimates!$L$5:$L$14,Ultimates!$V$5:$V$14)</f>
        <v>1241715</v>
      </c>
    </row>
    <row r="9" spans="1:12" x14ac:dyDescent="0.25">
      <c r="A9" t="s">
        <v>10</v>
      </c>
      <c r="B9" s="1">
        <v>32143</v>
      </c>
      <c r="C9" s="1">
        <v>35064</v>
      </c>
      <c r="D9">
        <v>96</v>
      </c>
      <c r="E9">
        <v>631044</v>
      </c>
      <c r="F9">
        <v>619616</v>
      </c>
      <c r="G9">
        <v>1633</v>
      </c>
      <c r="H9">
        <v>1099729</v>
      </c>
      <c r="I9">
        <v>186093</v>
      </c>
      <c r="J9">
        <v>913636</v>
      </c>
      <c r="K9">
        <f t="shared" si="0"/>
        <v>1988</v>
      </c>
      <c r="L9">
        <f>_xlfn.XLOOKUP(B9,Ultimates!$L$5:$L$14,Ultimates!$V$5:$V$14)</f>
        <v>1241715</v>
      </c>
    </row>
    <row r="10" spans="1:12" x14ac:dyDescent="0.25">
      <c r="A10" t="s">
        <v>10</v>
      </c>
      <c r="B10" s="1">
        <v>32143</v>
      </c>
      <c r="C10" s="1">
        <v>35430</v>
      </c>
      <c r="D10">
        <v>108</v>
      </c>
      <c r="E10">
        <v>629857</v>
      </c>
      <c r="F10">
        <v>621956</v>
      </c>
      <c r="G10">
        <v>1298</v>
      </c>
      <c r="H10">
        <v>1099729</v>
      </c>
      <c r="I10">
        <v>186093</v>
      </c>
      <c r="J10">
        <v>913636</v>
      </c>
      <c r="K10">
        <f t="shared" si="0"/>
        <v>1988</v>
      </c>
      <c r="L10">
        <f>_xlfn.XLOOKUP(B10,Ultimates!$L$5:$L$14,Ultimates!$V$5:$V$14)</f>
        <v>1241715</v>
      </c>
    </row>
    <row r="11" spans="1:12" x14ac:dyDescent="0.25">
      <c r="A11" t="s">
        <v>10</v>
      </c>
      <c r="B11" s="1">
        <v>32143</v>
      </c>
      <c r="C11" s="1">
        <v>35795</v>
      </c>
      <c r="D11">
        <v>120</v>
      </c>
      <c r="E11">
        <v>629146</v>
      </c>
      <c r="F11">
        <v>626097</v>
      </c>
      <c r="G11">
        <v>918</v>
      </c>
      <c r="H11">
        <v>1099729</v>
      </c>
      <c r="I11">
        <v>186093</v>
      </c>
      <c r="J11">
        <v>913636</v>
      </c>
      <c r="K11">
        <f t="shared" si="0"/>
        <v>1988</v>
      </c>
      <c r="L11">
        <f>_xlfn.XLOOKUP(B11,Ultimates!$L$5:$L$14,Ultimates!$V$5:$V$14)</f>
        <v>1241715</v>
      </c>
    </row>
    <row r="12" spans="1:12" x14ac:dyDescent="0.25">
      <c r="A12" t="s">
        <v>10</v>
      </c>
      <c r="B12" s="1">
        <v>32509</v>
      </c>
      <c r="C12" s="1">
        <v>32873</v>
      </c>
      <c r="D12">
        <v>12</v>
      </c>
      <c r="E12">
        <v>676688</v>
      </c>
      <c r="F12">
        <v>173856</v>
      </c>
      <c r="G12">
        <v>228252</v>
      </c>
      <c r="H12">
        <v>1175712</v>
      </c>
      <c r="I12">
        <v>211450</v>
      </c>
      <c r="J12">
        <v>964262</v>
      </c>
      <c r="K12">
        <f t="shared" si="0"/>
        <v>1989</v>
      </c>
      <c r="L12">
        <f>_xlfn.XLOOKUP(B12,Ultimates!$L$5:$L$14,Ultimates!$V$5:$V$14)</f>
        <v>1313458.4351791563</v>
      </c>
    </row>
    <row r="13" spans="1:12" x14ac:dyDescent="0.25">
      <c r="A13" t="s">
        <v>10</v>
      </c>
      <c r="B13" s="1">
        <v>32509</v>
      </c>
      <c r="C13" s="1">
        <v>33238</v>
      </c>
      <c r="D13">
        <v>24</v>
      </c>
      <c r="E13">
        <v>694520</v>
      </c>
      <c r="F13">
        <v>357652</v>
      </c>
      <c r="G13">
        <v>108215</v>
      </c>
      <c r="H13">
        <v>1175712</v>
      </c>
      <c r="I13">
        <v>211450</v>
      </c>
      <c r="J13">
        <v>964262</v>
      </c>
      <c r="K13">
        <f t="shared" si="0"/>
        <v>1989</v>
      </c>
      <c r="L13">
        <f>_xlfn.XLOOKUP(B13,Ultimates!$L$5:$L$14,Ultimates!$V$5:$V$14)</f>
        <v>1313458.4351791563</v>
      </c>
    </row>
    <row r="14" spans="1:12" x14ac:dyDescent="0.25">
      <c r="A14" t="s">
        <v>10</v>
      </c>
      <c r="B14" s="1">
        <v>32509</v>
      </c>
      <c r="C14" s="1">
        <v>33603</v>
      </c>
      <c r="D14">
        <v>36</v>
      </c>
      <c r="E14">
        <v>703946</v>
      </c>
      <c r="F14">
        <v>488306</v>
      </c>
      <c r="G14">
        <v>56767</v>
      </c>
      <c r="H14">
        <v>1175712</v>
      </c>
      <c r="I14">
        <v>211450</v>
      </c>
      <c r="J14">
        <v>964262</v>
      </c>
      <c r="K14">
        <f t="shared" si="0"/>
        <v>1989</v>
      </c>
      <c r="L14">
        <f>_xlfn.XLOOKUP(B14,Ultimates!$L$5:$L$14,Ultimates!$V$5:$V$14)</f>
        <v>1313458.4351791563</v>
      </c>
    </row>
    <row r="15" spans="1:12" x14ac:dyDescent="0.25">
      <c r="A15" t="s">
        <v>10</v>
      </c>
      <c r="B15" s="1">
        <v>32509</v>
      </c>
      <c r="C15" s="1">
        <v>33969</v>
      </c>
      <c r="D15">
        <v>48</v>
      </c>
      <c r="E15">
        <v>704996</v>
      </c>
      <c r="F15">
        <v>569371</v>
      </c>
      <c r="G15">
        <v>36155</v>
      </c>
      <c r="H15">
        <v>1175712</v>
      </c>
      <c r="I15">
        <v>211450</v>
      </c>
      <c r="J15">
        <v>964262</v>
      </c>
      <c r="K15">
        <f t="shared" si="0"/>
        <v>1989</v>
      </c>
      <c r="L15">
        <f>_xlfn.XLOOKUP(B15,Ultimates!$L$5:$L$14,Ultimates!$V$5:$V$14)</f>
        <v>1313458.4351791563</v>
      </c>
    </row>
    <row r="16" spans="1:12" x14ac:dyDescent="0.25">
      <c r="A16" t="s">
        <v>10</v>
      </c>
      <c r="B16" s="1">
        <v>32509</v>
      </c>
      <c r="C16" s="1">
        <v>34334</v>
      </c>
      <c r="D16">
        <v>60</v>
      </c>
      <c r="E16">
        <v>695533</v>
      </c>
      <c r="F16">
        <v>624655</v>
      </c>
      <c r="G16">
        <v>16453</v>
      </c>
      <c r="H16">
        <v>1175712</v>
      </c>
      <c r="I16">
        <v>211450</v>
      </c>
      <c r="J16">
        <v>964262</v>
      </c>
      <c r="K16">
        <f t="shared" si="0"/>
        <v>1989</v>
      </c>
      <c r="L16">
        <f>_xlfn.XLOOKUP(B16,Ultimates!$L$5:$L$14,Ultimates!$V$5:$V$14)</f>
        <v>1313458.4351791563</v>
      </c>
    </row>
    <row r="17" spans="1:12" x14ac:dyDescent="0.25">
      <c r="A17" t="s">
        <v>10</v>
      </c>
      <c r="B17" s="1">
        <v>32509</v>
      </c>
      <c r="C17" s="1">
        <v>34699</v>
      </c>
      <c r="D17">
        <v>72</v>
      </c>
      <c r="E17">
        <v>689237</v>
      </c>
      <c r="F17">
        <v>648988</v>
      </c>
      <c r="G17">
        <v>8250</v>
      </c>
      <c r="H17">
        <v>1175712</v>
      </c>
      <c r="I17">
        <v>211450</v>
      </c>
      <c r="J17">
        <v>964262</v>
      </c>
      <c r="K17">
        <f t="shared" si="0"/>
        <v>1989</v>
      </c>
      <c r="L17">
        <f>_xlfn.XLOOKUP(B17,Ultimates!$L$5:$L$14,Ultimates!$V$5:$V$14)</f>
        <v>1313458.4351791563</v>
      </c>
    </row>
    <row r="18" spans="1:12" x14ac:dyDescent="0.25">
      <c r="A18" t="s">
        <v>10</v>
      </c>
      <c r="B18" s="1">
        <v>32509</v>
      </c>
      <c r="C18" s="1">
        <v>35064</v>
      </c>
      <c r="D18">
        <v>84</v>
      </c>
      <c r="E18">
        <v>684654</v>
      </c>
      <c r="F18">
        <v>662268</v>
      </c>
      <c r="G18">
        <v>4051</v>
      </c>
      <c r="H18">
        <v>1175712</v>
      </c>
      <c r="I18">
        <v>211450</v>
      </c>
      <c r="J18">
        <v>964262</v>
      </c>
      <c r="K18">
        <f t="shared" si="0"/>
        <v>1989</v>
      </c>
      <c r="L18">
        <f>_xlfn.XLOOKUP(B18,Ultimates!$L$5:$L$14,Ultimates!$V$5:$V$14)</f>
        <v>1313458.4351791563</v>
      </c>
    </row>
    <row r="19" spans="1:12" x14ac:dyDescent="0.25">
      <c r="A19" t="s">
        <v>10</v>
      </c>
      <c r="B19" s="1">
        <v>32509</v>
      </c>
      <c r="C19" s="1">
        <v>35430</v>
      </c>
      <c r="D19">
        <v>96</v>
      </c>
      <c r="E19">
        <v>681943</v>
      </c>
      <c r="F19">
        <v>668959</v>
      </c>
      <c r="G19">
        <v>2635</v>
      </c>
      <c r="H19">
        <v>1175712</v>
      </c>
      <c r="I19">
        <v>211450</v>
      </c>
      <c r="J19">
        <v>964262</v>
      </c>
      <c r="K19">
        <f t="shared" si="0"/>
        <v>1989</v>
      </c>
      <c r="L19">
        <f>_xlfn.XLOOKUP(B19,Ultimates!$L$5:$L$14,Ultimates!$V$5:$V$14)</f>
        <v>1313458.4351791563</v>
      </c>
    </row>
    <row r="20" spans="1:12" x14ac:dyDescent="0.25">
      <c r="A20" t="s">
        <v>10</v>
      </c>
      <c r="B20" s="1">
        <v>32509</v>
      </c>
      <c r="C20" s="1">
        <v>35795</v>
      </c>
      <c r="D20">
        <v>108</v>
      </c>
      <c r="E20">
        <v>679999</v>
      </c>
      <c r="F20">
        <v>674441</v>
      </c>
      <c r="G20">
        <v>1489</v>
      </c>
      <c r="H20">
        <v>1175712</v>
      </c>
      <c r="I20">
        <v>211450</v>
      </c>
      <c r="J20">
        <v>964262</v>
      </c>
      <c r="K20">
        <f t="shared" si="0"/>
        <v>1989</v>
      </c>
      <c r="L20">
        <f>_xlfn.XLOOKUP(B20,Ultimates!$L$5:$L$14,Ultimates!$V$5:$V$14)</f>
        <v>1313458.4351791563</v>
      </c>
    </row>
    <row r="21" spans="1:12" x14ac:dyDescent="0.25">
      <c r="A21" t="s">
        <v>10</v>
      </c>
      <c r="B21" s="1">
        <v>32874</v>
      </c>
      <c r="C21" s="1">
        <v>33238</v>
      </c>
      <c r="D21">
        <v>12</v>
      </c>
      <c r="E21">
        <v>741423</v>
      </c>
      <c r="F21">
        <v>181888</v>
      </c>
      <c r="G21">
        <v>270255</v>
      </c>
      <c r="H21">
        <v>1278239</v>
      </c>
      <c r="I21">
        <v>224216</v>
      </c>
      <c r="J21">
        <v>1054021</v>
      </c>
      <c r="K21">
        <f t="shared" si="0"/>
        <v>1990</v>
      </c>
      <c r="L21">
        <f>_xlfn.XLOOKUP(B21,Ultimates!$L$5:$L$14,Ultimates!$V$5:$V$14)</f>
        <v>1404895.4554872729</v>
      </c>
    </row>
    <row r="22" spans="1:12" x14ac:dyDescent="0.25">
      <c r="A22" t="s">
        <v>10</v>
      </c>
      <c r="B22" s="1">
        <v>32874</v>
      </c>
      <c r="C22" s="1">
        <v>33603</v>
      </c>
      <c r="D22">
        <v>24</v>
      </c>
      <c r="E22">
        <v>751063</v>
      </c>
      <c r="F22">
        <v>391331</v>
      </c>
      <c r="G22">
        <v>126801</v>
      </c>
      <c r="H22">
        <v>1278239</v>
      </c>
      <c r="I22">
        <v>224216</v>
      </c>
      <c r="J22">
        <v>1054021</v>
      </c>
      <c r="K22">
        <f t="shared" si="0"/>
        <v>1990</v>
      </c>
      <c r="L22">
        <f>_xlfn.XLOOKUP(B22,Ultimates!$L$5:$L$14,Ultimates!$V$5:$V$14)</f>
        <v>1404895.4554872729</v>
      </c>
    </row>
    <row r="23" spans="1:12" x14ac:dyDescent="0.25">
      <c r="A23" t="s">
        <v>10</v>
      </c>
      <c r="B23" s="1">
        <v>32874</v>
      </c>
      <c r="C23" s="1">
        <v>33969</v>
      </c>
      <c r="D23">
        <v>36</v>
      </c>
      <c r="E23">
        <v>748965</v>
      </c>
      <c r="F23">
        <v>527129</v>
      </c>
      <c r="G23">
        <v>60451</v>
      </c>
      <c r="H23">
        <v>1278239</v>
      </c>
      <c r="I23">
        <v>224216</v>
      </c>
      <c r="J23">
        <v>1054021</v>
      </c>
      <c r="K23">
        <f t="shared" si="0"/>
        <v>1990</v>
      </c>
      <c r="L23">
        <f>_xlfn.XLOOKUP(B23,Ultimates!$L$5:$L$14,Ultimates!$V$5:$V$14)</f>
        <v>1404895.4554872729</v>
      </c>
    </row>
    <row r="24" spans="1:12" x14ac:dyDescent="0.25">
      <c r="A24" t="s">
        <v>10</v>
      </c>
      <c r="B24" s="1">
        <v>32874</v>
      </c>
      <c r="C24" s="1">
        <v>34334</v>
      </c>
      <c r="D24">
        <v>48</v>
      </c>
      <c r="E24">
        <v>747312</v>
      </c>
      <c r="F24">
        <v>616793</v>
      </c>
      <c r="G24">
        <v>31105</v>
      </c>
      <c r="H24">
        <v>1278239</v>
      </c>
      <c r="I24">
        <v>224216</v>
      </c>
      <c r="J24">
        <v>1054021</v>
      </c>
      <c r="K24">
        <f t="shared" si="0"/>
        <v>1990</v>
      </c>
      <c r="L24">
        <f>_xlfn.XLOOKUP(B24,Ultimates!$L$5:$L$14,Ultimates!$V$5:$V$14)</f>
        <v>1404895.4554872729</v>
      </c>
    </row>
    <row r="25" spans="1:12" x14ac:dyDescent="0.25">
      <c r="A25" t="s">
        <v>10</v>
      </c>
      <c r="B25" s="1">
        <v>32874</v>
      </c>
      <c r="C25" s="1">
        <v>34699</v>
      </c>
      <c r="D25">
        <v>60</v>
      </c>
      <c r="E25">
        <v>743549</v>
      </c>
      <c r="F25">
        <v>667426</v>
      </c>
      <c r="G25">
        <v>16154</v>
      </c>
      <c r="H25">
        <v>1278239</v>
      </c>
      <c r="I25">
        <v>224216</v>
      </c>
      <c r="J25">
        <v>1054021</v>
      </c>
      <c r="K25">
        <f t="shared" si="0"/>
        <v>1990</v>
      </c>
      <c r="L25">
        <f>_xlfn.XLOOKUP(B25,Ultimates!$L$5:$L$14,Ultimates!$V$5:$V$14)</f>
        <v>1404895.4554872729</v>
      </c>
    </row>
    <row r="26" spans="1:12" x14ac:dyDescent="0.25">
      <c r="A26" t="s">
        <v>10</v>
      </c>
      <c r="B26" s="1">
        <v>32874</v>
      </c>
      <c r="C26" s="1">
        <v>35064</v>
      </c>
      <c r="D26">
        <v>72</v>
      </c>
      <c r="E26">
        <v>739173</v>
      </c>
      <c r="F26">
        <v>698277</v>
      </c>
      <c r="G26">
        <v>9015</v>
      </c>
      <c r="H26">
        <v>1278239</v>
      </c>
      <c r="I26">
        <v>224216</v>
      </c>
      <c r="J26">
        <v>1054021</v>
      </c>
      <c r="K26">
        <f t="shared" si="0"/>
        <v>1990</v>
      </c>
      <c r="L26">
        <f>_xlfn.XLOOKUP(B26,Ultimates!$L$5:$L$14,Ultimates!$V$5:$V$14)</f>
        <v>1404895.4554872729</v>
      </c>
    </row>
    <row r="27" spans="1:12" x14ac:dyDescent="0.25">
      <c r="A27" t="s">
        <v>10</v>
      </c>
      <c r="B27" s="1">
        <v>32874</v>
      </c>
      <c r="C27" s="1">
        <v>35430</v>
      </c>
      <c r="D27">
        <v>84</v>
      </c>
      <c r="E27">
        <v>732767</v>
      </c>
      <c r="F27">
        <v>712917</v>
      </c>
      <c r="G27">
        <v>5828</v>
      </c>
      <c r="H27">
        <v>1278239</v>
      </c>
      <c r="I27">
        <v>224216</v>
      </c>
      <c r="J27">
        <v>1054021</v>
      </c>
      <c r="K27">
        <f t="shared" si="0"/>
        <v>1990</v>
      </c>
      <c r="L27">
        <f>_xlfn.XLOOKUP(B27,Ultimates!$L$5:$L$14,Ultimates!$V$5:$V$14)</f>
        <v>1404895.4554872729</v>
      </c>
    </row>
    <row r="28" spans="1:12" x14ac:dyDescent="0.25">
      <c r="A28" t="s">
        <v>10</v>
      </c>
      <c r="B28" s="1">
        <v>32874</v>
      </c>
      <c r="C28" s="1">
        <v>35795</v>
      </c>
      <c r="D28">
        <v>96</v>
      </c>
      <c r="E28">
        <v>731394</v>
      </c>
      <c r="F28">
        <v>718396</v>
      </c>
      <c r="G28">
        <v>3686</v>
      </c>
      <c r="H28">
        <v>1278239</v>
      </c>
      <c r="I28">
        <v>224216</v>
      </c>
      <c r="J28">
        <v>1054021</v>
      </c>
      <c r="K28">
        <f t="shared" si="0"/>
        <v>1990</v>
      </c>
      <c r="L28">
        <f>_xlfn.XLOOKUP(B28,Ultimates!$L$5:$L$14,Ultimates!$V$5:$V$14)</f>
        <v>1404895.4554872729</v>
      </c>
    </row>
    <row r="29" spans="1:12" x14ac:dyDescent="0.25">
      <c r="A29" t="s">
        <v>10</v>
      </c>
      <c r="B29" s="1">
        <v>33239</v>
      </c>
      <c r="C29" s="1">
        <v>33603</v>
      </c>
      <c r="D29">
        <v>12</v>
      </c>
      <c r="E29">
        <v>757620</v>
      </c>
      <c r="F29">
        <v>179520</v>
      </c>
      <c r="G29">
        <v>272932</v>
      </c>
      <c r="H29">
        <v>1359390</v>
      </c>
      <c r="I29">
        <v>236436</v>
      </c>
      <c r="J29">
        <v>1122954</v>
      </c>
      <c r="K29">
        <f t="shared" si="0"/>
        <v>1991</v>
      </c>
      <c r="L29">
        <f>_xlfn.XLOOKUP(B29,Ultimates!$L$5:$L$14,Ultimates!$V$5:$V$14)</f>
        <v>1437409.775937279</v>
      </c>
    </row>
    <row r="30" spans="1:12" x14ac:dyDescent="0.25">
      <c r="A30" t="s">
        <v>10</v>
      </c>
      <c r="B30" s="1">
        <v>33239</v>
      </c>
      <c r="C30" s="1">
        <v>33969</v>
      </c>
      <c r="D30">
        <v>24</v>
      </c>
      <c r="E30">
        <v>768456</v>
      </c>
      <c r="F30">
        <v>381993</v>
      </c>
      <c r="G30">
        <v>138027</v>
      </c>
      <c r="H30">
        <v>1359390</v>
      </c>
      <c r="I30">
        <v>236436</v>
      </c>
      <c r="J30">
        <v>1122954</v>
      </c>
      <c r="K30">
        <f t="shared" si="0"/>
        <v>1991</v>
      </c>
      <c r="L30">
        <f>_xlfn.XLOOKUP(B30,Ultimates!$L$5:$L$14,Ultimates!$V$5:$V$14)</f>
        <v>1437409.775937279</v>
      </c>
    </row>
    <row r="31" spans="1:12" x14ac:dyDescent="0.25">
      <c r="A31" t="s">
        <v>10</v>
      </c>
      <c r="B31" s="1">
        <v>33239</v>
      </c>
      <c r="C31" s="1">
        <v>34334</v>
      </c>
      <c r="D31">
        <v>36</v>
      </c>
      <c r="E31">
        <v>766137</v>
      </c>
      <c r="F31">
        <v>522324</v>
      </c>
      <c r="G31">
        <v>73463</v>
      </c>
      <c r="H31">
        <v>1359390</v>
      </c>
      <c r="I31">
        <v>236436</v>
      </c>
      <c r="J31">
        <v>1122954</v>
      </c>
      <c r="K31">
        <f t="shared" si="0"/>
        <v>1991</v>
      </c>
      <c r="L31">
        <f>_xlfn.XLOOKUP(B31,Ultimates!$L$5:$L$14,Ultimates!$V$5:$V$14)</f>
        <v>1437409.775937279</v>
      </c>
    </row>
    <row r="32" spans="1:12" x14ac:dyDescent="0.25">
      <c r="A32" t="s">
        <v>10</v>
      </c>
      <c r="B32" s="1">
        <v>33239</v>
      </c>
      <c r="C32" s="1">
        <v>34699</v>
      </c>
      <c r="D32">
        <v>48</v>
      </c>
      <c r="E32">
        <v>755428</v>
      </c>
      <c r="F32">
        <v>613352</v>
      </c>
      <c r="G32">
        <v>34328</v>
      </c>
      <c r="H32">
        <v>1359390</v>
      </c>
      <c r="I32">
        <v>236436</v>
      </c>
      <c r="J32">
        <v>1122954</v>
      </c>
      <c r="K32">
        <f t="shared" si="0"/>
        <v>1991</v>
      </c>
      <c r="L32">
        <f>_xlfn.XLOOKUP(B32,Ultimates!$L$5:$L$14,Ultimates!$V$5:$V$14)</f>
        <v>1437409.775937279</v>
      </c>
    </row>
    <row r="33" spans="1:12" x14ac:dyDescent="0.25">
      <c r="A33" t="s">
        <v>10</v>
      </c>
      <c r="B33" s="1">
        <v>33239</v>
      </c>
      <c r="C33" s="1">
        <v>35064</v>
      </c>
      <c r="D33">
        <v>60</v>
      </c>
      <c r="E33">
        <v>749200</v>
      </c>
      <c r="F33">
        <v>672472</v>
      </c>
      <c r="G33">
        <v>18926</v>
      </c>
      <c r="H33">
        <v>1359390</v>
      </c>
      <c r="I33">
        <v>236436</v>
      </c>
      <c r="J33">
        <v>1122954</v>
      </c>
      <c r="K33">
        <f t="shared" si="0"/>
        <v>1991</v>
      </c>
      <c r="L33">
        <f>_xlfn.XLOOKUP(B33,Ultimates!$L$5:$L$14,Ultimates!$V$5:$V$14)</f>
        <v>1437409.775937279</v>
      </c>
    </row>
    <row r="34" spans="1:12" x14ac:dyDescent="0.25">
      <c r="A34" t="s">
        <v>10</v>
      </c>
      <c r="B34" s="1">
        <v>33239</v>
      </c>
      <c r="C34" s="1">
        <v>35430</v>
      </c>
      <c r="D34">
        <v>72</v>
      </c>
      <c r="E34">
        <v>739830</v>
      </c>
      <c r="F34">
        <v>698335</v>
      </c>
      <c r="G34">
        <v>10300</v>
      </c>
      <c r="H34">
        <v>1359390</v>
      </c>
      <c r="I34">
        <v>236436</v>
      </c>
      <c r="J34">
        <v>1122954</v>
      </c>
      <c r="K34">
        <f t="shared" si="0"/>
        <v>1991</v>
      </c>
      <c r="L34">
        <f>_xlfn.XLOOKUP(B34,Ultimates!$L$5:$L$14,Ultimates!$V$5:$V$14)</f>
        <v>1437409.775937279</v>
      </c>
    </row>
    <row r="35" spans="1:12" x14ac:dyDescent="0.25">
      <c r="A35" t="s">
        <v>10</v>
      </c>
      <c r="B35" s="1">
        <v>33239</v>
      </c>
      <c r="C35" s="1">
        <v>35795</v>
      </c>
      <c r="D35">
        <v>84</v>
      </c>
      <c r="E35">
        <v>735818</v>
      </c>
      <c r="F35">
        <v>711762</v>
      </c>
      <c r="G35">
        <v>5061</v>
      </c>
      <c r="H35">
        <v>1359390</v>
      </c>
      <c r="I35">
        <v>236436</v>
      </c>
      <c r="J35">
        <v>1122954</v>
      </c>
      <c r="K35">
        <f t="shared" si="0"/>
        <v>1991</v>
      </c>
      <c r="L35">
        <f>_xlfn.XLOOKUP(B35,Ultimates!$L$5:$L$14,Ultimates!$V$5:$V$14)</f>
        <v>1437409.775937279</v>
      </c>
    </row>
    <row r="36" spans="1:12" x14ac:dyDescent="0.25">
      <c r="A36" t="s">
        <v>10</v>
      </c>
      <c r="B36" s="1">
        <v>33604</v>
      </c>
      <c r="C36" s="1">
        <v>33969</v>
      </c>
      <c r="D36">
        <v>12</v>
      </c>
      <c r="E36">
        <v>809703</v>
      </c>
      <c r="F36">
        <v>181066</v>
      </c>
      <c r="G36">
        <v>288430</v>
      </c>
      <c r="H36">
        <v>1410974</v>
      </c>
      <c r="I36">
        <v>240705</v>
      </c>
      <c r="J36">
        <v>1170269</v>
      </c>
      <c r="K36">
        <f t="shared" si="0"/>
        <v>1992</v>
      </c>
      <c r="L36">
        <f>_xlfn.XLOOKUP(B36,Ultimates!$L$5:$L$14,Ultimates!$V$5:$V$14)</f>
        <v>1375616.3232917306</v>
      </c>
    </row>
    <row r="37" spans="1:12" x14ac:dyDescent="0.25">
      <c r="A37" t="s">
        <v>10</v>
      </c>
      <c r="B37" s="1">
        <v>33604</v>
      </c>
      <c r="C37" s="1">
        <v>34334</v>
      </c>
      <c r="D37">
        <v>24</v>
      </c>
      <c r="E37">
        <v>811170</v>
      </c>
      <c r="F37">
        <v>403957</v>
      </c>
      <c r="G37">
        <v>143618</v>
      </c>
      <c r="H37">
        <v>1410974</v>
      </c>
      <c r="I37">
        <v>240705</v>
      </c>
      <c r="J37">
        <v>1170269</v>
      </c>
      <c r="K37">
        <f t="shared" si="0"/>
        <v>1992</v>
      </c>
      <c r="L37">
        <f>_xlfn.XLOOKUP(B37,Ultimates!$L$5:$L$14,Ultimates!$V$5:$V$14)</f>
        <v>1375616.3232917306</v>
      </c>
    </row>
    <row r="38" spans="1:12" x14ac:dyDescent="0.25">
      <c r="A38" t="s">
        <v>10</v>
      </c>
      <c r="B38" s="1">
        <v>33604</v>
      </c>
      <c r="C38" s="1">
        <v>34699</v>
      </c>
      <c r="D38">
        <v>36</v>
      </c>
      <c r="E38">
        <v>801484</v>
      </c>
      <c r="F38">
        <v>548391</v>
      </c>
      <c r="G38">
        <v>74679</v>
      </c>
      <c r="H38">
        <v>1410974</v>
      </c>
      <c r="I38">
        <v>240705</v>
      </c>
      <c r="J38">
        <v>1170269</v>
      </c>
      <c r="K38">
        <f t="shared" si="0"/>
        <v>1992</v>
      </c>
      <c r="L38">
        <f>_xlfn.XLOOKUP(B38,Ultimates!$L$5:$L$14,Ultimates!$V$5:$V$14)</f>
        <v>1375616.3232917306</v>
      </c>
    </row>
    <row r="39" spans="1:12" x14ac:dyDescent="0.25">
      <c r="A39" t="s">
        <v>10</v>
      </c>
      <c r="B39" s="1">
        <v>33604</v>
      </c>
      <c r="C39" s="1">
        <v>35064</v>
      </c>
      <c r="D39">
        <v>48</v>
      </c>
      <c r="E39">
        <v>784457</v>
      </c>
      <c r="F39">
        <v>648274</v>
      </c>
      <c r="G39">
        <v>32531</v>
      </c>
      <c r="H39">
        <v>1410974</v>
      </c>
      <c r="I39">
        <v>240705</v>
      </c>
      <c r="J39">
        <v>1170269</v>
      </c>
      <c r="K39">
        <f t="shared" si="0"/>
        <v>1992</v>
      </c>
      <c r="L39">
        <f>_xlfn.XLOOKUP(B39,Ultimates!$L$5:$L$14,Ultimates!$V$5:$V$14)</f>
        <v>1375616.3232917306</v>
      </c>
    </row>
    <row r="40" spans="1:12" x14ac:dyDescent="0.25">
      <c r="A40" t="s">
        <v>10</v>
      </c>
      <c r="B40" s="1">
        <v>33604</v>
      </c>
      <c r="C40" s="1">
        <v>35430</v>
      </c>
      <c r="D40">
        <v>60</v>
      </c>
      <c r="E40">
        <v>775180</v>
      </c>
      <c r="F40">
        <v>706559</v>
      </c>
      <c r="G40">
        <v>18922</v>
      </c>
      <c r="H40">
        <v>1410974</v>
      </c>
      <c r="I40">
        <v>240705</v>
      </c>
      <c r="J40">
        <v>1170269</v>
      </c>
      <c r="K40">
        <f t="shared" si="0"/>
        <v>1992</v>
      </c>
      <c r="L40">
        <f>_xlfn.XLOOKUP(B40,Ultimates!$L$5:$L$14,Ultimates!$V$5:$V$14)</f>
        <v>1375616.3232917306</v>
      </c>
    </row>
    <row r="41" spans="1:12" x14ac:dyDescent="0.25">
      <c r="A41" t="s">
        <v>10</v>
      </c>
      <c r="B41" s="1">
        <v>33604</v>
      </c>
      <c r="C41" s="1">
        <v>35795</v>
      </c>
      <c r="D41">
        <v>72</v>
      </c>
      <c r="E41">
        <v>772221</v>
      </c>
      <c r="F41">
        <v>731033</v>
      </c>
      <c r="G41">
        <v>11373</v>
      </c>
      <c r="H41">
        <v>1410974</v>
      </c>
      <c r="I41">
        <v>240705</v>
      </c>
      <c r="J41">
        <v>1170269</v>
      </c>
      <c r="K41">
        <f t="shared" si="0"/>
        <v>1992</v>
      </c>
      <c r="L41">
        <f>_xlfn.XLOOKUP(B41,Ultimates!$L$5:$L$14,Ultimates!$V$5:$V$14)</f>
        <v>1375616.3232917306</v>
      </c>
    </row>
    <row r="42" spans="1:12" x14ac:dyDescent="0.25">
      <c r="A42" t="s">
        <v>10</v>
      </c>
      <c r="B42" s="1">
        <v>33970</v>
      </c>
      <c r="C42" s="1">
        <v>34334</v>
      </c>
      <c r="D42">
        <v>12</v>
      </c>
      <c r="E42">
        <v>862399</v>
      </c>
      <c r="F42">
        <v>215436</v>
      </c>
      <c r="G42">
        <v>309266</v>
      </c>
      <c r="H42">
        <v>1456188</v>
      </c>
      <c r="I42">
        <v>242507</v>
      </c>
      <c r="J42">
        <v>1213680</v>
      </c>
      <c r="K42">
        <f t="shared" si="0"/>
        <v>1993</v>
      </c>
      <c r="L42">
        <f>_xlfn.XLOOKUP(B42,Ultimates!$L$5:$L$14,Ultimates!$V$5:$V$14)</f>
        <v>1290811.3861074101</v>
      </c>
    </row>
    <row r="43" spans="1:12" x14ac:dyDescent="0.25">
      <c r="A43" t="s">
        <v>10</v>
      </c>
      <c r="B43" s="1">
        <v>33970</v>
      </c>
      <c r="C43" s="1">
        <v>34699</v>
      </c>
      <c r="D43">
        <v>24</v>
      </c>
      <c r="E43">
        <v>846249</v>
      </c>
      <c r="F43">
        <v>440324</v>
      </c>
      <c r="G43">
        <v>141478</v>
      </c>
      <c r="H43">
        <v>1456188</v>
      </c>
      <c r="I43">
        <v>242507</v>
      </c>
      <c r="J43">
        <v>1213680</v>
      </c>
      <c r="K43">
        <f t="shared" si="0"/>
        <v>1993</v>
      </c>
      <c r="L43">
        <f>_xlfn.XLOOKUP(B43,Ultimates!$L$5:$L$14,Ultimates!$V$5:$V$14)</f>
        <v>1290811.3861074101</v>
      </c>
    </row>
    <row r="44" spans="1:12" x14ac:dyDescent="0.25">
      <c r="A44" t="s">
        <v>10</v>
      </c>
      <c r="B44" s="1">
        <v>33970</v>
      </c>
      <c r="C44" s="1">
        <v>35064</v>
      </c>
      <c r="D44">
        <v>36</v>
      </c>
      <c r="E44">
        <v>851380</v>
      </c>
      <c r="F44">
        <v>596185</v>
      </c>
      <c r="G44">
        <v>76132</v>
      </c>
      <c r="H44">
        <v>1456188</v>
      </c>
      <c r="I44">
        <v>242507</v>
      </c>
      <c r="J44">
        <v>1213680</v>
      </c>
      <c r="K44">
        <f t="shared" si="0"/>
        <v>1993</v>
      </c>
      <c r="L44">
        <f>_xlfn.XLOOKUP(B44,Ultimates!$L$5:$L$14,Ultimates!$V$5:$V$14)</f>
        <v>1290811.3861074101</v>
      </c>
    </row>
    <row r="45" spans="1:12" x14ac:dyDescent="0.25">
      <c r="A45" t="s">
        <v>10</v>
      </c>
      <c r="B45" s="1">
        <v>33970</v>
      </c>
      <c r="C45" s="1">
        <v>35430</v>
      </c>
      <c r="D45">
        <v>48</v>
      </c>
      <c r="E45">
        <v>837554</v>
      </c>
      <c r="F45">
        <v>707671</v>
      </c>
      <c r="G45">
        <v>36332</v>
      </c>
      <c r="H45">
        <v>1456188</v>
      </c>
      <c r="I45">
        <v>242507</v>
      </c>
      <c r="J45">
        <v>1213680</v>
      </c>
      <c r="K45">
        <f t="shared" si="0"/>
        <v>1993</v>
      </c>
      <c r="L45">
        <f>_xlfn.XLOOKUP(B45,Ultimates!$L$5:$L$14,Ultimates!$V$5:$V$14)</f>
        <v>1290811.3861074101</v>
      </c>
    </row>
    <row r="46" spans="1:12" x14ac:dyDescent="0.25">
      <c r="A46" t="s">
        <v>10</v>
      </c>
      <c r="B46" s="1">
        <v>33970</v>
      </c>
      <c r="C46" s="1">
        <v>35795</v>
      </c>
      <c r="D46">
        <v>60</v>
      </c>
      <c r="E46">
        <v>834085</v>
      </c>
      <c r="F46">
        <v>762039</v>
      </c>
      <c r="G46">
        <v>21565</v>
      </c>
      <c r="H46">
        <v>1456188</v>
      </c>
      <c r="I46">
        <v>242507</v>
      </c>
      <c r="J46">
        <v>1213680</v>
      </c>
      <c r="K46">
        <f t="shared" si="0"/>
        <v>1993</v>
      </c>
      <c r="L46">
        <f>_xlfn.XLOOKUP(B46,Ultimates!$L$5:$L$14,Ultimates!$V$5:$V$14)</f>
        <v>1290811.3861074101</v>
      </c>
    </row>
    <row r="47" spans="1:12" x14ac:dyDescent="0.25">
      <c r="A47" t="s">
        <v>10</v>
      </c>
      <c r="B47" s="1">
        <v>34335</v>
      </c>
      <c r="C47" s="1">
        <v>34699</v>
      </c>
      <c r="D47">
        <v>12</v>
      </c>
      <c r="E47">
        <v>934383</v>
      </c>
      <c r="F47">
        <v>249231</v>
      </c>
      <c r="G47">
        <v>318544</v>
      </c>
      <c r="H47">
        <v>1586778</v>
      </c>
      <c r="I47">
        <v>276991</v>
      </c>
      <c r="J47">
        <v>1309786</v>
      </c>
      <c r="K47">
        <f t="shared" si="0"/>
        <v>1994</v>
      </c>
      <c r="L47">
        <f>_xlfn.XLOOKUP(B47,Ultimates!$L$5:$L$14,Ultimates!$V$5:$V$14)</f>
        <v>1321924.3850574265</v>
      </c>
    </row>
    <row r="48" spans="1:12" x14ac:dyDescent="0.25">
      <c r="A48" t="s">
        <v>10</v>
      </c>
      <c r="B48" s="1">
        <v>34335</v>
      </c>
      <c r="C48" s="1">
        <v>35064</v>
      </c>
      <c r="D48">
        <v>24</v>
      </c>
      <c r="E48">
        <v>913211</v>
      </c>
      <c r="F48">
        <v>490657</v>
      </c>
      <c r="G48">
        <v>140593</v>
      </c>
      <c r="H48">
        <v>1586778</v>
      </c>
      <c r="I48">
        <v>276991</v>
      </c>
      <c r="J48">
        <v>1309786</v>
      </c>
      <c r="K48">
        <f t="shared" si="0"/>
        <v>1994</v>
      </c>
      <c r="L48">
        <f>_xlfn.XLOOKUP(B48,Ultimates!$L$5:$L$14,Ultimates!$V$5:$V$14)</f>
        <v>1321924.3850574265</v>
      </c>
    </row>
    <row r="49" spans="1:12" x14ac:dyDescent="0.25">
      <c r="A49" t="s">
        <v>10</v>
      </c>
      <c r="B49" s="1">
        <v>34335</v>
      </c>
      <c r="C49" s="1">
        <v>35430</v>
      </c>
      <c r="D49">
        <v>36</v>
      </c>
      <c r="E49">
        <v>912161</v>
      </c>
      <c r="F49">
        <v>662138</v>
      </c>
      <c r="G49">
        <v>75803</v>
      </c>
      <c r="H49">
        <v>1586778</v>
      </c>
      <c r="I49">
        <v>276991</v>
      </c>
      <c r="J49">
        <v>1309786</v>
      </c>
      <c r="K49">
        <f t="shared" si="0"/>
        <v>1994</v>
      </c>
      <c r="L49">
        <f>_xlfn.XLOOKUP(B49,Ultimates!$L$5:$L$14,Ultimates!$V$5:$V$14)</f>
        <v>1321924.3850574265</v>
      </c>
    </row>
    <row r="50" spans="1:12" x14ac:dyDescent="0.25">
      <c r="A50" t="s">
        <v>10</v>
      </c>
      <c r="B50" s="1">
        <v>34335</v>
      </c>
      <c r="C50" s="1">
        <v>35795</v>
      </c>
      <c r="D50">
        <v>48</v>
      </c>
      <c r="E50">
        <v>915216</v>
      </c>
      <c r="F50">
        <v>768095</v>
      </c>
      <c r="G50">
        <v>38487</v>
      </c>
      <c r="H50">
        <v>1586778</v>
      </c>
      <c r="I50">
        <v>276991</v>
      </c>
      <c r="J50">
        <v>1309786</v>
      </c>
      <c r="K50">
        <f t="shared" si="0"/>
        <v>1994</v>
      </c>
      <c r="L50">
        <f>_xlfn.XLOOKUP(B50,Ultimates!$L$5:$L$14,Ultimates!$V$5:$V$14)</f>
        <v>1321924.3850574265</v>
      </c>
    </row>
    <row r="51" spans="1:12" x14ac:dyDescent="0.25">
      <c r="A51" t="s">
        <v>10</v>
      </c>
      <c r="B51" s="1">
        <v>34700</v>
      </c>
      <c r="C51" s="1">
        <v>35064</v>
      </c>
      <c r="D51">
        <v>12</v>
      </c>
      <c r="E51">
        <v>958551</v>
      </c>
      <c r="F51">
        <v>258839</v>
      </c>
      <c r="G51">
        <v>324469</v>
      </c>
      <c r="H51">
        <v>1608239</v>
      </c>
      <c r="I51">
        <v>271990</v>
      </c>
      <c r="J51">
        <v>1336249</v>
      </c>
      <c r="K51">
        <f t="shared" si="0"/>
        <v>1995</v>
      </c>
      <c r="L51">
        <f>_xlfn.XLOOKUP(B51,Ultimates!$L$5:$L$14,Ultimates!$V$5:$V$14)</f>
        <v>1352454.0904563987</v>
      </c>
    </row>
    <row r="52" spans="1:12" x14ac:dyDescent="0.25">
      <c r="A52" t="s">
        <v>10</v>
      </c>
      <c r="B52" s="1">
        <v>34700</v>
      </c>
      <c r="C52" s="1">
        <v>35430</v>
      </c>
      <c r="D52">
        <v>24</v>
      </c>
      <c r="E52">
        <v>943200</v>
      </c>
      <c r="F52">
        <v>511937</v>
      </c>
      <c r="G52">
        <v>154935</v>
      </c>
      <c r="H52">
        <v>1608239</v>
      </c>
      <c r="I52">
        <v>271990</v>
      </c>
      <c r="J52">
        <v>1336249</v>
      </c>
      <c r="K52">
        <f t="shared" si="0"/>
        <v>1995</v>
      </c>
      <c r="L52">
        <f>_xlfn.XLOOKUP(B52,Ultimates!$L$5:$L$14,Ultimates!$V$5:$V$14)</f>
        <v>1352454.0904563987</v>
      </c>
    </row>
    <row r="53" spans="1:12" x14ac:dyDescent="0.25">
      <c r="A53" t="s">
        <v>10</v>
      </c>
      <c r="B53" s="1">
        <v>34700</v>
      </c>
      <c r="C53" s="1">
        <v>35795</v>
      </c>
      <c r="D53">
        <v>36</v>
      </c>
      <c r="E53">
        <v>928820</v>
      </c>
      <c r="F53">
        <v>675166</v>
      </c>
      <c r="G53">
        <v>82017</v>
      </c>
      <c r="H53">
        <v>1608239</v>
      </c>
      <c r="I53">
        <v>271990</v>
      </c>
      <c r="J53">
        <v>1336249</v>
      </c>
      <c r="K53">
        <f t="shared" si="0"/>
        <v>1995</v>
      </c>
      <c r="L53">
        <f>_xlfn.XLOOKUP(B53,Ultimates!$L$5:$L$14,Ultimates!$V$5:$V$14)</f>
        <v>1352454.0904563987</v>
      </c>
    </row>
    <row r="54" spans="1:12" x14ac:dyDescent="0.25">
      <c r="A54" t="s">
        <v>10</v>
      </c>
      <c r="B54" s="1">
        <v>35065</v>
      </c>
      <c r="C54" s="1">
        <v>35430</v>
      </c>
      <c r="D54">
        <v>12</v>
      </c>
      <c r="E54">
        <v>921853</v>
      </c>
      <c r="F54">
        <v>271565</v>
      </c>
      <c r="G54">
        <v>310802</v>
      </c>
      <c r="H54">
        <v>1601646</v>
      </c>
      <c r="I54">
        <v>243381</v>
      </c>
      <c r="J54">
        <v>1358266</v>
      </c>
      <c r="K54">
        <f t="shared" si="0"/>
        <v>1996</v>
      </c>
      <c r="L54">
        <f>_xlfn.XLOOKUP(B54,Ultimates!$L$5:$L$14,Ultimates!$V$5:$V$14)</f>
        <v>1373467.7239941387</v>
      </c>
    </row>
    <row r="55" spans="1:12" x14ac:dyDescent="0.25">
      <c r="A55" t="s">
        <v>10</v>
      </c>
      <c r="B55" s="1">
        <v>35065</v>
      </c>
      <c r="C55" s="1">
        <v>35795</v>
      </c>
      <c r="D55">
        <v>24</v>
      </c>
      <c r="E55">
        <v>904893</v>
      </c>
      <c r="F55">
        <v>510191</v>
      </c>
      <c r="G55">
        <v>134646</v>
      </c>
      <c r="H55">
        <v>1601646</v>
      </c>
      <c r="I55">
        <v>243381</v>
      </c>
      <c r="J55">
        <v>1358266</v>
      </c>
      <c r="K55">
        <f t="shared" si="0"/>
        <v>1996</v>
      </c>
      <c r="L55">
        <f>_xlfn.XLOOKUP(B55,Ultimates!$L$5:$L$14,Ultimates!$V$5:$V$14)</f>
        <v>1373467.7239941387</v>
      </c>
    </row>
    <row r="56" spans="1:12" x14ac:dyDescent="0.25">
      <c r="A56" t="s">
        <v>10</v>
      </c>
      <c r="B56" s="1">
        <v>35431</v>
      </c>
      <c r="C56" s="1">
        <v>35795</v>
      </c>
      <c r="D56">
        <v>12</v>
      </c>
      <c r="E56">
        <v>919646</v>
      </c>
      <c r="F56">
        <v>272342</v>
      </c>
      <c r="G56">
        <v>304179</v>
      </c>
      <c r="H56">
        <v>1620108</v>
      </c>
      <c r="I56">
        <v>250275</v>
      </c>
      <c r="J56">
        <v>1369835</v>
      </c>
      <c r="K56">
        <f t="shared" si="0"/>
        <v>1997</v>
      </c>
      <c r="L56">
        <f>_xlfn.XLOOKUP(B56,Ultimates!$L$5:$L$14,Ultimates!$V$5:$V$14)</f>
        <v>1257821.2290322583</v>
      </c>
    </row>
    <row r="57" spans="1:12" x14ac:dyDescent="0.25">
      <c r="A57" t="s">
        <v>11</v>
      </c>
      <c r="B57" s="1">
        <v>32143</v>
      </c>
      <c r="C57" s="1">
        <v>32508</v>
      </c>
      <c r="D57">
        <v>12</v>
      </c>
      <c r="E57">
        <v>380154</v>
      </c>
      <c r="F57">
        <v>5934</v>
      </c>
      <c r="G57">
        <v>239361</v>
      </c>
      <c r="H57">
        <v>440469</v>
      </c>
      <c r="I57">
        <v>35981</v>
      </c>
      <c r="J57">
        <v>404488</v>
      </c>
      <c r="K57">
        <f t="shared" si="0"/>
        <v>1988</v>
      </c>
    </row>
    <row r="58" spans="1:12" x14ac:dyDescent="0.25">
      <c r="A58" t="s">
        <v>11</v>
      </c>
      <c r="B58" s="1">
        <v>32143</v>
      </c>
      <c r="C58" s="1">
        <v>32873</v>
      </c>
      <c r="D58">
        <v>24</v>
      </c>
      <c r="E58">
        <v>345134</v>
      </c>
      <c r="F58">
        <v>47258</v>
      </c>
      <c r="G58">
        <v>109342</v>
      </c>
      <c r="H58">
        <v>440469</v>
      </c>
      <c r="I58">
        <v>35981</v>
      </c>
      <c r="J58">
        <v>404488</v>
      </c>
      <c r="K58">
        <f t="shared" si="0"/>
        <v>1988</v>
      </c>
    </row>
    <row r="59" spans="1:12" x14ac:dyDescent="0.25">
      <c r="A59" t="s">
        <v>11</v>
      </c>
      <c r="B59" s="1">
        <v>32143</v>
      </c>
      <c r="C59" s="1">
        <v>33238</v>
      </c>
      <c r="D59">
        <v>36</v>
      </c>
      <c r="E59">
        <v>323223</v>
      </c>
      <c r="F59">
        <v>95054</v>
      </c>
      <c r="G59">
        <v>67889</v>
      </c>
      <c r="H59">
        <v>440469</v>
      </c>
      <c r="I59">
        <v>35981</v>
      </c>
      <c r="J59">
        <v>404488</v>
      </c>
      <c r="K59">
        <f t="shared" si="0"/>
        <v>1988</v>
      </c>
    </row>
    <row r="60" spans="1:12" x14ac:dyDescent="0.25">
      <c r="A60" t="s">
        <v>11</v>
      </c>
      <c r="B60" s="1">
        <v>32143</v>
      </c>
      <c r="C60" s="1">
        <v>33603</v>
      </c>
      <c r="D60">
        <v>48</v>
      </c>
      <c r="E60">
        <v>308583</v>
      </c>
      <c r="F60">
        <v>131616</v>
      </c>
      <c r="G60">
        <v>42097</v>
      </c>
      <c r="H60">
        <v>440469</v>
      </c>
      <c r="I60">
        <v>35981</v>
      </c>
      <c r="J60">
        <v>404488</v>
      </c>
      <c r="K60">
        <f t="shared" si="0"/>
        <v>1988</v>
      </c>
    </row>
    <row r="61" spans="1:12" x14ac:dyDescent="0.25">
      <c r="A61" t="s">
        <v>11</v>
      </c>
      <c r="B61" s="1">
        <v>32143</v>
      </c>
      <c r="C61" s="1">
        <v>33969</v>
      </c>
      <c r="D61">
        <v>60</v>
      </c>
      <c r="E61">
        <v>297226</v>
      </c>
      <c r="F61">
        <v>165117</v>
      </c>
      <c r="G61">
        <v>26590</v>
      </c>
      <c r="H61">
        <v>440469</v>
      </c>
      <c r="I61">
        <v>35981</v>
      </c>
      <c r="J61">
        <v>404488</v>
      </c>
      <c r="K61">
        <f t="shared" si="0"/>
        <v>1988</v>
      </c>
    </row>
    <row r="62" spans="1:12" x14ac:dyDescent="0.25">
      <c r="A62" t="s">
        <v>11</v>
      </c>
      <c r="B62" s="1">
        <v>32143</v>
      </c>
      <c r="C62" s="1">
        <v>34334</v>
      </c>
      <c r="D62">
        <v>72</v>
      </c>
      <c r="E62">
        <v>273187</v>
      </c>
      <c r="F62">
        <v>181937</v>
      </c>
      <c r="G62">
        <v>18567</v>
      </c>
      <c r="H62">
        <v>440469</v>
      </c>
      <c r="I62">
        <v>35981</v>
      </c>
      <c r="J62">
        <v>404488</v>
      </c>
      <c r="K62">
        <f t="shared" si="0"/>
        <v>1988</v>
      </c>
    </row>
    <row r="63" spans="1:12" x14ac:dyDescent="0.25">
      <c r="A63" t="s">
        <v>11</v>
      </c>
      <c r="B63" s="1">
        <v>32143</v>
      </c>
      <c r="C63" s="1">
        <v>34699</v>
      </c>
      <c r="D63">
        <v>84</v>
      </c>
      <c r="E63">
        <v>260387</v>
      </c>
      <c r="F63">
        <v>198395</v>
      </c>
      <c r="G63">
        <v>9261</v>
      </c>
      <c r="H63">
        <v>440469</v>
      </c>
      <c r="I63">
        <v>35981</v>
      </c>
      <c r="J63">
        <v>404488</v>
      </c>
      <c r="K63">
        <f t="shared" si="0"/>
        <v>1988</v>
      </c>
    </row>
    <row r="64" spans="1:12" x14ac:dyDescent="0.25">
      <c r="A64" t="s">
        <v>11</v>
      </c>
      <c r="B64" s="1">
        <v>32143</v>
      </c>
      <c r="C64" s="1">
        <v>35064</v>
      </c>
      <c r="D64">
        <v>96</v>
      </c>
      <c r="E64">
        <v>240810</v>
      </c>
      <c r="F64">
        <v>206068</v>
      </c>
      <c r="G64">
        <v>518</v>
      </c>
      <c r="H64">
        <v>440469</v>
      </c>
      <c r="I64">
        <v>35981</v>
      </c>
      <c r="J64">
        <v>404488</v>
      </c>
      <c r="K64">
        <f t="shared" si="0"/>
        <v>1988</v>
      </c>
    </row>
    <row r="65" spans="1:11" x14ac:dyDescent="0.25">
      <c r="A65" t="s">
        <v>11</v>
      </c>
      <c r="B65" s="1">
        <v>32143</v>
      </c>
      <c r="C65" s="1">
        <v>35430</v>
      </c>
      <c r="D65">
        <v>108</v>
      </c>
      <c r="E65">
        <v>241022</v>
      </c>
      <c r="F65">
        <v>213374</v>
      </c>
      <c r="G65">
        <v>722</v>
      </c>
      <c r="H65">
        <v>440469</v>
      </c>
      <c r="I65">
        <v>35981</v>
      </c>
      <c r="J65">
        <v>404488</v>
      </c>
      <c r="K65">
        <f t="shared" si="0"/>
        <v>1988</v>
      </c>
    </row>
    <row r="66" spans="1:11" x14ac:dyDescent="0.25">
      <c r="A66" t="s">
        <v>11</v>
      </c>
      <c r="B66" s="1">
        <v>32143</v>
      </c>
      <c r="C66" s="1">
        <v>35795</v>
      </c>
      <c r="D66">
        <v>120</v>
      </c>
      <c r="E66">
        <v>236376</v>
      </c>
      <c r="F66">
        <v>217239</v>
      </c>
      <c r="G66">
        <v>-3158</v>
      </c>
      <c r="H66">
        <v>440469</v>
      </c>
      <c r="I66">
        <v>35981</v>
      </c>
      <c r="J66">
        <v>404488</v>
      </c>
      <c r="K66">
        <f t="shared" si="0"/>
        <v>1988</v>
      </c>
    </row>
    <row r="67" spans="1:11" x14ac:dyDescent="0.25">
      <c r="A67" t="s">
        <v>11</v>
      </c>
      <c r="B67" s="1">
        <v>32509</v>
      </c>
      <c r="C67" s="1">
        <v>32873</v>
      </c>
      <c r="D67">
        <v>12</v>
      </c>
      <c r="E67">
        <v>363266</v>
      </c>
      <c r="F67">
        <v>9433</v>
      </c>
      <c r="G67">
        <v>169589</v>
      </c>
      <c r="H67">
        <v>476358</v>
      </c>
      <c r="I67">
        <v>74256</v>
      </c>
      <c r="J67">
        <v>402102</v>
      </c>
      <c r="K67">
        <f t="shared" ref="K67:K130" si="1">YEAR(B67)</f>
        <v>1989</v>
      </c>
    </row>
    <row r="68" spans="1:11" x14ac:dyDescent="0.25">
      <c r="A68" t="s">
        <v>11</v>
      </c>
      <c r="B68" s="1">
        <v>32509</v>
      </c>
      <c r="C68" s="1">
        <v>33238</v>
      </c>
      <c r="D68">
        <v>24</v>
      </c>
      <c r="E68">
        <v>364326</v>
      </c>
      <c r="F68">
        <v>51855</v>
      </c>
      <c r="G68">
        <v>113421</v>
      </c>
      <c r="H68">
        <v>476358</v>
      </c>
      <c r="I68">
        <v>74256</v>
      </c>
      <c r="J68">
        <v>402102</v>
      </c>
      <c r="K68">
        <f t="shared" si="1"/>
        <v>1989</v>
      </c>
    </row>
    <row r="69" spans="1:11" x14ac:dyDescent="0.25">
      <c r="A69" t="s">
        <v>11</v>
      </c>
      <c r="B69" s="1">
        <v>32509</v>
      </c>
      <c r="C69" s="1">
        <v>33603</v>
      </c>
      <c r="D69">
        <v>36</v>
      </c>
      <c r="E69">
        <v>352822</v>
      </c>
      <c r="F69">
        <v>98976</v>
      </c>
      <c r="G69">
        <v>86181</v>
      </c>
      <c r="H69">
        <v>476358</v>
      </c>
      <c r="I69">
        <v>74256</v>
      </c>
      <c r="J69">
        <v>402102</v>
      </c>
      <c r="K69">
        <f t="shared" si="1"/>
        <v>1989</v>
      </c>
    </row>
    <row r="70" spans="1:11" x14ac:dyDescent="0.25">
      <c r="A70" t="s">
        <v>11</v>
      </c>
      <c r="B70" s="1">
        <v>32509</v>
      </c>
      <c r="C70" s="1">
        <v>33969</v>
      </c>
      <c r="D70">
        <v>48</v>
      </c>
      <c r="E70">
        <v>328256</v>
      </c>
      <c r="F70">
        <v>149169</v>
      </c>
      <c r="G70">
        <v>49311</v>
      </c>
      <c r="H70">
        <v>476358</v>
      </c>
      <c r="I70">
        <v>74256</v>
      </c>
      <c r="J70">
        <v>402102</v>
      </c>
      <c r="K70">
        <f t="shared" si="1"/>
        <v>1989</v>
      </c>
    </row>
    <row r="71" spans="1:11" x14ac:dyDescent="0.25">
      <c r="A71" t="s">
        <v>11</v>
      </c>
      <c r="B71" s="1">
        <v>32509</v>
      </c>
      <c r="C71" s="1">
        <v>34334</v>
      </c>
      <c r="D71">
        <v>60</v>
      </c>
      <c r="E71">
        <v>297773</v>
      </c>
      <c r="F71">
        <v>175588</v>
      </c>
      <c r="G71">
        <v>29113</v>
      </c>
      <c r="H71">
        <v>476358</v>
      </c>
      <c r="I71">
        <v>74256</v>
      </c>
      <c r="J71">
        <v>402102</v>
      </c>
      <c r="K71">
        <f t="shared" si="1"/>
        <v>1989</v>
      </c>
    </row>
    <row r="72" spans="1:11" x14ac:dyDescent="0.25">
      <c r="A72" t="s">
        <v>11</v>
      </c>
      <c r="B72" s="1">
        <v>32509</v>
      </c>
      <c r="C72" s="1">
        <v>34699</v>
      </c>
      <c r="D72">
        <v>72</v>
      </c>
      <c r="E72">
        <v>279108</v>
      </c>
      <c r="F72">
        <v>197590</v>
      </c>
      <c r="G72">
        <v>15247</v>
      </c>
      <c r="H72">
        <v>476358</v>
      </c>
      <c r="I72">
        <v>74256</v>
      </c>
      <c r="J72">
        <v>402102</v>
      </c>
      <c r="K72">
        <f t="shared" si="1"/>
        <v>1989</v>
      </c>
    </row>
    <row r="73" spans="1:11" x14ac:dyDescent="0.25">
      <c r="A73" t="s">
        <v>11</v>
      </c>
      <c r="B73" s="1">
        <v>32509</v>
      </c>
      <c r="C73" s="1">
        <v>35064</v>
      </c>
      <c r="D73">
        <v>84</v>
      </c>
      <c r="E73">
        <v>265990</v>
      </c>
      <c r="F73">
        <v>211242</v>
      </c>
      <c r="G73">
        <v>11888</v>
      </c>
      <c r="H73">
        <v>476358</v>
      </c>
      <c r="I73">
        <v>74256</v>
      </c>
      <c r="J73">
        <v>402102</v>
      </c>
      <c r="K73">
        <f t="shared" si="1"/>
        <v>1989</v>
      </c>
    </row>
    <row r="74" spans="1:11" x14ac:dyDescent="0.25">
      <c r="A74" t="s">
        <v>11</v>
      </c>
      <c r="B74" s="1">
        <v>32509</v>
      </c>
      <c r="C74" s="1">
        <v>35430</v>
      </c>
      <c r="D74">
        <v>96</v>
      </c>
      <c r="E74">
        <v>254703</v>
      </c>
      <c r="F74">
        <v>217986</v>
      </c>
      <c r="G74">
        <v>3780</v>
      </c>
      <c r="H74">
        <v>476358</v>
      </c>
      <c r="I74">
        <v>74256</v>
      </c>
      <c r="J74">
        <v>402102</v>
      </c>
      <c r="K74">
        <f t="shared" si="1"/>
        <v>1989</v>
      </c>
    </row>
    <row r="75" spans="1:11" x14ac:dyDescent="0.25">
      <c r="A75" t="s">
        <v>11</v>
      </c>
      <c r="B75" s="1">
        <v>32509</v>
      </c>
      <c r="C75" s="1">
        <v>35795</v>
      </c>
      <c r="D75">
        <v>108</v>
      </c>
      <c r="E75">
        <v>245846</v>
      </c>
      <c r="F75">
        <v>222707</v>
      </c>
      <c r="G75">
        <v>-2288</v>
      </c>
      <c r="H75">
        <v>476358</v>
      </c>
      <c r="I75">
        <v>74256</v>
      </c>
      <c r="J75">
        <v>402102</v>
      </c>
      <c r="K75">
        <f t="shared" si="1"/>
        <v>1989</v>
      </c>
    </row>
    <row r="76" spans="1:11" x14ac:dyDescent="0.25">
      <c r="A76" t="s">
        <v>11</v>
      </c>
      <c r="B76" s="1">
        <v>32874</v>
      </c>
      <c r="C76" s="1">
        <v>33238</v>
      </c>
      <c r="D76">
        <v>12</v>
      </c>
      <c r="E76">
        <v>421814</v>
      </c>
      <c r="F76">
        <v>11996</v>
      </c>
      <c r="G76">
        <v>211748</v>
      </c>
      <c r="H76">
        <v>460119</v>
      </c>
      <c r="I76">
        <v>62824</v>
      </c>
      <c r="J76">
        <v>397295</v>
      </c>
      <c r="K76">
        <f t="shared" si="1"/>
        <v>1990</v>
      </c>
    </row>
    <row r="77" spans="1:11" x14ac:dyDescent="0.25">
      <c r="A77" t="s">
        <v>11</v>
      </c>
      <c r="B77" s="1">
        <v>32874</v>
      </c>
      <c r="C77" s="1">
        <v>33603</v>
      </c>
      <c r="D77">
        <v>24</v>
      </c>
      <c r="E77">
        <v>415173</v>
      </c>
      <c r="F77">
        <v>54742</v>
      </c>
      <c r="G77">
        <v>130699</v>
      </c>
      <c r="H77">
        <v>460119</v>
      </c>
      <c r="I77">
        <v>62824</v>
      </c>
      <c r="J77">
        <v>397295</v>
      </c>
      <c r="K77">
        <f t="shared" si="1"/>
        <v>1990</v>
      </c>
    </row>
    <row r="78" spans="1:11" x14ac:dyDescent="0.25">
      <c r="A78" t="s">
        <v>11</v>
      </c>
      <c r="B78" s="1">
        <v>32874</v>
      </c>
      <c r="C78" s="1">
        <v>33969</v>
      </c>
      <c r="D78">
        <v>36</v>
      </c>
      <c r="E78">
        <v>390700</v>
      </c>
      <c r="F78">
        <v>118964</v>
      </c>
      <c r="G78">
        <v>79506</v>
      </c>
      <c r="H78">
        <v>460119</v>
      </c>
      <c r="I78">
        <v>62824</v>
      </c>
      <c r="J78">
        <v>397295</v>
      </c>
      <c r="K78">
        <f t="shared" si="1"/>
        <v>1990</v>
      </c>
    </row>
    <row r="79" spans="1:11" x14ac:dyDescent="0.25">
      <c r="A79" t="s">
        <v>11</v>
      </c>
      <c r="B79" s="1">
        <v>32874</v>
      </c>
      <c r="C79" s="1">
        <v>34334</v>
      </c>
      <c r="D79">
        <v>48</v>
      </c>
      <c r="E79">
        <v>351752</v>
      </c>
      <c r="F79">
        <v>163695</v>
      </c>
      <c r="G79">
        <v>42410</v>
      </c>
      <c r="H79">
        <v>460119</v>
      </c>
      <c r="I79">
        <v>62824</v>
      </c>
      <c r="J79">
        <v>397295</v>
      </c>
      <c r="K79">
        <f t="shared" si="1"/>
        <v>1990</v>
      </c>
    </row>
    <row r="80" spans="1:11" x14ac:dyDescent="0.25">
      <c r="A80" t="s">
        <v>11</v>
      </c>
      <c r="B80" s="1">
        <v>32874</v>
      </c>
      <c r="C80" s="1">
        <v>34699</v>
      </c>
      <c r="D80">
        <v>60</v>
      </c>
      <c r="E80">
        <v>327502</v>
      </c>
      <c r="F80">
        <v>190391</v>
      </c>
      <c r="G80">
        <v>26478</v>
      </c>
      <c r="H80">
        <v>460119</v>
      </c>
      <c r="I80">
        <v>62824</v>
      </c>
      <c r="J80">
        <v>397295</v>
      </c>
      <c r="K80">
        <f t="shared" si="1"/>
        <v>1990</v>
      </c>
    </row>
    <row r="81" spans="1:11" x14ac:dyDescent="0.25">
      <c r="A81" t="s">
        <v>11</v>
      </c>
      <c r="B81" s="1">
        <v>32874</v>
      </c>
      <c r="C81" s="1">
        <v>35064</v>
      </c>
      <c r="D81">
        <v>72</v>
      </c>
      <c r="E81">
        <v>309818</v>
      </c>
      <c r="F81">
        <v>213972</v>
      </c>
      <c r="G81">
        <v>14648</v>
      </c>
      <c r="H81">
        <v>460119</v>
      </c>
      <c r="I81">
        <v>62824</v>
      </c>
      <c r="J81">
        <v>397295</v>
      </c>
      <c r="K81">
        <f t="shared" si="1"/>
        <v>1990</v>
      </c>
    </row>
    <row r="82" spans="1:11" x14ac:dyDescent="0.25">
      <c r="A82" t="s">
        <v>11</v>
      </c>
      <c r="B82" s="1">
        <v>32874</v>
      </c>
      <c r="C82" s="1">
        <v>35430</v>
      </c>
      <c r="D82">
        <v>84</v>
      </c>
      <c r="E82">
        <v>296474</v>
      </c>
      <c r="F82">
        <v>225199</v>
      </c>
      <c r="G82">
        <v>7509</v>
      </c>
      <c r="H82">
        <v>460119</v>
      </c>
      <c r="I82">
        <v>62824</v>
      </c>
      <c r="J82">
        <v>397295</v>
      </c>
      <c r="K82">
        <f t="shared" si="1"/>
        <v>1990</v>
      </c>
    </row>
    <row r="83" spans="1:11" x14ac:dyDescent="0.25">
      <c r="A83" t="s">
        <v>11</v>
      </c>
      <c r="B83" s="1">
        <v>32874</v>
      </c>
      <c r="C83" s="1">
        <v>35795</v>
      </c>
      <c r="D83">
        <v>96</v>
      </c>
      <c r="E83">
        <v>280411</v>
      </c>
      <c r="F83">
        <v>235717</v>
      </c>
      <c r="G83">
        <v>-1911</v>
      </c>
      <c r="H83">
        <v>460119</v>
      </c>
      <c r="I83">
        <v>62824</v>
      </c>
      <c r="J83">
        <v>397295</v>
      </c>
      <c r="K83">
        <f t="shared" si="1"/>
        <v>1990</v>
      </c>
    </row>
    <row r="84" spans="1:11" x14ac:dyDescent="0.25">
      <c r="A84" t="s">
        <v>11</v>
      </c>
      <c r="B84" s="1">
        <v>33239</v>
      </c>
      <c r="C84" s="1">
        <v>33603</v>
      </c>
      <c r="D84">
        <v>12</v>
      </c>
      <c r="E84">
        <v>459573</v>
      </c>
      <c r="F84">
        <v>9517</v>
      </c>
      <c r="G84">
        <v>231715</v>
      </c>
      <c r="H84">
        <v>436063</v>
      </c>
      <c r="I84">
        <v>56161</v>
      </c>
      <c r="J84">
        <v>379902</v>
      </c>
      <c r="K84">
        <f t="shared" si="1"/>
        <v>1991</v>
      </c>
    </row>
    <row r="85" spans="1:11" x14ac:dyDescent="0.25">
      <c r="A85" t="s">
        <v>11</v>
      </c>
      <c r="B85" s="1">
        <v>33239</v>
      </c>
      <c r="C85" s="1">
        <v>33969</v>
      </c>
      <c r="D85">
        <v>24</v>
      </c>
      <c r="E85">
        <v>440929</v>
      </c>
      <c r="F85">
        <v>73420</v>
      </c>
      <c r="G85">
        <v>101172</v>
      </c>
      <c r="H85">
        <v>436063</v>
      </c>
      <c r="I85">
        <v>56161</v>
      </c>
      <c r="J85">
        <v>379902</v>
      </c>
      <c r="K85">
        <f t="shared" si="1"/>
        <v>1991</v>
      </c>
    </row>
    <row r="86" spans="1:11" x14ac:dyDescent="0.25">
      <c r="A86" t="s">
        <v>11</v>
      </c>
      <c r="B86" s="1">
        <v>33239</v>
      </c>
      <c r="C86" s="1">
        <v>34334</v>
      </c>
      <c r="D86">
        <v>36</v>
      </c>
      <c r="E86">
        <v>412603</v>
      </c>
      <c r="F86">
        <v>146347</v>
      </c>
      <c r="G86">
        <v>54027</v>
      </c>
      <c r="H86">
        <v>436063</v>
      </c>
      <c r="I86">
        <v>56161</v>
      </c>
      <c r="J86">
        <v>379902</v>
      </c>
      <c r="K86">
        <f t="shared" si="1"/>
        <v>1991</v>
      </c>
    </row>
    <row r="87" spans="1:11" x14ac:dyDescent="0.25">
      <c r="A87" t="s">
        <v>11</v>
      </c>
      <c r="B87" s="1">
        <v>33239</v>
      </c>
      <c r="C87" s="1">
        <v>34699</v>
      </c>
      <c r="D87">
        <v>48</v>
      </c>
      <c r="E87">
        <v>391085</v>
      </c>
      <c r="F87">
        <v>199262</v>
      </c>
      <c r="G87">
        <v>33990</v>
      </c>
      <c r="H87">
        <v>436063</v>
      </c>
      <c r="I87">
        <v>56161</v>
      </c>
      <c r="J87">
        <v>379902</v>
      </c>
      <c r="K87">
        <f t="shared" si="1"/>
        <v>1991</v>
      </c>
    </row>
    <row r="88" spans="1:11" x14ac:dyDescent="0.25">
      <c r="A88" t="s">
        <v>11</v>
      </c>
      <c r="B88" s="1">
        <v>33239</v>
      </c>
      <c r="C88" s="1">
        <v>35064</v>
      </c>
      <c r="D88">
        <v>60</v>
      </c>
      <c r="E88">
        <v>372147</v>
      </c>
      <c r="F88">
        <v>244987</v>
      </c>
      <c r="G88">
        <v>25055</v>
      </c>
      <c r="H88">
        <v>436063</v>
      </c>
      <c r="I88">
        <v>56161</v>
      </c>
      <c r="J88">
        <v>379902</v>
      </c>
      <c r="K88">
        <f t="shared" si="1"/>
        <v>1991</v>
      </c>
    </row>
    <row r="89" spans="1:11" x14ac:dyDescent="0.25">
      <c r="A89" t="s">
        <v>11</v>
      </c>
      <c r="B89" s="1">
        <v>33239</v>
      </c>
      <c r="C89" s="1">
        <v>35430</v>
      </c>
      <c r="D89">
        <v>72</v>
      </c>
      <c r="E89">
        <v>346853</v>
      </c>
      <c r="F89">
        <v>260333</v>
      </c>
      <c r="G89">
        <v>10605</v>
      </c>
      <c r="H89">
        <v>436063</v>
      </c>
      <c r="I89">
        <v>56161</v>
      </c>
      <c r="J89">
        <v>379902</v>
      </c>
      <c r="K89">
        <f t="shared" si="1"/>
        <v>1991</v>
      </c>
    </row>
    <row r="90" spans="1:11" x14ac:dyDescent="0.25">
      <c r="A90" t="s">
        <v>11</v>
      </c>
      <c r="B90" s="1">
        <v>33239</v>
      </c>
      <c r="C90" s="1">
        <v>35795</v>
      </c>
      <c r="D90">
        <v>84</v>
      </c>
      <c r="E90">
        <v>330443</v>
      </c>
      <c r="F90">
        <v>275923</v>
      </c>
      <c r="G90">
        <v>2477</v>
      </c>
      <c r="H90">
        <v>436063</v>
      </c>
      <c r="I90">
        <v>56161</v>
      </c>
      <c r="J90">
        <v>379902</v>
      </c>
      <c r="K90">
        <f t="shared" si="1"/>
        <v>1991</v>
      </c>
    </row>
    <row r="91" spans="1:11" x14ac:dyDescent="0.25">
      <c r="A91" t="s">
        <v>11</v>
      </c>
      <c r="B91" s="1">
        <v>33604</v>
      </c>
      <c r="C91" s="1">
        <v>33969</v>
      </c>
      <c r="D91">
        <v>12</v>
      </c>
      <c r="E91">
        <v>519397</v>
      </c>
      <c r="F91">
        <v>12479</v>
      </c>
      <c r="G91">
        <v>259854</v>
      </c>
      <c r="H91">
        <v>426077</v>
      </c>
      <c r="I91">
        <v>36919</v>
      </c>
      <c r="J91">
        <v>389158</v>
      </c>
      <c r="K91">
        <f t="shared" si="1"/>
        <v>1992</v>
      </c>
    </row>
    <row r="92" spans="1:11" x14ac:dyDescent="0.25">
      <c r="A92" t="s">
        <v>11</v>
      </c>
      <c r="B92" s="1">
        <v>33604</v>
      </c>
      <c r="C92" s="1">
        <v>34334</v>
      </c>
      <c r="D92">
        <v>24</v>
      </c>
      <c r="E92">
        <v>493296</v>
      </c>
      <c r="F92">
        <v>78212</v>
      </c>
      <c r="G92">
        <v>119285</v>
      </c>
      <c r="H92">
        <v>426077</v>
      </c>
      <c r="I92">
        <v>36919</v>
      </c>
      <c r="J92">
        <v>389158</v>
      </c>
      <c r="K92">
        <f t="shared" si="1"/>
        <v>1992</v>
      </c>
    </row>
    <row r="93" spans="1:11" x14ac:dyDescent="0.25">
      <c r="A93" t="s">
        <v>11</v>
      </c>
      <c r="B93" s="1">
        <v>33604</v>
      </c>
      <c r="C93" s="1">
        <v>34699</v>
      </c>
      <c r="D93">
        <v>36</v>
      </c>
      <c r="E93">
        <v>444814</v>
      </c>
      <c r="F93">
        <v>157400</v>
      </c>
      <c r="G93">
        <v>51288</v>
      </c>
      <c r="H93">
        <v>426077</v>
      </c>
      <c r="I93">
        <v>36919</v>
      </c>
      <c r="J93">
        <v>389158</v>
      </c>
      <c r="K93">
        <f t="shared" si="1"/>
        <v>1992</v>
      </c>
    </row>
    <row r="94" spans="1:11" x14ac:dyDescent="0.25">
      <c r="A94" t="s">
        <v>11</v>
      </c>
      <c r="B94" s="1">
        <v>33604</v>
      </c>
      <c r="C94" s="1">
        <v>35064</v>
      </c>
      <c r="D94">
        <v>48</v>
      </c>
      <c r="E94">
        <v>417376</v>
      </c>
      <c r="F94">
        <v>209959</v>
      </c>
      <c r="G94">
        <v>31979</v>
      </c>
      <c r="H94">
        <v>426077</v>
      </c>
      <c r="I94">
        <v>36919</v>
      </c>
      <c r="J94">
        <v>389158</v>
      </c>
      <c r="K94">
        <f t="shared" si="1"/>
        <v>1992</v>
      </c>
    </row>
    <row r="95" spans="1:11" x14ac:dyDescent="0.25">
      <c r="A95" t="s">
        <v>11</v>
      </c>
      <c r="B95" s="1">
        <v>33604</v>
      </c>
      <c r="C95" s="1">
        <v>35430</v>
      </c>
      <c r="D95">
        <v>60</v>
      </c>
      <c r="E95">
        <v>395223</v>
      </c>
      <c r="F95">
        <v>244018</v>
      </c>
      <c r="G95">
        <v>15395</v>
      </c>
      <c r="H95">
        <v>426077</v>
      </c>
      <c r="I95">
        <v>36919</v>
      </c>
      <c r="J95">
        <v>389158</v>
      </c>
      <c r="K95">
        <f t="shared" si="1"/>
        <v>1992</v>
      </c>
    </row>
    <row r="96" spans="1:11" x14ac:dyDescent="0.25">
      <c r="A96" t="s">
        <v>11</v>
      </c>
      <c r="B96" s="1">
        <v>33604</v>
      </c>
      <c r="C96" s="1">
        <v>35795</v>
      </c>
      <c r="D96">
        <v>72</v>
      </c>
      <c r="E96">
        <v>361505</v>
      </c>
      <c r="F96">
        <v>267007</v>
      </c>
      <c r="G96">
        <v>-3715</v>
      </c>
      <c r="H96">
        <v>426077</v>
      </c>
      <c r="I96">
        <v>36919</v>
      </c>
      <c r="J96">
        <v>389158</v>
      </c>
      <c r="K96">
        <f t="shared" si="1"/>
        <v>1992</v>
      </c>
    </row>
    <row r="97" spans="1:11" x14ac:dyDescent="0.25">
      <c r="A97" t="s">
        <v>11</v>
      </c>
      <c r="B97" s="1">
        <v>33970</v>
      </c>
      <c r="C97" s="1">
        <v>34334</v>
      </c>
      <c r="D97">
        <v>12</v>
      </c>
      <c r="E97">
        <v>510705</v>
      </c>
      <c r="F97">
        <v>18229</v>
      </c>
      <c r="G97">
        <v>243150</v>
      </c>
      <c r="H97">
        <v>434936</v>
      </c>
      <c r="I97">
        <v>51300</v>
      </c>
      <c r="J97">
        <v>383636</v>
      </c>
      <c r="K97">
        <f t="shared" si="1"/>
        <v>1993</v>
      </c>
    </row>
    <row r="98" spans="1:11" x14ac:dyDescent="0.25">
      <c r="A98" t="s">
        <v>11</v>
      </c>
      <c r="B98" s="1">
        <v>33970</v>
      </c>
      <c r="C98" s="1">
        <v>34699</v>
      </c>
      <c r="D98">
        <v>24</v>
      </c>
      <c r="E98">
        <v>474444</v>
      </c>
      <c r="F98">
        <v>90710</v>
      </c>
      <c r="G98">
        <v>91988</v>
      </c>
      <c r="H98">
        <v>434936</v>
      </c>
      <c r="I98">
        <v>51300</v>
      </c>
      <c r="J98">
        <v>383636</v>
      </c>
      <c r="K98">
        <f t="shared" si="1"/>
        <v>1993</v>
      </c>
    </row>
    <row r="99" spans="1:11" x14ac:dyDescent="0.25">
      <c r="A99" t="s">
        <v>11</v>
      </c>
      <c r="B99" s="1">
        <v>33970</v>
      </c>
      <c r="C99" s="1">
        <v>35064</v>
      </c>
      <c r="D99">
        <v>36</v>
      </c>
      <c r="E99">
        <v>455989</v>
      </c>
      <c r="F99">
        <v>166325</v>
      </c>
      <c r="G99">
        <v>57540</v>
      </c>
      <c r="H99">
        <v>434936</v>
      </c>
      <c r="I99">
        <v>51300</v>
      </c>
      <c r="J99">
        <v>383636</v>
      </c>
      <c r="K99">
        <f t="shared" si="1"/>
        <v>1993</v>
      </c>
    </row>
    <row r="100" spans="1:11" x14ac:dyDescent="0.25">
      <c r="A100" t="s">
        <v>11</v>
      </c>
      <c r="B100" s="1">
        <v>33970</v>
      </c>
      <c r="C100" s="1">
        <v>35430</v>
      </c>
      <c r="D100">
        <v>48</v>
      </c>
      <c r="E100">
        <v>428346</v>
      </c>
      <c r="F100">
        <v>227891</v>
      </c>
      <c r="G100">
        <v>18452</v>
      </c>
      <c r="H100">
        <v>434936</v>
      </c>
      <c r="I100">
        <v>51300</v>
      </c>
      <c r="J100">
        <v>383636</v>
      </c>
      <c r="K100">
        <f t="shared" si="1"/>
        <v>1993</v>
      </c>
    </row>
    <row r="101" spans="1:11" x14ac:dyDescent="0.25">
      <c r="A101" t="s">
        <v>11</v>
      </c>
      <c r="B101" s="1">
        <v>33970</v>
      </c>
      <c r="C101" s="1">
        <v>35795</v>
      </c>
      <c r="D101">
        <v>60</v>
      </c>
      <c r="E101">
        <v>409466</v>
      </c>
      <c r="F101">
        <v>276235</v>
      </c>
      <c r="G101">
        <v>-2289</v>
      </c>
      <c r="H101">
        <v>434936</v>
      </c>
      <c r="I101">
        <v>51300</v>
      </c>
      <c r="J101">
        <v>383636</v>
      </c>
      <c r="K101">
        <f t="shared" si="1"/>
        <v>1993</v>
      </c>
    </row>
    <row r="102" spans="1:11" x14ac:dyDescent="0.25">
      <c r="A102" t="s">
        <v>11</v>
      </c>
      <c r="B102" s="1">
        <v>34335</v>
      </c>
      <c r="C102" s="1">
        <v>34699</v>
      </c>
      <c r="D102">
        <v>12</v>
      </c>
      <c r="E102">
        <v>536609</v>
      </c>
      <c r="F102">
        <v>14952</v>
      </c>
      <c r="G102">
        <v>232231</v>
      </c>
      <c r="H102">
        <v>470861</v>
      </c>
      <c r="I102">
        <v>56616</v>
      </c>
      <c r="J102">
        <v>414245</v>
      </c>
      <c r="K102">
        <f t="shared" si="1"/>
        <v>1994</v>
      </c>
    </row>
    <row r="103" spans="1:11" x14ac:dyDescent="0.25">
      <c r="A103" t="s">
        <v>11</v>
      </c>
      <c r="B103" s="1">
        <v>34335</v>
      </c>
      <c r="C103" s="1">
        <v>35064</v>
      </c>
      <c r="D103">
        <v>24</v>
      </c>
      <c r="E103">
        <v>518333</v>
      </c>
      <c r="F103">
        <v>94303</v>
      </c>
      <c r="G103">
        <v>92030</v>
      </c>
      <c r="H103">
        <v>470861</v>
      </c>
      <c r="I103">
        <v>56616</v>
      </c>
      <c r="J103">
        <v>414245</v>
      </c>
      <c r="K103">
        <f t="shared" si="1"/>
        <v>1994</v>
      </c>
    </row>
    <row r="104" spans="1:11" x14ac:dyDescent="0.25">
      <c r="A104" t="s">
        <v>11</v>
      </c>
      <c r="B104" s="1">
        <v>34335</v>
      </c>
      <c r="C104" s="1">
        <v>35430</v>
      </c>
      <c r="D104">
        <v>36</v>
      </c>
      <c r="E104">
        <v>507586</v>
      </c>
      <c r="F104">
        <v>186577</v>
      </c>
      <c r="G104">
        <v>43964</v>
      </c>
      <c r="H104">
        <v>470861</v>
      </c>
      <c r="I104">
        <v>56616</v>
      </c>
      <c r="J104">
        <v>414245</v>
      </c>
      <c r="K104">
        <f t="shared" si="1"/>
        <v>1994</v>
      </c>
    </row>
    <row r="105" spans="1:11" x14ac:dyDescent="0.25">
      <c r="A105" t="s">
        <v>11</v>
      </c>
      <c r="B105" s="1">
        <v>34335</v>
      </c>
      <c r="C105" s="1">
        <v>35795</v>
      </c>
      <c r="D105">
        <v>48</v>
      </c>
      <c r="E105">
        <v>467341</v>
      </c>
      <c r="F105">
        <v>252449</v>
      </c>
      <c r="G105">
        <v>7198</v>
      </c>
      <c r="H105">
        <v>470861</v>
      </c>
      <c r="I105">
        <v>56616</v>
      </c>
      <c r="J105">
        <v>414245</v>
      </c>
      <c r="K105">
        <f t="shared" si="1"/>
        <v>1994</v>
      </c>
    </row>
    <row r="106" spans="1:11" x14ac:dyDescent="0.25">
      <c r="A106" t="s">
        <v>11</v>
      </c>
      <c r="B106" s="1">
        <v>34700</v>
      </c>
      <c r="C106" s="1">
        <v>35064</v>
      </c>
      <c r="D106">
        <v>12</v>
      </c>
      <c r="E106">
        <v>562089</v>
      </c>
      <c r="F106">
        <v>17995</v>
      </c>
      <c r="G106">
        <v>243805</v>
      </c>
      <c r="H106">
        <v>530111</v>
      </c>
      <c r="I106">
        <v>74015</v>
      </c>
      <c r="J106">
        <v>456096</v>
      </c>
      <c r="K106">
        <f t="shared" si="1"/>
        <v>1995</v>
      </c>
    </row>
    <row r="107" spans="1:11" x14ac:dyDescent="0.25">
      <c r="A107" t="s">
        <v>11</v>
      </c>
      <c r="B107" s="1">
        <v>34700</v>
      </c>
      <c r="C107" s="1">
        <v>35430</v>
      </c>
      <c r="D107">
        <v>24</v>
      </c>
      <c r="E107">
        <v>554926</v>
      </c>
      <c r="F107">
        <v>110181</v>
      </c>
      <c r="G107">
        <v>89171</v>
      </c>
      <c r="H107">
        <v>530111</v>
      </c>
      <c r="I107">
        <v>74015</v>
      </c>
      <c r="J107">
        <v>456096</v>
      </c>
      <c r="K107">
        <f t="shared" si="1"/>
        <v>1995</v>
      </c>
    </row>
    <row r="108" spans="1:11" x14ac:dyDescent="0.25">
      <c r="A108" t="s">
        <v>11</v>
      </c>
      <c r="B108" s="1">
        <v>34700</v>
      </c>
      <c r="C108" s="1">
        <v>35795</v>
      </c>
      <c r="D108">
        <v>36</v>
      </c>
      <c r="E108">
        <v>525577</v>
      </c>
      <c r="F108">
        <v>209222</v>
      </c>
      <c r="G108">
        <v>32599</v>
      </c>
      <c r="H108">
        <v>530111</v>
      </c>
      <c r="I108">
        <v>74015</v>
      </c>
      <c r="J108">
        <v>456096</v>
      </c>
      <c r="K108">
        <f t="shared" si="1"/>
        <v>1995</v>
      </c>
    </row>
    <row r="109" spans="1:11" x14ac:dyDescent="0.25">
      <c r="A109" t="s">
        <v>11</v>
      </c>
      <c r="B109" s="1">
        <v>35065</v>
      </c>
      <c r="C109" s="1">
        <v>35430</v>
      </c>
      <c r="D109">
        <v>12</v>
      </c>
      <c r="E109">
        <v>560248</v>
      </c>
      <c r="F109">
        <v>20390</v>
      </c>
      <c r="G109">
        <v>241886</v>
      </c>
      <c r="H109">
        <v>548637</v>
      </c>
      <c r="I109">
        <v>77111</v>
      </c>
      <c r="J109">
        <v>471526</v>
      </c>
      <c r="K109">
        <f t="shared" si="1"/>
        <v>1996</v>
      </c>
    </row>
    <row r="110" spans="1:11" x14ac:dyDescent="0.25">
      <c r="A110" t="s">
        <v>11</v>
      </c>
      <c r="B110" s="1">
        <v>35065</v>
      </c>
      <c r="C110" s="1">
        <v>35795</v>
      </c>
      <c r="D110">
        <v>24</v>
      </c>
      <c r="E110">
        <v>543519</v>
      </c>
      <c r="F110">
        <v>107474</v>
      </c>
      <c r="G110">
        <v>71992</v>
      </c>
      <c r="H110">
        <v>548637</v>
      </c>
      <c r="I110">
        <v>77111</v>
      </c>
      <c r="J110">
        <v>471526</v>
      </c>
      <c r="K110">
        <f t="shared" si="1"/>
        <v>1996</v>
      </c>
    </row>
    <row r="111" spans="1:11" x14ac:dyDescent="0.25">
      <c r="A111" t="s">
        <v>11</v>
      </c>
      <c r="B111" s="1">
        <v>35431</v>
      </c>
      <c r="C111" s="1">
        <v>35795</v>
      </c>
      <c r="D111">
        <v>12</v>
      </c>
      <c r="E111">
        <v>536705</v>
      </c>
      <c r="F111">
        <v>20361</v>
      </c>
      <c r="G111">
        <v>211083</v>
      </c>
      <c r="H111">
        <v>574315</v>
      </c>
      <c r="I111">
        <v>88006</v>
      </c>
      <c r="J111">
        <v>486309</v>
      </c>
      <c r="K111">
        <f t="shared" si="1"/>
        <v>1997</v>
      </c>
    </row>
    <row r="112" spans="1:11" x14ac:dyDescent="0.25">
      <c r="A112" t="s">
        <v>12</v>
      </c>
      <c r="B112" s="1">
        <v>32143</v>
      </c>
      <c r="C112" s="1">
        <v>32508</v>
      </c>
      <c r="D112">
        <v>12</v>
      </c>
      <c r="E112">
        <v>295980</v>
      </c>
      <c r="F112">
        <v>31447</v>
      </c>
      <c r="G112">
        <v>167233</v>
      </c>
      <c r="H112">
        <v>699282</v>
      </c>
      <c r="I112">
        <v>190942</v>
      </c>
      <c r="J112">
        <v>508339</v>
      </c>
      <c r="K112">
        <f t="shared" si="1"/>
        <v>1988</v>
      </c>
    </row>
    <row r="113" spans="1:11" x14ac:dyDescent="0.25">
      <c r="A113" t="s">
        <v>12</v>
      </c>
      <c r="B113" s="1">
        <v>32143</v>
      </c>
      <c r="C113" s="1">
        <v>32873</v>
      </c>
      <c r="D113">
        <v>24</v>
      </c>
      <c r="E113">
        <v>315210</v>
      </c>
      <c r="F113">
        <v>87470</v>
      </c>
      <c r="G113">
        <v>119272</v>
      </c>
      <c r="H113">
        <v>699282</v>
      </c>
      <c r="I113">
        <v>190942</v>
      </c>
      <c r="J113">
        <v>508339</v>
      </c>
      <c r="K113">
        <f t="shared" si="1"/>
        <v>1988</v>
      </c>
    </row>
    <row r="114" spans="1:11" x14ac:dyDescent="0.25">
      <c r="A114" t="s">
        <v>12</v>
      </c>
      <c r="B114" s="1">
        <v>32143</v>
      </c>
      <c r="C114" s="1">
        <v>33238</v>
      </c>
      <c r="D114">
        <v>36</v>
      </c>
      <c r="E114">
        <v>338804</v>
      </c>
      <c r="F114">
        <v>146807</v>
      </c>
      <c r="G114">
        <v>97624</v>
      </c>
      <c r="H114">
        <v>699282</v>
      </c>
      <c r="I114">
        <v>190942</v>
      </c>
      <c r="J114">
        <v>508339</v>
      </c>
      <c r="K114">
        <f t="shared" si="1"/>
        <v>1988</v>
      </c>
    </row>
    <row r="115" spans="1:11" x14ac:dyDescent="0.25">
      <c r="A115" t="s">
        <v>12</v>
      </c>
      <c r="B115" s="1">
        <v>32143</v>
      </c>
      <c r="C115" s="1">
        <v>33603</v>
      </c>
      <c r="D115">
        <v>48</v>
      </c>
      <c r="E115">
        <v>363137</v>
      </c>
      <c r="F115">
        <v>220502</v>
      </c>
      <c r="G115">
        <v>79690</v>
      </c>
      <c r="H115">
        <v>699282</v>
      </c>
      <c r="I115">
        <v>190942</v>
      </c>
      <c r="J115">
        <v>508339</v>
      </c>
      <c r="K115">
        <f t="shared" si="1"/>
        <v>1988</v>
      </c>
    </row>
    <row r="116" spans="1:11" x14ac:dyDescent="0.25">
      <c r="A116" t="s">
        <v>12</v>
      </c>
      <c r="B116" s="1">
        <v>32143</v>
      </c>
      <c r="C116" s="1">
        <v>33969</v>
      </c>
      <c r="D116">
        <v>60</v>
      </c>
      <c r="E116">
        <v>346240</v>
      </c>
      <c r="F116">
        <v>256564</v>
      </c>
      <c r="G116">
        <v>48838</v>
      </c>
      <c r="H116">
        <v>699282</v>
      </c>
      <c r="I116">
        <v>190942</v>
      </c>
      <c r="J116">
        <v>508339</v>
      </c>
      <c r="K116">
        <f t="shared" si="1"/>
        <v>1988</v>
      </c>
    </row>
    <row r="117" spans="1:11" x14ac:dyDescent="0.25">
      <c r="A117" t="s">
        <v>12</v>
      </c>
      <c r="B117" s="1">
        <v>32143</v>
      </c>
      <c r="C117" s="1">
        <v>34334</v>
      </c>
      <c r="D117">
        <v>72</v>
      </c>
      <c r="E117">
        <v>344589</v>
      </c>
      <c r="F117">
        <v>282111</v>
      </c>
      <c r="G117">
        <v>35774</v>
      </c>
      <c r="H117">
        <v>699282</v>
      </c>
      <c r="I117">
        <v>190942</v>
      </c>
      <c r="J117">
        <v>508339</v>
      </c>
      <c r="K117">
        <f t="shared" si="1"/>
        <v>1988</v>
      </c>
    </row>
    <row r="118" spans="1:11" x14ac:dyDescent="0.25">
      <c r="A118" t="s">
        <v>12</v>
      </c>
      <c r="B118" s="1">
        <v>32143</v>
      </c>
      <c r="C118" s="1">
        <v>34699</v>
      </c>
      <c r="D118">
        <v>84</v>
      </c>
      <c r="E118">
        <v>335925</v>
      </c>
      <c r="F118">
        <v>300903</v>
      </c>
      <c r="G118">
        <v>21799</v>
      </c>
      <c r="H118">
        <v>699282</v>
      </c>
      <c r="I118">
        <v>190942</v>
      </c>
      <c r="J118">
        <v>508339</v>
      </c>
      <c r="K118">
        <f t="shared" si="1"/>
        <v>1988</v>
      </c>
    </row>
    <row r="119" spans="1:11" x14ac:dyDescent="0.25">
      <c r="A119" t="s">
        <v>12</v>
      </c>
      <c r="B119" s="1">
        <v>32143</v>
      </c>
      <c r="C119" s="1">
        <v>35064</v>
      </c>
      <c r="D119">
        <v>96</v>
      </c>
      <c r="E119">
        <v>332360</v>
      </c>
      <c r="F119">
        <v>308636</v>
      </c>
      <c r="G119">
        <v>15333</v>
      </c>
      <c r="H119">
        <v>699282</v>
      </c>
      <c r="I119">
        <v>190942</v>
      </c>
      <c r="J119">
        <v>508339</v>
      </c>
      <c r="K119">
        <f t="shared" si="1"/>
        <v>1988</v>
      </c>
    </row>
    <row r="120" spans="1:11" x14ac:dyDescent="0.25">
      <c r="A120" t="s">
        <v>12</v>
      </c>
      <c r="B120" s="1">
        <v>32143</v>
      </c>
      <c r="C120" s="1">
        <v>35430</v>
      </c>
      <c r="D120">
        <v>108</v>
      </c>
      <c r="E120">
        <v>330068</v>
      </c>
      <c r="F120">
        <v>314566</v>
      </c>
      <c r="G120">
        <v>10933</v>
      </c>
      <c r="H120">
        <v>699282</v>
      </c>
      <c r="I120">
        <v>190942</v>
      </c>
      <c r="J120">
        <v>508339</v>
      </c>
      <c r="K120">
        <f t="shared" si="1"/>
        <v>1988</v>
      </c>
    </row>
    <row r="121" spans="1:11" x14ac:dyDescent="0.25">
      <c r="A121" t="s">
        <v>12</v>
      </c>
      <c r="B121" s="1">
        <v>32143</v>
      </c>
      <c r="C121" s="1">
        <v>35795</v>
      </c>
      <c r="D121">
        <v>120</v>
      </c>
      <c r="E121">
        <v>328473</v>
      </c>
      <c r="F121">
        <v>317889</v>
      </c>
      <c r="G121">
        <v>8914</v>
      </c>
      <c r="H121">
        <v>699282</v>
      </c>
      <c r="I121">
        <v>190942</v>
      </c>
      <c r="J121">
        <v>508339</v>
      </c>
      <c r="K121">
        <f t="shared" si="1"/>
        <v>1988</v>
      </c>
    </row>
    <row r="122" spans="1:11" x14ac:dyDescent="0.25">
      <c r="A122" t="s">
        <v>12</v>
      </c>
      <c r="B122" s="1">
        <v>32509</v>
      </c>
      <c r="C122" s="1">
        <v>32873</v>
      </c>
      <c r="D122">
        <v>12</v>
      </c>
      <c r="E122">
        <v>368104</v>
      </c>
      <c r="F122">
        <v>36601</v>
      </c>
      <c r="G122">
        <v>232957</v>
      </c>
      <c r="H122">
        <v>739075</v>
      </c>
      <c r="I122">
        <v>176003</v>
      </c>
      <c r="J122">
        <v>563072</v>
      </c>
      <c r="K122">
        <f t="shared" si="1"/>
        <v>1989</v>
      </c>
    </row>
    <row r="123" spans="1:11" x14ac:dyDescent="0.25">
      <c r="A123" t="s">
        <v>12</v>
      </c>
      <c r="B123" s="1">
        <v>32509</v>
      </c>
      <c r="C123" s="1">
        <v>33238</v>
      </c>
      <c r="D123">
        <v>24</v>
      </c>
      <c r="E123">
        <v>381310</v>
      </c>
      <c r="F123">
        <v>99778</v>
      </c>
      <c r="G123">
        <v>172543</v>
      </c>
      <c r="H123">
        <v>739075</v>
      </c>
      <c r="I123">
        <v>176003</v>
      </c>
      <c r="J123">
        <v>563072</v>
      </c>
      <c r="K123">
        <f t="shared" si="1"/>
        <v>1989</v>
      </c>
    </row>
    <row r="124" spans="1:11" x14ac:dyDescent="0.25">
      <c r="A124" t="s">
        <v>12</v>
      </c>
      <c r="B124" s="1">
        <v>32509</v>
      </c>
      <c r="C124" s="1">
        <v>33603</v>
      </c>
      <c r="D124">
        <v>36</v>
      </c>
      <c r="E124">
        <v>403298</v>
      </c>
      <c r="F124">
        <v>178262</v>
      </c>
      <c r="G124">
        <v>132319</v>
      </c>
      <c r="H124">
        <v>739075</v>
      </c>
      <c r="I124">
        <v>176003</v>
      </c>
      <c r="J124">
        <v>563072</v>
      </c>
      <c r="K124">
        <f t="shared" si="1"/>
        <v>1989</v>
      </c>
    </row>
    <row r="125" spans="1:11" x14ac:dyDescent="0.25">
      <c r="A125" t="s">
        <v>12</v>
      </c>
      <c r="B125" s="1">
        <v>32509</v>
      </c>
      <c r="C125" s="1">
        <v>33969</v>
      </c>
      <c r="D125">
        <v>48</v>
      </c>
      <c r="E125">
        <v>387153</v>
      </c>
      <c r="F125">
        <v>238864</v>
      </c>
      <c r="G125">
        <v>82665</v>
      </c>
      <c r="H125">
        <v>739075</v>
      </c>
      <c r="I125">
        <v>176003</v>
      </c>
      <c r="J125">
        <v>563072</v>
      </c>
      <c r="K125">
        <f t="shared" si="1"/>
        <v>1989</v>
      </c>
    </row>
    <row r="126" spans="1:11" x14ac:dyDescent="0.25">
      <c r="A126" t="s">
        <v>12</v>
      </c>
      <c r="B126" s="1">
        <v>32509</v>
      </c>
      <c r="C126" s="1">
        <v>34334</v>
      </c>
      <c r="D126">
        <v>60</v>
      </c>
      <c r="E126">
        <v>381975</v>
      </c>
      <c r="F126">
        <v>289540</v>
      </c>
      <c r="G126">
        <v>51909</v>
      </c>
      <c r="H126">
        <v>739075</v>
      </c>
      <c r="I126">
        <v>176003</v>
      </c>
      <c r="J126">
        <v>563072</v>
      </c>
      <c r="K126">
        <f t="shared" si="1"/>
        <v>1989</v>
      </c>
    </row>
    <row r="127" spans="1:11" x14ac:dyDescent="0.25">
      <c r="A127" t="s">
        <v>12</v>
      </c>
      <c r="B127" s="1">
        <v>32509</v>
      </c>
      <c r="C127" s="1">
        <v>34699</v>
      </c>
      <c r="D127">
        <v>72</v>
      </c>
      <c r="E127">
        <v>375069</v>
      </c>
      <c r="F127">
        <v>318666</v>
      </c>
      <c r="G127">
        <v>35198</v>
      </c>
      <c r="H127">
        <v>739075</v>
      </c>
      <c r="I127">
        <v>176003</v>
      </c>
      <c r="J127">
        <v>563072</v>
      </c>
      <c r="K127">
        <f t="shared" si="1"/>
        <v>1989</v>
      </c>
    </row>
    <row r="128" spans="1:11" x14ac:dyDescent="0.25">
      <c r="A128" t="s">
        <v>12</v>
      </c>
      <c r="B128" s="1">
        <v>32509</v>
      </c>
      <c r="C128" s="1">
        <v>35064</v>
      </c>
      <c r="D128">
        <v>84</v>
      </c>
      <c r="E128">
        <v>371826</v>
      </c>
      <c r="F128">
        <v>331488</v>
      </c>
      <c r="G128">
        <v>27084</v>
      </c>
      <c r="H128">
        <v>739075</v>
      </c>
      <c r="I128">
        <v>176003</v>
      </c>
      <c r="J128">
        <v>563072</v>
      </c>
      <c r="K128">
        <f t="shared" si="1"/>
        <v>1989</v>
      </c>
    </row>
    <row r="129" spans="1:11" x14ac:dyDescent="0.25">
      <c r="A129" t="s">
        <v>12</v>
      </c>
      <c r="B129" s="1">
        <v>32509</v>
      </c>
      <c r="C129" s="1">
        <v>35430</v>
      </c>
      <c r="D129">
        <v>96</v>
      </c>
      <c r="E129">
        <v>370760</v>
      </c>
      <c r="F129">
        <v>343442</v>
      </c>
      <c r="G129">
        <v>22960</v>
      </c>
      <c r="H129">
        <v>739075</v>
      </c>
      <c r="I129">
        <v>176003</v>
      </c>
      <c r="J129">
        <v>563072</v>
      </c>
      <c r="K129">
        <f t="shared" si="1"/>
        <v>1989</v>
      </c>
    </row>
    <row r="130" spans="1:11" x14ac:dyDescent="0.25">
      <c r="A130" t="s">
        <v>12</v>
      </c>
      <c r="B130" s="1">
        <v>32509</v>
      </c>
      <c r="C130" s="1">
        <v>35795</v>
      </c>
      <c r="D130">
        <v>108</v>
      </c>
      <c r="E130">
        <v>369781</v>
      </c>
      <c r="F130">
        <v>350684</v>
      </c>
      <c r="G130">
        <v>16536</v>
      </c>
      <c r="H130">
        <v>739075</v>
      </c>
      <c r="I130">
        <v>176003</v>
      </c>
      <c r="J130">
        <v>563072</v>
      </c>
      <c r="K130">
        <f t="shared" si="1"/>
        <v>1989</v>
      </c>
    </row>
    <row r="131" spans="1:11" x14ac:dyDescent="0.25">
      <c r="A131" t="s">
        <v>12</v>
      </c>
      <c r="B131" s="1">
        <v>32874</v>
      </c>
      <c r="C131" s="1">
        <v>33238</v>
      </c>
      <c r="D131">
        <v>12</v>
      </c>
      <c r="E131">
        <v>439327</v>
      </c>
      <c r="F131">
        <v>41035</v>
      </c>
      <c r="G131">
        <v>286927</v>
      </c>
      <c r="H131">
        <v>784273</v>
      </c>
      <c r="I131">
        <v>193177</v>
      </c>
      <c r="J131">
        <v>591095</v>
      </c>
      <c r="K131">
        <f t="shared" ref="K131:K194" si="2">YEAR(B131)</f>
        <v>1990</v>
      </c>
    </row>
    <row r="132" spans="1:11" x14ac:dyDescent="0.25">
      <c r="A132" t="s">
        <v>12</v>
      </c>
      <c r="B132" s="1">
        <v>32874</v>
      </c>
      <c r="C132" s="1">
        <v>33603</v>
      </c>
      <c r="D132">
        <v>24</v>
      </c>
      <c r="E132">
        <v>451038</v>
      </c>
      <c r="F132">
        <v>108655</v>
      </c>
      <c r="G132">
        <v>212373</v>
      </c>
      <c r="H132">
        <v>784273</v>
      </c>
      <c r="I132">
        <v>193177</v>
      </c>
      <c r="J132">
        <v>591095</v>
      </c>
      <c r="K132">
        <f t="shared" si="2"/>
        <v>1990</v>
      </c>
    </row>
    <row r="133" spans="1:11" x14ac:dyDescent="0.25">
      <c r="A133" t="s">
        <v>12</v>
      </c>
      <c r="B133" s="1">
        <v>32874</v>
      </c>
      <c r="C133" s="1">
        <v>33969</v>
      </c>
      <c r="D133">
        <v>36</v>
      </c>
      <c r="E133">
        <v>445084</v>
      </c>
      <c r="F133">
        <v>190403</v>
      </c>
      <c r="G133">
        <v>147589</v>
      </c>
      <c r="H133">
        <v>784273</v>
      </c>
      <c r="I133">
        <v>193177</v>
      </c>
      <c r="J133">
        <v>591095</v>
      </c>
      <c r="K133">
        <f t="shared" si="2"/>
        <v>1990</v>
      </c>
    </row>
    <row r="134" spans="1:11" x14ac:dyDescent="0.25">
      <c r="A134" t="s">
        <v>12</v>
      </c>
      <c r="B134" s="1">
        <v>32874</v>
      </c>
      <c r="C134" s="1">
        <v>34334</v>
      </c>
      <c r="D134">
        <v>48</v>
      </c>
      <c r="E134">
        <v>442867</v>
      </c>
      <c r="F134">
        <v>262674</v>
      </c>
      <c r="G134">
        <v>94041</v>
      </c>
      <c r="H134">
        <v>784273</v>
      </c>
      <c r="I134">
        <v>193177</v>
      </c>
      <c r="J134">
        <v>591095</v>
      </c>
      <c r="K134">
        <f t="shared" si="2"/>
        <v>1990</v>
      </c>
    </row>
    <row r="135" spans="1:11" x14ac:dyDescent="0.25">
      <c r="A135" t="s">
        <v>12</v>
      </c>
      <c r="B135" s="1">
        <v>32874</v>
      </c>
      <c r="C135" s="1">
        <v>34699</v>
      </c>
      <c r="D135">
        <v>60</v>
      </c>
      <c r="E135">
        <v>432438</v>
      </c>
      <c r="F135">
        <v>302957</v>
      </c>
      <c r="G135">
        <v>73025</v>
      </c>
      <c r="H135">
        <v>784273</v>
      </c>
      <c r="I135">
        <v>193177</v>
      </c>
      <c r="J135">
        <v>591095</v>
      </c>
      <c r="K135">
        <f t="shared" si="2"/>
        <v>1990</v>
      </c>
    </row>
    <row r="136" spans="1:11" x14ac:dyDescent="0.25">
      <c r="A136" t="s">
        <v>12</v>
      </c>
      <c r="B136" s="1">
        <v>32874</v>
      </c>
      <c r="C136" s="1">
        <v>35064</v>
      </c>
      <c r="D136">
        <v>72</v>
      </c>
      <c r="E136">
        <v>410970</v>
      </c>
      <c r="F136">
        <v>334770</v>
      </c>
      <c r="G136">
        <v>46105</v>
      </c>
      <c r="H136">
        <v>784273</v>
      </c>
      <c r="I136">
        <v>193177</v>
      </c>
      <c r="J136">
        <v>591095</v>
      </c>
      <c r="K136">
        <f t="shared" si="2"/>
        <v>1990</v>
      </c>
    </row>
    <row r="137" spans="1:11" x14ac:dyDescent="0.25">
      <c r="A137" t="s">
        <v>12</v>
      </c>
      <c r="B137" s="1">
        <v>32874</v>
      </c>
      <c r="C137" s="1">
        <v>35430</v>
      </c>
      <c r="D137">
        <v>84</v>
      </c>
      <c r="E137">
        <v>401935</v>
      </c>
      <c r="F137">
        <v>352726</v>
      </c>
      <c r="G137">
        <v>29499</v>
      </c>
      <c r="H137">
        <v>784273</v>
      </c>
      <c r="I137">
        <v>193177</v>
      </c>
      <c r="J137">
        <v>591095</v>
      </c>
      <c r="K137">
        <f t="shared" si="2"/>
        <v>1990</v>
      </c>
    </row>
    <row r="138" spans="1:11" x14ac:dyDescent="0.25">
      <c r="A138" t="s">
        <v>12</v>
      </c>
      <c r="B138" s="1">
        <v>32874</v>
      </c>
      <c r="C138" s="1">
        <v>35795</v>
      </c>
      <c r="D138">
        <v>96</v>
      </c>
      <c r="E138">
        <v>400764</v>
      </c>
      <c r="F138">
        <v>361103</v>
      </c>
      <c r="G138">
        <v>28601</v>
      </c>
      <c r="H138">
        <v>784273</v>
      </c>
      <c r="I138">
        <v>193177</v>
      </c>
      <c r="J138">
        <v>591095</v>
      </c>
      <c r="K138">
        <f t="shared" si="2"/>
        <v>1990</v>
      </c>
    </row>
    <row r="139" spans="1:11" x14ac:dyDescent="0.25">
      <c r="A139" t="s">
        <v>12</v>
      </c>
      <c r="B139" s="1">
        <v>33239</v>
      </c>
      <c r="C139" s="1">
        <v>33603</v>
      </c>
      <c r="D139">
        <v>12</v>
      </c>
      <c r="E139">
        <v>506952</v>
      </c>
      <c r="F139">
        <v>39031</v>
      </c>
      <c r="G139">
        <v>355140</v>
      </c>
      <c r="H139">
        <v>833930</v>
      </c>
      <c r="I139">
        <v>207171</v>
      </c>
      <c r="J139">
        <v>626758</v>
      </c>
      <c r="K139">
        <f t="shared" si="2"/>
        <v>1991</v>
      </c>
    </row>
    <row r="140" spans="1:11" x14ac:dyDescent="0.25">
      <c r="A140" t="s">
        <v>12</v>
      </c>
      <c r="B140" s="1">
        <v>33239</v>
      </c>
      <c r="C140" s="1">
        <v>33969</v>
      </c>
      <c r="D140">
        <v>24</v>
      </c>
      <c r="E140">
        <v>524877</v>
      </c>
      <c r="F140">
        <v>126807</v>
      </c>
      <c r="G140">
        <v>258632</v>
      </c>
      <c r="H140">
        <v>833930</v>
      </c>
      <c r="I140">
        <v>207171</v>
      </c>
      <c r="J140">
        <v>626758</v>
      </c>
      <c r="K140">
        <f t="shared" si="2"/>
        <v>1991</v>
      </c>
    </row>
    <row r="141" spans="1:11" x14ac:dyDescent="0.25">
      <c r="A141" t="s">
        <v>12</v>
      </c>
      <c r="B141" s="1">
        <v>33239</v>
      </c>
      <c r="C141" s="1">
        <v>34334</v>
      </c>
      <c r="D141">
        <v>36</v>
      </c>
      <c r="E141">
        <v>541149</v>
      </c>
      <c r="F141">
        <v>227783</v>
      </c>
      <c r="G141">
        <v>183719</v>
      </c>
      <c r="H141">
        <v>833930</v>
      </c>
      <c r="I141">
        <v>207171</v>
      </c>
      <c r="J141">
        <v>626758</v>
      </c>
      <c r="K141">
        <f t="shared" si="2"/>
        <v>1991</v>
      </c>
    </row>
    <row r="142" spans="1:11" x14ac:dyDescent="0.25">
      <c r="A142" t="s">
        <v>12</v>
      </c>
      <c r="B142" s="1">
        <v>33239</v>
      </c>
      <c r="C142" s="1">
        <v>34699</v>
      </c>
      <c r="D142">
        <v>48</v>
      </c>
      <c r="E142">
        <v>517003</v>
      </c>
      <c r="F142">
        <v>316632</v>
      </c>
      <c r="G142">
        <v>116598</v>
      </c>
      <c r="H142">
        <v>833930</v>
      </c>
      <c r="I142">
        <v>207171</v>
      </c>
      <c r="J142">
        <v>626758</v>
      </c>
      <c r="K142">
        <f t="shared" si="2"/>
        <v>1991</v>
      </c>
    </row>
    <row r="143" spans="1:11" x14ac:dyDescent="0.25">
      <c r="A143" t="s">
        <v>12</v>
      </c>
      <c r="B143" s="1">
        <v>33239</v>
      </c>
      <c r="C143" s="1">
        <v>35064</v>
      </c>
      <c r="D143">
        <v>60</v>
      </c>
      <c r="E143">
        <v>492355</v>
      </c>
      <c r="F143">
        <v>368941</v>
      </c>
      <c r="G143">
        <v>69183</v>
      </c>
      <c r="H143">
        <v>833930</v>
      </c>
      <c r="I143">
        <v>207171</v>
      </c>
      <c r="J143">
        <v>626758</v>
      </c>
      <c r="K143">
        <f t="shared" si="2"/>
        <v>1991</v>
      </c>
    </row>
    <row r="144" spans="1:11" x14ac:dyDescent="0.25">
      <c r="A144" t="s">
        <v>12</v>
      </c>
      <c r="B144" s="1">
        <v>33239</v>
      </c>
      <c r="C144" s="1">
        <v>35430</v>
      </c>
      <c r="D144">
        <v>72</v>
      </c>
      <c r="E144">
        <v>484540</v>
      </c>
      <c r="F144">
        <v>402043</v>
      </c>
      <c r="G144">
        <v>42211</v>
      </c>
      <c r="H144">
        <v>833930</v>
      </c>
      <c r="I144">
        <v>207171</v>
      </c>
      <c r="J144">
        <v>626758</v>
      </c>
      <c r="K144">
        <f t="shared" si="2"/>
        <v>1991</v>
      </c>
    </row>
    <row r="145" spans="1:11" x14ac:dyDescent="0.25">
      <c r="A145" t="s">
        <v>12</v>
      </c>
      <c r="B145" s="1">
        <v>33239</v>
      </c>
      <c r="C145" s="1">
        <v>35795</v>
      </c>
      <c r="D145">
        <v>84</v>
      </c>
      <c r="E145">
        <v>492904</v>
      </c>
      <c r="F145">
        <v>426085</v>
      </c>
      <c r="G145">
        <v>32191</v>
      </c>
      <c r="H145">
        <v>833930</v>
      </c>
      <c r="I145">
        <v>207171</v>
      </c>
      <c r="J145">
        <v>626758</v>
      </c>
      <c r="K145">
        <f t="shared" si="2"/>
        <v>1991</v>
      </c>
    </row>
    <row r="146" spans="1:11" x14ac:dyDescent="0.25">
      <c r="A146" t="s">
        <v>12</v>
      </c>
      <c r="B146" s="1">
        <v>33604</v>
      </c>
      <c r="C146" s="1">
        <v>33969</v>
      </c>
      <c r="D146">
        <v>12</v>
      </c>
      <c r="E146">
        <v>615057</v>
      </c>
      <c r="F146">
        <v>42801</v>
      </c>
      <c r="G146">
        <v>451320</v>
      </c>
      <c r="H146">
        <v>868809</v>
      </c>
      <c r="I146">
        <v>219481</v>
      </c>
      <c r="J146">
        <v>649326</v>
      </c>
      <c r="K146">
        <f t="shared" si="2"/>
        <v>1992</v>
      </c>
    </row>
    <row r="147" spans="1:11" x14ac:dyDescent="0.25">
      <c r="A147" t="s">
        <v>12</v>
      </c>
      <c r="B147" s="1">
        <v>33604</v>
      </c>
      <c r="C147" s="1">
        <v>34334</v>
      </c>
      <c r="D147">
        <v>24</v>
      </c>
      <c r="E147">
        <v>577169</v>
      </c>
      <c r="F147">
        <v>126926</v>
      </c>
      <c r="G147">
        <v>307999</v>
      </c>
      <c r="H147">
        <v>868809</v>
      </c>
      <c r="I147">
        <v>219481</v>
      </c>
      <c r="J147">
        <v>649326</v>
      </c>
      <c r="K147">
        <f t="shared" si="2"/>
        <v>1992</v>
      </c>
    </row>
    <row r="148" spans="1:11" x14ac:dyDescent="0.25">
      <c r="A148" t="s">
        <v>12</v>
      </c>
      <c r="B148" s="1">
        <v>33604</v>
      </c>
      <c r="C148" s="1">
        <v>34699</v>
      </c>
      <c r="D148">
        <v>36</v>
      </c>
      <c r="E148">
        <v>559277</v>
      </c>
      <c r="F148">
        <v>222655</v>
      </c>
      <c r="G148">
        <v>211808</v>
      </c>
      <c r="H148">
        <v>868809</v>
      </c>
      <c r="I148">
        <v>219481</v>
      </c>
      <c r="J148">
        <v>649326</v>
      </c>
      <c r="K148">
        <f t="shared" si="2"/>
        <v>1992</v>
      </c>
    </row>
    <row r="149" spans="1:11" x14ac:dyDescent="0.25">
      <c r="A149" t="s">
        <v>12</v>
      </c>
      <c r="B149" s="1">
        <v>33604</v>
      </c>
      <c r="C149" s="1">
        <v>35064</v>
      </c>
      <c r="D149">
        <v>48</v>
      </c>
      <c r="E149">
        <v>507029</v>
      </c>
      <c r="F149">
        <v>304301</v>
      </c>
      <c r="G149">
        <v>125778</v>
      </c>
      <c r="H149">
        <v>868809</v>
      </c>
      <c r="I149">
        <v>219481</v>
      </c>
      <c r="J149">
        <v>649326</v>
      </c>
      <c r="K149">
        <f t="shared" si="2"/>
        <v>1992</v>
      </c>
    </row>
    <row r="150" spans="1:11" x14ac:dyDescent="0.25">
      <c r="A150" t="s">
        <v>12</v>
      </c>
      <c r="B150" s="1">
        <v>33604</v>
      </c>
      <c r="C150" s="1">
        <v>35430</v>
      </c>
      <c r="D150">
        <v>60</v>
      </c>
      <c r="E150">
        <v>481369</v>
      </c>
      <c r="F150">
        <v>350992</v>
      </c>
      <c r="G150">
        <v>56559</v>
      </c>
      <c r="H150">
        <v>868809</v>
      </c>
      <c r="I150">
        <v>219481</v>
      </c>
      <c r="J150">
        <v>649326</v>
      </c>
      <c r="K150">
        <f t="shared" si="2"/>
        <v>1992</v>
      </c>
    </row>
    <row r="151" spans="1:11" x14ac:dyDescent="0.25">
      <c r="A151" t="s">
        <v>12</v>
      </c>
      <c r="B151" s="1">
        <v>33604</v>
      </c>
      <c r="C151" s="1">
        <v>35795</v>
      </c>
      <c r="D151">
        <v>72</v>
      </c>
      <c r="E151">
        <v>511188</v>
      </c>
      <c r="F151">
        <v>389250</v>
      </c>
      <c r="G151">
        <v>59967</v>
      </c>
      <c r="H151">
        <v>868809</v>
      </c>
      <c r="I151">
        <v>219481</v>
      </c>
      <c r="J151">
        <v>649326</v>
      </c>
      <c r="K151">
        <f t="shared" si="2"/>
        <v>1992</v>
      </c>
    </row>
    <row r="152" spans="1:11" x14ac:dyDescent="0.25">
      <c r="A152" t="s">
        <v>12</v>
      </c>
      <c r="B152" s="1">
        <v>33970</v>
      </c>
      <c r="C152" s="1">
        <v>34334</v>
      </c>
      <c r="D152">
        <v>12</v>
      </c>
      <c r="E152">
        <v>654480</v>
      </c>
      <c r="F152">
        <v>44930</v>
      </c>
      <c r="G152">
        <v>466724</v>
      </c>
      <c r="H152">
        <v>950941</v>
      </c>
      <c r="I152">
        <v>239031</v>
      </c>
      <c r="J152">
        <v>711909</v>
      </c>
      <c r="K152">
        <f t="shared" si="2"/>
        <v>1993</v>
      </c>
    </row>
    <row r="153" spans="1:11" x14ac:dyDescent="0.25">
      <c r="A153" t="s">
        <v>12</v>
      </c>
      <c r="B153" s="1">
        <v>33970</v>
      </c>
      <c r="C153" s="1">
        <v>34699</v>
      </c>
      <c r="D153">
        <v>24</v>
      </c>
      <c r="E153">
        <v>671243</v>
      </c>
      <c r="F153">
        <v>173066</v>
      </c>
      <c r="G153">
        <v>312670</v>
      </c>
      <c r="H153">
        <v>950941</v>
      </c>
      <c r="I153">
        <v>239031</v>
      </c>
      <c r="J153">
        <v>711909</v>
      </c>
      <c r="K153">
        <f t="shared" si="2"/>
        <v>1993</v>
      </c>
    </row>
    <row r="154" spans="1:11" x14ac:dyDescent="0.25">
      <c r="A154" t="s">
        <v>12</v>
      </c>
      <c r="B154" s="1">
        <v>33970</v>
      </c>
      <c r="C154" s="1">
        <v>35064</v>
      </c>
      <c r="D154">
        <v>36</v>
      </c>
      <c r="E154">
        <v>634771</v>
      </c>
      <c r="F154">
        <v>293039</v>
      </c>
      <c r="G154">
        <v>203361</v>
      </c>
      <c r="H154">
        <v>950941</v>
      </c>
      <c r="I154">
        <v>239031</v>
      </c>
      <c r="J154">
        <v>711909</v>
      </c>
      <c r="K154">
        <f t="shared" si="2"/>
        <v>1993</v>
      </c>
    </row>
    <row r="155" spans="1:11" x14ac:dyDescent="0.25">
      <c r="A155" t="s">
        <v>12</v>
      </c>
      <c r="B155" s="1">
        <v>33970</v>
      </c>
      <c r="C155" s="1">
        <v>35430</v>
      </c>
      <c r="D155">
        <v>48</v>
      </c>
      <c r="E155">
        <v>590862</v>
      </c>
      <c r="F155">
        <v>378512</v>
      </c>
      <c r="G155">
        <v>114188</v>
      </c>
      <c r="H155">
        <v>950941</v>
      </c>
      <c r="I155">
        <v>239031</v>
      </c>
      <c r="J155">
        <v>711909</v>
      </c>
      <c r="K155">
        <f t="shared" si="2"/>
        <v>1993</v>
      </c>
    </row>
    <row r="156" spans="1:11" x14ac:dyDescent="0.25">
      <c r="A156" t="s">
        <v>12</v>
      </c>
      <c r="B156" s="1">
        <v>33970</v>
      </c>
      <c r="C156" s="1">
        <v>35795</v>
      </c>
      <c r="D156">
        <v>60</v>
      </c>
      <c r="E156">
        <v>580380</v>
      </c>
      <c r="F156">
        <v>434995</v>
      </c>
      <c r="G156">
        <v>75713</v>
      </c>
      <c r="H156">
        <v>950941</v>
      </c>
      <c r="I156">
        <v>239031</v>
      </c>
      <c r="J156">
        <v>711909</v>
      </c>
      <c r="K156">
        <f t="shared" si="2"/>
        <v>1993</v>
      </c>
    </row>
    <row r="157" spans="1:11" x14ac:dyDescent="0.25">
      <c r="A157" t="s">
        <v>12</v>
      </c>
      <c r="B157" s="1">
        <v>34335</v>
      </c>
      <c r="C157" s="1">
        <v>34699</v>
      </c>
      <c r="D157">
        <v>12</v>
      </c>
      <c r="E157">
        <v>704053</v>
      </c>
      <c r="F157">
        <v>54253</v>
      </c>
      <c r="G157">
        <v>493463</v>
      </c>
      <c r="H157">
        <v>1055864</v>
      </c>
      <c r="I157">
        <v>248010</v>
      </c>
      <c r="J157">
        <v>807854</v>
      </c>
      <c r="K157">
        <f t="shared" si="2"/>
        <v>1994</v>
      </c>
    </row>
    <row r="158" spans="1:11" x14ac:dyDescent="0.25">
      <c r="A158" t="s">
        <v>12</v>
      </c>
      <c r="B158" s="1">
        <v>34335</v>
      </c>
      <c r="C158" s="1">
        <v>35064</v>
      </c>
      <c r="D158">
        <v>24</v>
      </c>
      <c r="E158">
        <v>685471</v>
      </c>
      <c r="F158">
        <v>169202</v>
      </c>
      <c r="G158">
        <v>334201</v>
      </c>
      <c r="H158">
        <v>1055864</v>
      </c>
      <c r="I158">
        <v>248010</v>
      </c>
      <c r="J158">
        <v>807854</v>
      </c>
      <c r="K158">
        <f t="shared" si="2"/>
        <v>1994</v>
      </c>
    </row>
    <row r="159" spans="1:11" x14ac:dyDescent="0.25">
      <c r="A159" t="s">
        <v>12</v>
      </c>
      <c r="B159" s="1">
        <v>34335</v>
      </c>
      <c r="C159" s="1">
        <v>35430</v>
      </c>
      <c r="D159">
        <v>36</v>
      </c>
      <c r="E159">
        <v>685201</v>
      </c>
      <c r="F159">
        <v>296394</v>
      </c>
      <c r="G159">
        <v>198254</v>
      </c>
      <c r="H159">
        <v>1055864</v>
      </c>
      <c r="I159">
        <v>248010</v>
      </c>
      <c r="J159">
        <v>807854</v>
      </c>
      <c r="K159">
        <f t="shared" si="2"/>
        <v>1994</v>
      </c>
    </row>
    <row r="160" spans="1:11" x14ac:dyDescent="0.25">
      <c r="A160" t="s">
        <v>12</v>
      </c>
      <c r="B160" s="1">
        <v>34335</v>
      </c>
      <c r="C160" s="1">
        <v>35795</v>
      </c>
      <c r="D160">
        <v>48</v>
      </c>
      <c r="E160">
        <v>680943</v>
      </c>
      <c r="F160">
        <v>402244</v>
      </c>
      <c r="G160">
        <v>99344</v>
      </c>
      <c r="H160">
        <v>1055864</v>
      </c>
      <c r="I160">
        <v>248010</v>
      </c>
      <c r="J160">
        <v>807854</v>
      </c>
      <c r="K160">
        <f t="shared" si="2"/>
        <v>1994</v>
      </c>
    </row>
    <row r="161" spans="1:11" x14ac:dyDescent="0.25">
      <c r="A161" t="s">
        <v>12</v>
      </c>
      <c r="B161" s="1">
        <v>34700</v>
      </c>
      <c r="C161" s="1">
        <v>35064</v>
      </c>
      <c r="D161">
        <v>12</v>
      </c>
      <c r="E161">
        <v>720797</v>
      </c>
      <c r="F161">
        <v>39780</v>
      </c>
      <c r="G161">
        <v>507656</v>
      </c>
      <c r="H161">
        <v>1173617</v>
      </c>
      <c r="I161">
        <v>255759</v>
      </c>
      <c r="J161">
        <v>917859</v>
      </c>
      <c r="K161">
        <f t="shared" si="2"/>
        <v>1995</v>
      </c>
    </row>
    <row r="162" spans="1:11" x14ac:dyDescent="0.25">
      <c r="A162" t="s">
        <v>12</v>
      </c>
      <c r="B162" s="1">
        <v>34700</v>
      </c>
      <c r="C162" s="1">
        <v>35430</v>
      </c>
      <c r="D162">
        <v>24</v>
      </c>
      <c r="E162">
        <v>674624</v>
      </c>
      <c r="F162">
        <v>167908</v>
      </c>
      <c r="G162">
        <v>323261</v>
      </c>
      <c r="H162">
        <v>1173617</v>
      </c>
      <c r="I162">
        <v>255759</v>
      </c>
      <c r="J162">
        <v>917859</v>
      </c>
      <c r="K162">
        <f t="shared" si="2"/>
        <v>1995</v>
      </c>
    </row>
    <row r="163" spans="1:11" x14ac:dyDescent="0.25">
      <c r="A163" t="s">
        <v>12</v>
      </c>
      <c r="B163" s="1">
        <v>34700</v>
      </c>
      <c r="C163" s="1">
        <v>35795</v>
      </c>
      <c r="D163">
        <v>36</v>
      </c>
      <c r="E163">
        <v>658667</v>
      </c>
      <c r="F163">
        <v>294332</v>
      </c>
      <c r="G163">
        <v>214395</v>
      </c>
      <c r="H163">
        <v>1173617</v>
      </c>
      <c r="I163">
        <v>255759</v>
      </c>
      <c r="J163">
        <v>917859</v>
      </c>
      <c r="K163">
        <f t="shared" si="2"/>
        <v>1995</v>
      </c>
    </row>
    <row r="164" spans="1:11" x14ac:dyDescent="0.25">
      <c r="A164" t="s">
        <v>12</v>
      </c>
      <c r="B164" s="1">
        <v>35065</v>
      </c>
      <c r="C164" s="1">
        <v>35430</v>
      </c>
      <c r="D164">
        <v>12</v>
      </c>
      <c r="E164">
        <v>796486</v>
      </c>
      <c r="F164">
        <v>62630</v>
      </c>
      <c r="G164">
        <v>559324</v>
      </c>
      <c r="H164">
        <v>1233446</v>
      </c>
      <c r="I164">
        <v>270733</v>
      </c>
      <c r="J164">
        <v>962713</v>
      </c>
      <c r="K164">
        <f t="shared" si="2"/>
        <v>1996</v>
      </c>
    </row>
    <row r="165" spans="1:11" x14ac:dyDescent="0.25">
      <c r="A165" t="s">
        <v>12</v>
      </c>
      <c r="B165" s="1">
        <v>35065</v>
      </c>
      <c r="C165" s="1">
        <v>35795</v>
      </c>
      <c r="D165">
        <v>24</v>
      </c>
      <c r="E165">
        <v>741233</v>
      </c>
      <c r="F165">
        <v>191258</v>
      </c>
      <c r="G165">
        <v>362246</v>
      </c>
      <c r="H165">
        <v>1233446</v>
      </c>
      <c r="I165">
        <v>270733</v>
      </c>
      <c r="J165">
        <v>962713</v>
      </c>
      <c r="K165">
        <f t="shared" si="2"/>
        <v>1996</v>
      </c>
    </row>
    <row r="166" spans="1:11" x14ac:dyDescent="0.25">
      <c r="A166" t="s">
        <v>12</v>
      </c>
      <c r="B166" s="1">
        <v>35431</v>
      </c>
      <c r="C166" s="1">
        <v>35795</v>
      </c>
      <c r="D166">
        <v>12</v>
      </c>
      <c r="E166">
        <v>743209</v>
      </c>
      <c r="F166">
        <v>54130</v>
      </c>
      <c r="G166">
        <v>522700</v>
      </c>
      <c r="H166">
        <v>1246770</v>
      </c>
      <c r="I166">
        <v>302148</v>
      </c>
      <c r="J166">
        <v>944625</v>
      </c>
      <c r="K166">
        <f t="shared" si="2"/>
        <v>1997</v>
      </c>
    </row>
    <row r="167" spans="1:11" x14ac:dyDescent="0.25">
      <c r="A167" t="s">
        <v>13</v>
      </c>
      <c r="B167" s="1">
        <v>32143</v>
      </c>
      <c r="C167" s="1">
        <v>32508</v>
      </c>
      <c r="D167">
        <v>12</v>
      </c>
      <c r="E167">
        <v>8941766</v>
      </c>
      <c r="F167">
        <v>3092818</v>
      </c>
      <c r="G167">
        <v>2750049</v>
      </c>
      <c r="H167">
        <v>10410312</v>
      </c>
      <c r="I167">
        <v>302372</v>
      </c>
      <c r="J167">
        <v>10107939</v>
      </c>
      <c r="K167">
        <f t="shared" si="2"/>
        <v>1988</v>
      </c>
    </row>
    <row r="168" spans="1:11" x14ac:dyDescent="0.25">
      <c r="A168" t="s">
        <v>13</v>
      </c>
      <c r="B168" s="1">
        <v>32143</v>
      </c>
      <c r="C168" s="1">
        <v>32873</v>
      </c>
      <c r="D168">
        <v>24</v>
      </c>
      <c r="E168">
        <v>8903239</v>
      </c>
      <c r="F168">
        <v>5942711</v>
      </c>
      <c r="G168">
        <v>1165217</v>
      </c>
      <c r="H168">
        <v>10410312</v>
      </c>
      <c r="I168">
        <v>302372</v>
      </c>
      <c r="J168">
        <v>10107939</v>
      </c>
      <c r="K168">
        <f t="shared" si="2"/>
        <v>1988</v>
      </c>
    </row>
    <row r="169" spans="1:11" x14ac:dyDescent="0.25">
      <c r="A169" t="s">
        <v>13</v>
      </c>
      <c r="B169" s="1">
        <v>32143</v>
      </c>
      <c r="C169" s="1">
        <v>33238</v>
      </c>
      <c r="D169">
        <v>36</v>
      </c>
      <c r="E169">
        <v>8846699</v>
      </c>
      <c r="F169">
        <v>7239089</v>
      </c>
      <c r="G169">
        <v>702322</v>
      </c>
      <c r="H169">
        <v>10410312</v>
      </c>
      <c r="I169">
        <v>302372</v>
      </c>
      <c r="J169">
        <v>10107939</v>
      </c>
      <c r="K169">
        <f t="shared" si="2"/>
        <v>1988</v>
      </c>
    </row>
    <row r="170" spans="1:11" x14ac:dyDescent="0.25">
      <c r="A170" t="s">
        <v>13</v>
      </c>
      <c r="B170" s="1">
        <v>32143</v>
      </c>
      <c r="C170" s="1">
        <v>33603</v>
      </c>
      <c r="D170">
        <v>48</v>
      </c>
      <c r="E170">
        <v>8828385</v>
      </c>
      <c r="F170">
        <v>7930109</v>
      </c>
      <c r="G170">
        <v>376856</v>
      </c>
      <c r="H170">
        <v>10410312</v>
      </c>
      <c r="I170">
        <v>302372</v>
      </c>
      <c r="J170">
        <v>10107939</v>
      </c>
      <c r="K170">
        <f t="shared" si="2"/>
        <v>1988</v>
      </c>
    </row>
    <row r="171" spans="1:11" x14ac:dyDescent="0.25">
      <c r="A171" t="s">
        <v>13</v>
      </c>
      <c r="B171" s="1">
        <v>32143</v>
      </c>
      <c r="C171" s="1">
        <v>33969</v>
      </c>
      <c r="D171">
        <v>60</v>
      </c>
      <c r="E171">
        <v>8801335</v>
      </c>
      <c r="F171">
        <v>8318795</v>
      </c>
      <c r="G171">
        <v>209789</v>
      </c>
      <c r="H171">
        <v>10410312</v>
      </c>
      <c r="I171">
        <v>302372</v>
      </c>
      <c r="J171">
        <v>10107939</v>
      </c>
      <c r="K171">
        <f t="shared" si="2"/>
        <v>1988</v>
      </c>
    </row>
    <row r="172" spans="1:11" x14ac:dyDescent="0.25">
      <c r="A172" t="s">
        <v>13</v>
      </c>
      <c r="B172" s="1">
        <v>32143</v>
      </c>
      <c r="C172" s="1">
        <v>34334</v>
      </c>
      <c r="D172">
        <v>72</v>
      </c>
      <c r="E172">
        <v>8785773</v>
      </c>
      <c r="F172">
        <v>8518201</v>
      </c>
      <c r="G172">
        <v>124209</v>
      </c>
      <c r="H172">
        <v>10410312</v>
      </c>
      <c r="I172">
        <v>302372</v>
      </c>
      <c r="J172">
        <v>10107939</v>
      </c>
      <c r="K172">
        <f t="shared" si="2"/>
        <v>1988</v>
      </c>
    </row>
    <row r="173" spans="1:11" x14ac:dyDescent="0.25">
      <c r="A173" t="s">
        <v>13</v>
      </c>
      <c r="B173" s="1">
        <v>32143</v>
      </c>
      <c r="C173" s="1">
        <v>34699</v>
      </c>
      <c r="D173">
        <v>84</v>
      </c>
      <c r="E173">
        <v>8744784</v>
      </c>
      <c r="F173">
        <v>8610355</v>
      </c>
      <c r="G173">
        <v>56929</v>
      </c>
      <c r="H173">
        <v>10410312</v>
      </c>
      <c r="I173">
        <v>302372</v>
      </c>
      <c r="J173">
        <v>10107939</v>
      </c>
      <c r="K173">
        <f t="shared" si="2"/>
        <v>1988</v>
      </c>
    </row>
    <row r="174" spans="1:11" x14ac:dyDescent="0.25">
      <c r="A174" t="s">
        <v>13</v>
      </c>
      <c r="B174" s="1">
        <v>32143</v>
      </c>
      <c r="C174" s="1">
        <v>35064</v>
      </c>
      <c r="D174">
        <v>96</v>
      </c>
      <c r="E174">
        <v>8729585</v>
      </c>
      <c r="F174">
        <v>8655509</v>
      </c>
      <c r="G174">
        <v>29875</v>
      </c>
      <c r="H174">
        <v>10410312</v>
      </c>
      <c r="I174">
        <v>302372</v>
      </c>
      <c r="J174">
        <v>10107939</v>
      </c>
      <c r="K174">
        <f t="shared" si="2"/>
        <v>1988</v>
      </c>
    </row>
    <row r="175" spans="1:11" x14ac:dyDescent="0.25">
      <c r="A175" t="s">
        <v>13</v>
      </c>
      <c r="B175" s="1">
        <v>32143</v>
      </c>
      <c r="C175" s="1">
        <v>35430</v>
      </c>
      <c r="D175">
        <v>108</v>
      </c>
      <c r="E175">
        <v>8727447</v>
      </c>
      <c r="F175">
        <v>8682451</v>
      </c>
      <c r="G175">
        <v>20357</v>
      </c>
      <c r="H175">
        <v>10410312</v>
      </c>
      <c r="I175">
        <v>302372</v>
      </c>
      <c r="J175">
        <v>10107939</v>
      </c>
      <c r="K175">
        <f t="shared" si="2"/>
        <v>1988</v>
      </c>
    </row>
    <row r="176" spans="1:11" x14ac:dyDescent="0.25">
      <c r="A176" t="s">
        <v>13</v>
      </c>
      <c r="B176" s="1">
        <v>32143</v>
      </c>
      <c r="C176" s="1">
        <v>35795</v>
      </c>
      <c r="D176">
        <v>120</v>
      </c>
      <c r="E176">
        <v>8723062</v>
      </c>
      <c r="F176">
        <v>8690036</v>
      </c>
      <c r="G176">
        <v>18090</v>
      </c>
      <c r="H176">
        <v>10410312</v>
      </c>
      <c r="I176">
        <v>302372</v>
      </c>
      <c r="J176">
        <v>10107939</v>
      </c>
      <c r="K176">
        <f t="shared" si="2"/>
        <v>1988</v>
      </c>
    </row>
    <row r="177" spans="1:11" x14ac:dyDescent="0.25">
      <c r="A177" t="s">
        <v>13</v>
      </c>
      <c r="B177" s="1">
        <v>32509</v>
      </c>
      <c r="C177" s="1">
        <v>32873</v>
      </c>
      <c r="D177">
        <v>12</v>
      </c>
      <c r="E177">
        <v>10175203</v>
      </c>
      <c r="F177">
        <v>3556683</v>
      </c>
      <c r="G177">
        <v>3136102</v>
      </c>
      <c r="H177">
        <v>11634879</v>
      </c>
      <c r="I177">
        <v>361801</v>
      </c>
      <c r="J177">
        <v>11273079</v>
      </c>
      <c r="K177">
        <f t="shared" si="2"/>
        <v>1989</v>
      </c>
    </row>
    <row r="178" spans="1:11" x14ac:dyDescent="0.25">
      <c r="A178" t="s">
        <v>13</v>
      </c>
      <c r="B178" s="1">
        <v>32509</v>
      </c>
      <c r="C178" s="1">
        <v>33238</v>
      </c>
      <c r="D178">
        <v>24</v>
      </c>
      <c r="E178">
        <v>10090363</v>
      </c>
      <c r="F178">
        <v>6753435</v>
      </c>
      <c r="G178">
        <v>1541971</v>
      </c>
      <c r="H178">
        <v>11634879</v>
      </c>
      <c r="I178">
        <v>361801</v>
      </c>
      <c r="J178">
        <v>11273079</v>
      </c>
      <c r="K178">
        <f t="shared" si="2"/>
        <v>1989</v>
      </c>
    </row>
    <row r="179" spans="1:11" x14ac:dyDescent="0.25">
      <c r="A179" t="s">
        <v>13</v>
      </c>
      <c r="B179" s="1">
        <v>32509</v>
      </c>
      <c r="C179" s="1">
        <v>33603</v>
      </c>
      <c r="D179">
        <v>36</v>
      </c>
      <c r="E179">
        <v>10054397</v>
      </c>
      <c r="F179">
        <v>8219551</v>
      </c>
      <c r="G179">
        <v>795640</v>
      </c>
      <c r="H179">
        <v>11634879</v>
      </c>
      <c r="I179">
        <v>361801</v>
      </c>
      <c r="J179">
        <v>11273079</v>
      </c>
      <c r="K179">
        <f t="shared" si="2"/>
        <v>1989</v>
      </c>
    </row>
    <row r="180" spans="1:11" x14ac:dyDescent="0.25">
      <c r="A180" t="s">
        <v>13</v>
      </c>
      <c r="B180" s="1">
        <v>32509</v>
      </c>
      <c r="C180" s="1">
        <v>33969</v>
      </c>
      <c r="D180">
        <v>48</v>
      </c>
      <c r="E180">
        <v>10005922</v>
      </c>
      <c r="F180">
        <v>9018288</v>
      </c>
      <c r="G180">
        <v>420305</v>
      </c>
      <c r="H180">
        <v>11634879</v>
      </c>
      <c r="I180">
        <v>361801</v>
      </c>
      <c r="J180">
        <v>11273079</v>
      </c>
      <c r="K180">
        <f t="shared" si="2"/>
        <v>1989</v>
      </c>
    </row>
    <row r="181" spans="1:11" x14ac:dyDescent="0.25">
      <c r="A181" t="s">
        <v>13</v>
      </c>
      <c r="B181" s="1">
        <v>32509</v>
      </c>
      <c r="C181" s="1">
        <v>34334</v>
      </c>
      <c r="D181">
        <v>60</v>
      </c>
      <c r="E181">
        <v>9966886</v>
      </c>
      <c r="F181">
        <v>9441842</v>
      </c>
      <c r="G181">
        <v>236135</v>
      </c>
      <c r="H181">
        <v>11634879</v>
      </c>
      <c r="I181">
        <v>361801</v>
      </c>
      <c r="J181">
        <v>11273079</v>
      </c>
      <c r="K181">
        <f t="shared" si="2"/>
        <v>1989</v>
      </c>
    </row>
    <row r="182" spans="1:11" x14ac:dyDescent="0.25">
      <c r="A182" t="s">
        <v>13</v>
      </c>
      <c r="B182" s="1">
        <v>32509</v>
      </c>
      <c r="C182" s="1">
        <v>34699</v>
      </c>
      <c r="D182">
        <v>72</v>
      </c>
      <c r="E182">
        <v>9927256</v>
      </c>
      <c r="F182">
        <v>9647917</v>
      </c>
      <c r="G182">
        <v>129455</v>
      </c>
      <c r="H182">
        <v>11634879</v>
      </c>
      <c r="I182">
        <v>361801</v>
      </c>
      <c r="J182">
        <v>11273079</v>
      </c>
      <c r="K182">
        <f t="shared" si="2"/>
        <v>1989</v>
      </c>
    </row>
    <row r="183" spans="1:11" x14ac:dyDescent="0.25">
      <c r="A183" t="s">
        <v>13</v>
      </c>
      <c r="B183" s="1">
        <v>32509</v>
      </c>
      <c r="C183" s="1">
        <v>35064</v>
      </c>
      <c r="D183">
        <v>84</v>
      </c>
      <c r="E183">
        <v>9875390</v>
      </c>
      <c r="F183">
        <v>9753014</v>
      </c>
      <c r="G183">
        <v>46870</v>
      </c>
      <c r="H183">
        <v>11634879</v>
      </c>
      <c r="I183">
        <v>361801</v>
      </c>
      <c r="J183">
        <v>11273079</v>
      </c>
      <c r="K183">
        <f t="shared" si="2"/>
        <v>1989</v>
      </c>
    </row>
    <row r="184" spans="1:11" x14ac:dyDescent="0.25">
      <c r="A184" t="s">
        <v>13</v>
      </c>
      <c r="B184" s="1">
        <v>32509</v>
      </c>
      <c r="C184" s="1">
        <v>35430</v>
      </c>
      <c r="D184">
        <v>96</v>
      </c>
      <c r="E184">
        <v>9865256</v>
      </c>
      <c r="F184">
        <v>9800477</v>
      </c>
      <c r="G184">
        <v>21857</v>
      </c>
      <c r="H184">
        <v>11634879</v>
      </c>
      <c r="I184">
        <v>361801</v>
      </c>
      <c r="J184">
        <v>11273079</v>
      </c>
      <c r="K184">
        <f t="shared" si="2"/>
        <v>1989</v>
      </c>
    </row>
    <row r="185" spans="1:11" x14ac:dyDescent="0.25">
      <c r="A185" t="s">
        <v>13</v>
      </c>
      <c r="B185" s="1">
        <v>32509</v>
      </c>
      <c r="C185" s="1">
        <v>35795</v>
      </c>
      <c r="D185">
        <v>108</v>
      </c>
      <c r="E185">
        <v>9860747</v>
      </c>
      <c r="F185">
        <v>9823747</v>
      </c>
      <c r="G185">
        <v>12371</v>
      </c>
      <c r="H185">
        <v>11634879</v>
      </c>
      <c r="I185">
        <v>361801</v>
      </c>
      <c r="J185">
        <v>11273079</v>
      </c>
      <c r="K185">
        <f t="shared" si="2"/>
        <v>1989</v>
      </c>
    </row>
    <row r="186" spans="1:11" x14ac:dyDescent="0.25">
      <c r="A186" t="s">
        <v>13</v>
      </c>
      <c r="B186" s="1">
        <v>32874</v>
      </c>
      <c r="C186" s="1">
        <v>33238</v>
      </c>
      <c r="D186">
        <v>12</v>
      </c>
      <c r="E186">
        <v>11542303</v>
      </c>
      <c r="F186">
        <v>4015052</v>
      </c>
      <c r="G186">
        <v>3992097</v>
      </c>
      <c r="H186">
        <v>13073087</v>
      </c>
      <c r="I186">
        <v>437780</v>
      </c>
      <c r="J186">
        <v>12635305</v>
      </c>
      <c r="K186">
        <f t="shared" si="2"/>
        <v>1990</v>
      </c>
    </row>
    <row r="187" spans="1:11" x14ac:dyDescent="0.25">
      <c r="A187" t="s">
        <v>13</v>
      </c>
      <c r="B187" s="1">
        <v>32874</v>
      </c>
      <c r="C187" s="1">
        <v>33603</v>
      </c>
      <c r="D187">
        <v>24</v>
      </c>
      <c r="E187">
        <v>11268628</v>
      </c>
      <c r="F187">
        <v>7478257</v>
      </c>
      <c r="G187">
        <v>1845437</v>
      </c>
      <c r="H187">
        <v>13073087</v>
      </c>
      <c r="I187">
        <v>437780</v>
      </c>
      <c r="J187">
        <v>12635305</v>
      </c>
      <c r="K187">
        <f t="shared" si="2"/>
        <v>1990</v>
      </c>
    </row>
    <row r="188" spans="1:11" x14ac:dyDescent="0.25">
      <c r="A188" t="s">
        <v>13</v>
      </c>
      <c r="B188" s="1">
        <v>32874</v>
      </c>
      <c r="C188" s="1">
        <v>33969</v>
      </c>
      <c r="D188">
        <v>36</v>
      </c>
      <c r="E188">
        <v>11132257</v>
      </c>
      <c r="F188">
        <v>9094949</v>
      </c>
      <c r="G188">
        <v>937232</v>
      </c>
      <c r="H188">
        <v>13073087</v>
      </c>
      <c r="I188">
        <v>437780</v>
      </c>
      <c r="J188">
        <v>12635305</v>
      </c>
      <c r="K188">
        <f t="shared" si="2"/>
        <v>1990</v>
      </c>
    </row>
    <row r="189" spans="1:11" x14ac:dyDescent="0.25">
      <c r="A189" t="s">
        <v>13</v>
      </c>
      <c r="B189" s="1">
        <v>32874</v>
      </c>
      <c r="C189" s="1">
        <v>34334</v>
      </c>
      <c r="D189">
        <v>48</v>
      </c>
      <c r="E189">
        <v>11024980</v>
      </c>
      <c r="F189">
        <v>9945288</v>
      </c>
      <c r="G189">
        <v>497531</v>
      </c>
      <c r="H189">
        <v>13073087</v>
      </c>
      <c r="I189">
        <v>437780</v>
      </c>
      <c r="J189">
        <v>12635305</v>
      </c>
      <c r="K189">
        <f t="shared" si="2"/>
        <v>1990</v>
      </c>
    </row>
    <row r="190" spans="1:11" x14ac:dyDescent="0.25">
      <c r="A190" t="s">
        <v>13</v>
      </c>
      <c r="B190" s="1">
        <v>32874</v>
      </c>
      <c r="C190" s="1">
        <v>34699</v>
      </c>
      <c r="D190">
        <v>60</v>
      </c>
      <c r="E190">
        <v>10950030</v>
      </c>
      <c r="F190">
        <v>10371175</v>
      </c>
      <c r="G190">
        <v>274382</v>
      </c>
      <c r="H190">
        <v>13073087</v>
      </c>
      <c r="I190">
        <v>437780</v>
      </c>
      <c r="J190">
        <v>12635305</v>
      </c>
      <c r="K190">
        <f t="shared" si="2"/>
        <v>1990</v>
      </c>
    </row>
    <row r="191" spans="1:11" x14ac:dyDescent="0.25">
      <c r="A191" t="s">
        <v>13</v>
      </c>
      <c r="B191" s="1">
        <v>32874</v>
      </c>
      <c r="C191" s="1">
        <v>35064</v>
      </c>
      <c r="D191">
        <v>72</v>
      </c>
      <c r="E191">
        <v>10864027</v>
      </c>
      <c r="F191">
        <v>10575467</v>
      </c>
      <c r="G191">
        <v>130534</v>
      </c>
      <c r="H191">
        <v>13073087</v>
      </c>
      <c r="I191">
        <v>437780</v>
      </c>
      <c r="J191">
        <v>12635305</v>
      </c>
      <c r="K191">
        <f t="shared" si="2"/>
        <v>1990</v>
      </c>
    </row>
    <row r="192" spans="1:11" x14ac:dyDescent="0.25">
      <c r="A192" t="s">
        <v>13</v>
      </c>
      <c r="B192" s="1">
        <v>32874</v>
      </c>
      <c r="C192" s="1">
        <v>35430</v>
      </c>
      <c r="D192">
        <v>84</v>
      </c>
      <c r="E192">
        <v>10803604</v>
      </c>
      <c r="F192">
        <v>10671988</v>
      </c>
      <c r="G192">
        <v>44615</v>
      </c>
      <c r="H192">
        <v>13073087</v>
      </c>
      <c r="I192">
        <v>437780</v>
      </c>
      <c r="J192">
        <v>12635305</v>
      </c>
      <c r="K192">
        <f t="shared" si="2"/>
        <v>1990</v>
      </c>
    </row>
    <row r="193" spans="1:11" x14ac:dyDescent="0.25">
      <c r="A193" t="s">
        <v>13</v>
      </c>
      <c r="B193" s="1">
        <v>32874</v>
      </c>
      <c r="C193" s="1">
        <v>35795</v>
      </c>
      <c r="D193">
        <v>96</v>
      </c>
      <c r="E193">
        <v>10795387</v>
      </c>
      <c r="F193">
        <v>10728411</v>
      </c>
      <c r="G193">
        <v>23873</v>
      </c>
      <c r="H193">
        <v>13073087</v>
      </c>
      <c r="I193">
        <v>437780</v>
      </c>
      <c r="J193">
        <v>12635305</v>
      </c>
      <c r="K193">
        <f t="shared" si="2"/>
        <v>1990</v>
      </c>
    </row>
    <row r="194" spans="1:11" x14ac:dyDescent="0.25">
      <c r="A194" t="s">
        <v>13</v>
      </c>
      <c r="B194" s="1">
        <v>33239</v>
      </c>
      <c r="C194" s="1">
        <v>33603</v>
      </c>
      <c r="D194">
        <v>12</v>
      </c>
      <c r="E194">
        <v>11803986</v>
      </c>
      <c r="F194">
        <v>4065571</v>
      </c>
      <c r="G194">
        <v>4103840</v>
      </c>
      <c r="H194">
        <v>14422141</v>
      </c>
      <c r="I194">
        <v>534110</v>
      </c>
      <c r="J194">
        <v>13888032</v>
      </c>
      <c r="K194">
        <f t="shared" si="2"/>
        <v>1991</v>
      </c>
    </row>
    <row r="195" spans="1:11" x14ac:dyDescent="0.25">
      <c r="A195" t="s">
        <v>13</v>
      </c>
      <c r="B195" s="1">
        <v>33239</v>
      </c>
      <c r="C195" s="1">
        <v>33969</v>
      </c>
      <c r="D195">
        <v>24</v>
      </c>
      <c r="E195">
        <v>11529027</v>
      </c>
      <c r="F195">
        <v>7564284</v>
      </c>
      <c r="G195">
        <v>1981855</v>
      </c>
      <c r="H195">
        <v>14422141</v>
      </c>
      <c r="I195">
        <v>534110</v>
      </c>
      <c r="J195">
        <v>13888032</v>
      </c>
      <c r="K195">
        <f t="shared" ref="K195:K258" si="3">YEAR(B195)</f>
        <v>1991</v>
      </c>
    </row>
    <row r="196" spans="1:11" x14ac:dyDescent="0.25">
      <c r="A196" t="s">
        <v>13</v>
      </c>
      <c r="B196" s="1">
        <v>33239</v>
      </c>
      <c r="C196" s="1">
        <v>34334</v>
      </c>
      <c r="D196">
        <v>36</v>
      </c>
      <c r="E196">
        <v>11317027</v>
      </c>
      <c r="F196">
        <v>9161104</v>
      </c>
      <c r="G196">
        <v>1043034</v>
      </c>
      <c r="H196">
        <v>14422141</v>
      </c>
      <c r="I196">
        <v>534110</v>
      </c>
      <c r="J196">
        <v>13888032</v>
      </c>
      <c r="K196">
        <f t="shared" si="3"/>
        <v>1991</v>
      </c>
    </row>
    <row r="197" spans="1:11" x14ac:dyDescent="0.25">
      <c r="A197" t="s">
        <v>13</v>
      </c>
      <c r="B197" s="1">
        <v>33239</v>
      </c>
      <c r="C197" s="1">
        <v>34699</v>
      </c>
      <c r="D197">
        <v>48</v>
      </c>
      <c r="E197">
        <v>11152401</v>
      </c>
      <c r="F197">
        <v>10006407</v>
      </c>
      <c r="G197">
        <v>560326</v>
      </c>
      <c r="H197">
        <v>14422141</v>
      </c>
      <c r="I197">
        <v>534110</v>
      </c>
      <c r="J197">
        <v>13888032</v>
      </c>
      <c r="K197">
        <f t="shared" si="3"/>
        <v>1991</v>
      </c>
    </row>
    <row r="198" spans="1:11" x14ac:dyDescent="0.25">
      <c r="A198" t="s">
        <v>13</v>
      </c>
      <c r="B198" s="1">
        <v>33239</v>
      </c>
      <c r="C198" s="1">
        <v>35064</v>
      </c>
      <c r="D198">
        <v>60</v>
      </c>
      <c r="E198">
        <v>10995911</v>
      </c>
      <c r="F198">
        <v>10419901</v>
      </c>
      <c r="G198">
        <v>288017</v>
      </c>
      <c r="H198">
        <v>14422141</v>
      </c>
      <c r="I198">
        <v>534110</v>
      </c>
      <c r="J198">
        <v>13888032</v>
      </c>
      <c r="K198">
        <f t="shared" si="3"/>
        <v>1991</v>
      </c>
    </row>
    <row r="199" spans="1:11" x14ac:dyDescent="0.25">
      <c r="A199" t="s">
        <v>13</v>
      </c>
      <c r="B199" s="1">
        <v>33239</v>
      </c>
      <c r="C199" s="1">
        <v>35430</v>
      </c>
      <c r="D199">
        <v>72</v>
      </c>
      <c r="E199">
        <v>10869101</v>
      </c>
      <c r="F199">
        <v>10612083</v>
      </c>
      <c r="G199">
        <v>108950</v>
      </c>
      <c r="H199">
        <v>14422141</v>
      </c>
      <c r="I199">
        <v>534110</v>
      </c>
      <c r="J199">
        <v>13888032</v>
      </c>
      <c r="K199">
        <f t="shared" si="3"/>
        <v>1991</v>
      </c>
    </row>
    <row r="200" spans="1:11" x14ac:dyDescent="0.25">
      <c r="A200" t="s">
        <v>13</v>
      </c>
      <c r="B200" s="1">
        <v>33239</v>
      </c>
      <c r="C200" s="1">
        <v>35795</v>
      </c>
      <c r="D200">
        <v>84</v>
      </c>
      <c r="E200">
        <v>10825784</v>
      </c>
      <c r="F200">
        <v>10713621</v>
      </c>
      <c r="G200">
        <v>34982</v>
      </c>
      <c r="H200">
        <v>14422141</v>
      </c>
      <c r="I200">
        <v>534110</v>
      </c>
      <c r="J200">
        <v>13888032</v>
      </c>
      <c r="K200">
        <f t="shared" si="3"/>
        <v>1991</v>
      </c>
    </row>
    <row r="201" spans="1:11" x14ac:dyDescent="0.25">
      <c r="A201" t="s">
        <v>13</v>
      </c>
      <c r="B201" s="1">
        <v>33604</v>
      </c>
      <c r="C201" s="1">
        <v>33969</v>
      </c>
      <c r="D201">
        <v>12</v>
      </c>
      <c r="E201">
        <v>13099543</v>
      </c>
      <c r="F201">
        <v>4551591</v>
      </c>
      <c r="G201">
        <v>4472559</v>
      </c>
      <c r="H201">
        <v>15802063</v>
      </c>
      <c r="I201">
        <v>606511</v>
      </c>
      <c r="J201">
        <v>15195554</v>
      </c>
      <c r="K201">
        <f t="shared" si="3"/>
        <v>1992</v>
      </c>
    </row>
    <row r="202" spans="1:11" x14ac:dyDescent="0.25">
      <c r="A202" t="s">
        <v>13</v>
      </c>
      <c r="B202" s="1">
        <v>33604</v>
      </c>
      <c r="C202" s="1">
        <v>34334</v>
      </c>
      <c r="D202">
        <v>24</v>
      </c>
      <c r="E202">
        <v>12675607</v>
      </c>
      <c r="F202">
        <v>8344021</v>
      </c>
      <c r="G202">
        <v>2233339</v>
      </c>
      <c r="H202">
        <v>15802063</v>
      </c>
      <c r="I202">
        <v>606511</v>
      </c>
      <c r="J202">
        <v>15195554</v>
      </c>
      <c r="K202">
        <f t="shared" si="3"/>
        <v>1992</v>
      </c>
    </row>
    <row r="203" spans="1:11" x14ac:dyDescent="0.25">
      <c r="A203" t="s">
        <v>13</v>
      </c>
      <c r="B203" s="1">
        <v>33604</v>
      </c>
      <c r="C203" s="1">
        <v>34699</v>
      </c>
      <c r="D203">
        <v>36</v>
      </c>
      <c r="E203">
        <v>12363577</v>
      </c>
      <c r="F203">
        <v>10047179</v>
      </c>
      <c r="G203">
        <v>1200867</v>
      </c>
      <c r="H203">
        <v>15802063</v>
      </c>
      <c r="I203">
        <v>606511</v>
      </c>
      <c r="J203">
        <v>15195554</v>
      </c>
      <c r="K203">
        <f t="shared" si="3"/>
        <v>1992</v>
      </c>
    </row>
    <row r="204" spans="1:11" x14ac:dyDescent="0.25">
      <c r="A204" t="s">
        <v>13</v>
      </c>
      <c r="B204" s="1">
        <v>33604</v>
      </c>
      <c r="C204" s="1">
        <v>35064</v>
      </c>
      <c r="D204">
        <v>48</v>
      </c>
      <c r="E204">
        <v>12079502</v>
      </c>
      <c r="F204">
        <v>10901995</v>
      </c>
      <c r="G204">
        <v>576805</v>
      </c>
      <c r="H204">
        <v>15802063</v>
      </c>
      <c r="I204">
        <v>606511</v>
      </c>
      <c r="J204">
        <v>15195554</v>
      </c>
      <c r="K204">
        <f t="shared" si="3"/>
        <v>1992</v>
      </c>
    </row>
    <row r="205" spans="1:11" x14ac:dyDescent="0.25">
      <c r="A205" t="s">
        <v>13</v>
      </c>
      <c r="B205" s="1">
        <v>33604</v>
      </c>
      <c r="C205" s="1">
        <v>35430</v>
      </c>
      <c r="D205">
        <v>60</v>
      </c>
      <c r="E205">
        <v>11884469</v>
      </c>
      <c r="F205">
        <v>11336777</v>
      </c>
      <c r="G205">
        <v>246501</v>
      </c>
      <c r="H205">
        <v>15802063</v>
      </c>
      <c r="I205">
        <v>606511</v>
      </c>
      <c r="J205">
        <v>15195554</v>
      </c>
      <c r="K205">
        <f t="shared" si="3"/>
        <v>1992</v>
      </c>
    </row>
    <row r="206" spans="1:11" x14ac:dyDescent="0.25">
      <c r="A206" t="s">
        <v>13</v>
      </c>
      <c r="B206" s="1">
        <v>33604</v>
      </c>
      <c r="C206" s="1">
        <v>35795</v>
      </c>
      <c r="D206">
        <v>72</v>
      </c>
      <c r="E206">
        <v>11806897</v>
      </c>
      <c r="F206">
        <v>11555121</v>
      </c>
      <c r="G206">
        <v>104773</v>
      </c>
      <c r="H206">
        <v>15802063</v>
      </c>
      <c r="I206">
        <v>606511</v>
      </c>
      <c r="J206">
        <v>15195554</v>
      </c>
      <c r="K206">
        <f t="shared" si="3"/>
        <v>1992</v>
      </c>
    </row>
    <row r="207" spans="1:11" x14ac:dyDescent="0.25">
      <c r="A207" t="s">
        <v>13</v>
      </c>
      <c r="B207" s="1">
        <v>33970</v>
      </c>
      <c r="C207" s="1">
        <v>34334</v>
      </c>
      <c r="D207">
        <v>12</v>
      </c>
      <c r="E207">
        <v>14270532</v>
      </c>
      <c r="F207">
        <v>5020277</v>
      </c>
      <c r="G207">
        <v>4858029</v>
      </c>
      <c r="H207">
        <v>17105386</v>
      </c>
      <c r="I207">
        <v>737399</v>
      </c>
      <c r="J207">
        <v>16367985</v>
      </c>
      <c r="K207">
        <f t="shared" si="3"/>
        <v>1993</v>
      </c>
    </row>
    <row r="208" spans="1:11" x14ac:dyDescent="0.25">
      <c r="A208" t="s">
        <v>13</v>
      </c>
      <c r="B208" s="1">
        <v>33970</v>
      </c>
      <c r="C208" s="1">
        <v>34699</v>
      </c>
      <c r="D208">
        <v>24</v>
      </c>
      <c r="E208">
        <v>13746124</v>
      </c>
      <c r="F208">
        <v>9125734</v>
      </c>
      <c r="G208">
        <v>2438850</v>
      </c>
      <c r="H208">
        <v>17105386</v>
      </c>
      <c r="I208">
        <v>737399</v>
      </c>
      <c r="J208">
        <v>16367985</v>
      </c>
      <c r="K208">
        <f t="shared" si="3"/>
        <v>1993</v>
      </c>
    </row>
    <row r="209" spans="1:11" x14ac:dyDescent="0.25">
      <c r="A209" t="s">
        <v>13</v>
      </c>
      <c r="B209" s="1">
        <v>33970</v>
      </c>
      <c r="C209" s="1">
        <v>35064</v>
      </c>
      <c r="D209">
        <v>36</v>
      </c>
      <c r="E209">
        <v>13353699</v>
      </c>
      <c r="F209">
        <v>10890282</v>
      </c>
      <c r="G209">
        <v>1287852</v>
      </c>
      <c r="H209">
        <v>17105386</v>
      </c>
      <c r="I209">
        <v>737399</v>
      </c>
      <c r="J209">
        <v>16367985</v>
      </c>
      <c r="K209">
        <f t="shared" si="3"/>
        <v>1993</v>
      </c>
    </row>
    <row r="210" spans="1:11" x14ac:dyDescent="0.25">
      <c r="A210" t="s">
        <v>13</v>
      </c>
      <c r="B210" s="1">
        <v>33970</v>
      </c>
      <c r="C210" s="1">
        <v>35430</v>
      </c>
      <c r="D210">
        <v>48</v>
      </c>
      <c r="E210">
        <v>12934778</v>
      </c>
      <c r="F210">
        <v>11782219</v>
      </c>
      <c r="G210">
        <v>526486</v>
      </c>
      <c r="H210">
        <v>17105386</v>
      </c>
      <c r="I210">
        <v>737399</v>
      </c>
      <c r="J210">
        <v>16367985</v>
      </c>
      <c r="K210">
        <f t="shared" si="3"/>
        <v>1993</v>
      </c>
    </row>
    <row r="211" spans="1:11" x14ac:dyDescent="0.25">
      <c r="A211" t="s">
        <v>13</v>
      </c>
      <c r="B211" s="1">
        <v>33970</v>
      </c>
      <c r="C211" s="1">
        <v>35795</v>
      </c>
      <c r="D211">
        <v>60</v>
      </c>
      <c r="E211">
        <v>12772186</v>
      </c>
      <c r="F211">
        <v>12249826</v>
      </c>
      <c r="G211">
        <v>216041</v>
      </c>
      <c r="H211">
        <v>17105386</v>
      </c>
      <c r="I211">
        <v>737399</v>
      </c>
      <c r="J211">
        <v>16367985</v>
      </c>
      <c r="K211">
        <f t="shared" si="3"/>
        <v>1993</v>
      </c>
    </row>
    <row r="212" spans="1:11" x14ac:dyDescent="0.25">
      <c r="A212" t="s">
        <v>13</v>
      </c>
      <c r="B212" s="1">
        <v>34335</v>
      </c>
      <c r="C212" s="1">
        <v>34699</v>
      </c>
      <c r="D212">
        <v>12</v>
      </c>
      <c r="E212">
        <v>15292476</v>
      </c>
      <c r="F212">
        <v>5569355</v>
      </c>
      <c r="G212">
        <v>5021298</v>
      </c>
      <c r="H212">
        <v>18499871</v>
      </c>
      <c r="I212">
        <v>803367</v>
      </c>
      <c r="J212">
        <v>17696504</v>
      </c>
      <c r="K212">
        <f t="shared" si="3"/>
        <v>1994</v>
      </c>
    </row>
    <row r="213" spans="1:11" x14ac:dyDescent="0.25">
      <c r="A213" t="s">
        <v>13</v>
      </c>
      <c r="B213" s="1">
        <v>34335</v>
      </c>
      <c r="C213" s="1">
        <v>35064</v>
      </c>
      <c r="D213">
        <v>24</v>
      </c>
      <c r="E213">
        <v>14576397</v>
      </c>
      <c r="F213">
        <v>9871002</v>
      </c>
      <c r="G213">
        <v>2439429</v>
      </c>
      <c r="H213">
        <v>18499871</v>
      </c>
      <c r="I213">
        <v>803367</v>
      </c>
      <c r="J213">
        <v>17696504</v>
      </c>
      <c r="K213">
        <f t="shared" si="3"/>
        <v>1994</v>
      </c>
    </row>
    <row r="214" spans="1:11" x14ac:dyDescent="0.25">
      <c r="A214" t="s">
        <v>13</v>
      </c>
      <c r="B214" s="1">
        <v>34335</v>
      </c>
      <c r="C214" s="1">
        <v>35430</v>
      </c>
      <c r="D214">
        <v>36</v>
      </c>
      <c r="E214">
        <v>13959314</v>
      </c>
      <c r="F214">
        <v>11641397</v>
      </c>
      <c r="G214">
        <v>1086922</v>
      </c>
      <c r="H214">
        <v>18499871</v>
      </c>
      <c r="I214">
        <v>803367</v>
      </c>
      <c r="J214">
        <v>17696504</v>
      </c>
      <c r="K214">
        <f t="shared" si="3"/>
        <v>1994</v>
      </c>
    </row>
    <row r="215" spans="1:11" x14ac:dyDescent="0.25">
      <c r="A215" t="s">
        <v>13</v>
      </c>
      <c r="B215" s="1">
        <v>34335</v>
      </c>
      <c r="C215" s="1">
        <v>35795</v>
      </c>
      <c r="D215">
        <v>48</v>
      </c>
      <c r="E215">
        <v>13721867</v>
      </c>
      <c r="F215">
        <v>12600432</v>
      </c>
      <c r="G215">
        <v>469707</v>
      </c>
      <c r="H215">
        <v>18499871</v>
      </c>
      <c r="I215">
        <v>803367</v>
      </c>
      <c r="J215">
        <v>17696504</v>
      </c>
      <c r="K215">
        <f t="shared" si="3"/>
        <v>1994</v>
      </c>
    </row>
    <row r="216" spans="1:11" x14ac:dyDescent="0.25">
      <c r="A216" t="s">
        <v>13</v>
      </c>
      <c r="B216" s="1">
        <v>34700</v>
      </c>
      <c r="C216" s="1">
        <v>35064</v>
      </c>
      <c r="D216">
        <v>12</v>
      </c>
      <c r="E216">
        <v>15324370</v>
      </c>
      <c r="F216">
        <v>5803124</v>
      </c>
      <c r="G216">
        <v>4793381</v>
      </c>
      <c r="H216">
        <v>19619711</v>
      </c>
      <c r="I216">
        <v>774859</v>
      </c>
      <c r="J216">
        <v>18844853</v>
      </c>
      <c r="K216">
        <f t="shared" si="3"/>
        <v>1995</v>
      </c>
    </row>
    <row r="217" spans="1:11" x14ac:dyDescent="0.25">
      <c r="A217" t="s">
        <v>13</v>
      </c>
      <c r="B217" s="1">
        <v>34700</v>
      </c>
      <c r="C217" s="1">
        <v>35430</v>
      </c>
      <c r="D217">
        <v>24</v>
      </c>
      <c r="E217">
        <v>14632773</v>
      </c>
      <c r="F217">
        <v>10008734</v>
      </c>
      <c r="G217">
        <v>2393257</v>
      </c>
      <c r="H217">
        <v>19619711</v>
      </c>
      <c r="I217">
        <v>774859</v>
      </c>
      <c r="J217">
        <v>18844853</v>
      </c>
      <c r="K217">
        <f t="shared" si="3"/>
        <v>1995</v>
      </c>
    </row>
    <row r="218" spans="1:11" x14ac:dyDescent="0.25">
      <c r="A218" t="s">
        <v>13</v>
      </c>
      <c r="B218" s="1">
        <v>34700</v>
      </c>
      <c r="C218" s="1">
        <v>35795</v>
      </c>
      <c r="D218">
        <v>36</v>
      </c>
      <c r="E218">
        <v>14008237</v>
      </c>
      <c r="F218">
        <v>11807279</v>
      </c>
      <c r="G218">
        <v>968719</v>
      </c>
      <c r="H218">
        <v>19619711</v>
      </c>
      <c r="I218">
        <v>774859</v>
      </c>
      <c r="J218">
        <v>18844853</v>
      </c>
      <c r="K218">
        <f t="shared" si="3"/>
        <v>1995</v>
      </c>
    </row>
    <row r="219" spans="1:11" x14ac:dyDescent="0.25">
      <c r="A219" t="s">
        <v>13</v>
      </c>
      <c r="B219" s="1">
        <v>35065</v>
      </c>
      <c r="C219" s="1">
        <v>35430</v>
      </c>
      <c r="D219">
        <v>12</v>
      </c>
      <c r="E219">
        <v>15071754</v>
      </c>
      <c r="F219">
        <v>5835368</v>
      </c>
      <c r="G219">
        <v>4593186</v>
      </c>
      <c r="H219">
        <v>20438906</v>
      </c>
      <c r="I219">
        <v>885041</v>
      </c>
      <c r="J219">
        <v>19553861</v>
      </c>
      <c r="K219">
        <f t="shared" si="3"/>
        <v>1996</v>
      </c>
    </row>
    <row r="220" spans="1:11" x14ac:dyDescent="0.25">
      <c r="A220" t="s">
        <v>13</v>
      </c>
      <c r="B220" s="1">
        <v>35065</v>
      </c>
      <c r="C220" s="1">
        <v>35795</v>
      </c>
      <c r="D220">
        <v>24</v>
      </c>
      <c r="E220">
        <v>14000714</v>
      </c>
      <c r="F220">
        <v>9900842</v>
      </c>
      <c r="G220">
        <v>1897438</v>
      </c>
      <c r="H220">
        <v>20438906</v>
      </c>
      <c r="I220">
        <v>885041</v>
      </c>
      <c r="J220">
        <v>19553861</v>
      </c>
      <c r="K220">
        <f t="shared" si="3"/>
        <v>1996</v>
      </c>
    </row>
    <row r="221" spans="1:11" x14ac:dyDescent="0.25">
      <c r="A221" t="s">
        <v>13</v>
      </c>
      <c r="B221" s="1">
        <v>35431</v>
      </c>
      <c r="C221" s="1">
        <v>35795</v>
      </c>
      <c r="D221">
        <v>12</v>
      </c>
      <c r="E221">
        <v>14256459</v>
      </c>
      <c r="F221">
        <v>5754249</v>
      </c>
      <c r="G221">
        <v>3658053</v>
      </c>
      <c r="H221">
        <v>20907366</v>
      </c>
      <c r="I221">
        <v>868766</v>
      </c>
      <c r="J221">
        <v>20038602</v>
      </c>
      <c r="K221">
        <f t="shared" si="3"/>
        <v>1997</v>
      </c>
    </row>
    <row r="222" spans="1:11" x14ac:dyDescent="0.25">
      <c r="A222" t="s">
        <v>14</v>
      </c>
      <c r="B222" s="1">
        <v>32143</v>
      </c>
      <c r="C222" s="1">
        <v>32508</v>
      </c>
      <c r="D222">
        <v>12</v>
      </c>
      <c r="E222">
        <v>152977</v>
      </c>
      <c r="F222">
        <v>7719</v>
      </c>
      <c r="G222">
        <v>94194</v>
      </c>
      <c r="H222">
        <v>273689</v>
      </c>
      <c r="I222">
        <v>38047</v>
      </c>
      <c r="J222">
        <v>235644</v>
      </c>
      <c r="K222">
        <f t="shared" si="3"/>
        <v>1988</v>
      </c>
    </row>
    <row r="223" spans="1:11" x14ac:dyDescent="0.25">
      <c r="A223" t="s">
        <v>14</v>
      </c>
      <c r="B223" s="1">
        <v>32143</v>
      </c>
      <c r="C223" s="1">
        <v>32873</v>
      </c>
      <c r="D223">
        <v>24</v>
      </c>
      <c r="E223">
        <v>134765</v>
      </c>
      <c r="F223">
        <v>17079</v>
      </c>
      <c r="G223">
        <v>81490</v>
      </c>
      <c r="H223">
        <v>273689</v>
      </c>
      <c r="I223">
        <v>38047</v>
      </c>
      <c r="J223">
        <v>235644</v>
      </c>
      <c r="K223">
        <f t="shared" si="3"/>
        <v>1988</v>
      </c>
    </row>
    <row r="224" spans="1:11" x14ac:dyDescent="0.25">
      <c r="A224" t="s">
        <v>14</v>
      </c>
      <c r="B224" s="1">
        <v>32143</v>
      </c>
      <c r="C224" s="1">
        <v>33238</v>
      </c>
      <c r="D224">
        <v>36</v>
      </c>
      <c r="E224">
        <v>142678</v>
      </c>
      <c r="F224">
        <v>32138</v>
      </c>
      <c r="G224">
        <v>55415</v>
      </c>
      <c r="H224">
        <v>273689</v>
      </c>
      <c r="I224">
        <v>38047</v>
      </c>
      <c r="J224">
        <v>235644</v>
      </c>
      <c r="K224">
        <f t="shared" si="3"/>
        <v>1988</v>
      </c>
    </row>
    <row r="225" spans="1:11" x14ac:dyDescent="0.25">
      <c r="A225" t="s">
        <v>14</v>
      </c>
      <c r="B225" s="1">
        <v>32143</v>
      </c>
      <c r="C225" s="1">
        <v>33603</v>
      </c>
      <c r="D225">
        <v>48</v>
      </c>
      <c r="E225">
        <v>132822</v>
      </c>
      <c r="F225">
        <v>55930</v>
      </c>
      <c r="G225">
        <v>30255</v>
      </c>
      <c r="H225">
        <v>273689</v>
      </c>
      <c r="I225">
        <v>38047</v>
      </c>
      <c r="J225">
        <v>235644</v>
      </c>
      <c r="K225">
        <f t="shared" si="3"/>
        <v>1988</v>
      </c>
    </row>
    <row r="226" spans="1:11" x14ac:dyDescent="0.25">
      <c r="A226" t="s">
        <v>14</v>
      </c>
      <c r="B226" s="1">
        <v>32143</v>
      </c>
      <c r="C226" s="1">
        <v>33969</v>
      </c>
      <c r="D226">
        <v>60</v>
      </c>
      <c r="E226">
        <v>127537</v>
      </c>
      <c r="F226">
        <v>75400</v>
      </c>
      <c r="G226">
        <v>13529</v>
      </c>
      <c r="H226">
        <v>273689</v>
      </c>
      <c r="I226">
        <v>38047</v>
      </c>
      <c r="J226">
        <v>235644</v>
      </c>
      <c r="K226">
        <f t="shared" si="3"/>
        <v>1988</v>
      </c>
    </row>
    <row r="227" spans="1:11" x14ac:dyDescent="0.25">
      <c r="A227" t="s">
        <v>14</v>
      </c>
      <c r="B227" s="1">
        <v>32143</v>
      </c>
      <c r="C227" s="1">
        <v>34334</v>
      </c>
      <c r="D227">
        <v>72</v>
      </c>
      <c r="E227">
        <v>130700</v>
      </c>
      <c r="F227">
        <v>99711</v>
      </c>
      <c r="G227">
        <v>9942</v>
      </c>
      <c r="H227">
        <v>273689</v>
      </c>
      <c r="I227">
        <v>38047</v>
      </c>
      <c r="J227">
        <v>235644</v>
      </c>
      <c r="K227">
        <f t="shared" si="3"/>
        <v>1988</v>
      </c>
    </row>
    <row r="228" spans="1:11" x14ac:dyDescent="0.25">
      <c r="A228" t="s">
        <v>14</v>
      </c>
      <c r="B228" s="1">
        <v>32143</v>
      </c>
      <c r="C228" s="1">
        <v>34699</v>
      </c>
      <c r="D228">
        <v>84</v>
      </c>
      <c r="E228">
        <v>124585</v>
      </c>
      <c r="F228">
        <v>101039</v>
      </c>
      <c r="G228">
        <v>10666</v>
      </c>
      <c r="H228">
        <v>273689</v>
      </c>
      <c r="I228">
        <v>38047</v>
      </c>
      <c r="J228">
        <v>235644</v>
      </c>
      <c r="K228">
        <f t="shared" si="3"/>
        <v>1988</v>
      </c>
    </row>
    <row r="229" spans="1:11" x14ac:dyDescent="0.25">
      <c r="A229" t="s">
        <v>14</v>
      </c>
      <c r="B229" s="1">
        <v>32143</v>
      </c>
      <c r="C229" s="1">
        <v>35064</v>
      </c>
      <c r="D229">
        <v>96</v>
      </c>
      <c r="E229">
        <v>124234</v>
      </c>
      <c r="F229">
        <v>104617</v>
      </c>
      <c r="G229">
        <v>6301</v>
      </c>
      <c r="H229">
        <v>273689</v>
      </c>
      <c r="I229">
        <v>38047</v>
      </c>
      <c r="J229">
        <v>235644</v>
      </c>
      <c r="K229">
        <f t="shared" si="3"/>
        <v>1988</v>
      </c>
    </row>
    <row r="230" spans="1:11" x14ac:dyDescent="0.25">
      <c r="A230" t="s">
        <v>14</v>
      </c>
      <c r="B230" s="1">
        <v>32143</v>
      </c>
      <c r="C230" s="1">
        <v>35430</v>
      </c>
      <c r="D230">
        <v>108</v>
      </c>
      <c r="E230">
        <v>125157</v>
      </c>
      <c r="F230">
        <v>110040</v>
      </c>
      <c r="G230">
        <v>7413</v>
      </c>
      <c r="H230">
        <v>273689</v>
      </c>
      <c r="I230">
        <v>38047</v>
      </c>
      <c r="J230">
        <v>235644</v>
      </c>
      <c r="K230">
        <f t="shared" si="3"/>
        <v>1988</v>
      </c>
    </row>
    <row r="231" spans="1:11" x14ac:dyDescent="0.25">
      <c r="A231" t="s">
        <v>14</v>
      </c>
      <c r="B231" s="1">
        <v>32143</v>
      </c>
      <c r="C231" s="1">
        <v>35795</v>
      </c>
      <c r="D231">
        <v>120</v>
      </c>
      <c r="E231">
        <v>123424</v>
      </c>
      <c r="F231">
        <v>110973</v>
      </c>
      <c r="G231">
        <v>1404</v>
      </c>
      <c r="H231">
        <v>273689</v>
      </c>
      <c r="I231">
        <v>38047</v>
      </c>
      <c r="J231">
        <v>235644</v>
      </c>
      <c r="K231">
        <f t="shared" si="3"/>
        <v>1988</v>
      </c>
    </row>
    <row r="232" spans="1:11" x14ac:dyDescent="0.25">
      <c r="A232" t="s">
        <v>14</v>
      </c>
      <c r="B232" s="1">
        <v>32509</v>
      </c>
      <c r="C232" s="1">
        <v>32873</v>
      </c>
      <c r="D232">
        <v>12</v>
      </c>
      <c r="E232">
        <v>156329</v>
      </c>
      <c r="F232">
        <v>6387</v>
      </c>
      <c r="G232">
        <v>124264</v>
      </c>
      <c r="H232">
        <v>266312</v>
      </c>
      <c r="I232">
        <v>39026</v>
      </c>
      <c r="J232">
        <v>227284</v>
      </c>
      <c r="K232">
        <f t="shared" si="3"/>
        <v>1989</v>
      </c>
    </row>
    <row r="233" spans="1:11" x14ac:dyDescent="0.25">
      <c r="A233" t="s">
        <v>14</v>
      </c>
      <c r="B233" s="1">
        <v>32509</v>
      </c>
      <c r="C233" s="1">
        <v>33238</v>
      </c>
      <c r="D233">
        <v>24</v>
      </c>
      <c r="E233">
        <v>147046</v>
      </c>
      <c r="F233">
        <v>17842</v>
      </c>
      <c r="G233">
        <v>76592</v>
      </c>
      <c r="H233">
        <v>266312</v>
      </c>
      <c r="I233">
        <v>39026</v>
      </c>
      <c r="J233">
        <v>227284</v>
      </c>
      <c r="K233">
        <f t="shared" si="3"/>
        <v>1989</v>
      </c>
    </row>
    <row r="234" spans="1:11" x14ac:dyDescent="0.25">
      <c r="A234" t="s">
        <v>14</v>
      </c>
      <c r="B234" s="1">
        <v>32509</v>
      </c>
      <c r="C234" s="1">
        <v>33603</v>
      </c>
      <c r="D234">
        <v>36</v>
      </c>
      <c r="E234">
        <v>164934</v>
      </c>
      <c r="F234">
        <v>35429</v>
      </c>
      <c r="G234">
        <v>62508</v>
      </c>
      <c r="H234">
        <v>266312</v>
      </c>
      <c r="I234">
        <v>39026</v>
      </c>
      <c r="J234">
        <v>227284</v>
      </c>
      <c r="K234">
        <f t="shared" si="3"/>
        <v>1989</v>
      </c>
    </row>
    <row r="235" spans="1:11" x14ac:dyDescent="0.25">
      <c r="A235" t="s">
        <v>14</v>
      </c>
      <c r="B235" s="1">
        <v>32509</v>
      </c>
      <c r="C235" s="1">
        <v>33969</v>
      </c>
      <c r="D235">
        <v>48</v>
      </c>
      <c r="E235">
        <v>151579</v>
      </c>
      <c r="F235">
        <v>57222</v>
      </c>
      <c r="G235">
        <v>40179</v>
      </c>
      <c r="H235">
        <v>266312</v>
      </c>
      <c r="I235">
        <v>39026</v>
      </c>
      <c r="J235">
        <v>227284</v>
      </c>
      <c r="K235">
        <f t="shared" si="3"/>
        <v>1989</v>
      </c>
    </row>
    <row r="236" spans="1:11" x14ac:dyDescent="0.25">
      <c r="A236" t="s">
        <v>14</v>
      </c>
      <c r="B236" s="1">
        <v>32509</v>
      </c>
      <c r="C236" s="1">
        <v>34334</v>
      </c>
      <c r="D236">
        <v>60</v>
      </c>
      <c r="E236">
        <v>143446</v>
      </c>
      <c r="F236">
        <v>80791</v>
      </c>
      <c r="G236">
        <v>26408</v>
      </c>
      <c r="H236">
        <v>266312</v>
      </c>
      <c r="I236">
        <v>39026</v>
      </c>
      <c r="J236">
        <v>227284</v>
      </c>
      <c r="K236">
        <f t="shared" si="3"/>
        <v>1989</v>
      </c>
    </row>
    <row r="237" spans="1:11" x14ac:dyDescent="0.25">
      <c r="A237" t="s">
        <v>14</v>
      </c>
      <c r="B237" s="1">
        <v>32509</v>
      </c>
      <c r="C237" s="1">
        <v>34699</v>
      </c>
      <c r="D237">
        <v>72</v>
      </c>
      <c r="E237">
        <v>135096</v>
      </c>
      <c r="F237">
        <v>95150</v>
      </c>
      <c r="G237">
        <v>15141</v>
      </c>
      <c r="H237">
        <v>266312</v>
      </c>
      <c r="I237">
        <v>39026</v>
      </c>
      <c r="J237">
        <v>227284</v>
      </c>
      <c r="K237">
        <f t="shared" si="3"/>
        <v>1989</v>
      </c>
    </row>
    <row r="238" spans="1:11" x14ac:dyDescent="0.25">
      <c r="A238" t="s">
        <v>14</v>
      </c>
      <c r="B238" s="1">
        <v>32509</v>
      </c>
      <c r="C238" s="1">
        <v>35064</v>
      </c>
      <c r="D238">
        <v>84</v>
      </c>
      <c r="E238">
        <v>131342</v>
      </c>
      <c r="F238">
        <v>103731</v>
      </c>
      <c r="G238">
        <v>8047</v>
      </c>
      <c r="H238">
        <v>266312</v>
      </c>
      <c r="I238">
        <v>39026</v>
      </c>
      <c r="J238">
        <v>227284</v>
      </c>
      <c r="K238">
        <f t="shared" si="3"/>
        <v>1989</v>
      </c>
    </row>
    <row r="239" spans="1:11" x14ac:dyDescent="0.25">
      <c r="A239" t="s">
        <v>14</v>
      </c>
      <c r="B239" s="1">
        <v>32509</v>
      </c>
      <c r="C239" s="1">
        <v>35430</v>
      </c>
      <c r="D239">
        <v>96</v>
      </c>
      <c r="E239">
        <v>129196</v>
      </c>
      <c r="F239">
        <v>112450</v>
      </c>
      <c r="G239">
        <v>6555</v>
      </c>
      <c r="H239">
        <v>266312</v>
      </c>
      <c r="I239">
        <v>39026</v>
      </c>
      <c r="J239">
        <v>227284</v>
      </c>
      <c r="K239">
        <f t="shared" si="3"/>
        <v>1989</v>
      </c>
    </row>
    <row r="240" spans="1:11" x14ac:dyDescent="0.25">
      <c r="A240" t="s">
        <v>14</v>
      </c>
      <c r="B240" s="1">
        <v>32509</v>
      </c>
      <c r="C240" s="1">
        <v>35795</v>
      </c>
      <c r="D240">
        <v>108</v>
      </c>
      <c r="E240">
        <v>129623</v>
      </c>
      <c r="F240">
        <v>112614</v>
      </c>
      <c r="G240">
        <v>7333</v>
      </c>
      <c r="H240">
        <v>266312</v>
      </c>
      <c r="I240">
        <v>39026</v>
      </c>
      <c r="J240">
        <v>227284</v>
      </c>
      <c r="K240">
        <f t="shared" si="3"/>
        <v>1989</v>
      </c>
    </row>
    <row r="241" spans="1:11" x14ac:dyDescent="0.25">
      <c r="A241" t="s">
        <v>14</v>
      </c>
      <c r="B241" s="1">
        <v>32874</v>
      </c>
      <c r="C241" s="1">
        <v>33238</v>
      </c>
      <c r="D241">
        <v>12</v>
      </c>
      <c r="E241">
        <v>153967</v>
      </c>
      <c r="F241">
        <v>8347</v>
      </c>
      <c r="G241">
        <v>118731</v>
      </c>
      <c r="H241">
        <v>260139</v>
      </c>
      <c r="I241">
        <v>35873</v>
      </c>
      <c r="J241">
        <v>224264</v>
      </c>
      <c r="K241">
        <f t="shared" si="3"/>
        <v>1990</v>
      </c>
    </row>
    <row r="242" spans="1:11" x14ac:dyDescent="0.25">
      <c r="A242" t="s">
        <v>14</v>
      </c>
      <c r="B242" s="1">
        <v>32874</v>
      </c>
      <c r="C242" s="1">
        <v>33603</v>
      </c>
      <c r="D242">
        <v>24</v>
      </c>
      <c r="E242">
        <v>163464</v>
      </c>
      <c r="F242">
        <v>18022</v>
      </c>
      <c r="G242">
        <v>91906</v>
      </c>
      <c r="H242">
        <v>260139</v>
      </c>
      <c r="I242">
        <v>35873</v>
      </c>
      <c r="J242">
        <v>224264</v>
      </c>
      <c r="K242">
        <f t="shared" si="3"/>
        <v>1990</v>
      </c>
    </row>
    <row r="243" spans="1:11" x14ac:dyDescent="0.25">
      <c r="A243" t="s">
        <v>14</v>
      </c>
      <c r="B243" s="1">
        <v>32874</v>
      </c>
      <c r="C243" s="1">
        <v>33969</v>
      </c>
      <c r="D243">
        <v>36</v>
      </c>
      <c r="E243">
        <v>157356</v>
      </c>
      <c r="F243">
        <v>36758</v>
      </c>
      <c r="G243">
        <v>55326</v>
      </c>
      <c r="H243">
        <v>260139</v>
      </c>
      <c r="I243">
        <v>35873</v>
      </c>
      <c r="J243">
        <v>224264</v>
      </c>
      <c r="K243">
        <f t="shared" si="3"/>
        <v>1990</v>
      </c>
    </row>
    <row r="244" spans="1:11" x14ac:dyDescent="0.25">
      <c r="A244" t="s">
        <v>14</v>
      </c>
      <c r="B244" s="1">
        <v>32874</v>
      </c>
      <c r="C244" s="1">
        <v>34334</v>
      </c>
      <c r="D244">
        <v>48</v>
      </c>
      <c r="E244">
        <v>155191</v>
      </c>
      <c r="F244">
        <v>71537</v>
      </c>
      <c r="G244">
        <v>34363</v>
      </c>
      <c r="H244">
        <v>260139</v>
      </c>
      <c r="I244">
        <v>35873</v>
      </c>
      <c r="J244">
        <v>224264</v>
      </c>
      <c r="K244">
        <f t="shared" si="3"/>
        <v>1990</v>
      </c>
    </row>
    <row r="245" spans="1:11" x14ac:dyDescent="0.25">
      <c r="A245" t="s">
        <v>14</v>
      </c>
      <c r="B245" s="1">
        <v>32874</v>
      </c>
      <c r="C245" s="1">
        <v>34699</v>
      </c>
      <c r="D245">
        <v>60</v>
      </c>
      <c r="E245">
        <v>144908</v>
      </c>
      <c r="F245">
        <v>87621</v>
      </c>
      <c r="G245">
        <v>16037</v>
      </c>
      <c r="H245">
        <v>260139</v>
      </c>
      <c r="I245">
        <v>35873</v>
      </c>
      <c r="J245">
        <v>224264</v>
      </c>
      <c r="K245">
        <f t="shared" si="3"/>
        <v>1990</v>
      </c>
    </row>
    <row r="246" spans="1:11" x14ac:dyDescent="0.25">
      <c r="A246" t="s">
        <v>14</v>
      </c>
      <c r="B246" s="1">
        <v>32874</v>
      </c>
      <c r="C246" s="1">
        <v>35064</v>
      </c>
      <c r="D246">
        <v>72</v>
      </c>
      <c r="E246">
        <v>139400</v>
      </c>
      <c r="F246">
        <v>100813</v>
      </c>
      <c r="G246">
        <v>10252</v>
      </c>
      <c r="H246">
        <v>260139</v>
      </c>
      <c r="I246">
        <v>35873</v>
      </c>
      <c r="J246">
        <v>224264</v>
      </c>
      <c r="K246">
        <f t="shared" si="3"/>
        <v>1990</v>
      </c>
    </row>
    <row r="247" spans="1:11" x14ac:dyDescent="0.25">
      <c r="A247" t="s">
        <v>14</v>
      </c>
      <c r="B247" s="1">
        <v>32874</v>
      </c>
      <c r="C247" s="1">
        <v>35430</v>
      </c>
      <c r="D247">
        <v>84</v>
      </c>
      <c r="E247">
        <v>144752</v>
      </c>
      <c r="F247">
        <v>121789</v>
      </c>
      <c r="G247">
        <v>11777</v>
      </c>
      <c r="H247">
        <v>260139</v>
      </c>
      <c r="I247">
        <v>35873</v>
      </c>
      <c r="J247">
        <v>224264</v>
      </c>
      <c r="K247">
        <f t="shared" si="3"/>
        <v>1990</v>
      </c>
    </row>
    <row r="248" spans="1:11" x14ac:dyDescent="0.25">
      <c r="A248" t="s">
        <v>14</v>
      </c>
      <c r="B248" s="1">
        <v>32874</v>
      </c>
      <c r="C248" s="1">
        <v>35795</v>
      </c>
      <c r="D248">
        <v>96</v>
      </c>
      <c r="E248">
        <v>143904</v>
      </c>
      <c r="F248">
        <v>121255</v>
      </c>
      <c r="G248">
        <v>11818</v>
      </c>
      <c r="H248">
        <v>260139</v>
      </c>
      <c r="I248">
        <v>35873</v>
      </c>
      <c r="J248">
        <v>224264</v>
      </c>
      <c r="K248">
        <f t="shared" si="3"/>
        <v>1990</v>
      </c>
    </row>
    <row r="249" spans="1:11" x14ac:dyDescent="0.25">
      <c r="A249" t="s">
        <v>14</v>
      </c>
      <c r="B249" s="1">
        <v>33239</v>
      </c>
      <c r="C249" s="1">
        <v>33603</v>
      </c>
      <c r="D249">
        <v>12</v>
      </c>
      <c r="E249">
        <v>161047</v>
      </c>
      <c r="F249">
        <v>7700</v>
      </c>
      <c r="G249">
        <v>127559</v>
      </c>
      <c r="H249">
        <v>260542</v>
      </c>
      <c r="I249">
        <v>37335</v>
      </c>
      <c r="J249">
        <v>223209</v>
      </c>
      <c r="K249">
        <f t="shared" si="3"/>
        <v>1991</v>
      </c>
    </row>
    <row r="250" spans="1:11" x14ac:dyDescent="0.25">
      <c r="A250" t="s">
        <v>14</v>
      </c>
      <c r="B250" s="1">
        <v>33239</v>
      </c>
      <c r="C250" s="1">
        <v>33969</v>
      </c>
      <c r="D250">
        <v>24</v>
      </c>
      <c r="E250">
        <v>155210</v>
      </c>
      <c r="F250">
        <v>21502</v>
      </c>
      <c r="G250">
        <v>78280</v>
      </c>
      <c r="H250">
        <v>260542</v>
      </c>
      <c r="I250">
        <v>37335</v>
      </c>
      <c r="J250">
        <v>223209</v>
      </c>
      <c r="K250">
        <f t="shared" si="3"/>
        <v>1991</v>
      </c>
    </row>
    <row r="251" spans="1:11" x14ac:dyDescent="0.25">
      <c r="A251" t="s">
        <v>14</v>
      </c>
      <c r="B251" s="1">
        <v>33239</v>
      </c>
      <c r="C251" s="1">
        <v>34334</v>
      </c>
      <c r="D251">
        <v>36</v>
      </c>
      <c r="E251">
        <v>154054</v>
      </c>
      <c r="F251">
        <v>43272</v>
      </c>
      <c r="G251">
        <v>57341</v>
      </c>
      <c r="H251">
        <v>260542</v>
      </c>
      <c r="I251">
        <v>37335</v>
      </c>
      <c r="J251">
        <v>223209</v>
      </c>
      <c r="K251">
        <f t="shared" si="3"/>
        <v>1991</v>
      </c>
    </row>
    <row r="252" spans="1:11" x14ac:dyDescent="0.25">
      <c r="A252" t="s">
        <v>14</v>
      </c>
      <c r="B252" s="1">
        <v>33239</v>
      </c>
      <c r="C252" s="1">
        <v>34699</v>
      </c>
      <c r="D252">
        <v>48</v>
      </c>
      <c r="E252">
        <v>138139</v>
      </c>
      <c r="F252">
        <v>64383</v>
      </c>
      <c r="G252">
        <v>35918</v>
      </c>
      <c r="H252">
        <v>260542</v>
      </c>
      <c r="I252">
        <v>37335</v>
      </c>
      <c r="J252">
        <v>223209</v>
      </c>
      <c r="K252">
        <f t="shared" si="3"/>
        <v>1991</v>
      </c>
    </row>
    <row r="253" spans="1:11" x14ac:dyDescent="0.25">
      <c r="A253" t="s">
        <v>14</v>
      </c>
      <c r="B253" s="1">
        <v>33239</v>
      </c>
      <c r="C253" s="1">
        <v>35064</v>
      </c>
      <c r="D253">
        <v>60</v>
      </c>
      <c r="E253">
        <v>130849</v>
      </c>
      <c r="F253">
        <v>78572</v>
      </c>
      <c r="G253">
        <v>26481</v>
      </c>
      <c r="H253">
        <v>260542</v>
      </c>
      <c r="I253">
        <v>37335</v>
      </c>
      <c r="J253">
        <v>223209</v>
      </c>
      <c r="K253">
        <f t="shared" si="3"/>
        <v>1991</v>
      </c>
    </row>
    <row r="254" spans="1:11" x14ac:dyDescent="0.25">
      <c r="A254" t="s">
        <v>14</v>
      </c>
      <c r="B254" s="1">
        <v>33239</v>
      </c>
      <c r="C254" s="1">
        <v>35430</v>
      </c>
      <c r="D254">
        <v>72</v>
      </c>
      <c r="E254">
        <v>126986</v>
      </c>
      <c r="F254">
        <v>93042</v>
      </c>
      <c r="G254">
        <v>16820</v>
      </c>
      <c r="H254">
        <v>260542</v>
      </c>
      <c r="I254">
        <v>37335</v>
      </c>
      <c r="J254">
        <v>223209</v>
      </c>
      <c r="K254">
        <f t="shared" si="3"/>
        <v>1991</v>
      </c>
    </row>
    <row r="255" spans="1:11" x14ac:dyDescent="0.25">
      <c r="A255" t="s">
        <v>14</v>
      </c>
      <c r="B255" s="1">
        <v>33239</v>
      </c>
      <c r="C255" s="1">
        <v>35795</v>
      </c>
      <c r="D255">
        <v>84</v>
      </c>
      <c r="E255">
        <v>128977</v>
      </c>
      <c r="F255">
        <v>100276</v>
      </c>
      <c r="G255">
        <v>5837</v>
      </c>
      <c r="H255">
        <v>260542</v>
      </c>
      <c r="I255">
        <v>37335</v>
      </c>
      <c r="J255">
        <v>223209</v>
      </c>
      <c r="K255">
        <f t="shared" si="3"/>
        <v>1991</v>
      </c>
    </row>
    <row r="256" spans="1:11" x14ac:dyDescent="0.25">
      <c r="A256" t="s">
        <v>14</v>
      </c>
      <c r="B256" s="1">
        <v>33604</v>
      </c>
      <c r="C256" s="1">
        <v>33969</v>
      </c>
      <c r="D256">
        <v>12</v>
      </c>
      <c r="E256">
        <v>150926</v>
      </c>
      <c r="F256">
        <v>8223</v>
      </c>
      <c r="G256">
        <v>117034</v>
      </c>
      <c r="H256">
        <v>250249</v>
      </c>
      <c r="I256">
        <v>41347</v>
      </c>
      <c r="J256">
        <v>208902</v>
      </c>
      <c r="K256">
        <f t="shared" si="3"/>
        <v>1992</v>
      </c>
    </row>
    <row r="257" spans="1:11" x14ac:dyDescent="0.25">
      <c r="A257" t="s">
        <v>14</v>
      </c>
      <c r="B257" s="1">
        <v>33604</v>
      </c>
      <c r="C257" s="1">
        <v>34334</v>
      </c>
      <c r="D257">
        <v>24</v>
      </c>
      <c r="E257">
        <v>150118</v>
      </c>
      <c r="F257">
        <v>23181</v>
      </c>
      <c r="G257">
        <v>83962</v>
      </c>
      <c r="H257">
        <v>250249</v>
      </c>
      <c r="I257">
        <v>41347</v>
      </c>
      <c r="J257">
        <v>208902</v>
      </c>
      <c r="K257">
        <f t="shared" si="3"/>
        <v>1992</v>
      </c>
    </row>
    <row r="258" spans="1:11" x14ac:dyDescent="0.25">
      <c r="A258" t="s">
        <v>14</v>
      </c>
      <c r="B258" s="1">
        <v>33604</v>
      </c>
      <c r="C258" s="1">
        <v>34699</v>
      </c>
      <c r="D258">
        <v>36</v>
      </c>
      <c r="E258">
        <v>140933</v>
      </c>
      <c r="F258">
        <v>37376</v>
      </c>
      <c r="G258">
        <v>54981</v>
      </c>
      <c r="H258">
        <v>250249</v>
      </c>
      <c r="I258">
        <v>41347</v>
      </c>
      <c r="J258">
        <v>208902</v>
      </c>
      <c r="K258">
        <f t="shared" si="3"/>
        <v>1992</v>
      </c>
    </row>
    <row r="259" spans="1:11" x14ac:dyDescent="0.25">
      <c r="A259" t="s">
        <v>14</v>
      </c>
      <c r="B259" s="1">
        <v>33604</v>
      </c>
      <c r="C259" s="1">
        <v>35064</v>
      </c>
      <c r="D259">
        <v>48</v>
      </c>
      <c r="E259">
        <v>128428</v>
      </c>
      <c r="F259">
        <v>52041</v>
      </c>
      <c r="G259">
        <v>37993</v>
      </c>
      <c r="H259">
        <v>250249</v>
      </c>
      <c r="I259">
        <v>41347</v>
      </c>
      <c r="J259">
        <v>208902</v>
      </c>
      <c r="K259">
        <f t="shared" ref="K259:K322" si="4">YEAR(B259)</f>
        <v>1992</v>
      </c>
    </row>
    <row r="260" spans="1:11" x14ac:dyDescent="0.25">
      <c r="A260" t="s">
        <v>14</v>
      </c>
      <c r="B260" s="1">
        <v>33604</v>
      </c>
      <c r="C260" s="1">
        <v>35430</v>
      </c>
      <c r="D260">
        <v>60</v>
      </c>
      <c r="E260">
        <v>112521</v>
      </c>
      <c r="F260">
        <v>72611</v>
      </c>
      <c r="G260">
        <v>25929</v>
      </c>
      <c r="H260">
        <v>250249</v>
      </c>
      <c r="I260">
        <v>41347</v>
      </c>
      <c r="J260">
        <v>208902</v>
      </c>
      <c r="K260">
        <f t="shared" si="4"/>
        <v>1992</v>
      </c>
    </row>
    <row r="261" spans="1:11" x14ac:dyDescent="0.25">
      <c r="A261" t="s">
        <v>14</v>
      </c>
      <c r="B261" s="1">
        <v>33604</v>
      </c>
      <c r="C261" s="1">
        <v>35795</v>
      </c>
      <c r="D261">
        <v>72</v>
      </c>
      <c r="E261">
        <v>104923</v>
      </c>
      <c r="F261">
        <v>76059</v>
      </c>
      <c r="G261">
        <v>10273</v>
      </c>
      <c r="H261">
        <v>250249</v>
      </c>
      <c r="I261">
        <v>41347</v>
      </c>
      <c r="J261">
        <v>208902</v>
      </c>
      <c r="K261">
        <f t="shared" si="4"/>
        <v>1992</v>
      </c>
    </row>
    <row r="262" spans="1:11" x14ac:dyDescent="0.25">
      <c r="A262" t="s">
        <v>14</v>
      </c>
      <c r="B262" s="1">
        <v>33970</v>
      </c>
      <c r="C262" s="1">
        <v>34334</v>
      </c>
      <c r="D262">
        <v>12</v>
      </c>
      <c r="E262">
        <v>151363</v>
      </c>
      <c r="F262">
        <v>12122</v>
      </c>
      <c r="G262">
        <v>111399</v>
      </c>
      <c r="H262">
        <v>255154</v>
      </c>
      <c r="I262">
        <v>42993</v>
      </c>
      <c r="J262">
        <v>212161</v>
      </c>
      <c r="K262">
        <f t="shared" si="4"/>
        <v>1993</v>
      </c>
    </row>
    <row r="263" spans="1:11" x14ac:dyDescent="0.25">
      <c r="A263" t="s">
        <v>14</v>
      </c>
      <c r="B263" s="1">
        <v>33970</v>
      </c>
      <c r="C263" s="1">
        <v>34699</v>
      </c>
      <c r="D263">
        <v>24</v>
      </c>
      <c r="E263">
        <v>138155</v>
      </c>
      <c r="F263">
        <v>26156</v>
      </c>
      <c r="G263">
        <v>72780</v>
      </c>
      <c r="H263">
        <v>255154</v>
      </c>
      <c r="I263">
        <v>42993</v>
      </c>
      <c r="J263">
        <v>212161</v>
      </c>
      <c r="K263">
        <f t="shared" si="4"/>
        <v>1993</v>
      </c>
    </row>
    <row r="264" spans="1:11" x14ac:dyDescent="0.25">
      <c r="A264" t="s">
        <v>14</v>
      </c>
      <c r="B264" s="1">
        <v>33970</v>
      </c>
      <c r="C264" s="1">
        <v>35064</v>
      </c>
      <c r="D264">
        <v>36</v>
      </c>
      <c r="E264">
        <v>140392</v>
      </c>
      <c r="F264">
        <v>48834</v>
      </c>
      <c r="G264">
        <v>37785</v>
      </c>
      <c r="H264">
        <v>255154</v>
      </c>
      <c r="I264">
        <v>42993</v>
      </c>
      <c r="J264">
        <v>212161</v>
      </c>
      <c r="K264">
        <f t="shared" si="4"/>
        <v>1993</v>
      </c>
    </row>
    <row r="265" spans="1:11" x14ac:dyDescent="0.25">
      <c r="A265" t="s">
        <v>14</v>
      </c>
      <c r="B265" s="1">
        <v>33970</v>
      </c>
      <c r="C265" s="1">
        <v>35430</v>
      </c>
      <c r="D265">
        <v>48</v>
      </c>
      <c r="E265">
        <v>137466</v>
      </c>
      <c r="F265">
        <v>82909</v>
      </c>
      <c r="G265">
        <v>22118</v>
      </c>
      <c r="H265">
        <v>255154</v>
      </c>
      <c r="I265">
        <v>42993</v>
      </c>
      <c r="J265">
        <v>212161</v>
      </c>
      <c r="K265">
        <f t="shared" si="4"/>
        <v>1993</v>
      </c>
    </row>
    <row r="266" spans="1:11" x14ac:dyDescent="0.25">
      <c r="A266" t="s">
        <v>14</v>
      </c>
      <c r="B266" s="1">
        <v>33970</v>
      </c>
      <c r="C266" s="1">
        <v>35795</v>
      </c>
      <c r="D266">
        <v>60</v>
      </c>
      <c r="E266">
        <v>136748</v>
      </c>
      <c r="F266">
        <v>94462</v>
      </c>
      <c r="G266">
        <v>18006</v>
      </c>
      <c r="H266">
        <v>255154</v>
      </c>
      <c r="I266">
        <v>42993</v>
      </c>
      <c r="J266">
        <v>212161</v>
      </c>
      <c r="K266">
        <f t="shared" si="4"/>
        <v>1993</v>
      </c>
    </row>
    <row r="267" spans="1:11" x14ac:dyDescent="0.25">
      <c r="A267" t="s">
        <v>14</v>
      </c>
      <c r="B267" s="1">
        <v>34335</v>
      </c>
      <c r="C267" s="1">
        <v>34699</v>
      </c>
      <c r="D267">
        <v>12</v>
      </c>
      <c r="E267">
        <v>162162</v>
      </c>
      <c r="F267">
        <v>7596</v>
      </c>
      <c r="G267">
        <v>122597</v>
      </c>
      <c r="H267">
        <v>290196</v>
      </c>
      <c r="I267">
        <v>55526</v>
      </c>
      <c r="J267">
        <v>234670</v>
      </c>
      <c r="K267">
        <f t="shared" si="4"/>
        <v>1994</v>
      </c>
    </row>
    <row r="268" spans="1:11" x14ac:dyDescent="0.25">
      <c r="A268" t="s">
        <v>14</v>
      </c>
      <c r="B268" s="1">
        <v>34335</v>
      </c>
      <c r="C268" s="1">
        <v>35064</v>
      </c>
      <c r="D268">
        <v>24</v>
      </c>
      <c r="E268">
        <v>164685</v>
      </c>
      <c r="F268">
        <v>19404</v>
      </c>
      <c r="G268">
        <v>76652</v>
      </c>
      <c r="H268">
        <v>290196</v>
      </c>
      <c r="I268">
        <v>55526</v>
      </c>
      <c r="J268">
        <v>234670</v>
      </c>
      <c r="K268">
        <f t="shared" si="4"/>
        <v>1994</v>
      </c>
    </row>
    <row r="269" spans="1:11" x14ac:dyDescent="0.25">
      <c r="A269" t="s">
        <v>14</v>
      </c>
      <c r="B269" s="1">
        <v>34335</v>
      </c>
      <c r="C269" s="1">
        <v>35430</v>
      </c>
      <c r="D269">
        <v>36</v>
      </c>
      <c r="E269">
        <v>151126</v>
      </c>
      <c r="F269">
        <v>65507</v>
      </c>
      <c r="G269">
        <v>28255</v>
      </c>
      <c r="H269">
        <v>290196</v>
      </c>
      <c r="I269">
        <v>55526</v>
      </c>
      <c r="J269">
        <v>234670</v>
      </c>
      <c r="K269">
        <f t="shared" si="4"/>
        <v>1994</v>
      </c>
    </row>
    <row r="270" spans="1:11" x14ac:dyDescent="0.25">
      <c r="A270" t="s">
        <v>14</v>
      </c>
      <c r="B270" s="1">
        <v>34335</v>
      </c>
      <c r="C270" s="1">
        <v>35795</v>
      </c>
      <c r="D270">
        <v>48</v>
      </c>
      <c r="E270">
        <v>166509</v>
      </c>
      <c r="F270">
        <v>111264</v>
      </c>
      <c r="G270">
        <v>19504</v>
      </c>
      <c r="H270">
        <v>290196</v>
      </c>
      <c r="I270">
        <v>55526</v>
      </c>
      <c r="J270">
        <v>234670</v>
      </c>
      <c r="K270">
        <f t="shared" si="4"/>
        <v>1994</v>
      </c>
    </row>
    <row r="271" spans="1:11" x14ac:dyDescent="0.25">
      <c r="A271" t="s">
        <v>14</v>
      </c>
      <c r="B271" s="1">
        <v>34700</v>
      </c>
      <c r="C271" s="1">
        <v>35064</v>
      </c>
      <c r="D271">
        <v>12</v>
      </c>
      <c r="E271">
        <v>186276</v>
      </c>
      <c r="F271">
        <v>10264</v>
      </c>
      <c r="G271">
        <v>142275</v>
      </c>
      <c r="H271">
        <v>308925</v>
      </c>
      <c r="I271">
        <v>59975</v>
      </c>
      <c r="J271">
        <v>248951</v>
      </c>
      <c r="K271">
        <f t="shared" si="4"/>
        <v>1995</v>
      </c>
    </row>
    <row r="272" spans="1:11" x14ac:dyDescent="0.25">
      <c r="A272" t="s">
        <v>14</v>
      </c>
      <c r="B272" s="1">
        <v>34700</v>
      </c>
      <c r="C272" s="1">
        <v>35430</v>
      </c>
      <c r="D272">
        <v>24</v>
      </c>
      <c r="E272">
        <v>170009</v>
      </c>
      <c r="F272">
        <v>44816</v>
      </c>
      <c r="G272">
        <v>74229</v>
      </c>
      <c r="H272">
        <v>308925</v>
      </c>
      <c r="I272">
        <v>59975</v>
      </c>
      <c r="J272">
        <v>248951</v>
      </c>
      <c r="K272">
        <f t="shared" si="4"/>
        <v>1995</v>
      </c>
    </row>
    <row r="273" spans="1:11" x14ac:dyDescent="0.25">
      <c r="A273" t="s">
        <v>14</v>
      </c>
      <c r="B273" s="1">
        <v>34700</v>
      </c>
      <c r="C273" s="1">
        <v>35795</v>
      </c>
      <c r="D273">
        <v>36</v>
      </c>
      <c r="E273">
        <v>165786</v>
      </c>
      <c r="F273">
        <v>62018</v>
      </c>
      <c r="G273">
        <v>40096</v>
      </c>
      <c r="H273">
        <v>308925</v>
      </c>
      <c r="I273">
        <v>59975</v>
      </c>
      <c r="J273">
        <v>248951</v>
      </c>
      <c r="K273">
        <f t="shared" si="4"/>
        <v>1995</v>
      </c>
    </row>
    <row r="274" spans="1:11" x14ac:dyDescent="0.25">
      <c r="A274" t="s">
        <v>14</v>
      </c>
      <c r="B274" s="1">
        <v>35065</v>
      </c>
      <c r="C274" s="1">
        <v>35430</v>
      </c>
      <c r="D274">
        <v>12</v>
      </c>
      <c r="E274">
        <v>165772</v>
      </c>
      <c r="F274">
        <v>20162</v>
      </c>
      <c r="G274">
        <v>124696</v>
      </c>
      <c r="H274">
        <v>305778</v>
      </c>
      <c r="I274">
        <v>52542</v>
      </c>
      <c r="J274">
        <v>253235</v>
      </c>
      <c r="K274">
        <f t="shared" si="4"/>
        <v>1996</v>
      </c>
    </row>
    <row r="275" spans="1:11" x14ac:dyDescent="0.25">
      <c r="A275" t="s">
        <v>14</v>
      </c>
      <c r="B275" s="1">
        <v>35065</v>
      </c>
      <c r="C275" s="1">
        <v>35795</v>
      </c>
      <c r="D275">
        <v>24</v>
      </c>
      <c r="E275">
        <v>160219</v>
      </c>
      <c r="F275">
        <v>28107</v>
      </c>
      <c r="G275">
        <v>84130</v>
      </c>
      <c r="H275">
        <v>305778</v>
      </c>
      <c r="I275">
        <v>52542</v>
      </c>
      <c r="J275">
        <v>253235</v>
      </c>
      <c r="K275">
        <f t="shared" si="4"/>
        <v>1996</v>
      </c>
    </row>
    <row r="276" spans="1:11" x14ac:dyDescent="0.25">
      <c r="A276" t="s">
        <v>14</v>
      </c>
      <c r="B276" s="1">
        <v>35431</v>
      </c>
      <c r="C276" s="1">
        <v>35795</v>
      </c>
      <c r="D276">
        <v>12</v>
      </c>
      <c r="E276">
        <v>155152</v>
      </c>
      <c r="F276">
        <v>10682</v>
      </c>
      <c r="G276">
        <v>113667</v>
      </c>
      <c r="H276">
        <v>264823</v>
      </c>
      <c r="I276">
        <v>30438</v>
      </c>
      <c r="J276">
        <v>234381</v>
      </c>
      <c r="K276">
        <f t="shared" si="4"/>
        <v>1997</v>
      </c>
    </row>
    <row r="277" spans="1:11" x14ac:dyDescent="0.25">
      <c r="A277" t="s">
        <v>15</v>
      </c>
      <c r="B277" s="1">
        <v>32143</v>
      </c>
      <c r="C277" s="1">
        <v>32508</v>
      </c>
      <c r="D277">
        <v>12</v>
      </c>
      <c r="E277">
        <v>1273279</v>
      </c>
      <c r="F277">
        <v>285804</v>
      </c>
      <c r="G277">
        <v>433156</v>
      </c>
      <c r="H277">
        <v>1836410</v>
      </c>
      <c r="I277">
        <v>145279</v>
      </c>
      <c r="J277">
        <v>1691130</v>
      </c>
      <c r="K277">
        <f t="shared" si="4"/>
        <v>1988</v>
      </c>
    </row>
    <row r="278" spans="1:11" x14ac:dyDescent="0.25">
      <c r="A278" t="s">
        <v>15</v>
      </c>
      <c r="B278" s="1">
        <v>32143</v>
      </c>
      <c r="C278" s="1">
        <v>32873</v>
      </c>
      <c r="D278">
        <v>24</v>
      </c>
      <c r="E278">
        <v>1343238</v>
      </c>
      <c r="F278">
        <v>638532</v>
      </c>
      <c r="G278">
        <v>235387</v>
      </c>
      <c r="H278">
        <v>1836410</v>
      </c>
      <c r="I278">
        <v>145279</v>
      </c>
      <c r="J278">
        <v>1691130</v>
      </c>
      <c r="K278">
        <f t="shared" si="4"/>
        <v>1988</v>
      </c>
    </row>
    <row r="279" spans="1:11" x14ac:dyDescent="0.25">
      <c r="A279" t="s">
        <v>15</v>
      </c>
      <c r="B279" s="1">
        <v>32143</v>
      </c>
      <c r="C279" s="1">
        <v>33238</v>
      </c>
      <c r="D279">
        <v>36</v>
      </c>
      <c r="E279">
        <v>1356530</v>
      </c>
      <c r="F279">
        <v>865100</v>
      </c>
      <c r="G279">
        <v>138378</v>
      </c>
      <c r="H279">
        <v>1836410</v>
      </c>
      <c r="I279">
        <v>145279</v>
      </c>
      <c r="J279">
        <v>1691130</v>
      </c>
      <c r="K279">
        <f t="shared" si="4"/>
        <v>1988</v>
      </c>
    </row>
    <row r="280" spans="1:11" x14ac:dyDescent="0.25">
      <c r="A280" t="s">
        <v>15</v>
      </c>
      <c r="B280" s="1">
        <v>32143</v>
      </c>
      <c r="C280" s="1">
        <v>33603</v>
      </c>
      <c r="D280">
        <v>48</v>
      </c>
      <c r="E280">
        <v>1351429</v>
      </c>
      <c r="F280">
        <v>996363</v>
      </c>
      <c r="G280">
        <v>100745</v>
      </c>
      <c r="H280">
        <v>1836410</v>
      </c>
      <c r="I280">
        <v>145279</v>
      </c>
      <c r="J280">
        <v>1691130</v>
      </c>
      <c r="K280">
        <f t="shared" si="4"/>
        <v>1988</v>
      </c>
    </row>
    <row r="281" spans="1:11" x14ac:dyDescent="0.25">
      <c r="A281" t="s">
        <v>15</v>
      </c>
      <c r="B281" s="1">
        <v>32143</v>
      </c>
      <c r="C281" s="1">
        <v>33969</v>
      </c>
      <c r="D281">
        <v>60</v>
      </c>
      <c r="E281">
        <v>1379353</v>
      </c>
      <c r="F281">
        <v>1084351</v>
      </c>
      <c r="G281">
        <v>104912</v>
      </c>
      <c r="H281">
        <v>1836410</v>
      </c>
      <c r="I281">
        <v>145279</v>
      </c>
      <c r="J281">
        <v>1691130</v>
      </c>
      <c r="K281">
        <f t="shared" si="4"/>
        <v>1988</v>
      </c>
    </row>
    <row r="282" spans="1:11" x14ac:dyDescent="0.25">
      <c r="A282" t="s">
        <v>15</v>
      </c>
      <c r="B282" s="1">
        <v>32143</v>
      </c>
      <c r="C282" s="1">
        <v>34334</v>
      </c>
      <c r="D282">
        <v>72</v>
      </c>
      <c r="E282">
        <v>1377612</v>
      </c>
      <c r="F282">
        <v>1133188</v>
      </c>
      <c r="G282">
        <v>89602</v>
      </c>
      <c r="H282">
        <v>1836410</v>
      </c>
      <c r="I282">
        <v>145279</v>
      </c>
      <c r="J282">
        <v>1691130</v>
      </c>
      <c r="K282">
        <f t="shared" si="4"/>
        <v>1988</v>
      </c>
    </row>
    <row r="283" spans="1:11" x14ac:dyDescent="0.25">
      <c r="A283" t="s">
        <v>15</v>
      </c>
      <c r="B283" s="1">
        <v>32143</v>
      </c>
      <c r="C283" s="1">
        <v>34699</v>
      </c>
      <c r="D283">
        <v>84</v>
      </c>
      <c r="E283">
        <v>1363000</v>
      </c>
      <c r="F283">
        <v>1169749</v>
      </c>
      <c r="G283">
        <v>72614</v>
      </c>
      <c r="H283">
        <v>1836410</v>
      </c>
      <c r="I283">
        <v>145279</v>
      </c>
      <c r="J283">
        <v>1691130</v>
      </c>
      <c r="K283">
        <f t="shared" si="4"/>
        <v>1988</v>
      </c>
    </row>
    <row r="284" spans="1:11" x14ac:dyDescent="0.25">
      <c r="A284" t="s">
        <v>15</v>
      </c>
      <c r="B284" s="1">
        <v>32143</v>
      </c>
      <c r="C284" s="1">
        <v>35064</v>
      </c>
      <c r="D284">
        <v>96</v>
      </c>
      <c r="E284">
        <v>1362205</v>
      </c>
      <c r="F284">
        <v>1196917</v>
      </c>
      <c r="G284">
        <v>61555</v>
      </c>
      <c r="H284">
        <v>1836410</v>
      </c>
      <c r="I284">
        <v>145279</v>
      </c>
      <c r="J284">
        <v>1691130</v>
      </c>
      <c r="K284">
        <f t="shared" si="4"/>
        <v>1988</v>
      </c>
    </row>
    <row r="285" spans="1:11" x14ac:dyDescent="0.25">
      <c r="A285" t="s">
        <v>15</v>
      </c>
      <c r="B285" s="1">
        <v>32143</v>
      </c>
      <c r="C285" s="1">
        <v>35430</v>
      </c>
      <c r="D285">
        <v>108</v>
      </c>
      <c r="E285">
        <v>1362009</v>
      </c>
      <c r="F285">
        <v>1229203</v>
      </c>
      <c r="G285">
        <v>50842</v>
      </c>
      <c r="H285">
        <v>1836410</v>
      </c>
      <c r="I285">
        <v>145279</v>
      </c>
      <c r="J285">
        <v>1691130</v>
      </c>
      <c r="K285">
        <f t="shared" si="4"/>
        <v>1988</v>
      </c>
    </row>
    <row r="286" spans="1:11" x14ac:dyDescent="0.25">
      <c r="A286" t="s">
        <v>15</v>
      </c>
      <c r="B286" s="1">
        <v>32143</v>
      </c>
      <c r="C286" s="1">
        <v>35795</v>
      </c>
      <c r="D286">
        <v>120</v>
      </c>
      <c r="E286">
        <v>1356500</v>
      </c>
      <c r="F286">
        <v>1241715</v>
      </c>
      <c r="G286">
        <v>43186</v>
      </c>
      <c r="H286">
        <v>1836410</v>
      </c>
      <c r="I286">
        <v>145279</v>
      </c>
      <c r="J286">
        <v>1691130</v>
      </c>
      <c r="K286">
        <f t="shared" si="4"/>
        <v>1988</v>
      </c>
    </row>
    <row r="287" spans="1:11" x14ac:dyDescent="0.25">
      <c r="A287" t="s">
        <v>15</v>
      </c>
      <c r="B287" s="1">
        <v>32509</v>
      </c>
      <c r="C287" s="1">
        <v>32873</v>
      </c>
      <c r="D287">
        <v>12</v>
      </c>
      <c r="E287">
        <v>1383700</v>
      </c>
      <c r="F287">
        <v>307720</v>
      </c>
      <c r="G287">
        <v>497807</v>
      </c>
      <c r="H287">
        <v>1959158</v>
      </c>
      <c r="I287">
        <v>161228</v>
      </c>
      <c r="J287">
        <v>1797930</v>
      </c>
      <c r="K287">
        <f t="shared" si="4"/>
        <v>1989</v>
      </c>
    </row>
    <row r="288" spans="1:11" x14ac:dyDescent="0.25">
      <c r="A288" t="s">
        <v>15</v>
      </c>
      <c r="B288" s="1">
        <v>32509</v>
      </c>
      <c r="C288" s="1">
        <v>33238</v>
      </c>
      <c r="D288">
        <v>24</v>
      </c>
      <c r="E288">
        <v>1441224</v>
      </c>
      <c r="F288">
        <v>684140</v>
      </c>
      <c r="G288">
        <v>261327</v>
      </c>
      <c r="H288">
        <v>1959158</v>
      </c>
      <c r="I288">
        <v>161228</v>
      </c>
      <c r="J288">
        <v>1797930</v>
      </c>
      <c r="K288">
        <f t="shared" si="4"/>
        <v>1989</v>
      </c>
    </row>
    <row r="289" spans="1:11" x14ac:dyDescent="0.25">
      <c r="A289" t="s">
        <v>15</v>
      </c>
      <c r="B289" s="1">
        <v>32509</v>
      </c>
      <c r="C289" s="1">
        <v>33603</v>
      </c>
      <c r="D289">
        <v>36</v>
      </c>
      <c r="E289">
        <v>1433627</v>
      </c>
      <c r="F289">
        <v>916996</v>
      </c>
      <c r="G289">
        <v>157473</v>
      </c>
      <c r="H289">
        <v>1959158</v>
      </c>
      <c r="I289">
        <v>161228</v>
      </c>
      <c r="J289">
        <v>1797930</v>
      </c>
      <c r="K289">
        <f t="shared" si="4"/>
        <v>1989</v>
      </c>
    </row>
    <row r="290" spans="1:11" x14ac:dyDescent="0.25">
      <c r="A290" t="s">
        <v>15</v>
      </c>
      <c r="B290" s="1">
        <v>32509</v>
      </c>
      <c r="C290" s="1">
        <v>33969</v>
      </c>
      <c r="D290">
        <v>48</v>
      </c>
      <c r="E290">
        <v>1472238</v>
      </c>
      <c r="F290">
        <v>1065674</v>
      </c>
      <c r="G290">
        <v>142218</v>
      </c>
      <c r="H290">
        <v>1959158</v>
      </c>
      <c r="I290">
        <v>161228</v>
      </c>
      <c r="J290">
        <v>1797930</v>
      </c>
      <c r="K290">
        <f t="shared" si="4"/>
        <v>1989</v>
      </c>
    </row>
    <row r="291" spans="1:11" x14ac:dyDescent="0.25">
      <c r="A291" t="s">
        <v>15</v>
      </c>
      <c r="B291" s="1">
        <v>32509</v>
      </c>
      <c r="C291" s="1">
        <v>34334</v>
      </c>
      <c r="D291">
        <v>60</v>
      </c>
      <c r="E291">
        <v>1473424</v>
      </c>
      <c r="F291">
        <v>1154072</v>
      </c>
      <c r="G291">
        <v>117514</v>
      </c>
      <c r="H291">
        <v>1959158</v>
      </c>
      <c r="I291">
        <v>161228</v>
      </c>
      <c r="J291">
        <v>1797930</v>
      </c>
      <c r="K291">
        <f t="shared" si="4"/>
        <v>1989</v>
      </c>
    </row>
    <row r="292" spans="1:11" x14ac:dyDescent="0.25">
      <c r="A292" t="s">
        <v>15</v>
      </c>
      <c r="B292" s="1">
        <v>32509</v>
      </c>
      <c r="C292" s="1">
        <v>34699</v>
      </c>
      <c r="D292">
        <v>72</v>
      </c>
      <c r="E292">
        <v>1460943</v>
      </c>
      <c r="F292">
        <v>1210479</v>
      </c>
      <c r="G292">
        <v>95875</v>
      </c>
      <c r="H292">
        <v>1959158</v>
      </c>
      <c r="I292">
        <v>161228</v>
      </c>
      <c r="J292">
        <v>1797930</v>
      </c>
      <c r="K292">
        <f t="shared" si="4"/>
        <v>1989</v>
      </c>
    </row>
    <row r="293" spans="1:11" x14ac:dyDescent="0.25">
      <c r="A293" t="s">
        <v>15</v>
      </c>
      <c r="B293" s="1">
        <v>32509</v>
      </c>
      <c r="C293" s="1">
        <v>35064</v>
      </c>
      <c r="D293">
        <v>84</v>
      </c>
      <c r="E293">
        <v>1458170</v>
      </c>
      <c r="F293">
        <v>1249886</v>
      </c>
      <c r="G293">
        <v>80945</v>
      </c>
      <c r="H293">
        <v>1959158</v>
      </c>
      <c r="I293">
        <v>161228</v>
      </c>
      <c r="J293">
        <v>1797930</v>
      </c>
      <c r="K293">
        <f t="shared" si="4"/>
        <v>1989</v>
      </c>
    </row>
    <row r="294" spans="1:11" x14ac:dyDescent="0.25">
      <c r="A294" t="s">
        <v>15</v>
      </c>
      <c r="B294" s="1">
        <v>32509</v>
      </c>
      <c r="C294" s="1">
        <v>35430</v>
      </c>
      <c r="D294">
        <v>96</v>
      </c>
      <c r="E294">
        <v>1455562</v>
      </c>
      <c r="F294">
        <v>1291512</v>
      </c>
      <c r="G294">
        <v>66094</v>
      </c>
      <c r="H294">
        <v>1959158</v>
      </c>
      <c r="I294">
        <v>161228</v>
      </c>
      <c r="J294">
        <v>1797930</v>
      </c>
      <c r="K294">
        <f t="shared" si="4"/>
        <v>1989</v>
      </c>
    </row>
    <row r="295" spans="1:11" x14ac:dyDescent="0.25">
      <c r="A295" t="s">
        <v>15</v>
      </c>
      <c r="B295" s="1">
        <v>32509</v>
      </c>
      <c r="C295" s="1">
        <v>35795</v>
      </c>
      <c r="D295">
        <v>108</v>
      </c>
      <c r="E295">
        <v>1457444</v>
      </c>
      <c r="F295">
        <v>1308706</v>
      </c>
      <c r="G295">
        <v>68741</v>
      </c>
      <c r="H295">
        <v>1959158</v>
      </c>
      <c r="I295">
        <v>161228</v>
      </c>
      <c r="J295">
        <v>1797930</v>
      </c>
      <c r="K295">
        <f t="shared" si="4"/>
        <v>1989</v>
      </c>
    </row>
    <row r="296" spans="1:11" x14ac:dyDescent="0.25">
      <c r="A296" t="s">
        <v>15</v>
      </c>
      <c r="B296" s="1">
        <v>32874</v>
      </c>
      <c r="C296" s="1">
        <v>33238</v>
      </c>
      <c r="D296">
        <v>12</v>
      </c>
      <c r="E296">
        <v>1477245</v>
      </c>
      <c r="F296">
        <v>320124</v>
      </c>
      <c r="G296">
        <v>571069</v>
      </c>
      <c r="H296">
        <v>2111223</v>
      </c>
      <c r="I296">
        <v>230907</v>
      </c>
      <c r="J296">
        <v>1880315</v>
      </c>
      <c r="K296">
        <f t="shared" si="4"/>
        <v>1990</v>
      </c>
    </row>
    <row r="297" spans="1:11" x14ac:dyDescent="0.25">
      <c r="A297" t="s">
        <v>15</v>
      </c>
      <c r="B297" s="1">
        <v>32874</v>
      </c>
      <c r="C297" s="1">
        <v>33603</v>
      </c>
      <c r="D297">
        <v>24</v>
      </c>
      <c r="E297">
        <v>1621324</v>
      </c>
      <c r="F297">
        <v>757479</v>
      </c>
      <c r="G297">
        <v>350013</v>
      </c>
      <c r="H297">
        <v>2111223</v>
      </c>
      <c r="I297">
        <v>230907</v>
      </c>
      <c r="J297">
        <v>1880315</v>
      </c>
      <c r="K297">
        <f t="shared" si="4"/>
        <v>1990</v>
      </c>
    </row>
    <row r="298" spans="1:11" x14ac:dyDescent="0.25">
      <c r="A298" t="s">
        <v>15</v>
      </c>
      <c r="B298" s="1">
        <v>32874</v>
      </c>
      <c r="C298" s="1">
        <v>33969</v>
      </c>
      <c r="D298">
        <v>36</v>
      </c>
      <c r="E298">
        <v>1605337</v>
      </c>
      <c r="F298">
        <v>1017144</v>
      </c>
      <c r="G298">
        <v>214482</v>
      </c>
      <c r="H298">
        <v>2111223</v>
      </c>
      <c r="I298">
        <v>230907</v>
      </c>
      <c r="J298">
        <v>1880315</v>
      </c>
      <c r="K298">
        <f t="shared" si="4"/>
        <v>1990</v>
      </c>
    </row>
    <row r="299" spans="1:11" x14ac:dyDescent="0.25">
      <c r="A299" t="s">
        <v>15</v>
      </c>
      <c r="B299" s="1">
        <v>32874</v>
      </c>
      <c r="C299" s="1">
        <v>34334</v>
      </c>
      <c r="D299">
        <v>48</v>
      </c>
      <c r="E299">
        <v>1602578</v>
      </c>
      <c r="F299">
        <v>1169014</v>
      </c>
      <c r="G299">
        <v>165387</v>
      </c>
      <c r="H299">
        <v>2111223</v>
      </c>
      <c r="I299">
        <v>230907</v>
      </c>
      <c r="J299">
        <v>1880315</v>
      </c>
      <c r="K299">
        <f t="shared" si="4"/>
        <v>1990</v>
      </c>
    </row>
    <row r="300" spans="1:11" x14ac:dyDescent="0.25">
      <c r="A300" t="s">
        <v>15</v>
      </c>
      <c r="B300" s="1">
        <v>32874</v>
      </c>
      <c r="C300" s="1">
        <v>34699</v>
      </c>
      <c r="D300">
        <v>60</v>
      </c>
      <c r="E300">
        <v>1584751</v>
      </c>
      <c r="F300">
        <v>1258975</v>
      </c>
      <c r="G300">
        <v>131025</v>
      </c>
      <c r="H300">
        <v>2111223</v>
      </c>
      <c r="I300">
        <v>230907</v>
      </c>
      <c r="J300">
        <v>1880315</v>
      </c>
      <c r="K300">
        <f t="shared" si="4"/>
        <v>1990</v>
      </c>
    </row>
    <row r="301" spans="1:11" x14ac:dyDescent="0.25">
      <c r="A301" t="s">
        <v>15</v>
      </c>
      <c r="B301" s="1">
        <v>32874</v>
      </c>
      <c r="C301" s="1">
        <v>35064</v>
      </c>
      <c r="D301">
        <v>72</v>
      </c>
      <c r="E301">
        <v>1570110</v>
      </c>
      <c r="F301">
        <v>1315368</v>
      </c>
      <c r="G301">
        <v>104499</v>
      </c>
      <c r="H301">
        <v>2111223</v>
      </c>
      <c r="I301">
        <v>230907</v>
      </c>
      <c r="J301">
        <v>1880315</v>
      </c>
      <c r="K301">
        <f t="shared" si="4"/>
        <v>1990</v>
      </c>
    </row>
    <row r="302" spans="1:11" x14ac:dyDescent="0.25">
      <c r="A302" t="s">
        <v>15</v>
      </c>
      <c r="B302" s="1">
        <v>32874</v>
      </c>
      <c r="C302" s="1">
        <v>35430</v>
      </c>
      <c r="D302">
        <v>84</v>
      </c>
      <c r="E302">
        <v>1568607</v>
      </c>
      <c r="F302">
        <v>1368374</v>
      </c>
      <c r="G302">
        <v>93032</v>
      </c>
      <c r="H302">
        <v>2111223</v>
      </c>
      <c r="I302">
        <v>230907</v>
      </c>
      <c r="J302">
        <v>1880315</v>
      </c>
      <c r="K302">
        <f t="shared" si="4"/>
        <v>1990</v>
      </c>
    </row>
    <row r="303" spans="1:11" x14ac:dyDescent="0.25">
      <c r="A303" t="s">
        <v>15</v>
      </c>
      <c r="B303" s="1">
        <v>32874</v>
      </c>
      <c r="C303" s="1">
        <v>35795</v>
      </c>
      <c r="D303">
        <v>96</v>
      </c>
      <c r="E303">
        <v>1573819</v>
      </c>
      <c r="F303">
        <v>1394675</v>
      </c>
      <c r="G303">
        <v>90652</v>
      </c>
      <c r="H303">
        <v>2111223</v>
      </c>
      <c r="I303">
        <v>230907</v>
      </c>
      <c r="J303">
        <v>1880315</v>
      </c>
      <c r="K303">
        <f t="shared" si="4"/>
        <v>1990</v>
      </c>
    </row>
    <row r="304" spans="1:11" x14ac:dyDescent="0.25">
      <c r="A304" t="s">
        <v>15</v>
      </c>
      <c r="B304" s="1">
        <v>33239</v>
      </c>
      <c r="C304" s="1">
        <v>33603</v>
      </c>
      <c r="D304">
        <v>12</v>
      </c>
      <c r="E304">
        <v>1629195</v>
      </c>
      <c r="F304">
        <v>347417</v>
      </c>
      <c r="G304">
        <v>662701</v>
      </c>
      <c r="H304">
        <v>2350905</v>
      </c>
      <c r="I304">
        <v>286070</v>
      </c>
      <c r="J304">
        <v>2064835</v>
      </c>
      <c r="K304">
        <f t="shared" si="4"/>
        <v>1991</v>
      </c>
    </row>
    <row r="305" spans="1:11" x14ac:dyDescent="0.25">
      <c r="A305" t="s">
        <v>15</v>
      </c>
      <c r="B305" s="1">
        <v>33239</v>
      </c>
      <c r="C305" s="1">
        <v>33969</v>
      </c>
      <c r="D305">
        <v>24</v>
      </c>
      <c r="E305">
        <v>1694048</v>
      </c>
      <c r="F305">
        <v>793749</v>
      </c>
      <c r="G305">
        <v>394755</v>
      </c>
      <c r="H305">
        <v>2350905</v>
      </c>
      <c r="I305">
        <v>286070</v>
      </c>
      <c r="J305">
        <v>2064835</v>
      </c>
      <c r="K305">
        <f t="shared" si="4"/>
        <v>1991</v>
      </c>
    </row>
    <row r="306" spans="1:11" x14ac:dyDescent="0.25">
      <c r="A306" t="s">
        <v>15</v>
      </c>
      <c r="B306" s="1">
        <v>33239</v>
      </c>
      <c r="C306" s="1">
        <v>34334</v>
      </c>
      <c r="D306">
        <v>36</v>
      </c>
      <c r="E306">
        <v>1686692</v>
      </c>
      <c r="F306">
        <v>1053414</v>
      </c>
      <c r="G306">
        <v>249695</v>
      </c>
      <c r="H306">
        <v>2350905</v>
      </c>
      <c r="I306">
        <v>286070</v>
      </c>
      <c r="J306">
        <v>2064835</v>
      </c>
      <c r="K306">
        <f t="shared" si="4"/>
        <v>1991</v>
      </c>
    </row>
    <row r="307" spans="1:11" x14ac:dyDescent="0.25">
      <c r="A307" t="s">
        <v>15</v>
      </c>
      <c r="B307" s="1">
        <v>33239</v>
      </c>
      <c r="C307" s="1">
        <v>34699</v>
      </c>
      <c r="D307">
        <v>48</v>
      </c>
      <c r="E307">
        <v>1661484</v>
      </c>
      <c r="F307">
        <v>1209556</v>
      </c>
      <c r="G307">
        <v>174839</v>
      </c>
      <c r="H307">
        <v>2350905</v>
      </c>
      <c r="I307">
        <v>286070</v>
      </c>
      <c r="J307">
        <v>2064835</v>
      </c>
      <c r="K307">
        <f t="shared" si="4"/>
        <v>1991</v>
      </c>
    </row>
    <row r="308" spans="1:11" x14ac:dyDescent="0.25">
      <c r="A308" t="s">
        <v>15</v>
      </c>
      <c r="B308" s="1">
        <v>33239</v>
      </c>
      <c r="C308" s="1">
        <v>35064</v>
      </c>
      <c r="D308">
        <v>60</v>
      </c>
      <c r="E308">
        <v>1639743</v>
      </c>
      <c r="F308">
        <v>1307164</v>
      </c>
      <c r="G308">
        <v>131511</v>
      </c>
      <c r="H308">
        <v>2350905</v>
      </c>
      <c r="I308">
        <v>286070</v>
      </c>
      <c r="J308">
        <v>2064835</v>
      </c>
      <c r="K308">
        <f t="shared" si="4"/>
        <v>1991</v>
      </c>
    </row>
    <row r="309" spans="1:11" x14ac:dyDescent="0.25">
      <c r="A309" t="s">
        <v>15</v>
      </c>
      <c r="B309" s="1">
        <v>33239</v>
      </c>
      <c r="C309" s="1">
        <v>35430</v>
      </c>
      <c r="D309">
        <v>72</v>
      </c>
      <c r="E309">
        <v>1638468</v>
      </c>
      <c r="F309">
        <v>1381645</v>
      </c>
      <c r="G309">
        <v>113808</v>
      </c>
      <c r="H309">
        <v>2350905</v>
      </c>
      <c r="I309">
        <v>286070</v>
      </c>
      <c r="J309">
        <v>2064835</v>
      </c>
      <c r="K309">
        <f t="shared" si="4"/>
        <v>1991</v>
      </c>
    </row>
    <row r="310" spans="1:11" x14ac:dyDescent="0.25">
      <c r="A310" t="s">
        <v>15</v>
      </c>
      <c r="B310" s="1">
        <v>33239</v>
      </c>
      <c r="C310" s="1">
        <v>35795</v>
      </c>
      <c r="D310">
        <v>84</v>
      </c>
      <c r="E310">
        <v>1640956</v>
      </c>
      <c r="F310">
        <v>1414747</v>
      </c>
      <c r="G310">
        <v>110171</v>
      </c>
      <c r="H310">
        <v>2350905</v>
      </c>
      <c r="I310">
        <v>286070</v>
      </c>
      <c r="J310">
        <v>2064835</v>
      </c>
      <c r="K310">
        <f t="shared" si="4"/>
        <v>1991</v>
      </c>
    </row>
    <row r="311" spans="1:11" x14ac:dyDescent="0.25">
      <c r="A311" t="s">
        <v>15</v>
      </c>
      <c r="B311" s="1">
        <v>33604</v>
      </c>
      <c r="C311" s="1">
        <v>33969</v>
      </c>
      <c r="D311">
        <v>12</v>
      </c>
      <c r="E311">
        <v>1634231</v>
      </c>
      <c r="F311">
        <v>342982</v>
      </c>
      <c r="G311">
        <v>700041</v>
      </c>
      <c r="H311">
        <v>2450186</v>
      </c>
      <c r="I311">
        <v>260739</v>
      </c>
      <c r="J311">
        <v>2189448</v>
      </c>
      <c r="K311">
        <f t="shared" si="4"/>
        <v>1992</v>
      </c>
    </row>
    <row r="312" spans="1:11" x14ac:dyDescent="0.25">
      <c r="A312" t="s">
        <v>15</v>
      </c>
      <c r="B312" s="1">
        <v>33604</v>
      </c>
      <c r="C312" s="1">
        <v>34334</v>
      </c>
      <c r="D312">
        <v>24</v>
      </c>
      <c r="E312">
        <v>1749947</v>
      </c>
      <c r="F312">
        <v>781402</v>
      </c>
      <c r="G312">
        <v>443174</v>
      </c>
      <c r="H312">
        <v>2450186</v>
      </c>
      <c r="I312">
        <v>260739</v>
      </c>
      <c r="J312">
        <v>2189448</v>
      </c>
      <c r="K312">
        <f t="shared" si="4"/>
        <v>1992</v>
      </c>
    </row>
    <row r="313" spans="1:11" x14ac:dyDescent="0.25">
      <c r="A313" t="s">
        <v>15</v>
      </c>
      <c r="B313" s="1">
        <v>33604</v>
      </c>
      <c r="C313" s="1">
        <v>34699</v>
      </c>
      <c r="D313">
        <v>36</v>
      </c>
      <c r="E313">
        <v>1689300</v>
      </c>
      <c r="F313">
        <v>1014982</v>
      </c>
      <c r="G313">
        <v>284791</v>
      </c>
      <c r="H313">
        <v>2450186</v>
      </c>
      <c r="I313">
        <v>260739</v>
      </c>
      <c r="J313">
        <v>2189448</v>
      </c>
      <c r="K313">
        <f t="shared" si="4"/>
        <v>1992</v>
      </c>
    </row>
    <row r="314" spans="1:11" x14ac:dyDescent="0.25">
      <c r="A314" t="s">
        <v>15</v>
      </c>
      <c r="B314" s="1">
        <v>33604</v>
      </c>
      <c r="C314" s="1">
        <v>35064</v>
      </c>
      <c r="D314">
        <v>48</v>
      </c>
      <c r="E314">
        <v>1621422</v>
      </c>
      <c r="F314">
        <v>1172915</v>
      </c>
      <c r="G314">
        <v>169164</v>
      </c>
      <c r="H314">
        <v>2450186</v>
      </c>
      <c r="I314">
        <v>260739</v>
      </c>
      <c r="J314">
        <v>2189448</v>
      </c>
      <c r="K314">
        <f t="shared" si="4"/>
        <v>1992</v>
      </c>
    </row>
    <row r="315" spans="1:11" x14ac:dyDescent="0.25">
      <c r="A315" t="s">
        <v>15</v>
      </c>
      <c r="B315" s="1">
        <v>33604</v>
      </c>
      <c r="C315" s="1">
        <v>35430</v>
      </c>
      <c r="D315">
        <v>60</v>
      </c>
      <c r="E315">
        <v>1600524</v>
      </c>
      <c r="F315">
        <v>1281864</v>
      </c>
      <c r="G315">
        <v>130575</v>
      </c>
      <c r="H315">
        <v>2450186</v>
      </c>
      <c r="I315">
        <v>260739</v>
      </c>
      <c r="J315">
        <v>2189448</v>
      </c>
      <c r="K315">
        <f t="shared" si="4"/>
        <v>1992</v>
      </c>
    </row>
    <row r="316" spans="1:11" x14ac:dyDescent="0.25">
      <c r="A316" t="s">
        <v>15</v>
      </c>
      <c r="B316" s="1">
        <v>33604</v>
      </c>
      <c r="C316" s="1">
        <v>35795</v>
      </c>
      <c r="D316">
        <v>72</v>
      </c>
      <c r="E316">
        <v>1604332</v>
      </c>
      <c r="F316">
        <v>1328801</v>
      </c>
      <c r="G316">
        <v>128255</v>
      </c>
      <c r="H316">
        <v>2450186</v>
      </c>
      <c r="I316">
        <v>260739</v>
      </c>
      <c r="J316">
        <v>2189448</v>
      </c>
      <c r="K316">
        <f t="shared" si="4"/>
        <v>1992</v>
      </c>
    </row>
    <row r="317" spans="1:11" x14ac:dyDescent="0.25">
      <c r="A317" t="s">
        <v>15</v>
      </c>
      <c r="B317" s="1">
        <v>33970</v>
      </c>
      <c r="C317" s="1">
        <v>34334</v>
      </c>
      <c r="D317">
        <v>12</v>
      </c>
      <c r="E317">
        <v>1719891</v>
      </c>
      <c r="F317">
        <v>342385</v>
      </c>
      <c r="G317">
        <v>778354</v>
      </c>
      <c r="H317">
        <v>2749335</v>
      </c>
      <c r="I317">
        <v>266678</v>
      </c>
      <c r="J317">
        <v>2482657</v>
      </c>
      <c r="K317">
        <f t="shared" si="4"/>
        <v>1993</v>
      </c>
    </row>
    <row r="318" spans="1:11" x14ac:dyDescent="0.25">
      <c r="A318" t="s">
        <v>15</v>
      </c>
      <c r="B318" s="1">
        <v>33970</v>
      </c>
      <c r="C318" s="1">
        <v>34699</v>
      </c>
      <c r="D318">
        <v>24</v>
      </c>
      <c r="E318">
        <v>1714687</v>
      </c>
      <c r="F318">
        <v>743433</v>
      </c>
      <c r="G318">
        <v>489793</v>
      </c>
      <c r="H318">
        <v>2749335</v>
      </c>
      <c r="I318">
        <v>266678</v>
      </c>
      <c r="J318">
        <v>2482657</v>
      </c>
      <c r="K318">
        <f t="shared" si="4"/>
        <v>1993</v>
      </c>
    </row>
    <row r="319" spans="1:11" x14ac:dyDescent="0.25">
      <c r="A319" t="s">
        <v>15</v>
      </c>
      <c r="B319" s="1">
        <v>33970</v>
      </c>
      <c r="C319" s="1">
        <v>35064</v>
      </c>
      <c r="D319">
        <v>36</v>
      </c>
      <c r="E319">
        <v>1643956</v>
      </c>
      <c r="F319">
        <v>959147</v>
      </c>
      <c r="G319">
        <v>322285</v>
      </c>
      <c r="H319">
        <v>2749335</v>
      </c>
      <c r="I319">
        <v>266678</v>
      </c>
      <c r="J319">
        <v>2482657</v>
      </c>
      <c r="K319">
        <f t="shared" si="4"/>
        <v>1993</v>
      </c>
    </row>
    <row r="320" spans="1:11" x14ac:dyDescent="0.25">
      <c r="A320" t="s">
        <v>15</v>
      </c>
      <c r="B320" s="1">
        <v>33970</v>
      </c>
      <c r="C320" s="1">
        <v>35430</v>
      </c>
      <c r="D320">
        <v>48</v>
      </c>
      <c r="E320">
        <v>1556461</v>
      </c>
      <c r="F320">
        <v>1113314</v>
      </c>
      <c r="G320">
        <v>191805</v>
      </c>
      <c r="H320">
        <v>2749335</v>
      </c>
      <c r="I320">
        <v>266678</v>
      </c>
      <c r="J320">
        <v>2482657</v>
      </c>
      <c r="K320">
        <f t="shared" si="4"/>
        <v>1993</v>
      </c>
    </row>
    <row r="321" spans="1:11" x14ac:dyDescent="0.25">
      <c r="A321" t="s">
        <v>15</v>
      </c>
      <c r="B321" s="1">
        <v>33970</v>
      </c>
      <c r="C321" s="1">
        <v>35795</v>
      </c>
      <c r="D321">
        <v>60</v>
      </c>
      <c r="E321">
        <v>1548909</v>
      </c>
      <c r="F321">
        <v>1187581</v>
      </c>
      <c r="G321">
        <v>177681</v>
      </c>
      <c r="H321">
        <v>2749335</v>
      </c>
      <c r="I321">
        <v>266678</v>
      </c>
      <c r="J321">
        <v>2482657</v>
      </c>
      <c r="K321">
        <f t="shared" si="4"/>
        <v>1993</v>
      </c>
    </row>
    <row r="322" spans="1:11" x14ac:dyDescent="0.25">
      <c r="A322" t="s">
        <v>15</v>
      </c>
      <c r="B322" s="1">
        <v>34335</v>
      </c>
      <c r="C322" s="1">
        <v>34699</v>
      </c>
      <c r="D322">
        <v>12</v>
      </c>
      <c r="E322">
        <v>1785215</v>
      </c>
      <c r="F322">
        <v>351060</v>
      </c>
      <c r="G322">
        <v>815658</v>
      </c>
      <c r="H322">
        <v>2855043</v>
      </c>
      <c r="I322">
        <v>260255</v>
      </c>
      <c r="J322">
        <v>2594787</v>
      </c>
      <c r="K322">
        <f t="shared" si="4"/>
        <v>1994</v>
      </c>
    </row>
    <row r="323" spans="1:11" x14ac:dyDescent="0.25">
      <c r="A323" t="s">
        <v>15</v>
      </c>
      <c r="B323" s="1">
        <v>34335</v>
      </c>
      <c r="C323" s="1">
        <v>35064</v>
      </c>
      <c r="D323">
        <v>24</v>
      </c>
      <c r="E323">
        <v>1750992</v>
      </c>
      <c r="F323">
        <v>750392</v>
      </c>
      <c r="G323">
        <v>520760</v>
      </c>
      <c r="H323">
        <v>2855043</v>
      </c>
      <c r="I323">
        <v>260255</v>
      </c>
      <c r="J323">
        <v>2594787</v>
      </c>
      <c r="K323">
        <f t="shared" ref="K323:K331" si="5">YEAR(B323)</f>
        <v>1994</v>
      </c>
    </row>
    <row r="324" spans="1:11" x14ac:dyDescent="0.25">
      <c r="A324" t="s">
        <v>15</v>
      </c>
      <c r="B324" s="1">
        <v>34335</v>
      </c>
      <c r="C324" s="1">
        <v>35430</v>
      </c>
      <c r="D324">
        <v>36</v>
      </c>
      <c r="E324">
        <v>1638790</v>
      </c>
      <c r="F324">
        <v>993751</v>
      </c>
      <c r="G324">
        <v>325281</v>
      </c>
      <c r="H324">
        <v>2855043</v>
      </c>
      <c r="I324">
        <v>260255</v>
      </c>
      <c r="J324">
        <v>2594787</v>
      </c>
      <c r="K324">
        <f t="shared" si="5"/>
        <v>1994</v>
      </c>
    </row>
    <row r="325" spans="1:11" x14ac:dyDescent="0.25">
      <c r="A325" t="s">
        <v>15</v>
      </c>
      <c r="B325" s="1">
        <v>34335</v>
      </c>
      <c r="C325" s="1">
        <v>35795</v>
      </c>
      <c r="D325">
        <v>48</v>
      </c>
      <c r="E325">
        <v>1569161</v>
      </c>
      <c r="F325">
        <v>1114842</v>
      </c>
      <c r="G325">
        <v>235860</v>
      </c>
      <c r="H325">
        <v>2855043</v>
      </c>
      <c r="I325">
        <v>260255</v>
      </c>
      <c r="J325">
        <v>2594787</v>
      </c>
      <c r="K325">
        <f t="shared" si="5"/>
        <v>1994</v>
      </c>
    </row>
    <row r="326" spans="1:11" x14ac:dyDescent="0.25">
      <c r="A326" t="s">
        <v>15</v>
      </c>
      <c r="B326" s="1">
        <v>34700</v>
      </c>
      <c r="C326" s="1">
        <v>35064</v>
      </c>
      <c r="D326">
        <v>12</v>
      </c>
      <c r="E326">
        <v>1750767</v>
      </c>
      <c r="F326">
        <v>343841</v>
      </c>
      <c r="G326">
        <v>804870</v>
      </c>
      <c r="H326">
        <v>2880915</v>
      </c>
      <c r="I326">
        <v>264081</v>
      </c>
      <c r="J326">
        <v>2616831</v>
      </c>
      <c r="K326">
        <f t="shared" si="5"/>
        <v>1995</v>
      </c>
    </row>
    <row r="327" spans="1:11" x14ac:dyDescent="0.25">
      <c r="A327" t="s">
        <v>15</v>
      </c>
      <c r="B327" s="1">
        <v>34700</v>
      </c>
      <c r="C327" s="1">
        <v>35430</v>
      </c>
      <c r="D327">
        <v>24</v>
      </c>
      <c r="E327">
        <v>1692856</v>
      </c>
      <c r="F327">
        <v>768575</v>
      </c>
      <c r="G327">
        <v>493436</v>
      </c>
      <c r="H327">
        <v>2880915</v>
      </c>
      <c r="I327">
        <v>264081</v>
      </c>
      <c r="J327">
        <v>2616831</v>
      </c>
      <c r="K327">
        <f t="shared" si="5"/>
        <v>1995</v>
      </c>
    </row>
    <row r="328" spans="1:11" x14ac:dyDescent="0.25">
      <c r="A328" t="s">
        <v>15</v>
      </c>
      <c r="B328" s="1">
        <v>34700</v>
      </c>
      <c r="C328" s="1">
        <v>35795</v>
      </c>
      <c r="D328">
        <v>36</v>
      </c>
      <c r="E328">
        <v>1614463</v>
      </c>
      <c r="F328">
        <v>962081</v>
      </c>
      <c r="G328">
        <v>340708</v>
      </c>
      <c r="H328">
        <v>2880915</v>
      </c>
      <c r="I328">
        <v>264081</v>
      </c>
      <c r="J328">
        <v>2616831</v>
      </c>
      <c r="K328">
        <f t="shared" si="5"/>
        <v>1995</v>
      </c>
    </row>
    <row r="329" spans="1:11" x14ac:dyDescent="0.25">
      <c r="A329" t="s">
        <v>15</v>
      </c>
      <c r="B329" s="1">
        <v>35065</v>
      </c>
      <c r="C329" s="1">
        <v>35430</v>
      </c>
      <c r="D329">
        <v>12</v>
      </c>
      <c r="E329">
        <v>1625977</v>
      </c>
      <c r="F329">
        <v>381484</v>
      </c>
      <c r="G329">
        <v>684903</v>
      </c>
      <c r="H329">
        <v>2682543</v>
      </c>
      <c r="I329">
        <v>261887</v>
      </c>
      <c r="J329">
        <v>2420655</v>
      </c>
      <c r="K329">
        <f t="shared" si="5"/>
        <v>1996</v>
      </c>
    </row>
    <row r="330" spans="1:11" x14ac:dyDescent="0.25">
      <c r="A330" t="s">
        <v>15</v>
      </c>
      <c r="B330" s="1">
        <v>35065</v>
      </c>
      <c r="C330" s="1">
        <v>35795</v>
      </c>
      <c r="D330">
        <v>24</v>
      </c>
      <c r="E330">
        <v>1560165</v>
      </c>
      <c r="F330">
        <v>736040</v>
      </c>
      <c r="G330">
        <v>403513</v>
      </c>
      <c r="H330">
        <v>2682543</v>
      </c>
      <c r="I330">
        <v>261887</v>
      </c>
      <c r="J330">
        <v>2420655</v>
      </c>
      <c r="K330">
        <f t="shared" si="5"/>
        <v>1996</v>
      </c>
    </row>
    <row r="331" spans="1:11" x14ac:dyDescent="0.25">
      <c r="A331" t="s">
        <v>15</v>
      </c>
      <c r="B331" s="1">
        <v>35431</v>
      </c>
      <c r="C331" s="1">
        <v>35795</v>
      </c>
      <c r="D331">
        <v>12</v>
      </c>
      <c r="E331">
        <v>1502410</v>
      </c>
      <c r="F331">
        <v>340132</v>
      </c>
      <c r="G331">
        <v>597906</v>
      </c>
      <c r="H331">
        <v>2463062</v>
      </c>
      <c r="I331">
        <v>255163</v>
      </c>
      <c r="J331">
        <v>2207902</v>
      </c>
      <c r="K331">
        <f t="shared" si="5"/>
        <v>1997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E145-6A5F-4F62-ADF1-F65B71F5429C}">
  <dimension ref="A1:C5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10</v>
      </c>
      <c r="B2">
        <v>108</v>
      </c>
      <c r="C2">
        <v>1.0960700000000001</v>
      </c>
    </row>
    <row r="3" spans="1:3" x14ac:dyDescent="0.25">
      <c r="A3" t="s">
        <v>10</v>
      </c>
      <c r="B3">
        <v>96</v>
      </c>
      <c r="C3">
        <v>1.1301000000000001</v>
      </c>
    </row>
    <row r="4" spans="1:3" x14ac:dyDescent="0.25">
      <c r="A4" t="s">
        <v>10</v>
      </c>
      <c r="B4">
        <v>84</v>
      </c>
      <c r="C4">
        <v>1.17713</v>
      </c>
    </row>
    <row r="5" spans="1:3" x14ac:dyDescent="0.25">
      <c r="A5" t="s">
        <v>10</v>
      </c>
      <c r="B5">
        <v>72</v>
      </c>
      <c r="C5">
        <v>1.2428900000000001</v>
      </c>
    </row>
    <row r="6" spans="1:3" x14ac:dyDescent="0.25">
      <c r="A6" t="s">
        <v>10</v>
      </c>
      <c r="B6">
        <v>60</v>
      </c>
      <c r="C6">
        <v>1.33632</v>
      </c>
    </row>
    <row r="7" spans="1:3" x14ac:dyDescent="0.25">
      <c r="A7" t="s">
        <v>10</v>
      </c>
      <c r="B7">
        <v>48</v>
      </c>
      <c r="C7">
        <v>1.4719100000000001</v>
      </c>
    </row>
    <row r="8" spans="1:3" x14ac:dyDescent="0.25">
      <c r="A8" t="s">
        <v>10</v>
      </c>
      <c r="B8">
        <v>36</v>
      </c>
      <c r="C8">
        <v>1.6743300000000001</v>
      </c>
    </row>
    <row r="9" spans="1:3" x14ac:dyDescent="0.25">
      <c r="A9" t="s">
        <v>10</v>
      </c>
      <c r="B9">
        <v>24</v>
      </c>
      <c r="C9">
        <v>1.9881800000000001</v>
      </c>
    </row>
    <row r="10" spans="1:3" x14ac:dyDescent="0.25">
      <c r="A10" t="s">
        <v>10</v>
      </c>
      <c r="B10">
        <v>12</v>
      </c>
      <c r="C10">
        <v>2.5</v>
      </c>
    </row>
    <row r="11" spans="1:3" x14ac:dyDescent="0.25">
      <c r="A11" t="s">
        <v>11</v>
      </c>
      <c r="B11">
        <v>108</v>
      </c>
      <c r="C11">
        <v>1.0186200000000001</v>
      </c>
    </row>
    <row r="12" spans="1:3" x14ac:dyDescent="0.25">
      <c r="A12" t="s">
        <v>11</v>
      </c>
      <c r="B12">
        <v>96</v>
      </c>
      <c r="C12">
        <v>1.0312300000000001</v>
      </c>
    </row>
    <row r="13" spans="1:3" x14ac:dyDescent="0.25">
      <c r="A13" t="s">
        <v>11</v>
      </c>
      <c r="B13">
        <v>84</v>
      </c>
      <c r="C13">
        <v>1.0525899999999999</v>
      </c>
    </row>
    <row r="14" spans="1:3" x14ac:dyDescent="0.25">
      <c r="A14" t="s">
        <v>11</v>
      </c>
      <c r="B14">
        <v>72</v>
      </c>
      <c r="C14">
        <v>1.08918</v>
      </c>
    </row>
    <row r="15" spans="1:3" x14ac:dyDescent="0.25">
      <c r="A15" t="s">
        <v>11</v>
      </c>
      <c r="B15">
        <v>60</v>
      </c>
      <c r="C15">
        <v>1.1530100000000001</v>
      </c>
    </row>
    <row r="16" spans="1:3" x14ac:dyDescent="0.25">
      <c r="A16" t="s">
        <v>11</v>
      </c>
      <c r="B16">
        <v>48</v>
      </c>
      <c r="C16">
        <v>1.2678199999999999</v>
      </c>
    </row>
    <row r="17" spans="1:3" x14ac:dyDescent="0.25">
      <c r="A17" t="s">
        <v>11</v>
      </c>
      <c r="B17">
        <v>36</v>
      </c>
      <c r="C17">
        <v>1.4851300000000001</v>
      </c>
    </row>
    <row r="18" spans="1:3" x14ac:dyDescent="0.25">
      <c r="A18" t="s">
        <v>11</v>
      </c>
      <c r="B18">
        <v>24</v>
      </c>
      <c r="C18">
        <v>1.9331799999999999</v>
      </c>
    </row>
    <row r="19" spans="1:3" x14ac:dyDescent="0.25">
      <c r="A19" t="s">
        <v>11</v>
      </c>
      <c r="B19">
        <v>12</v>
      </c>
      <c r="C19">
        <v>3</v>
      </c>
    </row>
    <row r="20" spans="1:3" x14ac:dyDescent="0.25">
      <c r="A20" t="s">
        <v>12</v>
      </c>
      <c r="B20">
        <v>108</v>
      </c>
      <c r="C20">
        <v>1.0984400000000001</v>
      </c>
    </row>
    <row r="21" spans="1:3" x14ac:dyDescent="0.25">
      <c r="A21" t="s">
        <v>12</v>
      </c>
      <c r="B21">
        <v>96</v>
      </c>
      <c r="C21">
        <v>1.12452</v>
      </c>
    </row>
    <row r="22" spans="1:3" x14ac:dyDescent="0.25">
      <c r="A22" t="s">
        <v>12</v>
      </c>
      <c r="B22">
        <v>84</v>
      </c>
      <c r="C22">
        <v>1.15801</v>
      </c>
    </row>
    <row r="23" spans="1:3" x14ac:dyDescent="0.25">
      <c r="A23" t="s">
        <v>12</v>
      </c>
      <c r="B23">
        <v>72</v>
      </c>
      <c r="C23">
        <v>1.20126</v>
      </c>
    </row>
    <row r="24" spans="1:3" x14ac:dyDescent="0.25">
      <c r="A24" t="s">
        <v>12</v>
      </c>
      <c r="B24">
        <v>60</v>
      </c>
      <c r="C24">
        <v>1.25762</v>
      </c>
    </row>
    <row r="25" spans="1:3" x14ac:dyDescent="0.25">
      <c r="A25" t="s">
        <v>12</v>
      </c>
      <c r="B25">
        <v>48</v>
      </c>
      <c r="C25">
        <v>1.33179</v>
      </c>
    </row>
    <row r="26" spans="1:3" x14ac:dyDescent="0.25">
      <c r="A26" t="s">
        <v>12</v>
      </c>
      <c r="B26">
        <v>36</v>
      </c>
      <c r="C26">
        <v>1.43069</v>
      </c>
    </row>
    <row r="27" spans="1:3" x14ac:dyDescent="0.25">
      <c r="A27" t="s">
        <v>12</v>
      </c>
      <c r="B27">
        <v>24</v>
      </c>
      <c r="C27">
        <v>1.5647</v>
      </c>
    </row>
    <row r="28" spans="1:3" x14ac:dyDescent="0.25">
      <c r="A28" t="s">
        <v>12</v>
      </c>
      <c r="B28">
        <v>12</v>
      </c>
      <c r="C28">
        <v>1.75</v>
      </c>
    </row>
    <row r="29" spans="1:3" x14ac:dyDescent="0.25">
      <c r="A29" t="s">
        <v>13</v>
      </c>
      <c r="B29">
        <v>108</v>
      </c>
      <c r="C29">
        <v>1.14574</v>
      </c>
    </row>
    <row r="30" spans="1:3" x14ac:dyDescent="0.25">
      <c r="A30" t="s">
        <v>13</v>
      </c>
      <c r="B30">
        <v>96</v>
      </c>
      <c r="C30">
        <v>1.1853800000000001</v>
      </c>
    </row>
    <row r="31" spans="1:3" x14ac:dyDescent="0.25">
      <c r="A31" t="s">
        <v>13</v>
      </c>
      <c r="B31">
        <v>84</v>
      </c>
      <c r="C31">
        <v>1.2368699999999999</v>
      </c>
    </row>
    <row r="32" spans="1:3" x14ac:dyDescent="0.25">
      <c r="A32" t="s">
        <v>13</v>
      </c>
      <c r="B32">
        <v>72</v>
      </c>
      <c r="C32">
        <v>1.3043800000000001</v>
      </c>
    </row>
    <row r="33" spans="1:3" x14ac:dyDescent="0.25">
      <c r="A33" t="s">
        <v>13</v>
      </c>
      <c r="B33">
        <v>60</v>
      </c>
      <c r="C33">
        <v>1.3939699999999999</v>
      </c>
    </row>
    <row r="34" spans="1:3" x14ac:dyDescent="0.25">
      <c r="A34" t="s">
        <v>13</v>
      </c>
      <c r="B34">
        <v>48</v>
      </c>
      <c r="C34">
        <v>1.51467</v>
      </c>
    </row>
    <row r="35" spans="1:3" x14ac:dyDescent="0.25">
      <c r="A35" t="s">
        <v>13</v>
      </c>
      <c r="B35">
        <v>36</v>
      </c>
      <c r="C35">
        <v>1.6803399999999999</v>
      </c>
    </row>
    <row r="36" spans="1:3" x14ac:dyDescent="0.25">
      <c r="A36" t="s">
        <v>13</v>
      </c>
      <c r="B36">
        <v>24</v>
      </c>
      <c r="C36">
        <v>1.9131400000000001</v>
      </c>
    </row>
    <row r="37" spans="1:3" x14ac:dyDescent="0.25">
      <c r="A37" t="s">
        <v>13</v>
      </c>
      <c r="B37">
        <v>12</v>
      </c>
      <c r="C37">
        <v>2.25</v>
      </c>
    </row>
    <row r="38" spans="1:3" x14ac:dyDescent="0.25">
      <c r="A38" t="s">
        <v>14</v>
      </c>
      <c r="B38">
        <v>108</v>
      </c>
      <c r="C38">
        <v>1.0274000000000001</v>
      </c>
    </row>
    <row r="39" spans="1:3" x14ac:dyDescent="0.25">
      <c r="A39" t="s">
        <v>14</v>
      </c>
      <c r="B39">
        <v>96</v>
      </c>
      <c r="C39">
        <v>1.0460799999999999</v>
      </c>
    </row>
    <row r="40" spans="1:3" x14ac:dyDescent="0.25">
      <c r="A40" t="s">
        <v>14</v>
      </c>
      <c r="B40">
        <v>84</v>
      </c>
      <c r="C40">
        <v>1.0779799999999999</v>
      </c>
    </row>
    <row r="41" spans="1:3" x14ac:dyDescent="0.25">
      <c r="A41" t="s">
        <v>14</v>
      </c>
      <c r="B41">
        <v>72</v>
      </c>
      <c r="C41">
        <v>1.1333200000000001</v>
      </c>
    </row>
    <row r="42" spans="1:3" x14ac:dyDescent="0.25">
      <c r="A42" t="s">
        <v>14</v>
      </c>
      <c r="B42">
        <v>60</v>
      </c>
      <c r="C42">
        <v>1.23193</v>
      </c>
    </row>
    <row r="43" spans="1:3" x14ac:dyDescent="0.25">
      <c r="A43" t="s">
        <v>14</v>
      </c>
      <c r="B43">
        <v>48</v>
      </c>
      <c r="C43">
        <v>1.4157200000000001</v>
      </c>
    </row>
    <row r="44" spans="1:3" x14ac:dyDescent="0.25">
      <c r="A44" t="s">
        <v>14</v>
      </c>
      <c r="B44">
        <v>36</v>
      </c>
      <c r="C44">
        <v>1.7849600000000001</v>
      </c>
    </row>
    <row r="45" spans="1:3" x14ac:dyDescent="0.25">
      <c r="A45" t="s">
        <v>14</v>
      </c>
      <c r="B45">
        <v>24</v>
      </c>
      <c r="C45">
        <v>2.6265299999999998</v>
      </c>
    </row>
    <row r="46" spans="1:3" x14ac:dyDescent="0.25">
      <c r="A46" t="s">
        <v>14</v>
      </c>
      <c r="B46">
        <v>12</v>
      </c>
      <c r="C46">
        <v>5</v>
      </c>
    </row>
    <row r="47" spans="1:3" x14ac:dyDescent="0.25">
      <c r="A47" t="s">
        <v>15</v>
      </c>
      <c r="B47">
        <v>108</v>
      </c>
      <c r="C47">
        <v>1.0044299999999999</v>
      </c>
    </row>
    <row r="48" spans="1:3" x14ac:dyDescent="0.25">
      <c r="A48" t="s">
        <v>15</v>
      </c>
      <c r="B48">
        <v>96</v>
      </c>
      <c r="C48">
        <v>1.00888</v>
      </c>
    </row>
    <row r="49" spans="1:3" x14ac:dyDescent="0.25">
      <c r="A49" t="s">
        <v>15</v>
      </c>
      <c r="B49">
        <v>84</v>
      </c>
      <c r="C49">
        <v>1.0178400000000001</v>
      </c>
    </row>
    <row r="50" spans="1:3" x14ac:dyDescent="0.25">
      <c r="A50" t="s">
        <v>15</v>
      </c>
      <c r="B50">
        <v>72</v>
      </c>
      <c r="C50">
        <v>1.03599</v>
      </c>
    </row>
    <row r="51" spans="1:3" x14ac:dyDescent="0.25">
      <c r="A51" t="s">
        <v>15</v>
      </c>
      <c r="B51">
        <v>60</v>
      </c>
      <c r="C51">
        <v>1.0732699999999999</v>
      </c>
    </row>
    <row r="52" spans="1:3" x14ac:dyDescent="0.25">
      <c r="A52" t="s">
        <v>15</v>
      </c>
      <c r="B52">
        <v>48</v>
      </c>
      <c r="C52">
        <v>1.15191</v>
      </c>
    </row>
    <row r="53" spans="1:3" x14ac:dyDescent="0.25">
      <c r="A53" t="s">
        <v>15</v>
      </c>
      <c r="B53">
        <v>36</v>
      </c>
      <c r="C53">
        <v>1.32691</v>
      </c>
    </row>
    <row r="54" spans="1:3" x14ac:dyDescent="0.25">
      <c r="A54" t="s">
        <v>15</v>
      </c>
      <c r="B54">
        <v>24</v>
      </c>
      <c r="C54">
        <v>1.76068</v>
      </c>
    </row>
    <row r="55" spans="1:3" x14ac:dyDescent="0.25">
      <c r="A55" t="s">
        <v>15</v>
      </c>
      <c r="B55">
        <v>12</v>
      </c>
      <c r="C55">
        <v>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D1CF-B0FA-40C0-A2DF-0B2CEF0FC6E5}">
  <dimension ref="A1:D61"/>
  <sheetViews>
    <sheetView workbookViewId="0">
      <selection activeCell="E7" sqref="E7"/>
    </sheetView>
  </sheetViews>
  <sheetFormatPr defaultRowHeight="15" x14ac:dyDescent="0.25"/>
  <cols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42</v>
      </c>
    </row>
    <row r="2" spans="1:4" x14ac:dyDescent="0.25">
      <c r="A2" t="s">
        <v>10</v>
      </c>
      <c r="B2" s="1">
        <v>32143</v>
      </c>
      <c r="C2" s="2">
        <v>0.65</v>
      </c>
      <c r="D2">
        <f>YEAR(B2)</f>
        <v>1988</v>
      </c>
    </row>
    <row r="3" spans="1:4" x14ac:dyDescent="0.25">
      <c r="A3" t="s">
        <v>10</v>
      </c>
      <c r="B3" s="1">
        <v>32509</v>
      </c>
      <c r="C3" s="2">
        <v>0.65</v>
      </c>
      <c r="D3">
        <f t="shared" ref="D3:D61" si="0">YEAR(B3)</f>
        <v>1989</v>
      </c>
    </row>
    <row r="4" spans="1:4" x14ac:dyDescent="0.25">
      <c r="A4" t="s">
        <v>10</v>
      </c>
      <c r="B4" s="1">
        <v>32874</v>
      </c>
      <c r="C4" s="2">
        <v>0.65</v>
      </c>
      <c r="D4">
        <f t="shared" si="0"/>
        <v>1990</v>
      </c>
    </row>
    <row r="5" spans="1:4" x14ac:dyDescent="0.25">
      <c r="A5" t="s">
        <v>10</v>
      </c>
      <c r="B5" s="1">
        <v>33239</v>
      </c>
      <c r="C5" s="2">
        <v>0.65</v>
      </c>
      <c r="D5">
        <f t="shared" si="0"/>
        <v>1991</v>
      </c>
    </row>
    <row r="6" spans="1:4" x14ac:dyDescent="0.25">
      <c r="A6" t="s">
        <v>10</v>
      </c>
      <c r="B6" s="1">
        <v>33604</v>
      </c>
      <c r="C6" s="2">
        <v>0.65</v>
      </c>
      <c r="D6">
        <f t="shared" si="0"/>
        <v>1992</v>
      </c>
    </row>
    <row r="7" spans="1:4" x14ac:dyDescent="0.25">
      <c r="A7" t="s">
        <v>10</v>
      </c>
      <c r="B7" s="1">
        <v>33970</v>
      </c>
      <c r="C7" s="2">
        <v>0.65</v>
      </c>
      <c r="D7">
        <f t="shared" si="0"/>
        <v>1993</v>
      </c>
    </row>
    <row r="8" spans="1:4" x14ac:dyDescent="0.25">
      <c r="A8" t="s">
        <v>10</v>
      </c>
      <c r="B8" s="1">
        <v>34335</v>
      </c>
      <c r="C8" s="2">
        <v>0.65</v>
      </c>
      <c r="D8">
        <f t="shared" si="0"/>
        <v>1994</v>
      </c>
    </row>
    <row r="9" spans="1:4" x14ac:dyDescent="0.25">
      <c r="A9" t="s">
        <v>10</v>
      </c>
      <c r="B9" s="1">
        <v>34700</v>
      </c>
      <c r="C9" s="2">
        <v>0.65</v>
      </c>
      <c r="D9">
        <f t="shared" si="0"/>
        <v>1995</v>
      </c>
    </row>
    <row r="10" spans="1:4" x14ac:dyDescent="0.25">
      <c r="A10" t="s">
        <v>10</v>
      </c>
      <c r="B10" s="1">
        <v>35065</v>
      </c>
      <c r="C10" s="2">
        <v>0.65</v>
      </c>
      <c r="D10">
        <f t="shared" si="0"/>
        <v>1996</v>
      </c>
    </row>
    <row r="11" spans="1:4" x14ac:dyDescent="0.25">
      <c r="A11" t="s">
        <v>10</v>
      </c>
      <c r="B11" s="1">
        <v>35431</v>
      </c>
      <c r="C11" s="2">
        <v>0.65</v>
      </c>
      <c r="D11">
        <f t="shared" si="0"/>
        <v>1997</v>
      </c>
    </row>
    <row r="12" spans="1:4" x14ac:dyDescent="0.25">
      <c r="A12" t="s">
        <v>11</v>
      </c>
      <c r="B12" s="1">
        <v>32143</v>
      </c>
      <c r="C12" s="2">
        <v>0.6</v>
      </c>
      <c r="D12">
        <f t="shared" si="0"/>
        <v>1988</v>
      </c>
    </row>
    <row r="13" spans="1:4" x14ac:dyDescent="0.25">
      <c r="A13" t="s">
        <v>11</v>
      </c>
      <c r="B13" s="1">
        <v>32509</v>
      </c>
      <c r="C13" s="2">
        <v>0.6</v>
      </c>
      <c r="D13">
        <f t="shared" si="0"/>
        <v>1989</v>
      </c>
    </row>
    <row r="14" spans="1:4" x14ac:dyDescent="0.25">
      <c r="A14" t="s">
        <v>11</v>
      </c>
      <c r="B14" s="1">
        <v>32874</v>
      </c>
      <c r="C14" s="2">
        <v>0.6</v>
      </c>
      <c r="D14">
        <f t="shared" si="0"/>
        <v>1990</v>
      </c>
    </row>
    <row r="15" spans="1:4" x14ac:dyDescent="0.25">
      <c r="A15" t="s">
        <v>11</v>
      </c>
      <c r="B15" s="1">
        <v>33239</v>
      </c>
      <c r="C15" s="2">
        <v>0.6</v>
      </c>
      <c r="D15">
        <f t="shared" si="0"/>
        <v>1991</v>
      </c>
    </row>
    <row r="16" spans="1:4" x14ac:dyDescent="0.25">
      <c r="A16" t="s">
        <v>11</v>
      </c>
      <c r="B16" s="1">
        <v>33604</v>
      </c>
      <c r="C16" s="2">
        <v>0.6</v>
      </c>
      <c r="D16">
        <f t="shared" si="0"/>
        <v>1992</v>
      </c>
    </row>
    <row r="17" spans="1:4" x14ac:dyDescent="0.25">
      <c r="A17" t="s">
        <v>11</v>
      </c>
      <c r="B17" s="1">
        <v>33970</v>
      </c>
      <c r="C17" s="2">
        <v>0.6</v>
      </c>
      <c r="D17">
        <f t="shared" si="0"/>
        <v>1993</v>
      </c>
    </row>
    <row r="18" spans="1:4" x14ac:dyDescent="0.25">
      <c r="A18" t="s">
        <v>11</v>
      </c>
      <c r="B18" s="1">
        <v>34335</v>
      </c>
      <c r="C18" s="2">
        <v>0.6</v>
      </c>
      <c r="D18">
        <f t="shared" si="0"/>
        <v>1994</v>
      </c>
    </row>
    <row r="19" spans="1:4" x14ac:dyDescent="0.25">
      <c r="A19" t="s">
        <v>11</v>
      </c>
      <c r="B19" s="1">
        <v>34700</v>
      </c>
      <c r="C19" s="2">
        <v>0.6</v>
      </c>
      <c r="D19">
        <f t="shared" si="0"/>
        <v>1995</v>
      </c>
    </row>
    <row r="20" spans="1:4" x14ac:dyDescent="0.25">
      <c r="A20" t="s">
        <v>11</v>
      </c>
      <c r="B20" s="1">
        <v>35065</v>
      </c>
      <c r="C20" s="2">
        <v>0.6</v>
      </c>
      <c r="D20">
        <f t="shared" si="0"/>
        <v>1996</v>
      </c>
    </row>
    <row r="21" spans="1:4" x14ac:dyDescent="0.25">
      <c r="A21" t="s">
        <v>11</v>
      </c>
      <c r="B21" s="1">
        <v>35431</v>
      </c>
      <c r="C21" s="2">
        <v>0.6</v>
      </c>
      <c r="D21">
        <f t="shared" si="0"/>
        <v>1997</v>
      </c>
    </row>
    <row r="22" spans="1:4" x14ac:dyDescent="0.25">
      <c r="A22" t="s">
        <v>12</v>
      </c>
      <c r="B22" s="1">
        <v>32143</v>
      </c>
      <c r="C22" s="2">
        <v>0.67</v>
      </c>
      <c r="D22">
        <f t="shared" si="0"/>
        <v>1988</v>
      </c>
    </row>
    <row r="23" spans="1:4" x14ac:dyDescent="0.25">
      <c r="A23" t="s">
        <v>12</v>
      </c>
      <c r="B23" s="1">
        <v>32509</v>
      </c>
      <c r="C23" s="2">
        <v>0.67</v>
      </c>
      <c r="D23">
        <f t="shared" si="0"/>
        <v>1989</v>
      </c>
    </row>
    <row r="24" spans="1:4" x14ac:dyDescent="0.25">
      <c r="A24" t="s">
        <v>12</v>
      </c>
      <c r="B24" s="1">
        <v>32874</v>
      </c>
      <c r="C24" s="2">
        <v>0.67</v>
      </c>
      <c r="D24">
        <f t="shared" si="0"/>
        <v>1990</v>
      </c>
    </row>
    <row r="25" spans="1:4" x14ac:dyDescent="0.25">
      <c r="A25" t="s">
        <v>12</v>
      </c>
      <c r="B25" s="1">
        <v>33239</v>
      </c>
      <c r="C25" s="2">
        <v>0.67</v>
      </c>
      <c r="D25">
        <f t="shared" si="0"/>
        <v>1991</v>
      </c>
    </row>
    <row r="26" spans="1:4" x14ac:dyDescent="0.25">
      <c r="A26" t="s">
        <v>12</v>
      </c>
      <c r="B26" s="1">
        <v>33604</v>
      </c>
      <c r="C26" s="2">
        <v>0.67</v>
      </c>
      <c r="D26">
        <f t="shared" si="0"/>
        <v>1992</v>
      </c>
    </row>
    <row r="27" spans="1:4" x14ac:dyDescent="0.25">
      <c r="A27" t="s">
        <v>12</v>
      </c>
      <c r="B27" s="1">
        <v>33970</v>
      </c>
      <c r="C27" s="2">
        <v>0.67</v>
      </c>
      <c r="D27">
        <f t="shared" si="0"/>
        <v>1993</v>
      </c>
    </row>
    <row r="28" spans="1:4" x14ac:dyDescent="0.25">
      <c r="A28" t="s">
        <v>12</v>
      </c>
      <c r="B28" s="1">
        <v>34335</v>
      </c>
      <c r="C28" s="2">
        <v>0.67</v>
      </c>
      <c r="D28">
        <f t="shared" si="0"/>
        <v>1994</v>
      </c>
    </row>
    <row r="29" spans="1:4" x14ac:dyDescent="0.25">
      <c r="A29" t="s">
        <v>12</v>
      </c>
      <c r="B29" s="1">
        <v>34700</v>
      </c>
      <c r="C29" s="2">
        <v>0.67</v>
      </c>
      <c r="D29">
        <f t="shared" si="0"/>
        <v>1995</v>
      </c>
    </row>
    <row r="30" spans="1:4" x14ac:dyDescent="0.25">
      <c r="A30" t="s">
        <v>12</v>
      </c>
      <c r="B30" s="1">
        <v>35065</v>
      </c>
      <c r="C30" s="2">
        <v>0.67</v>
      </c>
      <c r="D30">
        <f t="shared" si="0"/>
        <v>1996</v>
      </c>
    </row>
    <row r="31" spans="1:4" x14ac:dyDescent="0.25">
      <c r="A31" t="s">
        <v>12</v>
      </c>
      <c r="B31" s="1">
        <v>35431</v>
      </c>
      <c r="C31" s="2">
        <v>0.67</v>
      </c>
      <c r="D31">
        <f t="shared" si="0"/>
        <v>1997</v>
      </c>
    </row>
    <row r="32" spans="1:4" x14ac:dyDescent="0.25">
      <c r="A32" t="s">
        <v>13</v>
      </c>
      <c r="B32" s="1">
        <v>32143</v>
      </c>
      <c r="C32" s="2">
        <v>0.45</v>
      </c>
      <c r="D32">
        <f t="shared" si="0"/>
        <v>1988</v>
      </c>
    </row>
    <row r="33" spans="1:4" x14ac:dyDescent="0.25">
      <c r="A33" t="s">
        <v>13</v>
      </c>
      <c r="B33" s="1">
        <v>32509</v>
      </c>
      <c r="C33" s="2">
        <v>0.45</v>
      </c>
      <c r="D33">
        <f t="shared" si="0"/>
        <v>1989</v>
      </c>
    </row>
    <row r="34" spans="1:4" x14ac:dyDescent="0.25">
      <c r="A34" t="s">
        <v>13</v>
      </c>
      <c r="B34" s="1">
        <v>32874</v>
      </c>
      <c r="C34" s="2">
        <v>0.45</v>
      </c>
      <c r="D34">
        <f t="shared" si="0"/>
        <v>1990</v>
      </c>
    </row>
    <row r="35" spans="1:4" x14ac:dyDescent="0.25">
      <c r="A35" t="s">
        <v>13</v>
      </c>
      <c r="B35" s="1">
        <v>33239</v>
      </c>
      <c r="C35" s="2">
        <v>0.45</v>
      </c>
      <c r="D35">
        <f t="shared" si="0"/>
        <v>1991</v>
      </c>
    </row>
    <row r="36" spans="1:4" x14ac:dyDescent="0.25">
      <c r="A36" t="s">
        <v>13</v>
      </c>
      <c r="B36" s="1">
        <v>33604</v>
      </c>
      <c r="C36" s="2">
        <v>0.45</v>
      </c>
      <c r="D36">
        <f t="shared" si="0"/>
        <v>1992</v>
      </c>
    </row>
    <row r="37" spans="1:4" x14ac:dyDescent="0.25">
      <c r="A37" t="s">
        <v>13</v>
      </c>
      <c r="B37" s="1">
        <v>33970</v>
      </c>
      <c r="C37" s="2">
        <v>0.45</v>
      </c>
      <c r="D37">
        <f t="shared" si="0"/>
        <v>1993</v>
      </c>
    </row>
    <row r="38" spans="1:4" x14ac:dyDescent="0.25">
      <c r="A38" t="s">
        <v>13</v>
      </c>
      <c r="B38" s="1">
        <v>34335</v>
      </c>
      <c r="C38" s="2">
        <v>0.45</v>
      </c>
      <c r="D38">
        <f t="shared" si="0"/>
        <v>1994</v>
      </c>
    </row>
    <row r="39" spans="1:4" x14ac:dyDescent="0.25">
      <c r="A39" t="s">
        <v>13</v>
      </c>
      <c r="B39" s="1">
        <v>34700</v>
      </c>
      <c r="C39" s="2">
        <v>0.45</v>
      </c>
      <c r="D39">
        <f t="shared" si="0"/>
        <v>1995</v>
      </c>
    </row>
    <row r="40" spans="1:4" x14ac:dyDescent="0.25">
      <c r="A40" t="s">
        <v>13</v>
      </c>
      <c r="B40" s="1">
        <v>35065</v>
      </c>
      <c r="C40" s="2">
        <v>0.45</v>
      </c>
      <c r="D40">
        <f t="shared" si="0"/>
        <v>1996</v>
      </c>
    </row>
    <row r="41" spans="1:4" x14ac:dyDescent="0.25">
      <c r="A41" t="s">
        <v>13</v>
      </c>
      <c r="B41" s="1">
        <v>35431</v>
      </c>
      <c r="C41" s="2">
        <v>0.45</v>
      </c>
      <c r="D41">
        <f t="shared" si="0"/>
        <v>1997</v>
      </c>
    </row>
    <row r="42" spans="1:4" x14ac:dyDescent="0.25">
      <c r="A42" t="s">
        <v>14</v>
      </c>
      <c r="B42" s="1">
        <v>32143</v>
      </c>
      <c r="C42" s="2">
        <v>0.66</v>
      </c>
      <c r="D42">
        <f t="shared" si="0"/>
        <v>1988</v>
      </c>
    </row>
    <row r="43" spans="1:4" x14ac:dyDescent="0.25">
      <c r="A43" t="s">
        <v>14</v>
      </c>
      <c r="B43" s="1">
        <v>32509</v>
      </c>
      <c r="C43" s="2">
        <v>0.66</v>
      </c>
      <c r="D43">
        <f t="shared" si="0"/>
        <v>1989</v>
      </c>
    </row>
    <row r="44" spans="1:4" x14ac:dyDescent="0.25">
      <c r="A44" t="s">
        <v>14</v>
      </c>
      <c r="B44" s="1">
        <v>32874</v>
      </c>
      <c r="C44" s="2">
        <v>0.66</v>
      </c>
      <c r="D44">
        <f t="shared" si="0"/>
        <v>1990</v>
      </c>
    </row>
    <row r="45" spans="1:4" x14ac:dyDescent="0.25">
      <c r="A45" t="s">
        <v>14</v>
      </c>
      <c r="B45" s="1">
        <v>33239</v>
      </c>
      <c r="C45" s="2">
        <v>0.66</v>
      </c>
      <c r="D45">
        <f t="shared" si="0"/>
        <v>1991</v>
      </c>
    </row>
    <row r="46" spans="1:4" x14ac:dyDescent="0.25">
      <c r="A46" t="s">
        <v>14</v>
      </c>
      <c r="B46" s="1">
        <v>33604</v>
      </c>
      <c r="C46" s="2">
        <v>0.66</v>
      </c>
      <c r="D46">
        <f t="shared" si="0"/>
        <v>1992</v>
      </c>
    </row>
    <row r="47" spans="1:4" x14ac:dyDescent="0.25">
      <c r="A47" t="s">
        <v>14</v>
      </c>
      <c r="B47" s="1">
        <v>33970</v>
      </c>
      <c r="C47" s="2">
        <v>0.66</v>
      </c>
      <c r="D47">
        <f t="shared" si="0"/>
        <v>1993</v>
      </c>
    </row>
    <row r="48" spans="1:4" x14ac:dyDescent="0.25">
      <c r="A48" t="s">
        <v>14</v>
      </c>
      <c r="B48" s="1">
        <v>34335</v>
      </c>
      <c r="C48" s="2">
        <v>0.66</v>
      </c>
      <c r="D48">
        <f t="shared" si="0"/>
        <v>1994</v>
      </c>
    </row>
    <row r="49" spans="1:4" x14ac:dyDescent="0.25">
      <c r="A49" t="s">
        <v>14</v>
      </c>
      <c r="B49" s="1">
        <v>34700</v>
      </c>
      <c r="C49" s="2">
        <v>0.66</v>
      </c>
      <c r="D49">
        <f t="shared" si="0"/>
        <v>1995</v>
      </c>
    </row>
    <row r="50" spans="1:4" x14ac:dyDescent="0.25">
      <c r="A50" t="s">
        <v>14</v>
      </c>
      <c r="B50" s="1">
        <v>35065</v>
      </c>
      <c r="C50" s="2">
        <v>0.66</v>
      </c>
      <c r="D50">
        <f t="shared" si="0"/>
        <v>1996</v>
      </c>
    </row>
    <row r="51" spans="1:4" x14ac:dyDescent="0.25">
      <c r="A51" t="s">
        <v>14</v>
      </c>
      <c r="B51" s="1">
        <v>35431</v>
      </c>
      <c r="C51" s="2">
        <v>0.66</v>
      </c>
      <c r="D51">
        <f t="shared" si="0"/>
        <v>1997</v>
      </c>
    </row>
    <row r="52" spans="1:4" x14ac:dyDescent="0.25">
      <c r="A52" t="s">
        <v>15</v>
      </c>
      <c r="B52" s="1">
        <v>32143</v>
      </c>
      <c r="C52" s="2">
        <v>0.55000000000000004</v>
      </c>
      <c r="D52">
        <f t="shared" si="0"/>
        <v>1988</v>
      </c>
    </row>
    <row r="53" spans="1:4" x14ac:dyDescent="0.25">
      <c r="A53" t="s">
        <v>15</v>
      </c>
      <c r="B53" s="1">
        <v>32509</v>
      </c>
      <c r="C53" s="2">
        <v>0.55000000000000004</v>
      </c>
      <c r="D53">
        <f t="shared" si="0"/>
        <v>1989</v>
      </c>
    </row>
    <row r="54" spans="1:4" x14ac:dyDescent="0.25">
      <c r="A54" t="s">
        <v>15</v>
      </c>
      <c r="B54" s="1">
        <v>32874</v>
      </c>
      <c r="C54" s="2">
        <v>0.55000000000000004</v>
      </c>
      <c r="D54">
        <f t="shared" si="0"/>
        <v>1990</v>
      </c>
    </row>
    <row r="55" spans="1:4" x14ac:dyDescent="0.25">
      <c r="A55" t="s">
        <v>15</v>
      </c>
      <c r="B55" s="1">
        <v>33239</v>
      </c>
      <c r="C55" s="2">
        <v>0.55000000000000004</v>
      </c>
      <c r="D55">
        <f t="shared" si="0"/>
        <v>1991</v>
      </c>
    </row>
    <row r="56" spans="1:4" x14ac:dyDescent="0.25">
      <c r="A56" t="s">
        <v>15</v>
      </c>
      <c r="B56" s="1">
        <v>33604</v>
      </c>
      <c r="C56" s="2">
        <v>0.55000000000000004</v>
      </c>
      <c r="D56">
        <f t="shared" si="0"/>
        <v>1992</v>
      </c>
    </row>
    <row r="57" spans="1:4" x14ac:dyDescent="0.25">
      <c r="A57" t="s">
        <v>15</v>
      </c>
      <c r="B57" s="1">
        <v>33970</v>
      </c>
      <c r="C57" s="2">
        <v>0.55000000000000004</v>
      </c>
      <c r="D57">
        <f t="shared" si="0"/>
        <v>1993</v>
      </c>
    </row>
    <row r="58" spans="1:4" x14ac:dyDescent="0.25">
      <c r="A58" t="s">
        <v>15</v>
      </c>
      <c r="B58" s="1">
        <v>34335</v>
      </c>
      <c r="C58" s="2">
        <v>0.55000000000000004</v>
      </c>
      <c r="D58">
        <f t="shared" si="0"/>
        <v>1994</v>
      </c>
    </row>
    <row r="59" spans="1:4" x14ac:dyDescent="0.25">
      <c r="A59" t="s">
        <v>15</v>
      </c>
      <c r="B59" s="1">
        <v>34700</v>
      </c>
      <c r="C59" s="2">
        <v>0.55000000000000004</v>
      </c>
      <c r="D59">
        <f t="shared" si="0"/>
        <v>1995</v>
      </c>
    </row>
    <row r="60" spans="1:4" x14ac:dyDescent="0.25">
      <c r="A60" t="s">
        <v>15</v>
      </c>
      <c r="B60" s="1">
        <v>35065</v>
      </c>
      <c r="C60" s="2">
        <v>0.55000000000000004</v>
      </c>
      <c r="D60">
        <f t="shared" si="0"/>
        <v>1996</v>
      </c>
    </row>
    <row r="61" spans="1:4" x14ac:dyDescent="0.25">
      <c r="A61" t="s">
        <v>15</v>
      </c>
      <c r="B61" s="1">
        <v>35431</v>
      </c>
      <c r="C61" s="2">
        <v>0.55000000000000004</v>
      </c>
      <c r="D61">
        <f t="shared" si="0"/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Ultimates</vt:lpstr>
      <vt:lpstr>Sheet1</vt:lpstr>
      <vt:lpstr>v0.1 results</vt:lpstr>
      <vt:lpstr>clrd_lob</vt:lpstr>
      <vt:lpstr>cdf_constants</vt:lpstr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Easley</dc:creator>
  <cp:lastModifiedBy>Nicholas Easley</cp:lastModifiedBy>
  <dcterms:created xsi:type="dcterms:W3CDTF">2024-12-09T15:30:59Z</dcterms:created>
  <dcterms:modified xsi:type="dcterms:W3CDTF">2025-01-06T20:41:40Z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{A1AACD42-506B-4267-808E-A73EDB5CA107}</vt:lpwstr>
  </property>
</Properties>
</file>