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nicolebarton/Documents/loadTesting_wrk2/wrk2/results/"/>
    </mc:Choice>
  </mc:AlternateContent>
  <xr:revisionPtr revIDLastSave="0" documentId="13_ncr:1_{5340E712-F85B-DF49-932C-7DB16CEA80FA}" xr6:coauthVersionLast="45" xr6:coauthVersionMax="45" xr10:uidLastSave="{00000000-0000-0000-0000-000000000000}"/>
  <bookViews>
    <workbookView xWindow="-51200" yWindow="0" windowWidth="51200" windowHeight="28800" xr2:uid="{F9FD9AF5-E04E-354C-AC34-600E711FD595}"/>
  </bookViews>
  <sheets>
    <sheet name="How To " sheetId="26" r:id="rId1"/>
    <sheet name="Dashboard - General" sheetId="23" r:id="rId2"/>
    <sheet name="TestDashboard - Production (23)" sheetId="27" r:id="rId3"/>
    <sheet name="TestDashboard - Production (12)" sheetId="18" r:id="rId4"/>
    <sheet name="TestDashboard - Staging (12)"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6" l="1"/>
  <c r="G13" i="23"/>
  <c r="F13" i="23"/>
  <c r="E13" i="23"/>
  <c r="D13" i="23"/>
  <c r="F25" i="23"/>
  <c r="E22" i="23"/>
  <c r="G19" i="23"/>
  <c r="F19" i="23"/>
  <c r="E19" i="23"/>
  <c r="D19" i="23"/>
  <c r="G16" i="23"/>
  <c r="F16" i="23"/>
  <c r="E16" i="23"/>
  <c r="D16" i="23"/>
  <c r="D3" i="23"/>
  <c r="S58" i="27"/>
  <c r="G37" i="23" s="1"/>
  <c r="R58" i="27"/>
  <c r="E37" i="23" s="1"/>
  <c r="Q58" i="27"/>
  <c r="P58" i="27"/>
  <c r="O58" i="27"/>
  <c r="N58" i="27"/>
  <c r="M58" i="27"/>
  <c r="L58" i="27"/>
  <c r="K58" i="27"/>
  <c r="J58" i="27"/>
  <c r="I58" i="27"/>
  <c r="H58" i="27"/>
  <c r="S57" i="27"/>
  <c r="F37" i="23" s="1"/>
  <c r="R57" i="27"/>
  <c r="D37" i="23" s="1"/>
  <c r="Q57" i="27"/>
  <c r="P57" i="27"/>
  <c r="O57" i="27"/>
  <c r="N57" i="27"/>
  <c r="M57" i="27"/>
  <c r="L57" i="27"/>
  <c r="K57" i="27"/>
  <c r="J57" i="27"/>
  <c r="I57" i="27"/>
  <c r="H57" i="27"/>
  <c r="S53" i="27"/>
  <c r="G34" i="23" s="1"/>
  <c r="R53" i="27"/>
  <c r="E34" i="23" s="1"/>
  <c r="Q53" i="27"/>
  <c r="P53" i="27"/>
  <c r="O53" i="27"/>
  <c r="N53" i="27"/>
  <c r="M53" i="27"/>
  <c r="L53" i="27"/>
  <c r="K53" i="27"/>
  <c r="J53" i="27"/>
  <c r="I53" i="27"/>
  <c r="H53" i="27"/>
  <c r="S52" i="27"/>
  <c r="F34" i="23" s="1"/>
  <c r="R52" i="27"/>
  <c r="D34" i="23" s="1"/>
  <c r="Q52" i="27"/>
  <c r="P52" i="27"/>
  <c r="O52" i="27"/>
  <c r="N52" i="27"/>
  <c r="M52" i="27"/>
  <c r="L52" i="27"/>
  <c r="K52" i="27"/>
  <c r="J52" i="27"/>
  <c r="I52" i="27"/>
  <c r="H52" i="27"/>
  <c r="S48" i="27"/>
  <c r="G31" i="23" s="1"/>
  <c r="R48" i="27"/>
  <c r="E31" i="23" s="1"/>
  <c r="Q48" i="27"/>
  <c r="P48" i="27"/>
  <c r="O48" i="27"/>
  <c r="N48" i="27"/>
  <c r="M48" i="27"/>
  <c r="L48" i="27"/>
  <c r="K48" i="27"/>
  <c r="J48" i="27"/>
  <c r="I48" i="27"/>
  <c r="H48" i="27"/>
  <c r="S47" i="27"/>
  <c r="F31" i="23" s="1"/>
  <c r="R47" i="27"/>
  <c r="D31" i="23" s="1"/>
  <c r="Q47" i="27"/>
  <c r="P47" i="27"/>
  <c r="O47" i="27"/>
  <c r="N47" i="27"/>
  <c r="M47" i="27"/>
  <c r="L47" i="27"/>
  <c r="K47" i="27"/>
  <c r="J47" i="27"/>
  <c r="I47" i="27"/>
  <c r="H47" i="27"/>
  <c r="S43" i="27"/>
  <c r="G28" i="23" s="1"/>
  <c r="R43" i="27"/>
  <c r="E28" i="23" s="1"/>
  <c r="Q43" i="27"/>
  <c r="P43" i="27"/>
  <c r="O43" i="27"/>
  <c r="N43" i="27"/>
  <c r="M43" i="27"/>
  <c r="L43" i="27"/>
  <c r="K43" i="27"/>
  <c r="J43" i="27"/>
  <c r="I43" i="27"/>
  <c r="H43" i="27"/>
  <c r="S42" i="27"/>
  <c r="F28" i="23" s="1"/>
  <c r="R42" i="27"/>
  <c r="D28" i="23" s="1"/>
  <c r="Q42" i="27"/>
  <c r="P42" i="27"/>
  <c r="O42" i="27"/>
  <c r="N42" i="27"/>
  <c r="M42" i="27"/>
  <c r="L42" i="27"/>
  <c r="K42" i="27"/>
  <c r="J42" i="27"/>
  <c r="I42" i="27"/>
  <c r="H42" i="27"/>
  <c r="S38" i="27"/>
  <c r="G25" i="23" s="1"/>
  <c r="R38" i="27"/>
  <c r="E25" i="23" s="1"/>
  <c r="Q38" i="27"/>
  <c r="P38" i="27"/>
  <c r="O38" i="27"/>
  <c r="N38" i="27"/>
  <c r="M38" i="27"/>
  <c r="L38" i="27"/>
  <c r="K38" i="27"/>
  <c r="J38" i="27"/>
  <c r="I38" i="27"/>
  <c r="H38" i="27"/>
  <c r="S37" i="27"/>
  <c r="R37" i="27"/>
  <c r="D25" i="23" s="1"/>
  <c r="Q37" i="27"/>
  <c r="P37" i="27"/>
  <c r="O37" i="27"/>
  <c r="N37" i="27"/>
  <c r="M37" i="27"/>
  <c r="L37" i="27"/>
  <c r="K37" i="27"/>
  <c r="J37" i="27"/>
  <c r="I37" i="27"/>
  <c r="H37" i="27"/>
  <c r="S33" i="27"/>
  <c r="G22" i="23" s="1"/>
  <c r="R33" i="27"/>
  <c r="Q33" i="27"/>
  <c r="P33" i="27"/>
  <c r="O33" i="27"/>
  <c r="N33" i="27"/>
  <c r="M33" i="27"/>
  <c r="L33" i="27"/>
  <c r="K33" i="27"/>
  <c r="J33" i="27"/>
  <c r="I33" i="27"/>
  <c r="H33" i="27"/>
  <c r="S32" i="27"/>
  <c r="F22" i="23" s="1"/>
  <c r="R32" i="27"/>
  <c r="D22" i="23" s="1"/>
  <c r="Q32" i="27"/>
  <c r="P32" i="27"/>
  <c r="O32" i="27"/>
  <c r="N32" i="27"/>
  <c r="M32" i="27"/>
  <c r="L32" i="27"/>
  <c r="K32" i="27"/>
  <c r="J32" i="27"/>
  <c r="I32" i="27"/>
  <c r="H32" i="27"/>
  <c r="S28" i="27"/>
  <c r="R28" i="27"/>
  <c r="Q28" i="27"/>
  <c r="P28" i="27"/>
  <c r="O28" i="27"/>
  <c r="N28" i="27"/>
  <c r="M28" i="27"/>
  <c r="L28" i="27"/>
  <c r="K28" i="27"/>
  <c r="J28" i="27"/>
  <c r="I28" i="27"/>
  <c r="H28" i="27"/>
  <c r="S27" i="27"/>
  <c r="R27" i="27"/>
  <c r="Q27" i="27"/>
  <c r="P27" i="27"/>
  <c r="O27" i="27"/>
  <c r="N27" i="27"/>
  <c r="M27" i="27"/>
  <c r="L27" i="27"/>
  <c r="K27" i="27"/>
  <c r="J27" i="27"/>
  <c r="I27" i="27"/>
  <c r="H27" i="27"/>
  <c r="S23" i="27"/>
  <c r="R23" i="27"/>
  <c r="Q23" i="27"/>
  <c r="P23" i="27"/>
  <c r="O23" i="27"/>
  <c r="N23" i="27"/>
  <c r="M23" i="27"/>
  <c r="L23" i="27"/>
  <c r="K23" i="27"/>
  <c r="J23" i="27"/>
  <c r="I23" i="27"/>
  <c r="H23" i="27"/>
  <c r="S22" i="27"/>
  <c r="R22" i="27"/>
  <c r="Q22" i="27"/>
  <c r="P22" i="27"/>
  <c r="O22" i="27"/>
  <c r="N22" i="27"/>
  <c r="M22" i="27"/>
  <c r="L22" i="27"/>
  <c r="K22" i="27"/>
  <c r="J22" i="27"/>
  <c r="I22" i="27"/>
  <c r="H22" i="27"/>
  <c r="S18" i="27"/>
  <c r="R18" i="27"/>
  <c r="Q18" i="27"/>
  <c r="P18" i="27"/>
  <c r="O18" i="27"/>
  <c r="N18" i="27"/>
  <c r="M18" i="27"/>
  <c r="L18" i="27"/>
  <c r="K18" i="27"/>
  <c r="J18" i="27"/>
  <c r="I18" i="27"/>
  <c r="H18" i="27"/>
  <c r="S17" i="27"/>
  <c r="R17" i="27"/>
  <c r="Q17" i="27"/>
  <c r="P17" i="27"/>
  <c r="O17" i="27"/>
  <c r="N17" i="27"/>
  <c r="M17" i="27"/>
  <c r="L17" i="27"/>
  <c r="K17" i="27"/>
  <c r="J17" i="27"/>
  <c r="I17" i="27"/>
  <c r="H17" i="27"/>
  <c r="S13" i="27"/>
  <c r="G10" i="23" s="1"/>
  <c r="R13" i="27"/>
  <c r="E10" i="23" s="1"/>
  <c r="Q13" i="27"/>
  <c r="P13" i="27"/>
  <c r="O13" i="27"/>
  <c r="N13" i="27"/>
  <c r="M13" i="27"/>
  <c r="L13" i="27"/>
  <c r="K13" i="27"/>
  <c r="J13" i="27"/>
  <c r="I13" i="27"/>
  <c r="H13" i="27"/>
  <c r="S12" i="27"/>
  <c r="F10" i="23" s="1"/>
  <c r="R12" i="27"/>
  <c r="D10" i="23" s="1"/>
  <c r="Q12" i="27"/>
  <c r="P12" i="27"/>
  <c r="O12" i="27"/>
  <c r="N12" i="27"/>
  <c r="M12" i="27"/>
  <c r="L12" i="27"/>
  <c r="K12" i="27"/>
  <c r="J12" i="27"/>
  <c r="I12" i="27"/>
  <c r="H12" i="27"/>
  <c r="S8" i="27"/>
  <c r="G7" i="23" s="1"/>
  <c r="R8" i="27"/>
  <c r="E7" i="23" s="1"/>
  <c r="Q8" i="27"/>
  <c r="P8" i="27"/>
  <c r="O8" i="27"/>
  <c r="N8" i="27"/>
  <c r="M8" i="27"/>
  <c r="L8" i="27"/>
  <c r="K8" i="27"/>
  <c r="J8" i="27"/>
  <c r="I8" i="27"/>
  <c r="H8" i="27"/>
  <c r="S7" i="27"/>
  <c r="F7" i="23" s="1"/>
  <c r="R7" i="27"/>
  <c r="D7" i="23" s="1"/>
  <c r="Q7" i="27"/>
  <c r="P7" i="27"/>
  <c r="O7" i="27"/>
  <c r="N7" i="27"/>
  <c r="M7" i="27"/>
  <c r="L7" i="27"/>
  <c r="K7" i="27"/>
  <c r="J7" i="27"/>
  <c r="I7" i="27"/>
  <c r="H7" i="27"/>
  <c r="S3" i="27"/>
  <c r="G4" i="23" s="1"/>
  <c r="R3" i="27"/>
  <c r="E4" i="23" s="1"/>
  <c r="Q3" i="27"/>
  <c r="P3" i="27"/>
  <c r="O3" i="27"/>
  <c r="N3" i="27"/>
  <c r="M3" i="27"/>
  <c r="L3" i="27"/>
  <c r="K3" i="27"/>
  <c r="J3" i="27"/>
  <c r="I3" i="27"/>
  <c r="H3" i="27"/>
  <c r="S2" i="27"/>
  <c r="F4" i="23" s="1"/>
  <c r="R2" i="27"/>
  <c r="D4" i="23" s="1"/>
  <c r="Q2" i="27"/>
  <c r="P2" i="27"/>
  <c r="O2" i="27"/>
  <c r="N2" i="27"/>
  <c r="M2" i="27"/>
  <c r="L2" i="27"/>
  <c r="K2" i="27"/>
  <c r="J2" i="27"/>
  <c r="I2" i="27"/>
  <c r="H2" i="27"/>
  <c r="F3" i="23" l="1"/>
  <c r="E21" i="23"/>
  <c r="E14" i="23"/>
  <c r="D14" i="23"/>
  <c r="F8" i="23"/>
  <c r="F6" i="23"/>
  <c r="S58" i="18"/>
  <c r="G36" i="23" s="1"/>
  <c r="R58" i="18"/>
  <c r="E36" i="23" s="1"/>
  <c r="Q58" i="18"/>
  <c r="P58" i="18"/>
  <c r="O58" i="18"/>
  <c r="N58" i="18"/>
  <c r="M58" i="18"/>
  <c r="L58" i="18"/>
  <c r="K58" i="18"/>
  <c r="J58" i="18"/>
  <c r="I58" i="18"/>
  <c r="H58" i="18"/>
  <c r="S57" i="18"/>
  <c r="F36" i="23" s="1"/>
  <c r="R57" i="18"/>
  <c r="D36" i="23" s="1"/>
  <c r="Q57" i="18"/>
  <c r="P57" i="18"/>
  <c r="O57" i="18"/>
  <c r="N57" i="18"/>
  <c r="M57" i="18"/>
  <c r="L57" i="18"/>
  <c r="K57" i="18"/>
  <c r="J57" i="18"/>
  <c r="I57" i="18"/>
  <c r="H57" i="18"/>
  <c r="S53" i="18"/>
  <c r="G33" i="23" s="1"/>
  <c r="R53" i="18"/>
  <c r="E33" i="23" s="1"/>
  <c r="Q53" i="18"/>
  <c r="P53" i="18"/>
  <c r="O53" i="18"/>
  <c r="N53" i="18"/>
  <c r="M53" i="18"/>
  <c r="L53" i="18"/>
  <c r="K53" i="18"/>
  <c r="J53" i="18"/>
  <c r="I53" i="18"/>
  <c r="H53" i="18"/>
  <c r="S52" i="18"/>
  <c r="F33" i="23" s="1"/>
  <c r="R52" i="18"/>
  <c r="D33" i="23" s="1"/>
  <c r="Q52" i="18"/>
  <c r="P52" i="18"/>
  <c r="O52" i="18"/>
  <c r="N52" i="18"/>
  <c r="M52" i="18"/>
  <c r="L52" i="18"/>
  <c r="K52" i="18"/>
  <c r="J52" i="18"/>
  <c r="I52" i="18"/>
  <c r="H52" i="18"/>
  <c r="S48" i="18"/>
  <c r="G30" i="23" s="1"/>
  <c r="R48" i="18"/>
  <c r="E30" i="23" s="1"/>
  <c r="Q48" i="18"/>
  <c r="P48" i="18"/>
  <c r="O48" i="18"/>
  <c r="N48" i="18"/>
  <c r="M48" i="18"/>
  <c r="L48" i="18"/>
  <c r="K48" i="18"/>
  <c r="J48" i="18"/>
  <c r="I48" i="18"/>
  <c r="H48" i="18"/>
  <c r="S47" i="18"/>
  <c r="F30" i="23" s="1"/>
  <c r="R47" i="18"/>
  <c r="D30" i="23" s="1"/>
  <c r="Q47" i="18"/>
  <c r="P47" i="18"/>
  <c r="O47" i="18"/>
  <c r="N47" i="18"/>
  <c r="M47" i="18"/>
  <c r="L47" i="18"/>
  <c r="K47" i="18"/>
  <c r="J47" i="18"/>
  <c r="I47" i="18"/>
  <c r="H47" i="18"/>
  <c r="S43" i="18"/>
  <c r="G27" i="23" s="1"/>
  <c r="R43" i="18"/>
  <c r="E27" i="23" s="1"/>
  <c r="Q43" i="18"/>
  <c r="P43" i="18"/>
  <c r="O43" i="18"/>
  <c r="N43" i="18"/>
  <c r="M43" i="18"/>
  <c r="L43" i="18"/>
  <c r="K43" i="18"/>
  <c r="J43" i="18"/>
  <c r="I43" i="18"/>
  <c r="H43" i="18"/>
  <c r="S42" i="18"/>
  <c r="F27" i="23" s="1"/>
  <c r="R42" i="18"/>
  <c r="D27" i="23" s="1"/>
  <c r="Q42" i="18"/>
  <c r="P42" i="18"/>
  <c r="O42" i="18"/>
  <c r="N42" i="18"/>
  <c r="M42" i="18"/>
  <c r="L42" i="18"/>
  <c r="K42" i="18"/>
  <c r="J42" i="18"/>
  <c r="I42" i="18"/>
  <c r="H42" i="18"/>
  <c r="S38" i="18"/>
  <c r="G24" i="23" s="1"/>
  <c r="R38" i="18"/>
  <c r="E24" i="23" s="1"/>
  <c r="Q38" i="18"/>
  <c r="P38" i="18"/>
  <c r="O38" i="18"/>
  <c r="N38" i="18"/>
  <c r="M38" i="18"/>
  <c r="L38" i="18"/>
  <c r="K38" i="18"/>
  <c r="J38" i="18"/>
  <c r="I38" i="18"/>
  <c r="H38" i="18"/>
  <c r="S37" i="18"/>
  <c r="F24" i="23" s="1"/>
  <c r="R37" i="18"/>
  <c r="D24" i="23" s="1"/>
  <c r="Q37" i="18"/>
  <c r="P37" i="18"/>
  <c r="O37" i="18"/>
  <c r="N37" i="18"/>
  <c r="M37" i="18"/>
  <c r="L37" i="18"/>
  <c r="K37" i="18"/>
  <c r="J37" i="18"/>
  <c r="I37" i="18"/>
  <c r="H37" i="18"/>
  <c r="S33" i="18"/>
  <c r="G21" i="23" s="1"/>
  <c r="R33" i="18"/>
  <c r="Q33" i="18"/>
  <c r="P33" i="18"/>
  <c r="O33" i="18"/>
  <c r="N33" i="18"/>
  <c r="M33" i="18"/>
  <c r="L33" i="18"/>
  <c r="K33" i="18"/>
  <c r="J33" i="18"/>
  <c r="I33" i="18"/>
  <c r="H33" i="18"/>
  <c r="S32" i="18"/>
  <c r="F21" i="23" s="1"/>
  <c r="R32" i="18"/>
  <c r="D21" i="23" s="1"/>
  <c r="Q32" i="18"/>
  <c r="P32" i="18"/>
  <c r="O32" i="18"/>
  <c r="N32" i="18"/>
  <c r="M32" i="18"/>
  <c r="L32" i="18"/>
  <c r="K32" i="18"/>
  <c r="J32" i="18"/>
  <c r="I32" i="18"/>
  <c r="H32" i="18"/>
  <c r="S28" i="18"/>
  <c r="G18" i="23" s="1"/>
  <c r="R28" i="18"/>
  <c r="E18" i="23" s="1"/>
  <c r="Q28" i="18"/>
  <c r="P28" i="18"/>
  <c r="O28" i="18"/>
  <c r="N28" i="18"/>
  <c r="M28" i="18"/>
  <c r="L28" i="18"/>
  <c r="K28" i="18"/>
  <c r="J28" i="18"/>
  <c r="I28" i="18"/>
  <c r="H28" i="18"/>
  <c r="S27" i="18"/>
  <c r="F18" i="23" s="1"/>
  <c r="R27" i="18"/>
  <c r="D18" i="23" s="1"/>
  <c r="Q27" i="18"/>
  <c r="P27" i="18"/>
  <c r="O27" i="18"/>
  <c r="N27" i="18"/>
  <c r="M27" i="18"/>
  <c r="L27" i="18"/>
  <c r="K27" i="18"/>
  <c r="J27" i="18"/>
  <c r="I27" i="18"/>
  <c r="H27" i="18"/>
  <c r="S23" i="18"/>
  <c r="G15" i="23" s="1"/>
  <c r="R23" i="18"/>
  <c r="E15" i="23" s="1"/>
  <c r="Q23" i="18"/>
  <c r="P23" i="18"/>
  <c r="O23" i="18"/>
  <c r="N23" i="18"/>
  <c r="M23" i="18"/>
  <c r="L23" i="18"/>
  <c r="K23" i="18"/>
  <c r="J23" i="18"/>
  <c r="I23" i="18"/>
  <c r="H23" i="18"/>
  <c r="S22" i="18"/>
  <c r="F15" i="23" s="1"/>
  <c r="R22" i="18"/>
  <c r="D15" i="23" s="1"/>
  <c r="Q22" i="18"/>
  <c r="P22" i="18"/>
  <c r="O22" i="18"/>
  <c r="N22" i="18"/>
  <c r="M22" i="18"/>
  <c r="L22" i="18"/>
  <c r="K22" i="18"/>
  <c r="J22" i="18"/>
  <c r="I22" i="18"/>
  <c r="H22" i="18"/>
  <c r="S18" i="18"/>
  <c r="G12" i="23" s="1"/>
  <c r="R18" i="18"/>
  <c r="E12" i="23" s="1"/>
  <c r="Q18" i="18"/>
  <c r="P18" i="18"/>
  <c r="O18" i="18"/>
  <c r="N18" i="18"/>
  <c r="M18" i="18"/>
  <c r="L18" i="18"/>
  <c r="K18" i="18"/>
  <c r="J18" i="18"/>
  <c r="I18" i="18"/>
  <c r="H18" i="18"/>
  <c r="S17" i="18"/>
  <c r="F12" i="23" s="1"/>
  <c r="R17" i="18"/>
  <c r="D12" i="23" s="1"/>
  <c r="Q17" i="18"/>
  <c r="P17" i="18"/>
  <c r="O17" i="18"/>
  <c r="N17" i="18"/>
  <c r="M17" i="18"/>
  <c r="L17" i="18"/>
  <c r="K17" i="18"/>
  <c r="J17" i="18"/>
  <c r="I17" i="18"/>
  <c r="H17" i="18"/>
  <c r="S13" i="18"/>
  <c r="G9" i="23" s="1"/>
  <c r="R13" i="18"/>
  <c r="E9" i="23" s="1"/>
  <c r="Q13" i="18"/>
  <c r="P13" i="18"/>
  <c r="O13" i="18"/>
  <c r="N13" i="18"/>
  <c r="M13" i="18"/>
  <c r="L13" i="18"/>
  <c r="K13" i="18"/>
  <c r="J13" i="18"/>
  <c r="I13" i="18"/>
  <c r="H13" i="18"/>
  <c r="S12" i="18"/>
  <c r="F9" i="23" s="1"/>
  <c r="R12" i="18"/>
  <c r="D9" i="23" s="1"/>
  <c r="Q12" i="18"/>
  <c r="P12" i="18"/>
  <c r="O12" i="18"/>
  <c r="N12" i="18"/>
  <c r="M12" i="18"/>
  <c r="L12" i="18"/>
  <c r="K12" i="18"/>
  <c r="J12" i="18"/>
  <c r="I12" i="18"/>
  <c r="H12" i="18"/>
  <c r="S8" i="18"/>
  <c r="G6" i="23" s="1"/>
  <c r="R8" i="18"/>
  <c r="E6" i="23" s="1"/>
  <c r="Q8" i="18"/>
  <c r="P8" i="18"/>
  <c r="O8" i="18"/>
  <c r="N8" i="18"/>
  <c r="M8" i="18"/>
  <c r="L8" i="18"/>
  <c r="K8" i="18"/>
  <c r="J8" i="18"/>
  <c r="I8" i="18"/>
  <c r="H8" i="18"/>
  <c r="S7" i="18"/>
  <c r="R7" i="18"/>
  <c r="D6" i="23" s="1"/>
  <c r="Q7" i="18"/>
  <c r="P7" i="18"/>
  <c r="O7" i="18"/>
  <c r="N7" i="18"/>
  <c r="M7" i="18"/>
  <c r="L7" i="18"/>
  <c r="K7" i="18"/>
  <c r="J7" i="18"/>
  <c r="I7" i="18"/>
  <c r="H7" i="18"/>
  <c r="S3" i="18"/>
  <c r="G3" i="23" s="1"/>
  <c r="R3" i="18"/>
  <c r="E3" i="23" s="1"/>
  <c r="Q3" i="18"/>
  <c r="P3" i="18"/>
  <c r="O3" i="18"/>
  <c r="N3" i="18"/>
  <c r="M3" i="18"/>
  <c r="L3" i="18"/>
  <c r="K3" i="18"/>
  <c r="J3" i="18"/>
  <c r="I3" i="18"/>
  <c r="H3" i="18"/>
  <c r="S2" i="18"/>
  <c r="R2" i="18"/>
  <c r="Q2" i="18"/>
  <c r="P2" i="18"/>
  <c r="O2" i="18"/>
  <c r="N2" i="18"/>
  <c r="M2" i="18"/>
  <c r="L2" i="18"/>
  <c r="K2" i="18"/>
  <c r="J2" i="18"/>
  <c r="I2" i="18"/>
  <c r="H2" i="18"/>
  <c r="S58" i="10"/>
  <c r="G35" i="23" s="1"/>
  <c r="R58" i="10"/>
  <c r="E35" i="23" s="1"/>
  <c r="Q58" i="10"/>
  <c r="P58" i="10"/>
  <c r="O58" i="10"/>
  <c r="N58" i="10"/>
  <c r="M58" i="10"/>
  <c r="L58" i="10"/>
  <c r="K58" i="10"/>
  <c r="J58" i="10"/>
  <c r="I58" i="10"/>
  <c r="H58" i="10"/>
  <c r="S57" i="10"/>
  <c r="F35" i="23" s="1"/>
  <c r="R57" i="10"/>
  <c r="D35" i="23" s="1"/>
  <c r="Q57" i="10"/>
  <c r="P57" i="10"/>
  <c r="O57" i="10"/>
  <c r="N57" i="10"/>
  <c r="M57" i="10"/>
  <c r="L57" i="10"/>
  <c r="K57" i="10"/>
  <c r="J57" i="10"/>
  <c r="I57" i="10"/>
  <c r="H57" i="10"/>
  <c r="S53" i="10"/>
  <c r="G32" i="23" s="1"/>
  <c r="R53" i="10"/>
  <c r="E32" i="23" s="1"/>
  <c r="Q53" i="10"/>
  <c r="P53" i="10"/>
  <c r="O53" i="10"/>
  <c r="N53" i="10"/>
  <c r="M53" i="10"/>
  <c r="L53" i="10"/>
  <c r="K53" i="10"/>
  <c r="J53" i="10"/>
  <c r="I53" i="10"/>
  <c r="H53" i="10"/>
  <c r="S52" i="10"/>
  <c r="F32" i="23" s="1"/>
  <c r="R52" i="10"/>
  <c r="D32" i="23" s="1"/>
  <c r="Q52" i="10"/>
  <c r="P52" i="10"/>
  <c r="O52" i="10"/>
  <c r="N52" i="10"/>
  <c r="M52" i="10"/>
  <c r="L52" i="10"/>
  <c r="K52" i="10"/>
  <c r="J52" i="10"/>
  <c r="I52" i="10"/>
  <c r="H52" i="10"/>
  <c r="S43" i="10"/>
  <c r="G26" i="23" s="1"/>
  <c r="R43" i="10"/>
  <c r="E26" i="23" s="1"/>
  <c r="Q43" i="10"/>
  <c r="P43" i="10"/>
  <c r="O43" i="10"/>
  <c r="N43" i="10"/>
  <c r="M43" i="10"/>
  <c r="L43" i="10"/>
  <c r="K43" i="10"/>
  <c r="J43" i="10"/>
  <c r="I43" i="10"/>
  <c r="H43" i="10"/>
  <c r="S42" i="10"/>
  <c r="F26" i="23" s="1"/>
  <c r="R42" i="10"/>
  <c r="D26" i="23" s="1"/>
  <c r="Q42" i="10"/>
  <c r="P42" i="10"/>
  <c r="O42" i="10"/>
  <c r="N42" i="10"/>
  <c r="M42" i="10"/>
  <c r="L42" i="10"/>
  <c r="K42" i="10"/>
  <c r="J42" i="10"/>
  <c r="I42" i="10"/>
  <c r="H42" i="10"/>
  <c r="S38" i="10"/>
  <c r="G23" i="23" s="1"/>
  <c r="R38" i="10"/>
  <c r="E23" i="23" s="1"/>
  <c r="Q38" i="10"/>
  <c r="P38" i="10"/>
  <c r="O38" i="10"/>
  <c r="N38" i="10"/>
  <c r="M38" i="10"/>
  <c r="L38" i="10"/>
  <c r="K38" i="10"/>
  <c r="J38" i="10"/>
  <c r="I38" i="10"/>
  <c r="H38" i="10"/>
  <c r="S37" i="10"/>
  <c r="F23" i="23" s="1"/>
  <c r="R37" i="10"/>
  <c r="D23" i="23" s="1"/>
  <c r="Q37" i="10"/>
  <c r="P37" i="10"/>
  <c r="O37" i="10"/>
  <c r="N37" i="10"/>
  <c r="M37" i="10"/>
  <c r="L37" i="10"/>
  <c r="K37" i="10"/>
  <c r="J37" i="10"/>
  <c r="I37" i="10"/>
  <c r="H37" i="10"/>
  <c r="S33" i="10"/>
  <c r="G20" i="23" s="1"/>
  <c r="R33" i="10"/>
  <c r="E20" i="23" s="1"/>
  <c r="Q33" i="10"/>
  <c r="P33" i="10"/>
  <c r="O33" i="10"/>
  <c r="N33" i="10"/>
  <c r="M33" i="10"/>
  <c r="L33" i="10"/>
  <c r="K33" i="10"/>
  <c r="J33" i="10"/>
  <c r="I33" i="10"/>
  <c r="H33" i="10"/>
  <c r="S32" i="10"/>
  <c r="F20" i="23" s="1"/>
  <c r="R32" i="10"/>
  <c r="D20" i="23" s="1"/>
  <c r="Q32" i="10"/>
  <c r="P32" i="10"/>
  <c r="O32" i="10"/>
  <c r="N32" i="10"/>
  <c r="M32" i="10"/>
  <c r="L32" i="10"/>
  <c r="K32" i="10"/>
  <c r="J32" i="10"/>
  <c r="I32" i="10"/>
  <c r="H32" i="10"/>
  <c r="S28" i="10"/>
  <c r="G17" i="23" s="1"/>
  <c r="R28" i="10"/>
  <c r="E17" i="23" s="1"/>
  <c r="Q28" i="10"/>
  <c r="P28" i="10"/>
  <c r="O28" i="10"/>
  <c r="N28" i="10"/>
  <c r="M28" i="10"/>
  <c r="L28" i="10"/>
  <c r="K28" i="10"/>
  <c r="J28" i="10"/>
  <c r="I28" i="10"/>
  <c r="H28" i="10"/>
  <c r="S27" i="10"/>
  <c r="F17" i="23" s="1"/>
  <c r="R27" i="10"/>
  <c r="D17" i="23" s="1"/>
  <c r="Q27" i="10"/>
  <c r="P27" i="10"/>
  <c r="O27" i="10"/>
  <c r="N27" i="10"/>
  <c r="M27" i="10"/>
  <c r="L27" i="10"/>
  <c r="K27" i="10"/>
  <c r="J27" i="10"/>
  <c r="I27" i="10"/>
  <c r="H27" i="10"/>
  <c r="O22" i="10"/>
  <c r="P22" i="10"/>
  <c r="Q22" i="10"/>
  <c r="R22" i="10"/>
  <c r="S22" i="10"/>
  <c r="F14" i="23" s="1"/>
  <c r="O23" i="10"/>
  <c r="P23" i="10"/>
  <c r="Q23" i="10"/>
  <c r="R23" i="10"/>
  <c r="S23" i="10"/>
  <c r="G14" i="23" s="1"/>
  <c r="L22" i="10"/>
  <c r="M22" i="10"/>
  <c r="N22" i="10"/>
  <c r="L23" i="10"/>
  <c r="M23" i="10"/>
  <c r="N23" i="10"/>
  <c r="J22" i="10"/>
  <c r="K22" i="10"/>
  <c r="J23" i="10"/>
  <c r="K23" i="10"/>
  <c r="I22" i="10"/>
  <c r="I23" i="10"/>
  <c r="H23" i="10"/>
  <c r="H22" i="10"/>
  <c r="S18" i="10"/>
  <c r="G11" i="23" s="1"/>
  <c r="R18" i="10"/>
  <c r="E11" i="23" s="1"/>
  <c r="Q18" i="10"/>
  <c r="P18" i="10"/>
  <c r="O18" i="10"/>
  <c r="N18" i="10"/>
  <c r="M18" i="10"/>
  <c r="L18" i="10"/>
  <c r="K18" i="10"/>
  <c r="J18" i="10"/>
  <c r="I18" i="10"/>
  <c r="H18" i="10"/>
  <c r="S17" i="10"/>
  <c r="F11" i="23" s="1"/>
  <c r="R17" i="10"/>
  <c r="D11" i="23" s="1"/>
  <c r="Q17" i="10"/>
  <c r="P17" i="10"/>
  <c r="O17" i="10"/>
  <c r="N17" i="10"/>
  <c r="M17" i="10"/>
  <c r="L17" i="10"/>
  <c r="K17" i="10"/>
  <c r="J17" i="10"/>
  <c r="I17" i="10"/>
  <c r="H17" i="10"/>
  <c r="S13" i="10"/>
  <c r="G8" i="23" s="1"/>
  <c r="R13" i="10"/>
  <c r="E8" i="23" s="1"/>
  <c r="Q13" i="10"/>
  <c r="P13" i="10"/>
  <c r="O13" i="10"/>
  <c r="N13" i="10"/>
  <c r="M13" i="10"/>
  <c r="L13" i="10"/>
  <c r="K13" i="10"/>
  <c r="J13" i="10"/>
  <c r="I13" i="10"/>
  <c r="H13" i="10"/>
  <c r="S12" i="10"/>
  <c r="R12" i="10"/>
  <c r="D8" i="23" s="1"/>
  <c r="Q12" i="10"/>
  <c r="P12" i="10"/>
  <c r="O12" i="10"/>
  <c r="N12" i="10"/>
  <c r="M12" i="10"/>
  <c r="L12" i="10"/>
  <c r="K12" i="10"/>
  <c r="J12" i="10"/>
  <c r="I12" i="10"/>
  <c r="H12" i="10"/>
  <c r="S8" i="10"/>
  <c r="G5" i="23" s="1"/>
  <c r="R8" i="10"/>
  <c r="E5" i="23" s="1"/>
  <c r="Q8" i="10"/>
  <c r="P8" i="10"/>
  <c r="O8" i="10"/>
  <c r="N8" i="10"/>
  <c r="M8" i="10"/>
  <c r="L8" i="10"/>
  <c r="K8" i="10"/>
  <c r="J8" i="10"/>
  <c r="I8" i="10"/>
  <c r="H8" i="10"/>
  <c r="S7" i="10"/>
  <c r="F5" i="23" s="1"/>
  <c r="R7" i="10"/>
  <c r="D5" i="23" s="1"/>
  <c r="Q7" i="10"/>
  <c r="P7" i="10"/>
  <c r="O7" i="10"/>
  <c r="N7" i="10"/>
  <c r="M7" i="10"/>
  <c r="L7" i="10"/>
  <c r="K7" i="10"/>
  <c r="J7" i="10"/>
  <c r="I7" i="10"/>
  <c r="H7" i="10"/>
  <c r="S3" i="10"/>
  <c r="G2" i="23" s="1"/>
  <c r="S2" i="10"/>
  <c r="F2" i="23" s="1"/>
  <c r="R3" i="10"/>
  <c r="E2" i="23" s="1"/>
  <c r="R2" i="10"/>
  <c r="D2" i="23" s="1"/>
  <c r="Q3" i="10"/>
  <c r="Q2" i="10"/>
  <c r="P3" i="10"/>
  <c r="P2" i="10"/>
  <c r="O3" i="10"/>
  <c r="O2" i="10"/>
  <c r="N3" i="10"/>
  <c r="N2" i="10"/>
  <c r="H2" i="10"/>
  <c r="H3" i="10"/>
  <c r="I3" i="10"/>
  <c r="I2" i="10"/>
  <c r="M3" i="10"/>
  <c r="L3" i="10"/>
  <c r="K3" i="10"/>
  <c r="J3" i="10"/>
  <c r="M2" i="10"/>
  <c r="L2" i="10"/>
  <c r="K2" i="10"/>
  <c r="J2" i="10"/>
  <c r="L48" i="10"/>
  <c r="L47" i="10"/>
  <c r="O47" i="10"/>
  <c r="O48" i="10"/>
  <c r="P47" i="10"/>
  <c r="P48" i="10"/>
  <c r="I48" i="10"/>
  <c r="I47" i="10"/>
  <c r="Q47" i="10"/>
  <c r="Q48" i="10"/>
  <c r="J48" i="10"/>
  <c r="J47" i="10"/>
  <c r="H47" i="10"/>
  <c r="H48" i="10"/>
  <c r="K48" i="10"/>
  <c r="K47" i="10"/>
  <c r="M48" i="10"/>
  <c r="M47" i="10"/>
  <c r="N47" i="10"/>
  <c r="N48" i="10"/>
  <c r="R48" i="10"/>
  <c r="E29" i="23" s="1"/>
  <c r="R47" i="10"/>
  <c r="D29" i="23" s="1"/>
  <c r="S47" i="10"/>
  <c r="F29" i="23" s="1"/>
  <c r="S48" i="10"/>
  <c r="G29" i="23" s="1"/>
</calcChain>
</file>

<file path=xl/sharedStrings.xml><?xml version="1.0" encoding="utf-8"?>
<sst xmlns="http://schemas.openxmlformats.org/spreadsheetml/2006/main" count="347" uniqueCount="87">
  <si>
    <t>Run #</t>
  </si>
  <si>
    <t>Script: Benchmark (s)</t>
  </si>
  <si>
    <t>Script: Thread</t>
  </si>
  <si>
    <t>Script: HTTP Connections</t>
  </si>
  <si>
    <t>Script: Throughput (RPS)</t>
  </si>
  <si>
    <t>Script: Latency Flag (T/F)</t>
  </si>
  <si>
    <t>Results: # of Requests (per Benchmark)</t>
  </si>
  <si>
    <t>Results: Data Read (KB)</t>
  </si>
  <si>
    <t>Results: RPS</t>
  </si>
  <si>
    <t>Results: Transfer/sec (KB)</t>
  </si>
  <si>
    <t>NOTES</t>
  </si>
  <si>
    <t xml:space="preserve">Standard Deviation </t>
  </si>
  <si>
    <t>Web Sign-up URL Ping - 10</t>
  </si>
  <si>
    <t>Web Sign-up URL Ping - 50</t>
  </si>
  <si>
    <t>Web Sign-up URL Ping - 100</t>
  </si>
  <si>
    <t>Web Sign-up URL Ping - 1000</t>
  </si>
  <si>
    <t>Standard Deviation  - 10</t>
  </si>
  <si>
    <t>Standard Deviation  - 50</t>
  </si>
  <si>
    <t>Standard Deviation  - 100</t>
  </si>
  <si>
    <t>Standard Deviation  - 1000</t>
  </si>
  <si>
    <t>BASELINE (AVERAGE) - Web Sign-up Ping - 10</t>
  </si>
  <si>
    <t>BASELINE (AVERAGE) - Web Sign-up Ping - 50</t>
  </si>
  <si>
    <t>BASELINE (AVERAGE) - Web Sign-up Ping - 100</t>
  </si>
  <si>
    <t>BASELINE (AVERAGE) - Web Sign-up Ping - 1000</t>
  </si>
  <si>
    <t>Results: Thread Latency (Avg.)(ms)</t>
  </si>
  <si>
    <t>Results: Thread Latency Stdev(ms)</t>
  </si>
  <si>
    <t>Results: Thread Latency Max (ms)</t>
  </si>
  <si>
    <t>Results: Thread +/- Stdev (%)</t>
  </si>
  <si>
    <t>Results: Thread Req/Sec (Avg.)</t>
  </si>
  <si>
    <t>Results: Thread Req/Sec Stdev</t>
  </si>
  <si>
    <t>Results: Thread Req/Sec Max</t>
  </si>
  <si>
    <t>Results: Thread Req/Sec +/- Stdev</t>
  </si>
  <si>
    <t>BASELINE (AVERAGE) - API Ping - 10</t>
  </si>
  <si>
    <t>API Ping - 10</t>
  </si>
  <si>
    <t>BASELINE (AVERAGE) - API Ping - 50</t>
  </si>
  <si>
    <t>API Ping - 50</t>
  </si>
  <si>
    <t>API Ping - 100</t>
  </si>
  <si>
    <t>BASELINE (AVERAGE) - API Ping - 100</t>
  </si>
  <si>
    <t>BASELINE (AVERAGE) - API Ping - 1000</t>
  </si>
  <si>
    <t>API Ping - 1000</t>
  </si>
  <si>
    <t>Test</t>
  </si>
  <si>
    <t>RPS STD</t>
  </si>
  <si>
    <t>Average Transfer/Sec (KB)</t>
  </si>
  <si>
    <t>Average RPS (ms)</t>
  </si>
  <si>
    <t>Transfer/Sec STD</t>
  </si>
  <si>
    <t>Environment</t>
  </si>
  <si>
    <t>Staging</t>
  </si>
  <si>
    <t>Production</t>
  </si>
  <si>
    <t>/initialize (login) - 10</t>
  </si>
  <si>
    <t>/initialize (login) - 50</t>
  </si>
  <si>
    <t>/initialize (login) - 100</t>
  </si>
  <si>
    <t>/initialize (login) - 1000</t>
  </si>
  <si>
    <t>Notes</t>
  </si>
  <si>
    <t>Concurrent Users</t>
  </si>
  <si>
    <t xml:space="preserve">12 concurrent users equals roughly 25k users:
* Average visitors per month: 25,000
* Number of visitors per day: 25,000/30 (assuming site is used at an equal amount of time for 7 days a week = 833 (for 50k users = 1,666)
* How many hours of the day the site is most active = 833/12 hours = 70 visits per hour (for 50k users = 139)
</t>
  </si>
  <si>
    <t xml:space="preserve">23 concurrent users equals roughly 50k users:
* Average visitors per month: 50,000
* Number of visitors per day: 50,000/30 (assuming site is used at an equal amount of time for 7 days a week = 1.666
* How many hours of the day the site is most active = 1666/12 hours = 139 visits per hour 
</t>
  </si>
  <si>
    <t>All test cases have been run in both Staging and Production using 12 concurrent users to determine the environment factor that can contribute to the results AND if users may have a totally different experience given the environment they are accessing</t>
  </si>
  <si>
    <t>Test cases were run in the Production environment with both 12 and 23 concurrent users to compare the systems response under different degrees of load</t>
  </si>
  <si>
    <t>Standard Deviation has been calculated for each group of runs to understand consistency between runs</t>
  </si>
  <si>
    <t>Average (Mean) has been calculated for each group of runs to serve as a baseline and point of comparison between different test scenarios</t>
  </si>
  <si>
    <t>Data Notes</t>
  </si>
  <si>
    <t>Dashboard - General: Reports the Average(Mean) and Standard Deviation (STD) for each test scenario run, listing out the Concurrent User value and Environment.</t>
  </si>
  <si>
    <t>/Initialize (login) - 100</t>
  </si>
  <si>
    <t>/Initialize (login) - 1000</t>
  </si>
  <si>
    <t>/Initialize (login) - 10</t>
  </si>
  <si>
    <t>/Initialize (login) - 50</t>
  </si>
  <si>
    <t>BASELINE (AVERAGE) - Initialize Call (Login) - 10</t>
  </si>
  <si>
    <t>BASELINE (AVERAGE) - Initialize Call (Login) - 100</t>
  </si>
  <si>
    <t>BASELINE (AVERAGE) - Initialize Call (Login) - 50</t>
  </si>
  <si>
    <t>BASELINE (AVERAGE) - Initialize Call (Login) - 1000</t>
  </si>
  <si>
    <t>Blue Line: Baseline Average(Mean) for the test scenario</t>
  </si>
  <si>
    <t>Yellow line: Standard Devication for the Test Scenario Test Run's</t>
  </si>
  <si>
    <t>TestDashboard - Production (23): Reports detailed test scenarios run in the production environment with 23 concurrent users</t>
  </si>
  <si>
    <t>TestDashboard - Production (12): Reports detailed test scenario data run in the production environment with 12 concurrent users</t>
  </si>
  <si>
    <t>TestDashboard - Staging (12): Reports detailed test scanrios data run in the staging environment with 12 concurrent users</t>
  </si>
  <si>
    <t>The number in the test run indicates the number of requests sent per second (ex: "Initialize 50)</t>
  </si>
  <si>
    <t xml:space="preserve">Columns H to O: Captures Thread Calibration data </t>
  </si>
  <si>
    <t>Columns P to S: Captures Test Result Data (RPS &amp; Transfers/Second). This data is mapped to "Dashboard - General"</t>
  </si>
  <si>
    <t>Column C to G: Captures standard test setup-up data used in the script. By default these columns are hidden on the worksheet</t>
  </si>
  <si>
    <t xml:space="preserve">Workbook Notes: </t>
  </si>
  <si>
    <t xml:space="preserve">Worksheet Notes (TestDashboard's): </t>
  </si>
  <si>
    <t>Each Test Scenario is run three times and the avearge(mean) and STD are calculated</t>
  </si>
  <si>
    <t>Raw data values for each test run, including histogram data not recorded in the workbook, can be found in the git repository. 
- GIT Repository: git@github.com:nebarton/loadTesting_wrk2.git
- Path: loadTesting_wrk2 &gt; wrk2 &gt;results</t>
  </si>
  <si>
    <t>Lots of variance - will retest</t>
  </si>
  <si>
    <r>
      <t>Raw Data</t>
    </r>
    <r>
      <rPr>
        <sz val="18"/>
        <color theme="1"/>
        <rFont val="Calibri"/>
        <family val="2"/>
        <scheme val="minor"/>
      </rPr>
      <t>:</t>
    </r>
  </si>
  <si>
    <t>Note: When reviewing raw data please be sure to convert time and bytes into the appropriate size  (ex: Convert Minutes to Miliseconds, Convert MB to KB, etc.)</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</si>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</sst>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8"/>
      <color theme="1"/>
      <name val="Calibri"/>
      <family val="2"/>
      <scheme val="minor"/>
    </font>
    <font>
      <sz val="18"/>
      <color theme="1"/>
      <name val="Calibri"/>
      <family val="2"/>
      <scheme val="minor"/>
    </font>
    <font>
      <sz val="18"/>
      <color theme="1"/>
      <name val="Calibri (Body)"/>
    </font>
    <font>
      <i/>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F0"/>
        <bgColor rgb="FF000000"/>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horizontal="center" vertical="center" wrapText="1"/>
    </xf>
    <xf numFmtId="2" fontId="0" fillId="0" borderId="0" xfId="0" applyNumberFormat="1" applyAlignment="1">
      <alignment horizontal="center" vertical="center" wrapText="1"/>
    </xf>
    <xf numFmtId="10" fontId="0" fillId="0" borderId="0" xfId="1" applyNumberFormat="1" applyFont="1" applyAlignment="1">
      <alignment horizontal="center" vertical="center" wrapText="1"/>
    </xf>
    <xf numFmtId="1" fontId="0" fillId="0" borderId="0" xfId="0" applyNumberFormat="1" applyAlignment="1">
      <alignment horizontal="center" vertical="center" wrapText="1"/>
    </xf>
    <xf numFmtId="2" fontId="2" fillId="2" borderId="0" xfId="0" applyNumberFormat="1" applyFont="1" applyFill="1" applyAlignment="1">
      <alignment horizontal="center"/>
    </xf>
    <xf numFmtId="2" fontId="2" fillId="0" borderId="0" xfId="0" applyNumberFormat="1" applyFont="1" applyFill="1" applyAlignment="1">
      <alignment horizontal="center"/>
    </xf>
    <xf numFmtId="9" fontId="2" fillId="2" borderId="0" xfId="1" applyFont="1" applyFill="1" applyAlignment="1">
      <alignment horizontal="center"/>
    </xf>
    <xf numFmtId="2" fontId="2" fillId="2" borderId="0" xfId="0" applyNumberFormat="1" applyFont="1" applyFill="1" applyAlignment="1">
      <alignment horizontal="center" wrapText="1"/>
    </xf>
    <xf numFmtId="1" fontId="2" fillId="2" borderId="0" xfId="0" applyNumberFormat="1" applyFont="1" applyFill="1" applyAlignment="1">
      <alignment horizontal="center"/>
    </xf>
    <xf numFmtId="2" fontId="2" fillId="2" borderId="0" xfId="1" applyNumberFormat="1" applyFont="1" applyFill="1" applyAlignment="1">
      <alignment horizontal="center"/>
    </xf>
    <xf numFmtId="10" fontId="2" fillId="2" borderId="0" xfId="1" applyNumberFormat="1" applyFont="1" applyFill="1" applyAlignment="1">
      <alignment horizontal="center"/>
    </xf>
    <xf numFmtId="0" fontId="0" fillId="0" borderId="0" xfId="0" applyAlignment="1">
      <alignment horizontal="center" wrapText="1"/>
    </xf>
    <xf numFmtId="10" fontId="0" fillId="0" borderId="0" xfId="1" applyNumberFormat="1" applyFon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2" fontId="2" fillId="3" borderId="0" xfId="0" applyNumberFormat="1" applyFont="1" applyFill="1" applyAlignment="1">
      <alignment horizontal="center" wrapText="1"/>
    </xf>
    <xf numFmtId="2" fontId="2" fillId="3" borderId="0" xfId="0" applyNumberFormat="1" applyFont="1" applyFill="1" applyAlignment="1">
      <alignment horizontal="center"/>
    </xf>
    <xf numFmtId="10" fontId="2" fillId="3" borderId="0" xfId="1" applyNumberFormat="1" applyFont="1" applyFill="1" applyAlignment="1">
      <alignment horizontal="center"/>
    </xf>
    <xf numFmtId="1" fontId="2" fillId="3" borderId="0" xfId="0" applyNumberFormat="1" applyFont="1" applyFill="1" applyAlignment="1">
      <alignment horizontal="center"/>
    </xf>
    <xf numFmtId="2" fontId="2" fillId="0" borderId="0" xfId="0" applyNumberFormat="1" applyFont="1" applyAlignment="1">
      <alignment horizontal="center"/>
    </xf>
    <xf numFmtId="9" fontId="2" fillId="3" borderId="0" xfId="1" applyFont="1" applyFill="1" applyAlignment="1">
      <alignment horizontal="center"/>
    </xf>
    <xf numFmtId="2" fontId="4" fillId="4" borderId="0" xfId="0" applyNumberFormat="1" applyFont="1" applyFill="1" applyAlignment="1">
      <alignment horizont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wrapText="1"/>
    </xf>
    <xf numFmtId="0" fontId="6" fillId="0" borderId="0" xfId="0" applyFont="1" applyAlignment="1">
      <alignment wrapText="1"/>
    </xf>
    <xf numFmtId="0" fontId="6" fillId="3" borderId="0" xfId="0" applyFont="1" applyFill="1" applyAlignment="1">
      <alignment wrapText="1"/>
    </xf>
    <xf numFmtId="0" fontId="6" fillId="2" borderId="0" xfId="0" applyFont="1" applyFill="1" applyAlignment="1">
      <alignment wrapText="1"/>
    </xf>
    <xf numFmtId="2"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2" fontId="2" fillId="0" borderId="0" xfId="0" applyNumberFormat="1" applyFont="1" applyAlignment="1">
      <alignment horizontal="center" vertical="center" wrapText="1"/>
    </xf>
    <xf numFmtId="0" fontId="7" fillId="0" borderId="0" xfId="0" applyFont="1" applyAlignment="1">
      <alignment wrapText="1"/>
    </xf>
  </cellXfs>
  <cellStyles count="2">
    <cellStyle name="Normal" xfId="0" builtinId="0"/>
    <cellStyle name="Percent" xfId="1" builtinId="5"/>
  </cellStyles>
  <dxfs count="73">
    <dxf>
      <font>
        <b/>
      </font>
      <numFmt numFmtId="2" formatCode="0.00"/>
      <alignment horizontal="center" vertical="center" textRotation="0" wrapText="1" indent="0" justifyLastLine="0" shrinkToFit="0" readingOrder="0"/>
    </dxf>
    <dxf>
      <font>
        <i/>
      </font>
      <numFmt numFmtId="2" formatCode="0.00"/>
      <alignment horizontal="center" vertical="center" textRotation="0" wrapText="1" indent="0" justifyLastLine="0" shrinkToFit="0" readingOrder="0"/>
    </dxf>
    <dxf>
      <font>
        <i/>
      </font>
      <numFmt numFmtId="2" formatCode="0.00"/>
      <alignment horizontal="center" vertical="center" textRotation="0" wrapText="1" indent="0" justifyLastLine="0" shrinkToFit="0" readingOrder="0"/>
    </dxf>
    <dxf>
      <font>
        <b/>
      </font>
      <numFmt numFmtId="2" formatCode="0.00"/>
      <alignment horizontal="center" vertical="center" textRotation="0" wrapText="1" indent="0" justifyLastLine="0" shrinkToFit="0" readingOrder="0"/>
    </dxf>
    <dxf>
      <alignment horizontal="left"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F1CCC0-60D3-5A48-A9AD-10029B0F6398}" name="Table3" displayName="Table3" ref="A1:H37" totalsRowShown="0" headerRowDxfId="72" dataDxfId="71">
  <autoFilter ref="A1:H37" xr:uid="{F457A1D0-8A08-9345-81CA-6991220E6EF3}"/>
  <tableColumns count="8">
    <tableColumn id="1" xr3:uid="{32E3D744-1C0A-984C-B5B0-EEFB89C9C4E3}" name="Test" dataDxfId="7"/>
    <tableColumn id="8" xr3:uid="{7641CABB-C45C-C34B-A2D0-3F4C8B3CFEDB}" name="Concurrent Users" dataDxfId="6"/>
    <tableColumn id="2" xr3:uid="{F1FC01B4-01FE-334D-B78F-C81DD0D7A82B}" name="Environment" dataDxfId="4"/>
    <tableColumn id="3" xr3:uid="{FA541EEE-4ACB-2640-B9D2-5A2859E13BD9}" name="Average RPS (ms)" dataDxfId="3"/>
    <tableColumn id="4" xr3:uid="{41A2E0AE-B716-6B47-9806-40EBEDB1220D}" name="RPS STD" dataDxfId="2"/>
    <tableColumn id="5" xr3:uid="{4FC82557-F7F0-774B-9FA8-0D1574BB546F}" name="Average Transfer/Sec (KB)" dataDxfId="0"/>
    <tableColumn id="6" xr3:uid="{D9E1EC05-CC3C-8448-9946-9461BACD6ACA}" name="Transfer/Sec STD" dataDxfId="1"/>
    <tableColumn id="7" xr3:uid="{E6CF0540-161F-5345-8BB1-C58705A559A1}" name="Notes" dataDxfId="5"/>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F26936-B637-A049-928F-54121345D9B9}" name="Table135" displayName="Table135" ref="A1:T61" totalsRowShown="0" dataDxfId="28">
  <autoFilter ref="A1:T61" xr:uid="{E8088A36-7422-9D43-8876-A13AED76EFB1}"/>
  <tableColumns count="20">
    <tableColumn id="1" xr3:uid="{DAA771D5-07A5-7B49-9D7D-AE1FF8A450AA}" name="Test" dataDxfId="27"/>
    <tableColumn id="2" xr3:uid="{F37EEEE1-3AA3-404D-B438-0A369063EA84}" name="Run #" dataDxfId="26"/>
    <tableColumn id="3" xr3:uid="{1330E7B7-5306-E340-A3E0-B8D3B117A36E}" name="Script: Benchmark (s)" dataDxfId="25"/>
    <tableColumn id="4" xr3:uid="{F1ECDA18-F294-7D48-A6BD-A8479955A272}" name="Script: Thread" dataDxfId="24"/>
    <tableColumn id="5" xr3:uid="{3F92C7E9-0DAD-2A4A-A0A8-8A92C774D3F8}" name="Script: HTTP Connections" dataDxfId="23"/>
    <tableColumn id="6" xr3:uid="{3C726F61-9DD7-2A4C-8A32-23B697714EAC}" name="Script: Throughput (RPS)" dataDxfId="22"/>
    <tableColumn id="7" xr3:uid="{C1BF330E-70CC-E64E-9437-66333A8ADAD4}" name="Script: Latency Flag (T/F)" dataDxfId="21"/>
    <tableColumn id="8" xr3:uid="{D735E66B-0264-7040-8DDD-A4F16B539B4D}" name="Results: Thread Latency (Avg.)(ms)" dataDxfId="20"/>
    <tableColumn id="9" xr3:uid="{07DE4B65-8B76-1048-A260-E7E1EFD3D0DC}" name="Results: Thread Latency Stdev(ms)" dataDxfId="19"/>
    <tableColumn id="10" xr3:uid="{1BB1F965-3C89-B742-84EC-7F0E0591E797}" name="Results: Thread Latency Max (ms)" dataDxfId="18"/>
    <tableColumn id="11" xr3:uid="{67366AF6-916B-0849-AFB0-41B82001CB27}" name="Results: Thread +/- Stdev (%)" dataDxfId="17" dataCellStyle="Percent"/>
    <tableColumn id="12" xr3:uid="{59A1844D-8520-3747-96D6-1BED58A78BA5}" name="Results: Thread Req/Sec (Avg.)" dataDxfId="16"/>
    <tableColumn id="13" xr3:uid="{8FB028C1-AA81-8740-8C8D-15DFBA1E58F0}" name="Results: Thread Req/Sec Stdev" dataDxfId="15"/>
    <tableColumn id="14" xr3:uid="{FC3FB944-7392-A24F-984B-094C13E3F905}" name="Results: Thread Req/Sec Max" dataDxfId="14"/>
    <tableColumn id="15" xr3:uid="{A9228476-755E-6543-AAAC-5AA2E66A43A1}" name="Results: Thread Req/Sec +/- Stdev" dataDxfId="13" dataCellStyle="Percent"/>
    <tableColumn id="16" xr3:uid="{384CF069-9CF4-2A42-AE1A-07BF042F3361}" name="Results: # of Requests (per Benchmark)" dataDxfId="12"/>
    <tableColumn id="17" xr3:uid="{96AAB99C-6BCD-CE4A-84E0-7ACF957858CB}" name="Results: Data Read (KB)" dataDxfId="11"/>
    <tableColumn id="18" xr3:uid="{297EC86C-D5C3-D44D-A404-193399F23E19}" name="Results: RPS" dataDxfId="10"/>
    <tableColumn id="19" xr3:uid="{99503352-71BD-5A4B-87A7-C610314D9DD7}" name="Results: Transfer/sec (KB)" dataDxfId="9"/>
    <tableColumn id="20" xr3:uid="{12C7BC6B-7F34-F846-923A-E207303A6E18}" name="NOTES" dataDxfId="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423028-F658-F44E-B6AC-F3E7A483F988}" name="Table13" displayName="Table13" ref="A1:T61" totalsRowShown="0" dataDxfId="70">
  <autoFilter ref="A1:T61" xr:uid="{E8088A36-7422-9D43-8876-A13AED76EFB1}"/>
  <tableColumns count="20">
    <tableColumn id="1" xr3:uid="{E4EB7DDF-811C-624D-A545-4641A6C39C7A}" name="Test" dataDxfId="69"/>
    <tableColumn id="2" xr3:uid="{4D9043B6-9742-3048-A769-B857CDBDD274}" name="Run #" dataDxfId="68"/>
    <tableColumn id="3" xr3:uid="{CBDD2106-2276-0746-AF66-4933CF3E80C9}" name="Script: Benchmark (s)" dataDxfId="67"/>
    <tableColumn id="4" xr3:uid="{ED911FB8-5AC5-F948-B372-F5007AC411EE}" name="Script: Thread" dataDxfId="66"/>
    <tableColumn id="5" xr3:uid="{A86A8C8F-1439-194A-9CB6-CC6CBA49F6C2}" name="Script: HTTP Connections" dataDxfId="65"/>
    <tableColumn id="6" xr3:uid="{B611D53B-1267-2B4B-B2BB-AAC707F918DB}" name="Script: Throughput (RPS)" dataDxfId="64"/>
    <tableColumn id="7" xr3:uid="{351669C5-5330-EE43-872A-19C6E6200643}" name="Script: Latency Flag (T/F)" dataDxfId="63"/>
    <tableColumn id="8" xr3:uid="{58840B7E-966E-5743-AFE8-0FF1F2A4BB56}" name="Results: Thread Latency (Avg.)(ms)" dataDxfId="62"/>
    <tableColumn id="9" xr3:uid="{59FA8E32-0974-9F4B-AB17-8814594FE030}" name="Results: Thread Latency Stdev(ms)" dataDxfId="61"/>
    <tableColumn id="10" xr3:uid="{D42F605E-B8D3-2A45-850A-F60E22FCA998}" name="Results: Thread Latency Max (ms)" dataDxfId="60"/>
    <tableColumn id="11" xr3:uid="{E8138698-FBF0-714D-B3FB-79321495E031}" name="Results: Thread +/- Stdev (%)" dataDxfId="59" dataCellStyle="Percent"/>
    <tableColumn id="12" xr3:uid="{BDF2F6B9-905A-4448-80C8-A7B93031C007}" name="Results: Thread Req/Sec (Avg.)" dataDxfId="58"/>
    <tableColumn id="13" xr3:uid="{412CABE0-6C03-F64E-80B9-061CF11FDF3F}" name="Results: Thread Req/Sec Stdev" dataDxfId="57"/>
    <tableColumn id="14" xr3:uid="{7FED3648-580A-C947-9F86-4BB8189EC3F6}" name="Results: Thread Req/Sec Max" dataDxfId="56"/>
    <tableColumn id="15" xr3:uid="{F2437C29-EC7A-7D42-BCFF-FB16D8DCD1B8}" name="Results: Thread Req/Sec +/- Stdev" dataDxfId="55" dataCellStyle="Percent"/>
    <tableColumn id="16" xr3:uid="{EB0BD7DA-270A-5443-9729-43FC34998672}" name="Results: # of Requests (per Benchmark)" dataDxfId="54"/>
    <tableColumn id="17" xr3:uid="{3B1241AC-C934-F54E-9928-A36211DEF787}" name="Results: Data Read (KB)" dataDxfId="53"/>
    <tableColumn id="18" xr3:uid="{E16D28AB-7325-514A-9464-285585DCAE98}" name="Results: RPS" dataDxfId="52"/>
    <tableColumn id="19" xr3:uid="{228A53F6-45A9-4F44-8303-8467FF1770D4}" name="Results: Transfer/sec (KB)" dataDxfId="51"/>
    <tableColumn id="20" xr3:uid="{82FC2C43-AEC9-A145-A211-08933D607C1D}" name="NOTES" dataDxfId="50"/>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02ADEA-8A76-B24E-93D4-36C8A602CBE8}" name="Table1" displayName="Table1" ref="A1:T61" totalsRowShown="0" dataDxfId="49">
  <autoFilter ref="A1:T61" xr:uid="{E8088A36-7422-9D43-8876-A13AED76EFB1}"/>
  <tableColumns count="20">
    <tableColumn id="1" xr3:uid="{267873D0-13B1-014E-9CA6-DBA4E51DCEBF}" name="Test" dataDxfId="48"/>
    <tableColumn id="2" xr3:uid="{479EDECD-A0C5-A843-9256-887107944127}" name="Run #" dataDxfId="47"/>
    <tableColumn id="3" xr3:uid="{20B4B569-1B4E-7D4A-B327-F18853B0C967}" name="Script: Benchmark (s)" dataDxfId="46"/>
    <tableColumn id="4" xr3:uid="{15BC112A-D63C-024E-AAB3-27B82C6F44A4}" name="Script: Thread" dataDxfId="45"/>
    <tableColumn id="5" xr3:uid="{20D2E585-A909-2742-BD5E-780842210D10}" name="Script: HTTP Connections" dataDxfId="44"/>
    <tableColumn id="6" xr3:uid="{F372F258-4BB7-BC46-8202-02EC9A03C096}" name="Script: Throughput (RPS)" dataDxfId="43"/>
    <tableColumn id="7" xr3:uid="{A4AAEEDD-0E66-7644-B406-73B81F663817}" name="Script: Latency Flag (T/F)" dataDxfId="42"/>
    <tableColumn id="8" xr3:uid="{4ACFCD06-C7D5-324F-89C4-1BE3EEF4D099}" name="Results: Thread Latency (Avg.)(ms)" dataDxfId="41"/>
    <tableColumn id="9" xr3:uid="{34F84975-69EB-B54B-8177-EBF46C880E31}" name="Results: Thread Latency Stdev(ms)" dataDxfId="40"/>
    <tableColumn id="10" xr3:uid="{C2B8448B-BA6D-C248-92EB-D8A8223ABA20}" name="Results: Thread Latency Max (ms)" dataDxfId="39"/>
    <tableColumn id="11" xr3:uid="{F94FCFA4-4AF3-3A4E-8349-9C868EF7E340}" name="Results: Thread +/- Stdev (%)" dataDxfId="38" dataCellStyle="Percent"/>
    <tableColumn id="12" xr3:uid="{A8814043-BFC9-1F43-8181-5620FBA58992}" name="Results: Thread Req/Sec (Avg.)" dataDxfId="37"/>
    <tableColumn id="13" xr3:uid="{46F0D324-FCE4-7243-A04B-F48FFBD649C9}" name="Results: Thread Req/Sec Stdev" dataDxfId="36"/>
    <tableColumn id="14" xr3:uid="{931D696A-8BFE-834D-AB77-3C32989F0722}" name="Results: Thread Req/Sec Max" dataDxfId="35"/>
    <tableColumn id="15" xr3:uid="{66E5316D-ED06-FF41-8E3C-35FDE697E25F}" name="Results: Thread Req/Sec +/- Stdev" dataDxfId="34" dataCellStyle="Percent"/>
    <tableColumn id="16" xr3:uid="{8B5AC671-61C4-4043-B856-E4EC18FEC7A3}" name="Results: # of Requests (per Benchmark)" dataDxfId="33"/>
    <tableColumn id="17" xr3:uid="{5EDB7687-15C9-7644-B6A1-9D01DF60B148}" name="Results: Data Read (KB)" dataDxfId="32"/>
    <tableColumn id="18" xr3:uid="{B63FD99E-C13D-8E46-BDA3-73C7BC4D2DD3}" name="Results: RPS" dataDxfId="31"/>
    <tableColumn id="19" xr3:uid="{6E468E09-3903-3F42-B9FF-DA6B74CA0E35}" name="Results: Transfer/sec (KB)" dataDxfId="30"/>
    <tableColumn id="20" xr3:uid="{F3772E7B-CF4B-A248-82D7-6457C762D1F6}" name="NOTES" dataDxfId="2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F221-0D67-264B-9C49-7E1907944576}">
  <dimension ref="A1:B27"/>
  <sheetViews>
    <sheetView tabSelected="1" workbookViewId="0">
      <selection activeCell="D2" sqref="D2"/>
    </sheetView>
  </sheetViews>
  <sheetFormatPr baseColWidth="10" defaultRowHeight="24"/>
  <cols>
    <col min="1" max="1" width="125.1640625" style="27" customWidth="1"/>
    <col min="2" max="2" width="99.33203125" style="25" customWidth="1"/>
    <col min="3" max="16384" width="10.83203125" style="25"/>
  </cols>
  <sheetData>
    <row r="1" spans="1:2" ht="25">
      <c r="A1" s="26" t="s">
        <v>60</v>
      </c>
      <c r="B1" s="34" t="s">
        <v>86</v>
      </c>
    </row>
    <row r="2" spans="1:2" ht="175">
      <c r="A2" s="27" t="s">
        <v>54</v>
      </c>
      <c r="B2" s="25" t="e">
        <f>- Figure out how to trigger international AWS clusters in prep for EY international deployment
- Update scripts to run new numbers from Jake
- how to test the app hitting international AWS clusters to understand latency</f>
        <v>#NAME?</v>
      </c>
    </row>
    <row r="3" spans="1:2" ht="150">
      <c r="A3" s="27" t="s">
        <v>55</v>
      </c>
    </row>
    <row r="4" spans="1:2" ht="75">
      <c r="A4" s="27" t="s">
        <v>56</v>
      </c>
    </row>
    <row r="5" spans="1:2" ht="50">
      <c r="A5" s="27" t="s">
        <v>57</v>
      </c>
    </row>
    <row r="6" spans="1:2" ht="50">
      <c r="A6" s="27" t="s">
        <v>58</v>
      </c>
    </row>
    <row r="7" spans="1:2" ht="50">
      <c r="A7" s="27" t="s">
        <v>59</v>
      </c>
    </row>
    <row r="9" spans="1:2" ht="25">
      <c r="A9" s="26" t="s">
        <v>79</v>
      </c>
    </row>
    <row r="10" spans="1:2" ht="50">
      <c r="A10" s="27" t="s">
        <v>61</v>
      </c>
    </row>
    <row r="11" spans="1:2" ht="50">
      <c r="A11" s="27" t="s">
        <v>72</v>
      </c>
    </row>
    <row r="12" spans="1:2" ht="50">
      <c r="A12" s="27" t="s">
        <v>73</v>
      </c>
    </row>
    <row r="13" spans="1:2" ht="50">
      <c r="A13" s="27" t="s">
        <v>74</v>
      </c>
    </row>
    <row r="15" spans="1:2" ht="25">
      <c r="A15" s="26" t="s">
        <v>80</v>
      </c>
    </row>
    <row r="16" spans="1:2" ht="25">
      <c r="A16" s="28" t="s">
        <v>70</v>
      </c>
    </row>
    <row r="17" spans="1:1" ht="25">
      <c r="A17" s="29" t="s">
        <v>71</v>
      </c>
    </row>
    <row r="18" spans="1:1" ht="25">
      <c r="A18" s="27" t="s">
        <v>81</v>
      </c>
    </row>
    <row r="19" spans="1:1" ht="100">
      <c r="A19" s="27" t="s">
        <v>82</v>
      </c>
    </row>
    <row r="20" spans="1:1" ht="25">
      <c r="A20" s="27" t="s">
        <v>75</v>
      </c>
    </row>
    <row r="21" spans="1:1" ht="50">
      <c r="A21" s="27" t="s">
        <v>78</v>
      </c>
    </row>
    <row r="22" spans="1:1" s="27" customFormat="1" ht="25">
      <c r="A22" s="27" t="s">
        <v>76</v>
      </c>
    </row>
    <row r="23" spans="1:1" ht="50">
      <c r="A23" s="27" t="s">
        <v>77</v>
      </c>
    </row>
    <row r="26" spans="1:1" ht="25">
      <c r="A26" s="26" t="s">
        <v>84</v>
      </c>
    </row>
    <row r="27" spans="1:1" ht="50">
      <c r="A27" s="27"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834C-936A-E241-A151-675D0F9A5720}">
  <dimension ref="A1:H37"/>
  <sheetViews>
    <sheetView zoomScale="179" zoomScaleNormal="179" workbookViewId="0">
      <selection activeCell="H26" sqref="H26"/>
    </sheetView>
  </sheetViews>
  <sheetFormatPr baseColWidth="10" defaultColWidth="25.6640625" defaultRowHeight="16"/>
  <cols>
    <col min="1" max="1" width="25.5" style="24" bestFit="1" customWidth="1"/>
    <col min="2" max="2" width="11.33203125" style="24" customWidth="1"/>
    <col min="3" max="3" width="14.1640625" style="24" bestFit="1" customWidth="1"/>
    <col min="4" max="4" width="21" style="32" customWidth="1"/>
    <col min="5" max="5" width="13.1640625" style="2" bestFit="1" customWidth="1"/>
    <col min="6" max="6" width="24.1640625" style="32" bestFit="1" customWidth="1"/>
    <col min="7" max="7" width="16.6640625" style="31" bestFit="1" customWidth="1"/>
    <col min="8" max="8" width="27" style="2" customWidth="1"/>
    <col min="9" max="16384" width="25.6640625" style="2"/>
  </cols>
  <sheetData>
    <row r="1" spans="1:8" ht="34">
      <c r="A1" s="2" t="s">
        <v>40</v>
      </c>
      <c r="B1" s="2" t="s">
        <v>53</v>
      </c>
      <c r="C1" s="2" t="s">
        <v>45</v>
      </c>
      <c r="D1" s="32" t="s">
        <v>43</v>
      </c>
      <c r="E1" s="2" t="s">
        <v>41</v>
      </c>
      <c r="F1" s="32" t="s">
        <v>42</v>
      </c>
      <c r="G1" s="31" t="s">
        <v>44</v>
      </c>
      <c r="H1" s="2" t="s">
        <v>52</v>
      </c>
    </row>
    <row r="2" spans="1:8" ht="17">
      <c r="A2" s="24" t="s">
        <v>48</v>
      </c>
      <c r="B2" s="2">
        <v>12</v>
      </c>
      <c r="C2" s="24" t="s">
        <v>46</v>
      </c>
      <c r="D2" s="33">
        <f>'TestDashboard - Staging (12)'!R2</f>
        <v>10.026666666666666</v>
      </c>
      <c r="E2" s="30">
        <f>Table1[[#This Row],[Results: RPS]]</f>
        <v>10.026666666666666</v>
      </c>
      <c r="F2" s="33">
        <f>'TestDashboard - Staging (12)'!S2</f>
        <v>3.6533333333333338</v>
      </c>
      <c r="G2" s="30">
        <f>Table1[[#This Row],[Results: Transfer/sec (KB)]]</f>
        <v>3.6533333333333338</v>
      </c>
      <c r="H2" s="3"/>
    </row>
    <row r="3" spans="1:8" ht="17">
      <c r="A3" s="24" t="s">
        <v>48</v>
      </c>
      <c r="B3" s="2">
        <v>12</v>
      </c>
      <c r="C3" s="24" t="s">
        <v>47</v>
      </c>
      <c r="D3" s="33">
        <f>'TestDashboard - Production (12)'!R2</f>
        <v>10.056666666666667</v>
      </c>
      <c r="E3" s="30">
        <f>'TestDashboard - Production (12)'!R3</f>
        <v>5.7735026918962373E-2</v>
      </c>
      <c r="F3" s="33">
        <f>'TestDashboard - Production (23)'!S2</f>
        <v>2.84</v>
      </c>
      <c r="G3" s="30">
        <f>'TestDashboard - Production (12)'!S3</f>
        <v>1.7320508075688915E-2</v>
      </c>
      <c r="H3" s="3"/>
    </row>
    <row r="4" spans="1:8" ht="17">
      <c r="A4" s="24" t="s">
        <v>48</v>
      </c>
      <c r="B4" s="2">
        <v>23</v>
      </c>
      <c r="C4" s="24" t="s">
        <v>47</v>
      </c>
      <c r="D4" s="33">
        <f>'TestDashboard - Production (23)'!R2</f>
        <v>10.146666666666667</v>
      </c>
      <c r="E4" s="30">
        <f>'TestDashboard - Production (23)'!R3</f>
        <v>5.7735026918961348E-3</v>
      </c>
      <c r="F4" s="33">
        <f>'TestDashboard - Production (23)'!S2</f>
        <v>2.84</v>
      </c>
      <c r="G4" s="30">
        <f>'TestDashboard - Production (23)'!S3</f>
        <v>0</v>
      </c>
      <c r="H4" s="3"/>
    </row>
    <row r="5" spans="1:8" ht="17">
      <c r="A5" s="24" t="s">
        <v>49</v>
      </c>
      <c r="B5" s="2">
        <v>12</v>
      </c>
      <c r="C5" s="24" t="s">
        <v>46</v>
      </c>
      <c r="D5" s="33">
        <f>'TestDashboard - Staging (12)'!R7</f>
        <v>36.729999999999997</v>
      </c>
      <c r="E5" s="30">
        <f>'TestDashboard - Staging (12)'!R8</f>
        <v>23.079577552459661</v>
      </c>
      <c r="F5" s="33">
        <f>'TestDashboard - Staging (12)'!S7</f>
        <v>13.376666666666665</v>
      </c>
      <c r="G5" s="30">
        <f>'TestDashboard - Staging (12)'!S8</f>
        <v>8.4062199194009555</v>
      </c>
      <c r="H5" s="3"/>
    </row>
    <row r="6" spans="1:8" ht="17">
      <c r="A6" s="24" t="s">
        <v>49</v>
      </c>
      <c r="B6" s="2">
        <v>12</v>
      </c>
      <c r="C6" s="24" t="s">
        <v>47</v>
      </c>
      <c r="D6" s="33">
        <f>'TestDashboard - Production (12)'!R7</f>
        <v>50.056666666666672</v>
      </c>
      <c r="E6" s="30">
        <f>'TestDashboard - Production (12)'!R8</f>
        <v>5.7735026918992113E-3</v>
      </c>
      <c r="F6" s="33">
        <f>'TestDashboard - Production (12)'!S7</f>
        <v>14.03</v>
      </c>
      <c r="G6" s="30">
        <f>'TestDashboard - Production (12)'!S8</f>
        <v>0</v>
      </c>
      <c r="H6" s="3"/>
    </row>
    <row r="7" spans="1:8" ht="17">
      <c r="A7" s="24" t="s">
        <v>49</v>
      </c>
      <c r="B7" s="2">
        <v>23</v>
      </c>
      <c r="C7" s="24" t="s">
        <v>47</v>
      </c>
      <c r="D7" s="33">
        <f>Table135[[#This Row],[Results: RPS]]</f>
        <v>49.966666666666669</v>
      </c>
      <c r="E7" s="30">
        <f>'TestDashboard - Production (23)'!R8</f>
        <v>5.7735026918951087E-3</v>
      </c>
      <c r="F7" s="33">
        <f>Table135[[#This Row],[Results: Transfer/sec (KB)]]</f>
        <v>14.003333333333332</v>
      </c>
      <c r="G7" s="30">
        <f>'TestDashboard - Production (23)'!S8</f>
        <v>5.7735026918961348E-3</v>
      </c>
      <c r="H7" s="3"/>
    </row>
    <row r="8" spans="1:8" ht="17">
      <c r="A8" s="24" t="s">
        <v>50</v>
      </c>
      <c r="B8" s="2">
        <v>12</v>
      </c>
      <c r="C8" s="24" t="s">
        <v>46</v>
      </c>
      <c r="D8" s="33">
        <f>'TestDashboard - Staging (12)'!R12</f>
        <v>98.82</v>
      </c>
      <c r="E8" s="30">
        <f>'TestDashboard - Staging (12)'!R13</f>
        <v>2.0092038224132445</v>
      </c>
      <c r="F8" s="33">
        <f>'TestDashboard - Staging (12)'!S12</f>
        <v>35.996666666666663</v>
      </c>
      <c r="G8" s="30">
        <f>'TestDashboard - Staging (12)'!S13</f>
        <v>0.73323484187082655</v>
      </c>
      <c r="H8" s="3"/>
    </row>
    <row r="9" spans="1:8" ht="17">
      <c r="A9" s="24" t="s">
        <v>50</v>
      </c>
      <c r="B9" s="2">
        <v>12</v>
      </c>
      <c r="C9" s="24" t="s">
        <v>47</v>
      </c>
      <c r="D9" s="33">
        <f>'TestDashboard - Production (12)'!R12</f>
        <v>98.333333333333329</v>
      </c>
      <c r="E9" s="30">
        <f>'TestDashboard - Production (12)'!R13</f>
        <v>2.8697096252640879</v>
      </c>
      <c r="F9" s="33">
        <f>'TestDashboard - Production (12)'!S12</f>
        <v>27.560000000000002</v>
      </c>
      <c r="G9" s="30">
        <f>'TestDashboard - Production (12)'!S13</f>
        <v>0.80554329492585386</v>
      </c>
      <c r="H9" s="3"/>
    </row>
    <row r="10" spans="1:8" ht="17">
      <c r="A10" s="24" t="s">
        <v>50</v>
      </c>
      <c r="B10" s="2">
        <v>23</v>
      </c>
      <c r="C10" s="24" t="s">
        <v>47</v>
      </c>
      <c r="D10" s="33">
        <f>'TestDashboard - Production (23)'!R12</f>
        <v>99.95</v>
      </c>
      <c r="E10" s="30">
        <f>'TestDashboard - Production (23)'!R13</f>
        <v>2.6457513110646015E-2</v>
      </c>
      <c r="F10" s="33">
        <f>'TestDashboard - Production (23)'!S12</f>
        <v>28.013333333333335</v>
      </c>
      <c r="G10" s="30">
        <f>'TestDashboard - Production (23)'!S13</f>
        <v>5.7735026918951087E-3</v>
      </c>
      <c r="H10" s="3"/>
    </row>
    <row r="11" spans="1:8" ht="17">
      <c r="A11" s="24" t="s">
        <v>51</v>
      </c>
      <c r="B11" s="2">
        <v>12</v>
      </c>
      <c r="C11" s="24" t="s">
        <v>46</v>
      </c>
      <c r="D11" s="33">
        <f>'TestDashboard - Staging (12)'!R17</f>
        <v>119</v>
      </c>
      <c r="E11" s="30">
        <f>'TestDashboard - Staging (12)'!R18</f>
        <v>2.7300000000000049</v>
      </c>
      <c r="F11" s="33">
        <f>'TestDashboard - Staging (12)'!S17</f>
        <v>43.346666666666671</v>
      </c>
      <c r="G11" s="30">
        <f>'TestDashboard - Staging (12)'!S18</f>
        <v>0.99077410812623345</v>
      </c>
      <c r="H11" s="3"/>
    </row>
    <row r="12" spans="1:8" ht="17">
      <c r="A12" s="24" t="s">
        <v>51</v>
      </c>
      <c r="B12" s="2">
        <v>12</v>
      </c>
      <c r="C12" s="24" t="s">
        <v>47</v>
      </c>
      <c r="D12" s="33">
        <f>'TestDashboard - Production (12)'!R17</f>
        <v>109.88</v>
      </c>
      <c r="E12" s="30">
        <f>'TestDashboard - Production (12)'!R18</f>
        <v>13.415315874029952</v>
      </c>
      <c r="F12" s="33">
        <f>'TestDashboard - Production (12)'!S17</f>
        <v>30.796666666666667</v>
      </c>
      <c r="G12" s="30">
        <f>'TestDashboard - Production (12)'!S18</f>
        <v>3.7615998369488128</v>
      </c>
      <c r="H12" s="3"/>
    </row>
    <row r="13" spans="1:8" ht="17">
      <c r="A13" s="24" t="s">
        <v>51</v>
      </c>
      <c r="B13" s="24">
        <v>23</v>
      </c>
      <c r="C13" s="24" t="s">
        <v>47</v>
      </c>
      <c r="D13" s="33">
        <f>'TestDashboard - Production (23)'!R17</f>
        <v>270.63000000000005</v>
      </c>
      <c r="E13" s="3">
        <f>'TestDashboard - Production (23)'!R18</f>
        <v>2.398186815075078</v>
      </c>
      <c r="F13" s="33">
        <f>'TestDashboard - Production (23)'!S17</f>
        <v>75.850000000000009</v>
      </c>
      <c r="G13" s="30">
        <f>'TestDashboard - Production (23)'!S18</f>
        <v>0.6708949247087771</v>
      </c>
    </row>
    <row r="14" spans="1:8" ht="17">
      <c r="A14" s="24" t="s">
        <v>12</v>
      </c>
      <c r="B14" s="2">
        <v>12</v>
      </c>
      <c r="C14" s="24" t="s">
        <v>46</v>
      </c>
      <c r="D14" s="33">
        <f>'TestDashboard - Staging (12)'!R22</f>
        <v>100.03333333333335</v>
      </c>
      <c r="E14" s="30">
        <f>'TestDashboard - Staging (12)'!R23</f>
        <v>3.0550504633040609E-2</v>
      </c>
      <c r="F14" s="33">
        <f>'TestDashboard - Staging (12)'!S22</f>
        <v>168.41333333333333</v>
      </c>
      <c r="G14" s="30">
        <f>'TestDashboard - Staging (12)'!S23</f>
        <v>5.6862407030780701E-2</v>
      </c>
      <c r="H14" s="3"/>
    </row>
    <row r="15" spans="1:8" ht="17">
      <c r="A15" s="24" t="s">
        <v>12</v>
      </c>
      <c r="B15" s="2">
        <v>12</v>
      </c>
      <c r="C15" s="24" t="s">
        <v>47</v>
      </c>
      <c r="D15" s="33">
        <f>'TestDashboard - Production (12)'!R22</f>
        <v>10.09</v>
      </c>
      <c r="E15" s="30">
        <f>'TestDashboard - Production (12)'!R23</f>
        <v>0</v>
      </c>
      <c r="F15" s="33">
        <f>'TestDashboard - Production (12)'!S22</f>
        <v>16.993333333333329</v>
      </c>
      <c r="G15" s="30">
        <f>'TestDashboard - Production (12)'!S23</f>
        <v>5.77350269189716E-3</v>
      </c>
      <c r="H15" s="3"/>
    </row>
    <row r="16" spans="1:8" ht="17">
      <c r="A16" s="24" t="s">
        <v>12</v>
      </c>
      <c r="B16" s="2">
        <v>23</v>
      </c>
      <c r="C16" s="24" t="s">
        <v>47</v>
      </c>
      <c r="D16" s="33">
        <f>'TestDashboard - Production (23)'!R22</f>
        <v>9.5366666666666671</v>
      </c>
      <c r="E16" s="30">
        <f>'TestDashboard - Production (23)'!R23</f>
        <v>0.96707462655853671</v>
      </c>
      <c r="F16" s="33">
        <f>'TestDashboard - Production (23)'!S22</f>
        <v>16.056666666666668</v>
      </c>
      <c r="G16" s="30">
        <f>'TestDashboard - Production (23)'!S23</f>
        <v>1.6252486989175943</v>
      </c>
    </row>
    <row r="17" spans="1:8" ht="17">
      <c r="A17" s="24" t="s">
        <v>13</v>
      </c>
      <c r="B17" s="2">
        <v>12</v>
      </c>
      <c r="C17" s="24" t="s">
        <v>46</v>
      </c>
      <c r="D17" s="33">
        <f>'TestDashboard - Staging (12)'!R27</f>
        <v>50.07</v>
      </c>
      <c r="E17" s="30">
        <f>'TestDashboard - Staging (12)'!R28</f>
        <v>2.6457513110647358E-2</v>
      </c>
      <c r="F17" s="33">
        <f>'TestDashboard - Staging (12)'!S27</f>
        <v>84.296666666666667</v>
      </c>
      <c r="G17" s="30">
        <f>'TestDashboard - Staging (12)'!S28</f>
        <v>4.0414518843269867E-2</v>
      </c>
      <c r="H17" s="3"/>
    </row>
    <row r="18" spans="1:8" ht="17">
      <c r="A18" s="24" t="s">
        <v>13</v>
      </c>
      <c r="B18" s="2">
        <v>12</v>
      </c>
      <c r="C18" s="24" t="s">
        <v>47</v>
      </c>
      <c r="D18" s="33">
        <f>'TestDashboard - Production (12)'!R27</f>
        <v>49.49</v>
      </c>
      <c r="E18" s="30">
        <f>'TestDashboard - Production (12)'!R28</f>
        <v>0.91241437954473481</v>
      </c>
      <c r="F18" s="33">
        <f>'TestDashboard - Production (12)'!S27</f>
        <v>83.316666666666663</v>
      </c>
      <c r="G18" s="30">
        <f>'TestDashboard - Production (12)'!S28</f>
        <v>1.5346769475473756</v>
      </c>
      <c r="H18" s="3"/>
    </row>
    <row r="19" spans="1:8" ht="17">
      <c r="A19" s="24" t="s">
        <v>13</v>
      </c>
      <c r="B19" s="2">
        <v>23</v>
      </c>
      <c r="C19" s="24" t="s">
        <v>47</v>
      </c>
      <c r="D19" s="33">
        <f>'TestDashboard - Production (23)'!R27</f>
        <v>50.313333333333333</v>
      </c>
      <c r="E19" s="30">
        <f>'TestDashboard - Production (23)'!R28</f>
        <v>0.42146569650842503</v>
      </c>
      <c r="F19" s="33">
        <f>'TestDashboard - Production (23)'!S27</f>
        <v>84.31</v>
      </c>
      <c r="G19" s="30">
        <f>'TestDashboard - Production (23)'!S28</f>
        <v>9.9999999999980105E-3</v>
      </c>
    </row>
    <row r="20" spans="1:8" ht="17">
      <c r="A20" s="24" t="s">
        <v>14</v>
      </c>
      <c r="B20" s="2">
        <v>12</v>
      </c>
      <c r="C20" s="24" t="s">
        <v>46</v>
      </c>
      <c r="D20" s="33">
        <f>'TestDashboard - Staging (12)'!R32</f>
        <v>100.03333333333335</v>
      </c>
      <c r="E20" s="30">
        <f>'TestDashboard - Staging (12)'!R33</f>
        <v>3.0550504633040609E-2</v>
      </c>
      <c r="F20" s="33">
        <f>'TestDashboard - Staging (12)'!S32</f>
        <v>168.41333333333333</v>
      </c>
      <c r="G20" s="30">
        <f>'TestDashboard - Staging (12)'!S33</f>
        <v>5.6862407030780701E-2</v>
      </c>
      <c r="H20" s="3"/>
    </row>
    <row r="21" spans="1:8" ht="17">
      <c r="A21" s="24" t="s">
        <v>14</v>
      </c>
      <c r="B21" s="2">
        <v>12</v>
      </c>
      <c r="C21" s="24" t="s">
        <v>47</v>
      </c>
      <c r="D21" s="33">
        <f>'TestDashboard - Production (12)'!R32</f>
        <v>100.04333333333334</v>
      </c>
      <c r="E21" s="30">
        <f>'TestDashboard - Production (12)'!Q33</f>
        <v>0</v>
      </c>
      <c r="F21" s="33">
        <f>'TestDashboard - Production (12)'!S32</f>
        <v>168.42666666666665</v>
      </c>
      <c r="G21" s="30">
        <f>'TestDashboard - Production (12)'!S33</f>
        <v>1.5275252316521078E-2</v>
      </c>
      <c r="H21" s="3"/>
    </row>
    <row r="22" spans="1:8" ht="17">
      <c r="A22" s="24" t="s">
        <v>14</v>
      </c>
      <c r="B22" s="2">
        <v>23</v>
      </c>
      <c r="C22" s="24" t="s">
        <v>47</v>
      </c>
      <c r="D22" s="33">
        <f>'TestDashboard - Production (23)'!R32</f>
        <v>100.00333333333333</v>
      </c>
      <c r="E22" s="30">
        <f>'TestDashboard - Production (23)'!R33</f>
        <v>4.9328828623163221E-2</v>
      </c>
      <c r="F22" s="33">
        <f>'TestDashboard - Production (23)'!S32</f>
        <v>168.36333333333332</v>
      </c>
      <c r="G22" s="30">
        <f>'TestDashboard - Production (23)'!S33</f>
        <v>8.3864970836066449E-2</v>
      </c>
    </row>
    <row r="23" spans="1:8" ht="17">
      <c r="A23" s="24" t="s">
        <v>15</v>
      </c>
      <c r="B23" s="2">
        <v>12</v>
      </c>
      <c r="C23" s="24" t="s">
        <v>46</v>
      </c>
      <c r="D23" s="33">
        <f>'TestDashboard - Staging (12)'!R37</f>
        <v>371.00666666666666</v>
      </c>
      <c r="E23" s="30">
        <f>'TestDashboard - Staging (12)'!R38</f>
        <v>17.412904218806595</v>
      </c>
      <c r="F23" s="33">
        <f>'TestDashboard - Staging (12)'!S37</f>
        <v>624.61666666666667</v>
      </c>
      <c r="G23" s="30">
        <f>'TestDashboard - Staging (12)'!S38</f>
        <v>29.321207910543801</v>
      </c>
      <c r="H23" s="3" t="s">
        <v>83</v>
      </c>
    </row>
    <row r="24" spans="1:8" ht="17">
      <c r="A24" s="24" t="s">
        <v>15</v>
      </c>
      <c r="B24" s="2">
        <v>12</v>
      </c>
      <c r="C24" s="24" t="s">
        <v>47</v>
      </c>
      <c r="D24" s="33">
        <f>'TestDashboard - Production (12)'!R37</f>
        <v>339.67666666666668</v>
      </c>
      <c r="E24" s="30">
        <f>'TestDashboard - Production (12)'!R38</f>
        <v>27.434580976084405</v>
      </c>
      <c r="F24" s="33">
        <f>'TestDashboard - Production (12)'!S37</f>
        <v>571.88333333333333</v>
      </c>
      <c r="G24" s="30">
        <f>'TestDashboard - Production (12)'!S38</f>
        <v>46.185413642548767</v>
      </c>
      <c r="H24" s="3" t="s">
        <v>83</v>
      </c>
    </row>
    <row r="25" spans="1:8" ht="17">
      <c r="A25" s="24" t="s">
        <v>15</v>
      </c>
      <c r="B25" s="2">
        <v>23</v>
      </c>
      <c r="C25" s="24" t="s">
        <v>47</v>
      </c>
      <c r="D25" s="33">
        <f>'TestDashboard - Production (23)'!R37</f>
        <v>375.23</v>
      </c>
      <c r="E25" s="30">
        <f>'TestDashboard - Production (23)'!R38</f>
        <v>11.648609359060867</v>
      </c>
      <c r="F25" s="33">
        <f>'TestDashboard - Production (23)'!S37</f>
        <v>631.73333333333346</v>
      </c>
      <c r="G25" s="30">
        <f>'TestDashboard - Production (23)'!S38</f>
        <v>19.618002786556339</v>
      </c>
      <c r="H25" s="3" t="s">
        <v>83</v>
      </c>
    </row>
    <row r="26" spans="1:8" ht="17">
      <c r="A26" s="24" t="s">
        <v>33</v>
      </c>
      <c r="B26" s="2">
        <v>12</v>
      </c>
      <c r="C26" s="24" t="s">
        <v>46</v>
      </c>
      <c r="D26" s="33">
        <f>'TestDashboard - Staging (12)'!R42</f>
        <v>9.9533333333333331</v>
      </c>
      <c r="E26" s="30">
        <f>'TestDashboard - Staging (12)'!R43</f>
        <v>6.3508529610858511E-2</v>
      </c>
      <c r="F26" s="33">
        <f>'TestDashboard - Staging (12)'!S42</f>
        <v>3.47</v>
      </c>
      <c r="G26" s="30">
        <f>'TestDashboard - Staging (12)'!S43</f>
        <v>1.7320508075688659E-2</v>
      </c>
      <c r="H26" s="3"/>
    </row>
    <row r="27" spans="1:8" ht="17">
      <c r="A27" s="24" t="s">
        <v>33</v>
      </c>
      <c r="B27" s="2">
        <v>12</v>
      </c>
      <c r="C27" s="24" t="s">
        <v>47</v>
      </c>
      <c r="D27" s="33">
        <f>'TestDashboard - Production (12)'!R42</f>
        <v>10.056666666666667</v>
      </c>
      <c r="E27" s="30">
        <f>'TestDashboard - Production (12)'!R43</f>
        <v>5.7735026918962373E-2</v>
      </c>
      <c r="F27" s="33">
        <f>'TestDashboard - Production (12)'!S42</f>
        <v>2.8200000000000003</v>
      </c>
      <c r="G27" s="30">
        <f>'TestDashboard - Production (12)'!S43</f>
        <v>1.7320508075688915E-2</v>
      </c>
      <c r="H27" s="3"/>
    </row>
    <row r="28" spans="1:8" ht="17">
      <c r="A28" s="24" t="s">
        <v>33</v>
      </c>
      <c r="B28" s="2">
        <v>23</v>
      </c>
      <c r="C28" s="24" t="s">
        <v>47</v>
      </c>
      <c r="D28" s="33">
        <f>'TestDashboard - Production (23)'!R42</f>
        <v>10.053333333333333</v>
      </c>
      <c r="E28" s="30">
        <f>'TestDashboard - Production (23)'!R43</f>
        <v>3.5118845842842562E-2</v>
      </c>
      <c r="F28" s="33">
        <f>'TestDashboard - Production (23)'!S42</f>
        <v>2.8200000000000003</v>
      </c>
      <c r="G28" s="30">
        <f>'TestDashboard - Production (23)'!S43</f>
        <v>1.0000000000000009E-2</v>
      </c>
    </row>
    <row r="29" spans="1:8" ht="17">
      <c r="A29" s="24" t="s">
        <v>35</v>
      </c>
      <c r="B29" s="2">
        <v>12</v>
      </c>
      <c r="C29" s="24" t="s">
        <v>46</v>
      </c>
      <c r="D29" s="33">
        <f>'TestDashboard - Staging (12)'!R47</f>
        <v>50.03</v>
      </c>
      <c r="E29" s="30">
        <f>'TestDashboard - Staging (12)'!R48</f>
        <v>5.1961524227068283E-2</v>
      </c>
      <c r="F29" s="33">
        <f>'TestDashboard - Staging (12)'!S47</f>
        <v>17.440000000000001</v>
      </c>
      <c r="G29" s="30">
        <f>'TestDashboard - Staging (12)'!S48</f>
        <v>1.7320508075687378E-2</v>
      </c>
      <c r="H29" s="3"/>
    </row>
    <row r="30" spans="1:8" ht="17">
      <c r="A30" s="24" t="s">
        <v>35</v>
      </c>
      <c r="B30" s="2">
        <v>12</v>
      </c>
      <c r="C30" s="24" t="s">
        <v>47</v>
      </c>
      <c r="D30" s="33">
        <f>'TestDashboard - Production (12)'!R47</f>
        <v>50.063333333333333</v>
      </c>
      <c r="E30" s="30">
        <f>'TestDashboard - Production (12)'!R48</f>
        <v>5.7735026918951087E-3</v>
      </c>
      <c r="F30" s="33">
        <f>'TestDashboard - Production (12)'!S47</f>
        <v>14.03</v>
      </c>
      <c r="G30" s="30">
        <f>'TestDashboard - Production (12)'!S48</f>
        <v>0</v>
      </c>
      <c r="H30" s="3"/>
    </row>
    <row r="31" spans="1:8" ht="17">
      <c r="A31" s="24" t="s">
        <v>35</v>
      </c>
      <c r="B31" s="2">
        <v>23</v>
      </c>
      <c r="C31" s="24" t="s">
        <v>47</v>
      </c>
      <c r="D31" s="33">
        <f>'TestDashboard - Production (23)'!R47</f>
        <v>50.06</v>
      </c>
      <c r="E31" s="30">
        <f>'TestDashboard - Production (23)'!R48</f>
        <v>0</v>
      </c>
      <c r="F31" s="33">
        <f>'TestDashboard - Production (23)'!S47</f>
        <v>14.03</v>
      </c>
      <c r="G31" s="30">
        <f>'TestDashboard - Production (23)'!S48</f>
        <v>0</v>
      </c>
    </row>
    <row r="32" spans="1:8" ht="17">
      <c r="A32" s="24" t="s">
        <v>36</v>
      </c>
      <c r="B32" s="2">
        <v>12</v>
      </c>
      <c r="C32" s="24" t="s">
        <v>46</v>
      </c>
      <c r="D32" s="33">
        <f>'TestDashboard - Staging (12)'!R52</f>
        <v>98.600000000000009</v>
      </c>
      <c r="E32" s="30">
        <f>'TestDashboard - Staging (12)'!R53</f>
        <v>1.2988071450373206</v>
      </c>
      <c r="F32" s="33">
        <f>'TestDashboard - Staging (12)'!S52</f>
        <v>35.926666666666669</v>
      </c>
      <c r="G32" s="30">
        <f>'TestDashboard - Staging (12)'!S53</f>
        <v>0.49359227438578757</v>
      </c>
      <c r="H32" s="3"/>
    </row>
    <row r="33" spans="1:8" ht="17">
      <c r="A33" s="24" t="s">
        <v>36</v>
      </c>
      <c r="B33" s="2">
        <v>12</v>
      </c>
      <c r="C33" s="24" t="s">
        <v>47</v>
      </c>
      <c r="D33" s="33">
        <f>'TestDashboard - Production (12)'!R52</f>
        <v>93.006666666666661</v>
      </c>
      <c r="E33" s="30">
        <f>'TestDashboard - Production (12)'!R53</f>
        <v>12.156110946076979</v>
      </c>
      <c r="F33" s="33">
        <f>'TestDashboard - Production (12)'!S52</f>
        <v>26.066666666666666</v>
      </c>
      <c r="G33" s="30">
        <f>'TestDashboard - Production (12)'!S53</f>
        <v>3.4092570060547183</v>
      </c>
      <c r="H33" s="3"/>
    </row>
    <row r="34" spans="1:8" ht="17">
      <c r="A34" s="24" t="s">
        <v>36</v>
      </c>
      <c r="B34" s="2">
        <v>23</v>
      </c>
      <c r="C34" s="24" t="s">
        <v>47</v>
      </c>
      <c r="D34" s="33">
        <f>'TestDashboard - Production (23)'!R52</f>
        <v>100.03000000000002</v>
      </c>
      <c r="E34" s="30">
        <f>'TestDashboard - Production (23)'!R53</f>
        <v>1.7404671430534633E-14</v>
      </c>
      <c r="F34" s="33">
        <f>'TestDashboard - Production (23)'!S52</f>
        <v>28.040000000000003</v>
      </c>
      <c r="G34" s="30">
        <f>'TestDashboard - Production (23)'!S53</f>
        <v>4.3511678576336583E-15</v>
      </c>
    </row>
    <row r="35" spans="1:8" ht="17">
      <c r="A35" s="24" t="s">
        <v>39</v>
      </c>
      <c r="B35" s="2">
        <v>12</v>
      </c>
      <c r="C35" s="24" t="s">
        <v>46</v>
      </c>
      <c r="D35" s="33">
        <f>'TestDashboard - Staging (12)'!R57</f>
        <v>118.92333333333335</v>
      </c>
      <c r="E35" s="30">
        <f>'TestDashboard - Staging (12)'!R58</f>
        <v>5.0016130731328392</v>
      </c>
      <c r="F35" s="33">
        <f>'TestDashboard - Staging (12)'!S57</f>
        <v>41.463333333333331</v>
      </c>
      <c r="G35" s="30">
        <f>'TestDashboard - Staging (12)'!S58</f>
        <v>1.7427660007394385</v>
      </c>
      <c r="H35" s="3"/>
    </row>
    <row r="36" spans="1:8" ht="17">
      <c r="A36" s="24" t="s">
        <v>39</v>
      </c>
      <c r="B36" s="2">
        <v>12</v>
      </c>
      <c r="C36" s="24" t="s">
        <v>47</v>
      </c>
      <c r="D36" s="33">
        <f>'TestDashboard - Production (12)'!R57</f>
        <v>134.88666666666666</v>
      </c>
      <c r="E36" s="30">
        <f>'TestDashboard - Production (12)'!R58</f>
        <v>4.8522812504360653</v>
      </c>
      <c r="F36" s="33">
        <f>'TestDashboard - Production (12)'!S57</f>
        <v>37.793333333333329</v>
      </c>
      <c r="G36" s="30">
        <f>'TestDashboard - Production (12)'!S58</f>
        <v>1.3424355974620665</v>
      </c>
      <c r="H36" s="3"/>
    </row>
    <row r="37" spans="1:8" ht="17">
      <c r="A37" s="24" t="s">
        <v>39</v>
      </c>
      <c r="B37" s="2">
        <v>23</v>
      </c>
      <c r="C37" s="24" t="s">
        <v>47</v>
      </c>
      <c r="D37" s="33">
        <f>'TestDashboard - Production (23)'!R57</f>
        <v>139.73333333333332</v>
      </c>
      <c r="E37" s="30">
        <f>'TestDashboard - Production (23)'!R58</f>
        <v>2.2474949017369008</v>
      </c>
      <c r="F37" s="33">
        <f>'TestDashboard - Production (23)'!S57</f>
        <v>39.163333333333334</v>
      </c>
      <c r="G37" s="30">
        <f>'TestDashboard - Production (23)'!S58</f>
        <v>0.62851677251552596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C102-8880-D645-BCC8-FF9907C39488}">
  <dimension ref="A1:T61"/>
  <sheetViews>
    <sheetView topLeftCell="A18" zoomScale="142" zoomScaleNormal="142" workbookViewId="0">
      <pane xSplit="1" topLeftCell="B1" activePane="topRight" state="frozen"/>
      <selection pane="topRight" activeCell="T61" sqref="T61"/>
    </sheetView>
  </sheetViews>
  <sheetFormatPr baseColWidth="10" defaultRowHeight="16"/>
  <cols>
    <col min="1" max="1" width="44.1640625" style="13" customWidth="1"/>
    <col min="2" max="2" width="11" style="1" customWidth="1"/>
    <col min="3" max="3" width="18.83203125" style="1" hidden="1" customWidth="1"/>
    <col min="4" max="4" width="12.5" style="1" hidden="1" customWidth="1"/>
    <col min="5" max="5" width="21.6640625" style="1" hidden="1" customWidth="1"/>
    <col min="6" max="6" width="21.5" style="1" hidden="1" customWidth="1"/>
    <col min="7" max="7" width="0.33203125" style="1" customWidth="1"/>
    <col min="8" max="8" width="35.5" style="1" bestFit="1" customWidth="1"/>
    <col min="9" max="9" width="35.1640625" style="1" bestFit="1" customWidth="1"/>
    <col min="10" max="10" width="34.6640625" style="1" bestFit="1" customWidth="1"/>
    <col min="11" max="11" width="30.6640625" style="14" bestFit="1" customWidth="1"/>
    <col min="12" max="12" width="32.1640625" style="1" bestFit="1" customWidth="1"/>
    <col min="13" max="14" width="20.83203125" style="1" customWidth="1"/>
    <col min="15" max="15" width="20.1640625" style="14" customWidth="1"/>
    <col min="16" max="16" width="28" style="1" customWidth="1"/>
    <col min="17" max="17" width="26.1640625" style="15" bestFit="1" customWidth="1"/>
    <col min="18" max="18" width="16.33203125" style="1" bestFit="1" customWidth="1"/>
    <col min="19" max="19" width="28" style="1" bestFit="1" customWidth="1"/>
    <col min="20" max="20" width="48.33203125" style="1" customWidth="1"/>
    <col min="21" max="16384" width="10.83203125" style="1"/>
  </cols>
  <sheetData>
    <row r="1" spans="1:20" s="2" customFormat="1" ht="48" customHeight="1">
      <c r="A1" s="2" t="s">
        <v>40</v>
      </c>
      <c r="B1" s="2" t="s">
        <v>0</v>
      </c>
      <c r="C1" s="2" t="s">
        <v>1</v>
      </c>
      <c r="D1" s="2" t="s">
        <v>2</v>
      </c>
      <c r="E1" s="2" t="s">
        <v>3</v>
      </c>
      <c r="F1" s="2" t="s">
        <v>4</v>
      </c>
      <c r="G1" s="2" t="s">
        <v>5</v>
      </c>
      <c r="H1" s="2" t="s">
        <v>24</v>
      </c>
      <c r="I1" s="2" t="s">
        <v>25</v>
      </c>
      <c r="J1" s="2" t="s">
        <v>26</v>
      </c>
      <c r="K1" s="4" t="s">
        <v>27</v>
      </c>
      <c r="L1" s="3" t="s">
        <v>28</v>
      </c>
      <c r="M1" s="3" t="s">
        <v>29</v>
      </c>
      <c r="N1" s="3" t="s">
        <v>30</v>
      </c>
      <c r="O1" s="4" t="s">
        <v>31</v>
      </c>
      <c r="P1" s="5" t="s">
        <v>6</v>
      </c>
      <c r="Q1" s="3" t="s">
        <v>7</v>
      </c>
      <c r="R1" s="3" t="s">
        <v>8</v>
      </c>
      <c r="S1" s="3" t="s">
        <v>9</v>
      </c>
      <c r="T1" s="2" t="s">
        <v>10</v>
      </c>
    </row>
    <row r="2" spans="1:20" s="21" customFormat="1" ht="17">
      <c r="A2" s="17" t="s">
        <v>66</v>
      </c>
      <c r="B2" s="18"/>
      <c r="C2" s="18"/>
      <c r="D2" s="18"/>
      <c r="E2" s="18"/>
      <c r="F2" s="18"/>
      <c r="G2" s="18"/>
      <c r="H2" s="18">
        <f t="shared" ref="H2:S2" si="0">AVERAGE(H4:H6)</f>
        <v>115.88333333333333</v>
      </c>
      <c r="I2" s="18">
        <f t="shared" si="0"/>
        <v>56.69</v>
      </c>
      <c r="J2" s="18">
        <f t="shared" si="0"/>
        <v>485.28999999999996</v>
      </c>
      <c r="K2" s="19">
        <f t="shared" si="0"/>
        <v>0.90036666666666665</v>
      </c>
      <c r="L2" s="18">
        <f t="shared" si="0"/>
        <v>0.35333333333333333</v>
      </c>
      <c r="M2" s="18">
        <f t="shared" si="0"/>
        <v>0.47666666666666663</v>
      </c>
      <c r="N2" s="18">
        <f t="shared" si="0"/>
        <v>1</v>
      </c>
      <c r="O2" s="19">
        <f t="shared" si="0"/>
        <v>1</v>
      </c>
      <c r="P2" s="20">
        <f t="shared" si="0"/>
        <v>1219</v>
      </c>
      <c r="Q2" s="18">
        <f t="shared" si="0"/>
        <v>341.64999999999992</v>
      </c>
      <c r="R2" s="18">
        <f t="shared" si="0"/>
        <v>10.146666666666667</v>
      </c>
      <c r="S2" s="18">
        <f t="shared" si="0"/>
        <v>2.84</v>
      </c>
    </row>
    <row r="3" spans="1:20" s="7" customFormat="1" ht="17">
      <c r="A3" s="9" t="s">
        <v>16</v>
      </c>
      <c r="B3" s="6"/>
      <c r="C3" s="6"/>
      <c r="D3" s="6"/>
      <c r="E3" s="6"/>
      <c r="F3" s="6"/>
      <c r="G3" s="6"/>
      <c r="H3" s="6">
        <f t="shared" ref="H3:S3" si="1">STDEV(H4:H6)</f>
        <v>9.3037967160365973</v>
      </c>
      <c r="I3" s="6">
        <f t="shared" si="1"/>
        <v>26.567747364050263</v>
      </c>
      <c r="J3" s="6">
        <f t="shared" si="1"/>
        <v>216.24092558995429</v>
      </c>
      <c r="K3" s="12">
        <f t="shared" si="1"/>
        <v>3.3832873560094352E-2</v>
      </c>
      <c r="L3" s="6">
        <f t="shared" si="1"/>
        <v>1.1547005383792493E-2</v>
      </c>
      <c r="M3" s="6">
        <f t="shared" si="1"/>
        <v>5.7735026918962623E-3</v>
      </c>
      <c r="N3" s="6">
        <f t="shared" si="1"/>
        <v>0</v>
      </c>
      <c r="O3" s="12">
        <f t="shared" si="1"/>
        <v>0</v>
      </c>
      <c r="P3" s="10">
        <f t="shared" si="1"/>
        <v>0</v>
      </c>
      <c r="Q3" s="6">
        <f t="shared" si="1"/>
        <v>6.9618685722138533E-14</v>
      </c>
      <c r="R3" s="6">
        <f t="shared" si="1"/>
        <v>5.7735026918961348E-3</v>
      </c>
      <c r="S3" s="6">
        <f t="shared" si="1"/>
        <v>0</v>
      </c>
    </row>
    <row r="4" spans="1:20" ht="17">
      <c r="A4" s="13" t="s">
        <v>64</v>
      </c>
      <c r="B4" s="1">
        <v>4</v>
      </c>
      <c r="C4" s="1">
        <v>10</v>
      </c>
      <c r="D4" s="1">
        <v>23</v>
      </c>
      <c r="E4" s="1">
        <v>23</v>
      </c>
      <c r="F4" s="1">
        <v>10</v>
      </c>
      <c r="G4" s="1" t="b">
        <v>1</v>
      </c>
      <c r="H4" s="1">
        <v>119.94</v>
      </c>
      <c r="I4" s="1">
        <v>61.27</v>
      </c>
      <c r="J4" s="1">
        <v>696.32</v>
      </c>
      <c r="K4" s="14">
        <v>0.89490000000000003</v>
      </c>
      <c r="L4" s="15">
        <v>0.36</v>
      </c>
      <c r="M4" s="15">
        <v>0.48</v>
      </c>
      <c r="N4" s="15">
        <v>1</v>
      </c>
      <c r="O4" s="14">
        <v>1</v>
      </c>
      <c r="P4" s="16">
        <v>1219</v>
      </c>
      <c r="Q4" s="15">
        <v>341.65</v>
      </c>
      <c r="R4" s="15">
        <v>10.15</v>
      </c>
      <c r="S4" s="15">
        <v>2.84</v>
      </c>
    </row>
    <row r="5" spans="1:20" ht="17">
      <c r="A5" s="13" t="s">
        <v>64</v>
      </c>
      <c r="B5" s="1">
        <v>5</v>
      </c>
      <c r="C5" s="1">
        <v>10</v>
      </c>
      <c r="D5" s="1">
        <v>23</v>
      </c>
      <c r="E5" s="1">
        <v>23</v>
      </c>
      <c r="F5" s="1">
        <v>10</v>
      </c>
      <c r="G5" s="1" t="b">
        <v>1</v>
      </c>
      <c r="H5" s="1">
        <v>105.24</v>
      </c>
      <c r="I5" s="1">
        <v>28.13</v>
      </c>
      <c r="J5" s="1">
        <v>264.19</v>
      </c>
      <c r="K5" s="14">
        <v>0.86960000000000004</v>
      </c>
      <c r="L5" s="15">
        <v>0.36</v>
      </c>
      <c r="M5" s="15">
        <v>0.48</v>
      </c>
      <c r="N5" s="15">
        <v>1</v>
      </c>
      <c r="O5" s="14">
        <v>1</v>
      </c>
      <c r="P5" s="16">
        <v>1219</v>
      </c>
      <c r="Q5" s="15">
        <v>341.65</v>
      </c>
      <c r="R5" s="15">
        <v>10.15</v>
      </c>
      <c r="S5" s="15">
        <v>2.84</v>
      </c>
    </row>
    <row r="6" spans="1:20" ht="17">
      <c r="A6" s="13" t="s">
        <v>64</v>
      </c>
      <c r="B6" s="1">
        <v>6</v>
      </c>
      <c r="C6" s="1">
        <v>10</v>
      </c>
      <c r="D6" s="1">
        <v>23</v>
      </c>
      <c r="E6" s="1">
        <v>23</v>
      </c>
      <c r="F6" s="1">
        <v>10</v>
      </c>
      <c r="G6" s="1" t="b">
        <v>1</v>
      </c>
      <c r="H6" s="1">
        <v>122.47</v>
      </c>
      <c r="I6" s="1">
        <v>80.67</v>
      </c>
      <c r="J6" s="1">
        <v>495.36</v>
      </c>
      <c r="K6" s="14">
        <v>0.93659999999999999</v>
      </c>
      <c r="L6" s="15">
        <v>0.34</v>
      </c>
      <c r="M6" s="15">
        <v>0.47</v>
      </c>
      <c r="N6" s="15">
        <v>1</v>
      </c>
      <c r="O6" s="14">
        <v>1</v>
      </c>
      <c r="P6" s="16">
        <v>1219</v>
      </c>
      <c r="Q6" s="15">
        <v>341.65</v>
      </c>
      <c r="R6" s="15">
        <v>10.14</v>
      </c>
      <c r="S6" s="15">
        <v>2.84</v>
      </c>
    </row>
    <row r="7" spans="1:20" s="21" customFormat="1" ht="17">
      <c r="A7" s="17" t="s">
        <v>68</v>
      </c>
      <c r="B7" s="18"/>
      <c r="C7" s="18"/>
      <c r="D7" s="18"/>
      <c r="E7" s="18"/>
      <c r="F7" s="18"/>
      <c r="G7" s="18"/>
      <c r="H7" s="18">
        <f t="shared" ref="H7:S7" si="2">AVERAGE(H9:H11)</f>
        <v>104.40333333333335</v>
      </c>
      <c r="I7" s="18">
        <f t="shared" si="2"/>
        <v>41.746666666666663</v>
      </c>
      <c r="J7" s="18">
        <f t="shared" si="2"/>
        <v>531.79666666666662</v>
      </c>
      <c r="K7" s="19">
        <f t="shared" si="2"/>
        <v>0.93733333333333346</v>
      </c>
      <c r="L7" s="18">
        <f t="shared" si="2"/>
        <v>2</v>
      </c>
      <c r="M7" s="18">
        <f t="shared" si="2"/>
        <v>1.9466666666666665</v>
      </c>
      <c r="N7" s="18">
        <f t="shared" si="2"/>
        <v>6.666666666666667</v>
      </c>
      <c r="O7" s="19">
        <f t="shared" si="2"/>
        <v>0.99893333333333334</v>
      </c>
      <c r="P7" s="20">
        <f t="shared" si="2"/>
        <v>6003.333333333333</v>
      </c>
      <c r="Q7" s="18">
        <f t="shared" si="2"/>
        <v>1640</v>
      </c>
      <c r="R7" s="18">
        <f t="shared" si="2"/>
        <v>49.966666666666669</v>
      </c>
      <c r="S7" s="18">
        <f t="shared" si="2"/>
        <v>14.003333333333332</v>
      </c>
    </row>
    <row r="8" spans="1:20" s="7" customFormat="1" ht="17">
      <c r="A8" s="9" t="s">
        <v>17</v>
      </c>
      <c r="B8" s="6"/>
      <c r="C8" s="6"/>
      <c r="D8" s="6"/>
      <c r="E8" s="6"/>
      <c r="F8" s="6"/>
      <c r="G8" s="6"/>
      <c r="H8" s="6">
        <f t="shared" ref="H8:S8" si="3">STDEV(H9:H11)</f>
        <v>2.1150492508056029</v>
      </c>
      <c r="I8" s="6">
        <f t="shared" si="3"/>
        <v>16.61397102842465</v>
      </c>
      <c r="J8" s="6">
        <f t="shared" si="3"/>
        <v>251.0953433127213</v>
      </c>
      <c r="K8" s="11">
        <f t="shared" si="3"/>
        <v>2.3056741602692568E-2</v>
      </c>
      <c r="L8" s="6">
        <f t="shared" si="3"/>
        <v>6.0000000000000053E-2</v>
      </c>
      <c r="M8" s="6">
        <f t="shared" si="3"/>
        <v>5.8594652770823208E-2</v>
      </c>
      <c r="N8" s="6">
        <f t="shared" si="3"/>
        <v>2.5166114784235822</v>
      </c>
      <c r="O8" s="12">
        <f t="shared" si="3"/>
        <v>1.7616280348965066E-3</v>
      </c>
      <c r="P8" s="10">
        <f t="shared" si="3"/>
        <v>0.57735026918962573</v>
      </c>
      <c r="Q8" s="6">
        <f t="shared" si="3"/>
        <v>0</v>
      </c>
      <c r="R8" s="6">
        <f t="shared" si="3"/>
        <v>5.7735026918951087E-3</v>
      </c>
      <c r="S8" s="6">
        <f t="shared" si="3"/>
        <v>5.7735026918961348E-3</v>
      </c>
    </row>
    <row r="9" spans="1:20" ht="17">
      <c r="A9" s="13" t="s">
        <v>65</v>
      </c>
      <c r="B9" s="1">
        <v>4</v>
      </c>
      <c r="C9" s="1">
        <v>50</v>
      </c>
      <c r="D9" s="1">
        <v>23</v>
      </c>
      <c r="E9" s="1">
        <v>23</v>
      </c>
      <c r="F9" s="1">
        <v>50</v>
      </c>
      <c r="G9" s="1" t="b">
        <v>1</v>
      </c>
      <c r="H9" s="1">
        <v>106.76</v>
      </c>
      <c r="I9" s="1">
        <v>60.41</v>
      </c>
      <c r="J9" s="1">
        <v>798.72</v>
      </c>
      <c r="K9" s="14">
        <v>0.95940000000000003</v>
      </c>
      <c r="L9" s="15">
        <v>1.94</v>
      </c>
      <c r="M9" s="15">
        <v>1.99</v>
      </c>
      <c r="N9" s="15">
        <v>9</v>
      </c>
      <c r="O9" s="14">
        <v>0.99690000000000001</v>
      </c>
      <c r="P9" s="16">
        <v>6004</v>
      </c>
      <c r="Q9" s="15">
        <v>1640</v>
      </c>
      <c r="R9" s="15">
        <v>49.97</v>
      </c>
      <c r="S9" s="15">
        <v>14.01</v>
      </c>
    </row>
    <row r="10" spans="1:20" ht="17">
      <c r="A10" s="13" t="s">
        <v>65</v>
      </c>
      <c r="B10" s="1">
        <v>5</v>
      </c>
      <c r="C10" s="1">
        <v>50</v>
      </c>
      <c r="D10" s="1">
        <v>23</v>
      </c>
      <c r="E10" s="1">
        <v>23</v>
      </c>
      <c r="F10" s="1">
        <v>50</v>
      </c>
      <c r="G10" s="1" t="b">
        <v>1</v>
      </c>
      <c r="H10" s="1">
        <v>103.78</v>
      </c>
      <c r="I10" s="1">
        <v>36.26</v>
      </c>
      <c r="J10" s="1">
        <v>496.38</v>
      </c>
      <c r="K10" s="14">
        <v>0.93920000000000003</v>
      </c>
      <c r="L10" s="15">
        <v>2</v>
      </c>
      <c r="M10" s="15">
        <v>1.88</v>
      </c>
      <c r="N10" s="15">
        <v>7</v>
      </c>
      <c r="O10" s="14">
        <v>0.99990000000000001</v>
      </c>
      <c r="P10" s="16">
        <v>6003</v>
      </c>
      <c r="Q10" s="15">
        <v>1640</v>
      </c>
      <c r="R10" s="15">
        <v>49.96</v>
      </c>
      <c r="S10" s="15">
        <v>14</v>
      </c>
    </row>
    <row r="11" spans="1:20" ht="17">
      <c r="A11" s="13" t="s">
        <v>65</v>
      </c>
      <c r="B11" s="1">
        <v>6</v>
      </c>
      <c r="C11" s="1">
        <v>50</v>
      </c>
      <c r="D11" s="1">
        <v>23</v>
      </c>
      <c r="E11" s="1">
        <v>23</v>
      </c>
      <c r="F11" s="1">
        <v>50</v>
      </c>
      <c r="G11" s="1" t="b">
        <v>1</v>
      </c>
      <c r="H11" s="1">
        <v>102.67</v>
      </c>
      <c r="I11" s="1">
        <v>28.57</v>
      </c>
      <c r="J11" s="1">
        <v>300.29000000000002</v>
      </c>
      <c r="K11" s="14">
        <v>0.91339999999999999</v>
      </c>
      <c r="L11" s="15">
        <v>2.06</v>
      </c>
      <c r="M11" s="15">
        <v>1.97</v>
      </c>
      <c r="N11" s="15">
        <v>4</v>
      </c>
      <c r="O11" s="14">
        <v>1</v>
      </c>
      <c r="P11" s="16">
        <v>6003</v>
      </c>
      <c r="Q11" s="15">
        <v>1640</v>
      </c>
      <c r="R11" s="15">
        <v>49.97</v>
      </c>
      <c r="S11" s="15">
        <v>14</v>
      </c>
    </row>
    <row r="12" spans="1:20" s="21" customFormat="1" ht="17">
      <c r="A12" s="17" t="s">
        <v>67</v>
      </c>
      <c r="B12" s="18"/>
      <c r="C12" s="18"/>
      <c r="D12" s="18"/>
      <c r="E12" s="18"/>
      <c r="F12" s="18"/>
      <c r="G12" s="18"/>
      <c r="H12" s="18">
        <f t="shared" ref="H12:S12" si="4">AVERAGE(H14:H16)</f>
        <v>118.31333333333333</v>
      </c>
      <c r="I12" s="18">
        <f t="shared" si="4"/>
        <v>127.48</v>
      </c>
      <c r="J12" s="18">
        <f t="shared" si="4"/>
        <v>1299.73</v>
      </c>
      <c r="K12" s="19">
        <f t="shared" si="4"/>
        <v>0.94816666666666671</v>
      </c>
      <c r="L12" s="18">
        <f t="shared" si="4"/>
        <v>3.9299999999999997</v>
      </c>
      <c r="M12" s="18">
        <f t="shared" si="4"/>
        <v>1.7066666666666668</v>
      </c>
      <c r="N12" s="18">
        <f t="shared" si="4"/>
        <v>13.333333333333334</v>
      </c>
      <c r="O12" s="19">
        <f t="shared" si="4"/>
        <v>0.9036333333333334</v>
      </c>
      <c r="P12" s="20">
        <f t="shared" si="4"/>
        <v>12008.333333333334</v>
      </c>
      <c r="Q12" s="18">
        <f t="shared" si="4"/>
        <v>3290</v>
      </c>
      <c r="R12" s="18">
        <f t="shared" si="4"/>
        <v>99.95</v>
      </c>
      <c r="S12" s="18">
        <f t="shared" si="4"/>
        <v>28.013333333333335</v>
      </c>
    </row>
    <row r="13" spans="1:20" s="7" customFormat="1" ht="17">
      <c r="A13" s="9" t="s">
        <v>18</v>
      </c>
      <c r="B13" s="6"/>
      <c r="C13" s="6"/>
      <c r="D13" s="6"/>
      <c r="E13" s="6"/>
      <c r="F13" s="6"/>
      <c r="G13" s="6"/>
      <c r="H13" s="6">
        <f t="shared" ref="H13:S13" si="5">STDEV(H14:H16)</f>
        <v>24.222230147807018</v>
      </c>
      <c r="I13" s="6">
        <f t="shared" si="5"/>
        <v>118.48006076973459</v>
      </c>
      <c r="J13" s="6">
        <f t="shared" si="5"/>
        <v>1007.8964082186225</v>
      </c>
      <c r="K13" s="12">
        <f t="shared" si="5"/>
        <v>2.2438879948280251E-2</v>
      </c>
      <c r="L13" s="6">
        <f t="shared" si="5"/>
        <v>8.5440037453175049E-2</v>
      </c>
      <c r="M13" s="6">
        <f t="shared" si="5"/>
        <v>0.14047538337136986</v>
      </c>
      <c r="N13" s="6">
        <f t="shared" si="5"/>
        <v>1.1547005383792517</v>
      </c>
      <c r="O13" s="12">
        <f t="shared" si="5"/>
        <v>7.6574430022908632E-2</v>
      </c>
      <c r="P13" s="10">
        <f t="shared" si="5"/>
        <v>3.2145502536643185</v>
      </c>
      <c r="Q13" s="6">
        <f t="shared" si="5"/>
        <v>0</v>
      </c>
      <c r="R13" s="6">
        <f t="shared" si="5"/>
        <v>2.6457513110646015E-2</v>
      </c>
      <c r="S13" s="6">
        <f t="shared" si="5"/>
        <v>5.7735026918951087E-3</v>
      </c>
    </row>
    <row r="14" spans="1:20" ht="17">
      <c r="A14" s="13" t="s">
        <v>62</v>
      </c>
      <c r="B14" s="1">
        <v>4</v>
      </c>
      <c r="C14" s="1">
        <v>100</v>
      </c>
      <c r="D14" s="1">
        <v>23</v>
      </c>
      <c r="E14" s="1">
        <v>23</v>
      </c>
      <c r="F14" s="1">
        <v>100</v>
      </c>
      <c r="G14" s="1" t="b">
        <v>1</v>
      </c>
      <c r="H14" s="1">
        <v>146.28</v>
      </c>
      <c r="I14" s="1">
        <v>262.64</v>
      </c>
      <c r="J14" s="1">
        <v>2430</v>
      </c>
      <c r="K14" s="14">
        <v>0.95979999999999999</v>
      </c>
      <c r="L14" s="15">
        <v>3.92</v>
      </c>
      <c r="M14" s="15">
        <v>1.84</v>
      </c>
      <c r="N14" s="15">
        <v>14</v>
      </c>
      <c r="O14" s="14">
        <v>0.89490000000000003</v>
      </c>
      <c r="P14" s="16">
        <v>12012</v>
      </c>
      <c r="Q14" s="15">
        <v>3290</v>
      </c>
      <c r="R14" s="15">
        <v>99.98</v>
      </c>
      <c r="S14" s="15">
        <v>28.02</v>
      </c>
    </row>
    <row r="15" spans="1:20" ht="17">
      <c r="A15" s="13" t="s">
        <v>62</v>
      </c>
      <c r="B15" s="1">
        <v>5</v>
      </c>
      <c r="C15" s="1">
        <v>100</v>
      </c>
      <c r="D15" s="1">
        <v>23</v>
      </c>
      <c r="E15" s="1">
        <v>23</v>
      </c>
      <c r="F15" s="1">
        <v>100</v>
      </c>
      <c r="G15" s="1" t="b">
        <v>1</v>
      </c>
      <c r="H15" s="1">
        <v>103.99</v>
      </c>
      <c r="I15" s="1">
        <v>41.56</v>
      </c>
      <c r="J15" s="1">
        <v>494.34</v>
      </c>
      <c r="K15" s="14">
        <v>0.92230000000000001</v>
      </c>
      <c r="L15" s="15">
        <v>4.0199999999999996</v>
      </c>
      <c r="M15" s="15">
        <v>1.56</v>
      </c>
      <c r="N15" s="15">
        <v>12</v>
      </c>
      <c r="O15" s="14">
        <v>0.98419999999999996</v>
      </c>
      <c r="P15" s="16">
        <v>12006</v>
      </c>
      <c r="Q15" s="15">
        <v>3290</v>
      </c>
      <c r="R15" s="15">
        <v>99.93</v>
      </c>
      <c r="S15" s="15">
        <v>28.01</v>
      </c>
    </row>
    <row r="16" spans="1:20" ht="17">
      <c r="A16" s="13" t="s">
        <v>62</v>
      </c>
      <c r="B16" s="1">
        <v>6</v>
      </c>
      <c r="C16" s="1">
        <v>100</v>
      </c>
      <c r="D16" s="1">
        <v>23</v>
      </c>
      <c r="E16" s="1">
        <v>23</v>
      </c>
      <c r="F16" s="1">
        <v>100</v>
      </c>
      <c r="G16" s="1" t="b">
        <v>1</v>
      </c>
      <c r="H16" s="1">
        <v>104.67</v>
      </c>
      <c r="I16" s="1">
        <v>78.239999999999995</v>
      </c>
      <c r="J16" s="1">
        <v>974.85</v>
      </c>
      <c r="K16" s="14">
        <v>0.96240000000000003</v>
      </c>
      <c r="L16" s="15">
        <v>3.85</v>
      </c>
      <c r="M16" s="15">
        <v>1.72</v>
      </c>
      <c r="N16" s="15">
        <v>14</v>
      </c>
      <c r="O16" s="14">
        <v>0.83179999999999998</v>
      </c>
      <c r="P16" s="16">
        <v>12007</v>
      </c>
      <c r="Q16" s="15">
        <v>3290</v>
      </c>
      <c r="R16" s="15">
        <v>99.94</v>
      </c>
      <c r="S16" s="15">
        <v>28.01</v>
      </c>
    </row>
    <row r="17" spans="1:19" s="21" customFormat="1" ht="17">
      <c r="A17" s="17" t="s">
        <v>69</v>
      </c>
      <c r="B17" s="18"/>
      <c r="C17" s="18"/>
      <c r="D17" s="18"/>
      <c r="E17" s="18"/>
      <c r="F17" s="18"/>
      <c r="G17" s="18"/>
      <c r="H17" s="18">
        <f t="shared" ref="H17:S17" si="6">AVERAGE(H19:H21)</f>
        <v>47790</v>
      </c>
      <c r="I17" s="18">
        <f t="shared" si="6"/>
        <v>23140</v>
      </c>
      <c r="J17" s="18">
        <f t="shared" si="6"/>
        <v>88200</v>
      </c>
      <c r="K17" s="19">
        <f t="shared" si="6"/>
        <v>0.58043333333333347</v>
      </c>
      <c r="L17" s="18">
        <f t="shared" si="6"/>
        <v>11.193333333333333</v>
      </c>
      <c r="M17" s="18">
        <f t="shared" si="6"/>
        <v>0.47</v>
      </c>
      <c r="N17" s="18">
        <f t="shared" si="6"/>
        <v>12</v>
      </c>
      <c r="O17" s="19">
        <f t="shared" si="6"/>
        <v>1</v>
      </c>
      <c r="P17" s="20">
        <f t="shared" si="6"/>
        <v>32498</v>
      </c>
      <c r="Q17" s="18">
        <f t="shared" si="6"/>
        <v>71013.333333333328</v>
      </c>
      <c r="R17" s="18">
        <f t="shared" si="6"/>
        <v>270.63000000000005</v>
      </c>
      <c r="S17" s="18">
        <f t="shared" si="6"/>
        <v>75.850000000000009</v>
      </c>
    </row>
    <row r="18" spans="1:19" s="7" customFormat="1" ht="17">
      <c r="A18" s="9" t="s">
        <v>19</v>
      </c>
      <c r="B18" s="6"/>
      <c r="C18" s="6"/>
      <c r="D18" s="6"/>
      <c r="E18" s="6"/>
      <c r="F18" s="6"/>
      <c r="G18" s="6"/>
      <c r="H18" s="6">
        <f t="shared" ref="H18:S18" si="7">STDEV(H19:H21)</f>
        <v>610.24585209569432</v>
      </c>
      <c r="I18" s="6">
        <f t="shared" si="7"/>
        <v>96.436507609929549</v>
      </c>
      <c r="J18" s="6">
        <f t="shared" si="7"/>
        <v>0</v>
      </c>
      <c r="K18" s="12">
        <f t="shared" si="7"/>
        <v>4.2442117446392178E-3</v>
      </c>
      <c r="L18" s="6">
        <f t="shared" si="7"/>
        <v>9.2915732431775741E-2</v>
      </c>
      <c r="M18" s="6">
        <f t="shared" si="7"/>
        <v>0.13527749258468696</v>
      </c>
      <c r="N18" s="6">
        <f t="shared" si="7"/>
        <v>0</v>
      </c>
      <c r="O18" s="12">
        <f t="shared" si="7"/>
        <v>0</v>
      </c>
      <c r="P18" s="10">
        <f t="shared" si="7"/>
        <v>290.11894112587686</v>
      </c>
      <c r="Q18" s="6">
        <f t="shared" si="7"/>
        <v>468.75722216658522</v>
      </c>
      <c r="R18" s="6">
        <f t="shared" si="7"/>
        <v>2.398186815075078</v>
      </c>
      <c r="S18" s="6">
        <f t="shared" si="7"/>
        <v>0.6708949247087771</v>
      </c>
    </row>
    <row r="19" spans="1:19" ht="17">
      <c r="A19" s="13" t="s">
        <v>63</v>
      </c>
      <c r="B19" s="1">
        <v>4</v>
      </c>
      <c r="C19" s="1">
        <v>1000</v>
      </c>
      <c r="D19" s="1">
        <v>23</v>
      </c>
      <c r="E19" s="1">
        <v>23</v>
      </c>
      <c r="F19" s="1">
        <v>1000</v>
      </c>
      <c r="G19" s="1" t="b">
        <v>1</v>
      </c>
      <c r="H19" s="1">
        <v>47610</v>
      </c>
      <c r="I19" s="1">
        <v>23180</v>
      </c>
      <c r="J19" s="1">
        <v>88200</v>
      </c>
      <c r="K19" s="14">
        <v>0.57850000000000001</v>
      </c>
      <c r="L19" s="15">
        <v>11.13</v>
      </c>
      <c r="M19" s="15">
        <v>0.34</v>
      </c>
      <c r="N19" s="15">
        <v>12</v>
      </c>
      <c r="O19" s="14">
        <v>1</v>
      </c>
      <c r="P19" s="16">
        <v>32603</v>
      </c>
      <c r="Q19" s="15">
        <v>71360</v>
      </c>
      <c r="R19" s="15">
        <v>271.54000000000002</v>
      </c>
      <c r="S19" s="15">
        <v>76.099999999999994</v>
      </c>
    </row>
    <row r="20" spans="1:19" ht="17">
      <c r="A20" s="13" t="s">
        <v>63</v>
      </c>
      <c r="B20" s="1">
        <v>5</v>
      </c>
      <c r="C20" s="1">
        <v>1000</v>
      </c>
      <c r="D20" s="1">
        <v>23</v>
      </c>
      <c r="E20" s="1">
        <v>23</v>
      </c>
      <c r="F20" s="1">
        <v>1000</v>
      </c>
      <c r="G20" s="1" t="b">
        <v>1</v>
      </c>
      <c r="H20" s="1">
        <v>48470</v>
      </c>
      <c r="I20" s="1">
        <v>23210</v>
      </c>
      <c r="J20" s="1">
        <v>88200</v>
      </c>
      <c r="K20" s="14">
        <v>0.58530000000000004</v>
      </c>
      <c r="L20" s="15">
        <v>11.15</v>
      </c>
      <c r="M20" s="15">
        <v>0.61</v>
      </c>
      <c r="N20" s="15">
        <v>12</v>
      </c>
      <c r="O20" s="14">
        <v>1</v>
      </c>
      <c r="P20" s="16">
        <v>32170</v>
      </c>
      <c r="Q20" s="15">
        <v>70480</v>
      </c>
      <c r="R20" s="15">
        <v>267.91000000000003</v>
      </c>
      <c r="S20" s="15">
        <v>75.09</v>
      </c>
    </row>
    <row r="21" spans="1:19" ht="17">
      <c r="A21" s="13" t="s">
        <v>63</v>
      </c>
      <c r="B21" s="1">
        <v>6</v>
      </c>
      <c r="C21" s="1">
        <v>1000</v>
      </c>
      <c r="D21" s="1">
        <v>23</v>
      </c>
      <c r="E21" s="1">
        <v>23</v>
      </c>
      <c r="F21" s="1">
        <v>1000</v>
      </c>
      <c r="G21" s="1" t="b">
        <v>1</v>
      </c>
      <c r="H21" s="1">
        <v>47290</v>
      </c>
      <c r="I21" s="1">
        <v>23030</v>
      </c>
      <c r="J21" s="1">
        <v>88200</v>
      </c>
      <c r="K21" s="14">
        <v>0.57750000000000001</v>
      </c>
      <c r="L21" s="15">
        <v>11.3</v>
      </c>
      <c r="M21" s="15">
        <v>0.46</v>
      </c>
      <c r="N21" s="15">
        <v>12</v>
      </c>
      <c r="O21" s="14">
        <v>1</v>
      </c>
      <c r="P21" s="16">
        <v>32721</v>
      </c>
      <c r="Q21" s="15">
        <v>71200</v>
      </c>
      <c r="R21" s="15">
        <v>272.44</v>
      </c>
      <c r="S21" s="15">
        <v>76.36</v>
      </c>
    </row>
    <row r="22" spans="1:19" s="21" customFormat="1" ht="17">
      <c r="A22" s="17" t="s">
        <v>20</v>
      </c>
      <c r="B22" s="18"/>
      <c r="C22" s="18"/>
      <c r="D22" s="18"/>
      <c r="E22" s="18"/>
      <c r="F22" s="18"/>
      <c r="G22" s="18"/>
      <c r="H22" s="18">
        <f>AVERAGE(H24:H26)</f>
        <v>184.50333333333333</v>
      </c>
      <c r="I22" s="18">
        <f>AVERAGE(I24:I26)</f>
        <v>441.04666666666662</v>
      </c>
      <c r="J22" s="18">
        <f>AVERAGE(J24:J26)</f>
        <v>2302.5700000000002</v>
      </c>
      <c r="K22" s="22">
        <f>AVERAGE(K24:K26)</f>
        <v>0.90543333333333331</v>
      </c>
      <c r="L22" s="18">
        <f t="shared" ref="L22:S22" si="8">AVERAGE(L24:L26)</f>
        <v>0.77666666666666673</v>
      </c>
      <c r="M22" s="18">
        <f t="shared" si="8"/>
        <v>2.0500000000000003</v>
      </c>
      <c r="N22" s="18">
        <f t="shared" si="8"/>
        <v>8.6666666666666661</v>
      </c>
      <c r="O22" s="22">
        <f t="shared" si="8"/>
        <v>0.89873333333333338</v>
      </c>
      <c r="P22" s="18">
        <f t="shared" si="8"/>
        <v>1184</v>
      </c>
      <c r="Q22" s="18">
        <f t="shared" si="8"/>
        <v>55213.333333333336</v>
      </c>
      <c r="R22" s="18">
        <f t="shared" si="8"/>
        <v>9.5366666666666671</v>
      </c>
      <c r="S22" s="18">
        <f t="shared" si="8"/>
        <v>16.056666666666668</v>
      </c>
    </row>
    <row r="23" spans="1:19" s="7" customFormat="1" ht="17">
      <c r="A23" s="9" t="s">
        <v>11</v>
      </c>
      <c r="B23" s="6"/>
      <c r="C23" s="6"/>
      <c r="D23" s="6"/>
      <c r="E23" s="6"/>
      <c r="F23" s="6"/>
      <c r="G23" s="6"/>
      <c r="H23" s="6">
        <f>STDEV(H24:H26)</f>
        <v>241.90985228661799</v>
      </c>
      <c r="I23" s="6">
        <f>STDEV(I24:I26)</f>
        <v>717.97497813874645</v>
      </c>
      <c r="J23" s="6">
        <f>STDEV(J24:J26)</f>
        <v>3445.2284369399949</v>
      </c>
      <c r="K23" s="8">
        <f>STDEV(K24:K26)</f>
        <v>4.8101697821733243E-2</v>
      </c>
      <c r="L23" s="6">
        <f t="shared" ref="L23:S23" si="9">STDEV(L24:L26)</f>
        <v>1.1547005383792525E-2</v>
      </c>
      <c r="M23" s="6">
        <f t="shared" si="9"/>
        <v>0.16822603841260719</v>
      </c>
      <c r="N23" s="6">
        <f t="shared" si="9"/>
        <v>0.57735026918962573</v>
      </c>
      <c r="O23" s="8">
        <f t="shared" si="9"/>
        <v>1.8515218965308833E-2</v>
      </c>
      <c r="P23" s="6">
        <f t="shared" si="9"/>
        <v>48.497422611928563</v>
      </c>
      <c r="Q23" s="6">
        <f t="shared" si="9"/>
        <v>68058.049732073079</v>
      </c>
      <c r="R23" s="6">
        <f t="shared" si="9"/>
        <v>0.96707462655853671</v>
      </c>
      <c r="S23" s="6">
        <f t="shared" si="9"/>
        <v>1.6252486989175943</v>
      </c>
    </row>
    <row r="24" spans="1:19" ht="17">
      <c r="A24" s="13" t="s">
        <v>12</v>
      </c>
      <c r="B24" s="1">
        <v>4</v>
      </c>
      <c r="C24" s="1">
        <v>10</v>
      </c>
      <c r="D24" s="1">
        <v>23</v>
      </c>
      <c r="E24" s="1">
        <v>23</v>
      </c>
      <c r="F24" s="1">
        <v>10</v>
      </c>
      <c r="G24" s="1" t="b">
        <v>1</v>
      </c>
      <c r="H24" s="1">
        <v>463.8</v>
      </c>
      <c r="I24" s="1">
        <v>1270</v>
      </c>
      <c r="J24" s="1">
        <v>6280</v>
      </c>
      <c r="K24" s="14">
        <v>0.90590000000000004</v>
      </c>
      <c r="L24" s="1">
        <v>0.79</v>
      </c>
      <c r="M24" s="1">
        <v>1.86</v>
      </c>
      <c r="N24" s="1">
        <v>9</v>
      </c>
      <c r="O24" s="14">
        <v>0.91679999999999995</v>
      </c>
      <c r="P24" s="1">
        <v>1128</v>
      </c>
      <c r="Q24" s="15">
        <v>133800</v>
      </c>
      <c r="R24" s="1">
        <v>8.42</v>
      </c>
      <c r="S24" s="1">
        <v>14.18</v>
      </c>
    </row>
    <row r="25" spans="1:19" ht="17">
      <c r="A25" s="13" t="s">
        <v>12</v>
      </c>
      <c r="B25" s="1">
        <v>5</v>
      </c>
      <c r="C25" s="1">
        <v>10</v>
      </c>
      <c r="D25" s="1">
        <v>23</v>
      </c>
      <c r="E25" s="1">
        <v>23</v>
      </c>
      <c r="F25" s="1">
        <v>10</v>
      </c>
      <c r="G25" s="1" t="b">
        <v>1</v>
      </c>
      <c r="H25" s="1">
        <v>40.93</v>
      </c>
      <c r="I25" s="1">
        <v>15.83</v>
      </c>
      <c r="J25" s="1">
        <v>245.76</v>
      </c>
      <c r="K25" s="14">
        <v>0.85709999999999997</v>
      </c>
      <c r="L25" s="1">
        <v>0.77</v>
      </c>
      <c r="M25" s="1">
        <v>2.11</v>
      </c>
      <c r="N25" s="1">
        <v>9</v>
      </c>
      <c r="O25" s="14">
        <v>0.87980000000000003</v>
      </c>
      <c r="P25" s="1">
        <v>1212</v>
      </c>
      <c r="Q25" s="15">
        <v>15920</v>
      </c>
      <c r="R25" s="1">
        <v>10.09</v>
      </c>
      <c r="S25" s="1">
        <v>16.989999999999998</v>
      </c>
    </row>
    <row r="26" spans="1:19" ht="17">
      <c r="A26" s="13" t="s">
        <v>12</v>
      </c>
      <c r="B26" s="1">
        <v>6</v>
      </c>
      <c r="C26" s="1">
        <v>10</v>
      </c>
      <c r="D26" s="1">
        <v>23</v>
      </c>
      <c r="E26" s="1">
        <v>23</v>
      </c>
      <c r="F26" s="1">
        <v>10</v>
      </c>
      <c r="G26" s="1" t="b">
        <v>1</v>
      </c>
      <c r="H26" s="1">
        <v>48.78</v>
      </c>
      <c r="I26" s="1">
        <v>37.31</v>
      </c>
      <c r="J26" s="1">
        <v>381.95</v>
      </c>
      <c r="K26" s="14">
        <v>0.95330000000000004</v>
      </c>
      <c r="L26" s="1">
        <v>0.77</v>
      </c>
      <c r="M26" s="1">
        <v>2.1800000000000002</v>
      </c>
      <c r="N26" s="1">
        <v>8</v>
      </c>
      <c r="O26" s="14">
        <v>0.89959999999999996</v>
      </c>
      <c r="P26" s="1">
        <v>1212</v>
      </c>
      <c r="Q26" s="15">
        <v>15920</v>
      </c>
      <c r="R26" s="1">
        <v>10.1</v>
      </c>
      <c r="S26" s="1">
        <v>17</v>
      </c>
    </row>
    <row r="27" spans="1:19" s="21" customFormat="1" ht="17">
      <c r="A27" s="17" t="s">
        <v>21</v>
      </c>
      <c r="B27" s="18"/>
      <c r="C27" s="18"/>
      <c r="D27" s="18"/>
      <c r="E27" s="18"/>
      <c r="F27" s="18"/>
      <c r="G27" s="18"/>
      <c r="H27" s="18">
        <f>AVERAGE(H29:H31)</f>
        <v>43.666666666666664</v>
      </c>
      <c r="I27" s="18">
        <f>AVERAGE(I29:I31)</f>
        <v>74.226666666666674</v>
      </c>
      <c r="J27" s="18">
        <f>AVERAGE(J29:J31)</f>
        <v>1880.0366666666669</v>
      </c>
      <c r="K27" s="22">
        <f>AVERAGE(K29:K31)</f>
        <v>0.9631333333333334</v>
      </c>
      <c r="L27" s="18">
        <f t="shared" ref="L27:S27" si="10">AVERAGE(L29:L31)</f>
        <v>3.9599999999999995</v>
      </c>
      <c r="M27" s="18">
        <f t="shared" si="10"/>
        <v>4.3566666666666665</v>
      </c>
      <c r="N27" s="18">
        <f t="shared" si="10"/>
        <v>28</v>
      </c>
      <c r="O27" s="22">
        <f t="shared" si="10"/>
        <v>0.91380000000000006</v>
      </c>
      <c r="P27" s="18">
        <f t="shared" si="10"/>
        <v>6012</v>
      </c>
      <c r="Q27" s="18">
        <f t="shared" si="10"/>
        <v>79040</v>
      </c>
      <c r="R27" s="18">
        <f t="shared" si="10"/>
        <v>50.313333333333333</v>
      </c>
      <c r="S27" s="18">
        <f t="shared" si="10"/>
        <v>84.31</v>
      </c>
    </row>
    <row r="28" spans="1:19" s="7" customFormat="1" ht="17">
      <c r="A28" s="9" t="s">
        <v>11</v>
      </c>
      <c r="B28" s="6"/>
      <c r="C28" s="6"/>
      <c r="D28" s="6"/>
      <c r="E28" s="6"/>
      <c r="F28" s="6"/>
      <c r="G28" s="6"/>
      <c r="H28" s="6">
        <f>STDEV(H29:H31)</f>
        <v>8.711385270629096</v>
      </c>
      <c r="I28" s="6">
        <f>STDEV(I29:I31)</f>
        <v>56.161147898999843</v>
      </c>
      <c r="J28" s="6">
        <f>STDEV(J29:J31)</f>
        <v>1730.3102334648927</v>
      </c>
      <c r="K28" s="8">
        <f>STDEV(K29:K31)</f>
        <v>3.4428089307037224E-2</v>
      </c>
      <c r="L28" s="6">
        <f t="shared" ref="L28:S28" si="11">STDEV(L29:L31)</f>
        <v>7.0000000000000034E-2</v>
      </c>
      <c r="M28" s="6">
        <f t="shared" si="11"/>
        <v>0.29535289626704747</v>
      </c>
      <c r="N28" s="6">
        <f t="shared" si="11"/>
        <v>5.2915026221291814</v>
      </c>
      <c r="O28" s="8">
        <f t="shared" si="11"/>
        <v>0.11535202642346573</v>
      </c>
      <c r="P28" s="6">
        <f t="shared" si="11"/>
        <v>0</v>
      </c>
      <c r="Q28" s="6">
        <f t="shared" si="11"/>
        <v>0</v>
      </c>
      <c r="R28" s="6">
        <f t="shared" si="11"/>
        <v>0.42146569650842503</v>
      </c>
      <c r="S28" s="6">
        <f t="shared" si="11"/>
        <v>9.9999999999980105E-3</v>
      </c>
    </row>
    <row r="29" spans="1:19" ht="17">
      <c r="A29" s="13" t="s">
        <v>13</v>
      </c>
      <c r="B29" s="1">
        <v>4</v>
      </c>
      <c r="C29" s="1">
        <v>50</v>
      </c>
      <c r="D29" s="1">
        <v>23</v>
      </c>
      <c r="E29" s="1">
        <v>23</v>
      </c>
      <c r="F29" s="1">
        <v>50</v>
      </c>
      <c r="G29" s="1" t="b">
        <v>1</v>
      </c>
      <c r="H29" s="1">
        <v>35.520000000000003</v>
      </c>
      <c r="I29" s="1">
        <v>24.28</v>
      </c>
      <c r="J29" s="1">
        <v>1040</v>
      </c>
      <c r="K29" s="14">
        <v>0.9718</v>
      </c>
      <c r="L29" s="1">
        <v>4.01</v>
      </c>
      <c r="M29" s="1">
        <v>4.34</v>
      </c>
      <c r="N29" s="1">
        <v>24</v>
      </c>
      <c r="O29" s="14">
        <v>0.99929999999999997</v>
      </c>
      <c r="P29" s="1">
        <v>6012</v>
      </c>
      <c r="Q29" s="15">
        <v>79040</v>
      </c>
      <c r="R29" s="1">
        <v>50.8</v>
      </c>
      <c r="S29" s="1">
        <v>84.32</v>
      </c>
    </row>
    <row r="30" spans="1:19" ht="17">
      <c r="A30" s="13" t="s">
        <v>13</v>
      </c>
      <c r="B30" s="1">
        <v>5</v>
      </c>
      <c r="C30" s="1">
        <v>50</v>
      </c>
      <c r="D30" s="1">
        <v>23</v>
      </c>
      <c r="E30" s="1">
        <v>23</v>
      </c>
      <c r="F30" s="1">
        <v>50</v>
      </c>
      <c r="G30" s="1" t="b">
        <v>1</v>
      </c>
      <c r="H30" s="1">
        <v>52.85</v>
      </c>
      <c r="I30" s="1">
        <v>63.38</v>
      </c>
      <c r="J30" s="1">
        <v>730.11</v>
      </c>
      <c r="K30" s="14">
        <v>0.92520000000000002</v>
      </c>
      <c r="L30" s="1">
        <v>3.88</v>
      </c>
      <c r="M30" s="1">
        <v>4.07</v>
      </c>
      <c r="N30" s="1">
        <v>26</v>
      </c>
      <c r="O30" s="14">
        <v>0.95950000000000002</v>
      </c>
      <c r="P30" s="1">
        <v>6012</v>
      </c>
      <c r="Q30" s="15">
        <v>79040</v>
      </c>
      <c r="R30" s="1">
        <v>50.07</v>
      </c>
      <c r="S30" s="1">
        <v>84.31</v>
      </c>
    </row>
    <row r="31" spans="1:19" ht="17">
      <c r="A31" s="13" t="s">
        <v>13</v>
      </c>
      <c r="B31" s="1">
        <v>6</v>
      </c>
      <c r="C31" s="1">
        <v>50</v>
      </c>
      <c r="D31" s="1">
        <v>23</v>
      </c>
      <c r="E31" s="1">
        <v>23</v>
      </c>
      <c r="F31" s="1">
        <v>50</v>
      </c>
      <c r="G31" s="1" t="b">
        <v>1</v>
      </c>
      <c r="H31" s="1">
        <v>42.63</v>
      </c>
      <c r="I31" s="1">
        <v>135.02000000000001</v>
      </c>
      <c r="J31" s="1">
        <v>3870</v>
      </c>
      <c r="K31" s="14">
        <v>0.99239999999999995</v>
      </c>
      <c r="L31" s="1">
        <v>3.99</v>
      </c>
      <c r="M31" s="1">
        <v>4.66</v>
      </c>
      <c r="N31" s="1">
        <v>34</v>
      </c>
      <c r="O31" s="14">
        <v>0.78259999999999996</v>
      </c>
      <c r="P31" s="1">
        <v>6012</v>
      </c>
      <c r="Q31" s="15">
        <v>79040</v>
      </c>
      <c r="R31" s="1">
        <v>50.07</v>
      </c>
      <c r="S31" s="1">
        <v>84.3</v>
      </c>
    </row>
    <row r="32" spans="1:19" s="21" customFormat="1" ht="17">
      <c r="A32" s="23" t="s">
        <v>22</v>
      </c>
      <c r="B32" s="18"/>
      <c r="C32" s="18"/>
      <c r="D32" s="18"/>
      <c r="E32" s="18"/>
      <c r="F32" s="18"/>
      <c r="G32" s="18"/>
      <c r="H32" s="18">
        <f>AVERAGE(H34:H36)</f>
        <v>53.533333333333331</v>
      </c>
      <c r="I32" s="18">
        <f>AVERAGE(I34:I36)</f>
        <v>125.19000000000001</v>
      </c>
      <c r="J32" s="18">
        <f>AVERAGE(J34:J36)</f>
        <v>1508.8966666666668</v>
      </c>
      <c r="K32" s="22">
        <f>AVERAGE(K34:K36)</f>
        <v>0.96390000000000009</v>
      </c>
      <c r="L32" s="18">
        <f t="shared" ref="L32:S32" si="12">AVERAGE(L34:L36)</f>
        <v>7.9133333333333331</v>
      </c>
      <c r="M32" s="18">
        <f t="shared" si="12"/>
        <v>3.86</v>
      </c>
      <c r="N32" s="18">
        <f t="shared" si="12"/>
        <v>37.666666666666664</v>
      </c>
      <c r="O32" s="22">
        <f t="shared" si="12"/>
        <v>0.83683333333333332</v>
      </c>
      <c r="P32" s="18">
        <f>AVERAGE(P35:P36)</f>
        <v>12009</v>
      </c>
      <c r="Q32" s="18">
        <f t="shared" si="12"/>
        <v>157946.66666666666</v>
      </c>
      <c r="R32" s="18">
        <f t="shared" si="12"/>
        <v>100.00333333333333</v>
      </c>
      <c r="S32" s="18">
        <f t="shared" si="12"/>
        <v>168.36333333333332</v>
      </c>
    </row>
    <row r="33" spans="1:19" s="7" customFormat="1" ht="17">
      <c r="A33" s="9" t="s">
        <v>11</v>
      </c>
      <c r="B33" s="6"/>
      <c r="C33" s="6"/>
      <c r="D33" s="6"/>
      <c r="E33" s="6"/>
      <c r="F33" s="6"/>
      <c r="G33" s="6"/>
      <c r="H33" s="6">
        <f>STDEV(H34:H36)</f>
        <v>12.976911548335869</v>
      </c>
      <c r="I33" s="6">
        <f>STDEV(I34:I36)</f>
        <v>90.091515138774284</v>
      </c>
      <c r="J33" s="6">
        <f>STDEV(J34:J36)</f>
        <v>690.76569980951774</v>
      </c>
      <c r="K33" s="8">
        <f>STDEV(K34:K36)</f>
        <v>8.9448309095253673E-3</v>
      </c>
      <c r="L33" s="6">
        <f t="shared" ref="L33:S33" si="13">STDEV(L34:L36)</f>
        <v>5.6862407030773408E-2</v>
      </c>
      <c r="M33" s="6">
        <f t="shared" si="13"/>
        <v>1.1476497723608887</v>
      </c>
      <c r="N33" s="6">
        <f t="shared" si="13"/>
        <v>5.5075705472861154</v>
      </c>
      <c r="O33" s="8">
        <f t="shared" si="13"/>
        <v>0.10276284996696682</v>
      </c>
      <c r="P33" s="6">
        <f>STDEV(P35:P36)</f>
        <v>4.2426406871192848</v>
      </c>
      <c r="Q33" s="6">
        <f t="shared" si="13"/>
        <v>46.188021535170066</v>
      </c>
      <c r="R33" s="6">
        <f t="shared" si="13"/>
        <v>4.9328828623163221E-2</v>
      </c>
      <c r="S33" s="6">
        <f t="shared" si="13"/>
        <v>8.3864970836066449E-2</v>
      </c>
    </row>
    <row r="34" spans="1:19" ht="17">
      <c r="A34" s="13" t="s">
        <v>14</v>
      </c>
      <c r="B34" s="1">
        <v>4</v>
      </c>
      <c r="C34" s="1">
        <v>100</v>
      </c>
      <c r="D34" s="1">
        <v>23</v>
      </c>
      <c r="E34" s="1">
        <v>23</v>
      </c>
      <c r="F34" s="1">
        <v>100</v>
      </c>
      <c r="G34" s="1" t="b">
        <v>1</v>
      </c>
      <c r="H34" s="1">
        <v>67.069999999999993</v>
      </c>
      <c r="I34" s="1">
        <v>223.3</v>
      </c>
      <c r="J34" s="1">
        <v>2280</v>
      </c>
      <c r="K34" s="14">
        <v>0.97350000000000003</v>
      </c>
      <c r="L34" s="1">
        <v>7.85</v>
      </c>
      <c r="M34" s="15">
        <v>2.67</v>
      </c>
      <c r="N34" s="1">
        <v>34</v>
      </c>
      <c r="O34" s="14">
        <v>0.94979999999999998</v>
      </c>
      <c r="P34" s="1">
        <v>12004</v>
      </c>
      <c r="Q34" s="15">
        <v>157920</v>
      </c>
      <c r="R34" s="1">
        <v>99.98</v>
      </c>
      <c r="S34" s="1">
        <v>168.32</v>
      </c>
    </row>
    <row r="35" spans="1:19" ht="17">
      <c r="A35" s="13" t="s">
        <v>14</v>
      </c>
      <c r="B35" s="1">
        <v>5</v>
      </c>
      <c r="C35" s="1">
        <v>100</v>
      </c>
      <c r="D35" s="1">
        <v>23</v>
      </c>
      <c r="E35" s="1">
        <v>23</v>
      </c>
      <c r="F35" s="1">
        <v>100</v>
      </c>
      <c r="G35" s="1" t="b">
        <v>1</v>
      </c>
      <c r="H35" s="1">
        <v>41.2</v>
      </c>
      <c r="I35" s="1">
        <v>46.18</v>
      </c>
      <c r="J35" s="1">
        <v>946.69</v>
      </c>
      <c r="K35" s="14">
        <v>0.96240000000000003</v>
      </c>
      <c r="L35" s="1">
        <v>7.93</v>
      </c>
      <c r="M35" s="1">
        <v>3.95</v>
      </c>
      <c r="N35" s="1">
        <v>35</v>
      </c>
      <c r="O35" s="14">
        <v>0.81179999999999997</v>
      </c>
      <c r="P35" s="1">
        <v>12012</v>
      </c>
      <c r="Q35" s="15">
        <v>158000</v>
      </c>
      <c r="R35" s="1">
        <v>100.06</v>
      </c>
      <c r="S35" s="1">
        <v>168.46</v>
      </c>
    </row>
    <row r="36" spans="1:19" ht="17">
      <c r="A36" s="13" t="s">
        <v>14</v>
      </c>
      <c r="B36" s="1">
        <v>6</v>
      </c>
      <c r="C36" s="1">
        <v>100</v>
      </c>
      <c r="D36" s="1">
        <v>23</v>
      </c>
      <c r="E36" s="1">
        <v>23</v>
      </c>
      <c r="F36" s="1">
        <v>100</v>
      </c>
      <c r="G36" s="1" t="b">
        <v>1</v>
      </c>
      <c r="H36" s="1">
        <v>52.33</v>
      </c>
      <c r="I36" s="1">
        <v>106.09</v>
      </c>
      <c r="J36" s="1">
        <v>1300</v>
      </c>
      <c r="K36" s="14">
        <v>0.95579999999999998</v>
      </c>
      <c r="L36" s="1">
        <v>7.96</v>
      </c>
      <c r="M36" s="1">
        <v>4.96</v>
      </c>
      <c r="N36" s="1">
        <v>44</v>
      </c>
      <c r="O36" s="14">
        <v>0.74890000000000001</v>
      </c>
      <c r="P36" s="1">
        <v>12006</v>
      </c>
      <c r="Q36" s="15">
        <v>157920</v>
      </c>
      <c r="R36" s="1">
        <v>99.97</v>
      </c>
      <c r="S36" s="1">
        <v>168.31</v>
      </c>
    </row>
    <row r="37" spans="1:19" s="21" customFormat="1" ht="17">
      <c r="A37" s="17" t="s">
        <v>23</v>
      </c>
      <c r="B37" s="18"/>
      <c r="C37" s="18"/>
      <c r="D37" s="18"/>
      <c r="E37" s="18"/>
      <c r="F37" s="18"/>
      <c r="G37" s="18"/>
      <c r="H37" s="18">
        <f>AVERAGE(H39:H41)</f>
        <v>40806.666666666664</v>
      </c>
      <c r="I37" s="18">
        <f>AVERAGE(I39:I41)</f>
        <v>19850</v>
      </c>
      <c r="J37" s="18">
        <f>AVERAGE(J39:J41)</f>
        <v>76600</v>
      </c>
      <c r="K37" s="22">
        <f>AVERAGE(K39:K41)</f>
        <v>0.57746666666666657</v>
      </c>
      <c r="L37" s="18">
        <f t="shared" ref="L37:S37" si="14">AVERAGE(L39:L41)</f>
        <v>30.793333333333333</v>
      </c>
      <c r="M37" s="18">
        <f t="shared" si="14"/>
        <v>1.33</v>
      </c>
      <c r="N37" s="18">
        <f t="shared" si="14"/>
        <v>34</v>
      </c>
      <c r="O37" s="22">
        <f t="shared" si="14"/>
        <v>0.92666666666666664</v>
      </c>
      <c r="P37" s="18">
        <f t="shared" si="14"/>
        <v>45039.333333333336</v>
      </c>
      <c r="Q37" s="18">
        <f t="shared" si="14"/>
        <v>592186.66666666663</v>
      </c>
      <c r="R37" s="18">
        <f t="shared" si="14"/>
        <v>375.23</v>
      </c>
      <c r="S37" s="18">
        <f t="shared" si="14"/>
        <v>631.73333333333346</v>
      </c>
    </row>
    <row r="38" spans="1:19" s="7" customFormat="1" ht="17">
      <c r="A38" s="9" t="s">
        <v>11</v>
      </c>
      <c r="B38" s="6"/>
      <c r="C38" s="6"/>
      <c r="D38" s="6"/>
      <c r="E38" s="6"/>
      <c r="F38" s="6"/>
      <c r="G38" s="6"/>
      <c r="H38" s="6">
        <f>STDEV(H39:H41)</f>
        <v>548.11799216348788</v>
      </c>
      <c r="I38" s="6">
        <f>STDEV(I39:I41)</f>
        <v>411.46081222881969</v>
      </c>
      <c r="J38" s="6">
        <f>STDEV(J39:J41)</f>
        <v>1248.9995996796797</v>
      </c>
      <c r="K38" s="8">
        <f>STDEV(K39:K41)</f>
        <v>2.5423086620891115E-3</v>
      </c>
      <c r="L38" s="6">
        <f t="shared" ref="L38:S38" si="15">STDEV(L39:L41)</f>
        <v>0.97510683175400636</v>
      </c>
      <c r="M38" s="6">
        <f t="shared" si="15"/>
        <v>0.3119294792096447</v>
      </c>
      <c r="N38" s="6">
        <f t="shared" si="15"/>
        <v>1.7320508075688772</v>
      </c>
      <c r="O38" s="8">
        <f t="shared" si="15"/>
        <v>1.7962275282751131E-2</v>
      </c>
      <c r="P38" s="6">
        <f t="shared" si="15"/>
        <v>1398.2064702086504</v>
      </c>
      <c r="Q38" s="6">
        <f t="shared" si="15"/>
        <v>18720.056979970264</v>
      </c>
      <c r="R38" s="6">
        <f t="shared" si="15"/>
        <v>11.648609359060867</v>
      </c>
      <c r="S38" s="6">
        <f t="shared" si="15"/>
        <v>19.618002786556339</v>
      </c>
    </row>
    <row r="39" spans="1:19" ht="17">
      <c r="A39" s="13" t="s">
        <v>15</v>
      </c>
      <c r="B39" s="1">
        <v>4</v>
      </c>
      <c r="C39" s="1">
        <v>1000</v>
      </c>
      <c r="D39" s="1">
        <v>23</v>
      </c>
      <c r="E39" s="1">
        <v>23</v>
      </c>
      <c r="F39" s="1">
        <v>1000</v>
      </c>
      <c r="G39" s="1" t="b">
        <v>1</v>
      </c>
      <c r="H39" s="1">
        <v>40590</v>
      </c>
      <c r="I39" s="1">
        <v>19890</v>
      </c>
      <c r="J39" s="1">
        <v>75600</v>
      </c>
      <c r="K39" s="14">
        <v>0.57469999999999999</v>
      </c>
      <c r="L39" s="1">
        <v>30.81</v>
      </c>
      <c r="M39" s="1">
        <v>1.04</v>
      </c>
      <c r="N39" s="1">
        <v>33</v>
      </c>
      <c r="O39" s="14">
        <v>0.94499999999999995</v>
      </c>
      <c r="P39" s="1">
        <v>45130</v>
      </c>
      <c r="Q39" s="15">
        <v>593600</v>
      </c>
      <c r="R39" s="1">
        <v>375.88</v>
      </c>
      <c r="S39" s="1">
        <v>632.83000000000004</v>
      </c>
    </row>
    <row r="40" spans="1:19" ht="17">
      <c r="A40" s="13" t="s">
        <v>15</v>
      </c>
      <c r="B40" s="1">
        <v>5</v>
      </c>
      <c r="C40" s="1">
        <v>1000</v>
      </c>
      <c r="D40" s="1">
        <v>23</v>
      </c>
      <c r="E40" s="1">
        <v>23</v>
      </c>
      <c r="F40" s="1">
        <v>1000</v>
      </c>
      <c r="G40" s="1" t="b">
        <v>1</v>
      </c>
      <c r="H40" s="1">
        <v>40400</v>
      </c>
      <c r="I40" s="1">
        <v>19420</v>
      </c>
      <c r="J40" s="1">
        <v>76200</v>
      </c>
      <c r="K40" s="14">
        <v>0.57969999999999999</v>
      </c>
      <c r="L40" s="1">
        <v>31.76</v>
      </c>
      <c r="M40" s="1">
        <v>1.66</v>
      </c>
      <c r="N40" s="1">
        <v>36</v>
      </c>
      <c r="O40" s="14">
        <v>0.90910000000000002</v>
      </c>
      <c r="P40" s="1">
        <v>46390</v>
      </c>
      <c r="Q40" s="15">
        <v>610160</v>
      </c>
      <c r="R40" s="1">
        <v>386.54</v>
      </c>
      <c r="S40" s="1">
        <v>650.78</v>
      </c>
    </row>
    <row r="41" spans="1:19" ht="17">
      <c r="A41" s="13" t="s">
        <v>15</v>
      </c>
      <c r="B41" s="1">
        <v>6</v>
      </c>
      <c r="C41" s="1">
        <v>1000</v>
      </c>
      <c r="D41" s="1">
        <v>23</v>
      </c>
      <c r="E41" s="1">
        <v>23</v>
      </c>
      <c r="F41" s="1">
        <v>1000</v>
      </c>
      <c r="G41" s="1" t="b">
        <v>1</v>
      </c>
      <c r="H41" s="1">
        <v>41430</v>
      </c>
      <c r="I41" s="1">
        <v>20240</v>
      </c>
      <c r="J41" s="1">
        <v>78000</v>
      </c>
      <c r="K41" s="14">
        <v>0.57799999999999996</v>
      </c>
      <c r="L41" s="1">
        <v>29.81</v>
      </c>
      <c r="M41" s="1">
        <v>1.29</v>
      </c>
      <c r="N41" s="1">
        <v>33</v>
      </c>
      <c r="O41" s="14">
        <v>0.92589999999999995</v>
      </c>
      <c r="P41" s="1">
        <v>43598</v>
      </c>
      <c r="Q41" s="15">
        <v>572800</v>
      </c>
      <c r="R41" s="1">
        <v>363.27</v>
      </c>
      <c r="S41" s="1">
        <v>611.59</v>
      </c>
    </row>
    <row r="42" spans="1:19" s="21" customFormat="1" ht="17">
      <c r="A42" s="17" t="s">
        <v>32</v>
      </c>
      <c r="B42" s="18"/>
      <c r="C42" s="18"/>
      <c r="D42" s="18"/>
      <c r="E42" s="18"/>
      <c r="F42" s="18"/>
      <c r="G42" s="18"/>
      <c r="H42" s="18">
        <f t="shared" ref="H42:S42" si="16">AVERAGE(H44:H46)</f>
        <v>119.65333333333335</v>
      </c>
      <c r="I42" s="18">
        <f t="shared" si="16"/>
        <v>56.783333333333339</v>
      </c>
      <c r="J42" s="18">
        <f t="shared" si="16"/>
        <v>343.4666666666667</v>
      </c>
      <c r="K42" s="22">
        <f t="shared" si="16"/>
        <v>0.84920000000000007</v>
      </c>
      <c r="L42" s="18">
        <f t="shared" si="16"/>
        <v>0.61</v>
      </c>
      <c r="M42" s="18">
        <f t="shared" si="16"/>
        <v>0.91333333333333344</v>
      </c>
      <c r="N42" s="18">
        <f t="shared" si="16"/>
        <v>2.3333333333333335</v>
      </c>
      <c r="O42" s="22">
        <f t="shared" si="16"/>
        <v>0.95350000000000001</v>
      </c>
      <c r="P42" s="18">
        <f t="shared" si="16"/>
        <v>1207.6666666666667</v>
      </c>
      <c r="Q42" s="18">
        <f t="shared" si="16"/>
        <v>338.47666666666669</v>
      </c>
      <c r="R42" s="18">
        <f t="shared" si="16"/>
        <v>10.053333333333333</v>
      </c>
      <c r="S42" s="18">
        <f t="shared" si="16"/>
        <v>2.8200000000000003</v>
      </c>
    </row>
    <row r="43" spans="1:19" s="7" customFormat="1" ht="17">
      <c r="A43" s="9" t="s">
        <v>11</v>
      </c>
      <c r="B43" s="6"/>
      <c r="C43" s="6"/>
      <c r="D43" s="6"/>
      <c r="E43" s="6"/>
      <c r="F43" s="6"/>
      <c r="G43" s="6"/>
      <c r="H43" s="6">
        <f t="shared" ref="H43:S43" si="17">STDEV(H44:H46)</f>
        <v>39.934246372422407</v>
      </c>
      <c r="I43" s="6">
        <f t="shared" si="17"/>
        <v>48.143226245582383</v>
      </c>
      <c r="J43" s="6">
        <f t="shared" si="17"/>
        <v>182.40252447083418</v>
      </c>
      <c r="K43" s="8">
        <f t="shared" si="17"/>
        <v>7.3548827318999491E-2</v>
      </c>
      <c r="L43" s="6">
        <f t="shared" si="17"/>
        <v>0.13999999999999982</v>
      </c>
      <c r="M43" s="6">
        <f t="shared" si="17"/>
        <v>0.52204725201205038</v>
      </c>
      <c r="N43" s="6">
        <f t="shared" si="17"/>
        <v>1.5275252316519468</v>
      </c>
      <c r="O43" s="8">
        <f t="shared" si="17"/>
        <v>8.0540362551952779E-2</v>
      </c>
      <c r="P43" s="6">
        <f t="shared" si="17"/>
        <v>4.0414518843273806</v>
      </c>
      <c r="Q43" s="6">
        <f t="shared" si="17"/>
        <v>1.1316065276116687</v>
      </c>
      <c r="R43" s="6">
        <f t="shared" si="17"/>
        <v>3.5118845842842562E-2</v>
      </c>
      <c r="S43" s="6">
        <f t="shared" si="17"/>
        <v>1.0000000000000009E-2</v>
      </c>
    </row>
    <row r="44" spans="1:19" ht="17">
      <c r="A44" s="13" t="s">
        <v>33</v>
      </c>
      <c r="B44" s="1">
        <v>4</v>
      </c>
      <c r="C44" s="1">
        <v>10</v>
      </c>
      <c r="D44" s="1">
        <v>23</v>
      </c>
      <c r="E44" s="1">
        <v>23</v>
      </c>
      <c r="F44" s="1">
        <v>10</v>
      </c>
      <c r="H44" s="1">
        <v>165.33</v>
      </c>
      <c r="I44" s="1">
        <v>107.02</v>
      </c>
      <c r="J44" s="1">
        <v>490.24</v>
      </c>
      <c r="K44" s="14">
        <v>0.80489999999999995</v>
      </c>
      <c r="L44" s="1">
        <v>0.47</v>
      </c>
      <c r="M44" s="1">
        <v>0.5</v>
      </c>
      <c r="N44" s="1">
        <v>1</v>
      </c>
      <c r="O44" s="14">
        <v>1</v>
      </c>
      <c r="P44" s="1">
        <v>1204</v>
      </c>
      <c r="Q44" s="15">
        <v>337.45</v>
      </c>
      <c r="R44" s="1">
        <v>10.02</v>
      </c>
      <c r="S44" s="1">
        <v>2.81</v>
      </c>
    </row>
    <row r="45" spans="1:19" ht="17">
      <c r="A45" s="13" t="s">
        <v>33</v>
      </c>
      <c r="B45" s="1">
        <v>5</v>
      </c>
      <c r="C45" s="1">
        <v>10</v>
      </c>
      <c r="D45" s="1">
        <v>23</v>
      </c>
      <c r="E45" s="1">
        <v>23</v>
      </c>
      <c r="F45" s="1">
        <v>10</v>
      </c>
      <c r="H45" s="1">
        <v>102.29</v>
      </c>
      <c r="I45" s="1">
        <v>52.28</v>
      </c>
      <c r="J45" s="1">
        <v>400.9</v>
      </c>
      <c r="K45" s="14">
        <v>0.93410000000000004</v>
      </c>
      <c r="L45" s="1">
        <v>0.75</v>
      </c>
      <c r="M45" s="1">
        <v>1.5</v>
      </c>
      <c r="N45" s="1">
        <v>4</v>
      </c>
      <c r="O45" s="14">
        <v>0.86050000000000004</v>
      </c>
      <c r="P45" s="1">
        <v>1207</v>
      </c>
      <c r="Q45" s="15">
        <v>338.29</v>
      </c>
      <c r="R45" s="1">
        <v>10.050000000000001</v>
      </c>
      <c r="S45" s="1">
        <v>2.82</v>
      </c>
    </row>
    <row r="46" spans="1:19" ht="17">
      <c r="A46" s="13" t="s">
        <v>33</v>
      </c>
      <c r="B46" s="1">
        <v>6</v>
      </c>
      <c r="C46" s="1">
        <v>10</v>
      </c>
      <c r="D46" s="1">
        <v>23</v>
      </c>
      <c r="E46" s="1">
        <v>23</v>
      </c>
      <c r="F46" s="1">
        <v>10</v>
      </c>
      <c r="H46" s="1">
        <v>91.34</v>
      </c>
      <c r="I46" s="1">
        <v>11.05</v>
      </c>
      <c r="J46" s="1">
        <v>139.26</v>
      </c>
      <c r="K46" s="14">
        <v>0.80859999999999999</v>
      </c>
      <c r="L46" s="1">
        <v>0.61</v>
      </c>
      <c r="M46" s="1">
        <v>0.74</v>
      </c>
      <c r="N46" s="1">
        <v>2</v>
      </c>
      <c r="O46" s="14">
        <v>1</v>
      </c>
      <c r="P46" s="1">
        <v>1212</v>
      </c>
      <c r="Q46" s="15">
        <v>339.69</v>
      </c>
      <c r="R46" s="1">
        <v>10.09</v>
      </c>
      <c r="S46" s="1">
        <v>2.83</v>
      </c>
    </row>
    <row r="47" spans="1:19" s="21" customFormat="1" ht="17">
      <c r="A47" s="17" t="s">
        <v>34</v>
      </c>
      <c r="B47" s="18"/>
      <c r="C47" s="18"/>
      <c r="D47" s="18"/>
      <c r="E47" s="18"/>
      <c r="F47" s="18"/>
      <c r="G47" s="18"/>
      <c r="H47" s="18">
        <f t="shared" ref="H47:S47" si="18">AVERAGE(H49:H51)</f>
        <v>92.856666666666669</v>
      </c>
      <c r="I47" s="18">
        <f t="shared" si="18"/>
        <v>25.84</v>
      </c>
      <c r="J47" s="18">
        <f t="shared" si="18"/>
        <v>270.29333333333335</v>
      </c>
      <c r="K47" s="22">
        <f t="shared" si="18"/>
        <v>0.91816666666666669</v>
      </c>
      <c r="L47" s="18">
        <f t="shared" si="18"/>
        <v>3.7133333333333329</v>
      </c>
      <c r="M47" s="18">
        <f t="shared" si="18"/>
        <v>1.0933333333333335</v>
      </c>
      <c r="N47" s="18">
        <f t="shared" si="18"/>
        <v>8</v>
      </c>
      <c r="O47" s="22">
        <f t="shared" si="18"/>
        <v>0.88906666666666678</v>
      </c>
      <c r="P47" s="18">
        <f t="shared" si="18"/>
        <v>6012</v>
      </c>
      <c r="Q47" s="18">
        <f t="shared" si="18"/>
        <v>13200</v>
      </c>
      <c r="R47" s="18">
        <f t="shared" si="18"/>
        <v>50.06</v>
      </c>
      <c r="S47" s="18">
        <f t="shared" si="18"/>
        <v>14.03</v>
      </c>
    </row>
    <row r="48" spans="1:19" s="7" customFormat="1" ht="17">
      <c r="A48" s="9" t="s">
        <v>11</v>
      </c>
      <c r="B48" s="6"/>
      <c r="C48" s="6"/>
      <c r="D48" s="6"/>
      <c r="E48" s="6"/>
      <c r="F48" s="6"/>
      <c r="G48" s="6"/>
      <c r="H48" s="6">
        <f t="shared" ref="H48:S48" si="19">STDEV(H49:H51)</f>
        <v>6.4010103369181799</v>
      </c>
      <c r="I48" s="6">
        <f t="shared" si="19"/>
        <v>16.402963146943915</v>
      </c>
      <c r="J48" s="6">
        <f t="shared" si="19"/>
        <v>102.74528959194838</v>
      </c>
      <c r="K48" s="8">
        <f t="shared" si="19"/>
        <v>3.2834331626109478E-2</v>
      </c>
      <c r="L48" s="6">
        <f t="shared" si="19"/>
        <v>0.25146238950056404</v>
      </c>
      <c r="M48" s="6">
        <f t="shared" si="19"/>
        <v>0.41101500378128919</v>
      </c>
      <c r="N48" s="6">
        <f t="shared" si="19"/>
        <v>1.7320508075688772</v>
      </c>
      <c r="O48" s="8">
        <f t="shared" si="19"/>
        <v>1.5450026968692717E-2</v>
      </c>
      <c r="P48" s="6">
        <f t="shared" si="19"/>
        <v>0</v>
      </c>
      <c r="Q48" s="6">
        <f t="shared" si="19"/>
        <v>0</v>
      </c>
      <c r="R48" s="6">
        <f t="shared" si="19"/>
        <v>0</v>
      </c>
      <c r="S48" s="6">
        <f t="shared" si="19"/>
        <v>0</v>
      </c>
    </row>
    <row r="49" spans="1:19" ht="17">
      <c r="A49" s="13" t="s">
        <v>35</v>
      </c>
      <c r="B49" s="1">
        <v>4</v>
      </c>
      <c r="C49" s="1">
        <v>50</v>
      </c>
      <c r="D49" s="1">
        <v>23</v>
      </c>
      <c r="E49" s="1">
        <v>23</v>
      </c>
      <c r="F49" s="1">
        <v>50</v>
      </c>
      <c r="H49" s="1">
        <v>99.59</v>
      </c>
      <c r="I49" s="1">
        <v>42.06</v>
      </c>
      <c r="J49" s="1">
        <v>331.78</v>
      </c>
      <c r="K49" s="14">
        <v>0.91990000000000005</v>
      </c>
      <c r="L49" s="1">
        <v>4</v>
      </c>
      <c r="M49" s="1">
        <v>0.62</v>
      </c>
      <c r="N49" s="1">
        <v>6</v>
      </c>
      <c r="O49" s="14">
        <v>0.90449999999999997</v>
      </c>
      <c r="P49" s="1">
        <v>6012</v>
      </c>
      <c r="Q49" s="15">
        <v>13200</v>
      </c>
      <c r="R49" s="1">
        <v>50.06</v>
      </c>
      <c r="S49" s="1">
        <v>14.03</v>
      </c>
    </row>
    <row r="50" spans="1:19" ht="17">
      <c r="A50" s="13" t="s">
        <v>35</v>
      </c>
      <c r="B50" s="1">
        <v>5</v>
      </c>
      <c r="C50" s="1">
        <v>50</v>
      </c>
      <c r="D50" s="1">
        <v>23</v>
      </c>
      <c r="E50" s="1">
        <v>23</v>
      </c>
      <c r="F50" s="1">
        <v>50</v>
      </c>
      <c r="H50" s="1">
        <v>86.85</v>
      </c>
      <c r="I50" s="1">
        <v>9.26</v>
      </c>
      <c r="J50" s="1">
        <v>151.68</v>
      </c>
      <c r="K50" s="14">
        <v>0.88449999999999995</v>
      </c>
      <c r="L50" s="1">
        <v>3.53</v>
      </c>
      <c r="M50" s="1">
        <v>1.36</v>
      </c>
      <c r="N50" s="1">
        <v>9</v>
      </c>
      <c r="O50" s="14">
        <v>0.87360000000000004</v>
      </c>
      <c r="P50" s="1">
        <v>6012</v>
      </c>
      <c r="Q50" s="15">
        <v>13200</v>
      </c>
      <c r="R50" s="1">
        <v>50.06</v>
      </c>
      <c r="S50" s="1">
        <v>14.03</v>
      </c>
    </row>
    <row r="51" spans="1:19" ht="17">
      <c r="A51" s="13" t="s">
        <v>35</v>
      </c>
      <c r="B51" s="1">
        <v>6</v>
      </c>
      <c r="C51" s="1">
        <v>50</v>
      </c>
      <c r="D51" s="1">
        <v>23</v>
      </c>
      <c r="E51" s="1">
        <v>23</v>
      </c>
      <c r="F51" s="1">
        <v>50</v>
      </c>
      <c r="H51" s="1">
        <v>92.13</v>
      </c>
      <c r="I51" s="1">
        <v>26.2</v>
      </c>
      <c r="J51" s="1">
        <v>327.42</v>
      </c>
      <c r="K51" s="14">
        <v>0.95009999999999994</v>
      </c>
      <c r="L51" s="1">
        <v>3.61</v>
      </c>
      <c r="M51" s="1">
        <v>1.3</v>
      </c>
      <c r="N51" s="1">
        <v>9</v>
      </c>
      <c r="O51" s="14">
        <v>0.8891</v>
      </c>
      <c r="P51" s="1">
        <v>6012</v>
      </c>
      <c r="Q51" s="15">
        <v>13200</v>
      </c>
      <c r="R51" s="1">
        <v>50.06</v>
      </c>
      <c r="S51" s="1">
        <v>14.03</v>
      </c>
    </row>
    <row r="52" spans="1:19" s="21" customFormat="1" ht="17">
      <c r="A52" s="17" t="s">
        <v>37</v>
      </c>
      <c r="B52" s="18"/>
      <c r="C52" s="18"/>
      <c r="D52" s="18"/>
      <c r="E52" s="18"/>
      <c r="F52" s="18"/>
      <c r="G52" s="18"/>
      <c r="H52" s="18">
        <f>AVERAGE(H54:H56)</f>
        <v>300.74666666666667</v>
      </c>
      <c r="I52" s="18">
        <f>AVERAGE(I54:I56)</f>
        <v>33742.873333333337</v>
      </c>
      <c r="J52" s="18">
        <f>AVERAGE(J54:J56)</f>
        <v>1580.1666666666667</v>
      </c>
      <c r="K52" s="22">
        <f>AVERAGE(K54:K56)</f>
        <v>0.87179999999999991</v>
      </c>
      <c r="L52" s="18">
        <f t="shared" ref="L52:S52" si="20">AVERAGE(L54:L56)</f>
        <v>7.8133333333333335</v>
      </c>
      <c r="M52" s="18">
        <f t="shared" si="20"/>
        <v>2.1833333333333336</v>
      </c>
      <c r="N52" s="18">
        <f t="shared" si="20"/>
        <v>15</v>
      </c>
      <c r="O52" s="22">
        <f t="shared" si="20"/>
        <v>0.78410000000000002</v>
      </c>
      <c r="P52" s="18">
        <f t="shared" si="20"/>
        <v>12012</v>
      </c>
      <c r="Q52" s="18">
        <f t="shared" si="20"/>
        <v>26320</v>
      </c>
      <c r="R52" s="18">
        <f t="shared" si="20"/>
        <v>100.03000000000002</v>
      </c>
      <c r="S52" s="18">
        <f t="shared" si="20"/>
        <v>28.040000000000003</v>
      </c>
    </row>
    <row r="53" spans="1:19" s="7" customFormat="1" ht="17">
      <c r="A53" s="9" t="s">
        <v>11</v>
      </c>
      <c r="B53" s="6"/>
      <c r="C53" s="6"/>
      <c r="D53" s="6"/>
      <c r="E53" s="6"/>
      <c r="F53" s="6"/>
      <c r="G53" s="6"/>
      <c r="H53" s="6">
        <f>STDEV(H54:H56)</f>
        <v>337.88743574352293</v>
      </c>
      <c r="I53" s="6">
        <f>STDEV(I54:I56)</f>
        <v>58281.082407175934</v>
      </c>
      <c r="J53" s="6">
        <f>STDEV(J54:J56)</f>
        <v>1366.1021496701239</v>
      </c>
      <c r="K53" s="8">
        <f>STDEV(K54:K56)</f>
        <v>8.8673953334674344E-2</v>
      </c>
      <c r="L53" s="6">
        <f t="shared" ref="L53:S53" si="21">STDEV(L54:L56)</f>
        <v>0.11015141094572192</v>
      </c>
      <c r="M53" s="6">
        <f t="shared" si="21"/>
        <v>0.61857362806163252</v>
      </c>
      <c r="N53" s="6">
        <f t="shared" si="21"/>
        <v>1</v>
      </c>
      <c r="O53" s="8">
        <f t="shared" si="21"/>
        <v>6.5602515195684385E-2</v>
      </c>
      <c r="P53" s="6">
        <f t="shared" si="21"/>
        <v>0</v>
      </c>
      <c r="Q53" s="6">
        <f t="shared" si="21"/>
        <v>0</v>
      </c>
      <c r="R53" s="6">
        <f t="shared" si="21"/>
        <v>1.7404671430534633E-14</v>
      </c>
      <c r="S53" s="6">
        <f t="shared" si="21"/>
        <v>4.3511678576336583E-15</v>
      </c>
    </row>
    <row r="54" spans="1:19" ht="17">
      <c r="A54" s="13" t="s">
        <v>36</v>
      </c>
      <c r="B54" s="1">
        <v>4</v>
      </c>
      <c r="C54" s="1">
        <v>100</v>
      </c>
      <c r="D54" s="1">
        <v>23</v>
      </c>
      <c r="E54" s="1">
        <v>23</v>
      </c>
      <c r="F54" s="1">
        <v>100</v>
      </c>
      <c r="H54" s="1">
        <v>690.33</v>
      </c>
      <c r="I54" s="1">
        <v>101040</v>
      </c>
      <c r="J54" s="1">
        <v>2980</v>
      </c>
      <c r="K54" s="14">
        <v>0.77749999999999997</v>
      </c>
      <c r="L54" s="1">
        <v>7.92</v>
      </c>
      <c r="M54" s="1">
        <v>2.89</v>
      </c>
      <c r="N54" s="1">
        <v>15</v>
      </c>
      <c r="O54" s="14">
        <v>0.70889999999999997</v>
      </c>
      <c r="P54" s="1">
        <v>12012</v>
      </c>
      <c r="Q54" s="15">
        <v>26320</v>
      </c>
      <c r="R54" s="1">
        <v>100.03</v>
      </c>
      <c r="S54" s="1">
        <v>28.04</v>
      </c>
    </row>
    <row r="55" spans="1:19" ht="17">
      <c r="A55" s="13" t="s">
        <v>36</v>
      </c>
      <c r="B55" s="1">
        <v>5</v>
      </c>
      <c r="C55" s="1">
        <v>100</v>
      </c>
      <c r="D55" s="1">
        <v>23</v>
      </c>
      <c r="E55" s="1">
        <v>23</v>
      </c>
      <c r="F55" s="1">
        <v>100</v>
      </c>
      <c r="H55" s="1">
        <v>124.3</v>
      </c>
      <c r="I55" s="1">
        <v>178.71</v>
      </c>
      <c r="J55" s="1">
        <v>1510</v>
      </c>
      <c r="K55" s="14">
        <v>0.95350000000000001</v>
      </c>
      <c r="L55" s="1">
        <v>7.82</v>
      </c>
      <c r="M55" s="1">
        <v>1.92</v>
      </c>
      <c r="N55" s="1">
        <v>16</v>
      </c>
      <c r="O55" s="14">
        <v>0.81379999999999997</v>
      </c>
      <c r="P55" s="1">
        <v>12012</v>
      </c>
      <c r="Q55" s="15">
        <v>26320</v>
      </c>
      <c r="R55" s="1">
        <v>100.03</v>
      </c>
      <c r="S55" s="1">
        <v>28.04</v>
      </c>
    </row>
    <row r="56" spans="1:19" ht="17">
      <c r="A56" s="13" t="s">
        <v>36</v>
      </c>
      <c r="B56" s="1">
        <v>6</v>
      </c>
      <c r="C56" s="1">
        <v>100</v>
      </c>
      <c r="D56" s="1">
        <v>23</v>
      </c>
      <c r="E56" s="1">
        <v>23</v>
      </c>
      <c r="F56" s="1">
        <v>100</v>
      </c>
      <c r="H56" s="1">
        <v>87.61</v>
      </c>
      <c r="I56" s="1">
        <v>9.91</v>
      </c>
      <c r="J56" s="1">
        <v>250.5</v>
      </c>
      <c r="K56" s="14">
        <v>0.88439999999999996</v>
      </c>
      <c r="L56" s="1">
        <v>7.7</v>
      </c>
      <c r="M56" s="1">
        <v>1.74</v>
      </c>
      <c r="N56" s="1">
        <v>14</v>
      </c>
      <c r="O56" s="14">
        <v>0.8296</v>
      </c>
      <c r="P56" s="1">
        <v>12012</v>
      </c>
      <c r="Q56" s="15">
        <v>26320</v>
      </c>
      <c r="R56" s="1">
        <v>100.03</v>
      </c>
      <c r="S56" s="1">
        <v>28.04</v>
      </c>
    </row>
    <row r="57" spans="1:19" s="21" customFormat="1" ht="17">
      <c r="A57" s="17" t="s">
        <v>38</v>
      </c>
      <c r="B57" s="18"/>
      <c r="C57" s="18"/>
      <c r="D57" s="18"/>
      <c r="E57" s="18"/>
      <c r="F57" s="18"/>
      <c r="G57" s="18"/>
      <c r="H57" s="18">
        <f>AVERAGE(H59:H61)</f>
        <v>56200</v>
      </c>
      <c r="I57" s="18">
        <f>AVERAGE(I59:I61)</f>
        <v>19163.333333333332</v>
      </c>
      <c r="J57" s="18">
        <f>AVERAGE(J59:J61)</f>
        <v>103400</v>
      </c>
      <c r="K57" s="22">
        <f>AVERAGE(K59:K61)</f>
        <v>0.57633333333333325</v>
      </c>
      <c r="L57" s="18">
        <f t="shared" ref="L57:S57" si="22">AVERAGE(L59:L61)</f>
        <v>11.016666666666666</v>
      </c>
      <c r="M57" s="18">
        <f t="shared" si="22"/>
        <v>0.3</v>
      </c>
      <c r="N57" s="18">
        <f t="shared" si="22"/>
        <v>11.666666666666666</v>
      </c>
      <c r="O57" s="22">
        <f t="shared" si="22"/>
        <v>4</v>
      </c>
      <c r="P57" s="18">
        <f t="shared" si="22"/>
        <v>16777.333333333332</v>
      </c>
      <c r="Q57" s="18">
        <f t="shared" si="22"/>
        <v>117346.66666666667</v>
      </c>
      <c r="R57" s="18">
        <f t="shared" si="22"/>
        <v>139.73333333333332</v>
      </c>
      <c r="S57" s="18">
        <f t="shared" si="22"/>
        <v>39.163333333333334</v>
      </c>
    </row>
    <row r="58" spans="1:19" s="7" customFormat="1" ht="17">
      <c r="A58" s="9" t="s">
        <v>11</v>
      </c>
      <c r="B58" s="6"/>
      <c r="C58" s="6"/>
      <c r="D58" s="6"/>
      <c r="E58" s="6"/>
      <c r="F58" s="6"/>
      <c r="G58" s="6"/>
      <c r="H58" s="6">
        <f>STDEV(H59:H61)</f>
        <v>346.41016151377545</v>
      </c>
      <c r="I58" s="6">
        <f>STDEV(I59:I61)</f>
        <v>14232.277868750785</v>
      </c>
      <c r="J58" s="6">
        <f>STDEV(J59:J61)</f>
        <v>346.41016151377545</v>
      </c>
      <c r="K58" s="8">
        <f>STDEV(K59:K61)</f>
        <v>1.484362938547494E-3</v>
      </c>
      <c r="L58" s="6">
        <f t="shared" ref="L58:S58" si="23">STDEV(L59:L61)</f>
        <v>0.1464012750399854</v>
      </c>
      <c r="M58" s="6">
        <f t="shared" si="23"/>
        <v>9.5393920141694552E-2</v>
      </c>
      <c r="N58" s="6">
        <f t="shared" si="23"/>
        <v>0.57735026918962573</v>
      </c>
      <c r="O58" s="8">
        <f t="shared" si="23"/>
        <v>5.196152422706632</v>
      </c>
      <c r="P58" s="6">
        <f t="shared" si="23"/>
        <v>270.14132104017955</v>
      </c>
      <c r="Q58" s="6">
        <f t="shared" si="23"/>
        <v>139996.58472024713</v>
      </c>
      <c r="R58" s="6">
        <f t="shared" si="23"/>
        <v>2.2474949017369008</v>
      </c>
      <c r="S58" s="6">
        <f t="shared" si="23"/>
        <v>0.62851677251552596</v>
      </c>
    </row>
    <row r="59" spans="1:19" ht="17">
      <c r="A59" s="13" t="s">
        <v>39</v>
      </c>
      <c r="B59" s="1">
        <v>4</v>
      </c>
      <c r="C59" s="1">
        <v>1000</v>
      </c>
      <c r="D59" s="1">
        <v>23</v>
      </c>
      <c r="E59" s="1">
        <v>23</v>
      </c>
      <c r="F59" s="1">
        <v>1000</v>
      </c>
      <c r="H59" s="1">
        <v>56400</v>
      </c>
      <c r="I59" s="1">
        <v>2730</v>
      </c>
      <c r="J59" s="1">
        <v>103200</v>
      </c>
      <c r="K59" s="14">
        <v>0.57469999999999999</v>
      </c>
      <c r="L59" s="1">
        <v>11.04</v>
      </c>
      <c r="M59" s="1">
        <v>0.19</v>
      </c>
      <c r="N59" s="1">
        <v>12</v>
      </c>
      <c r="O59" s="14">
        <v>10</v>
      </c>
      <c r="P59" s="1">
        <v>16862</v>
      </c>
      <c r="Q59" s="15">
        <v>36960</v>
      </c>
      <c r="R59" s="1">
        <v>140.43</v>
      </c>
      <c r="S59" s="1">
        <v>39.36</v>
      </c>
    </row>
    <row r="60" spans="1:19" ht="17">
      <c r="A60" s="13" t="s">
        <v>39</v>
      </c>
      <c r="B60" s="1">
        <v>5</v>
      </c>
      <c r="C60" s="1">
        <v>1000</v>
      </c>
      <c r="D60" s="1">
        <v>23</v>
      </c>
      <c r="E60" s="1">
        <v>23</v>
      </c>
      <c r="F60" s="1">
        <v>1000</v>
      </c>
      <c r="H60" s="1">
        <v>56400</v>
      </c>
      <c r="I60" s="1">
        <v>27510</v>
      </c>
      <c r="J60" s="1">
        <v>103800</v>
      </c>
      <c r="K60" s="14">
        <v>0.5776</v>
      </c>
      <c r="L60" s="1">
        <v>10.86</v>
      </c>
      <c r="M60" s="1">
        <v>0.35</v>
      </c>
      <c r="N60" s="1">
        <v>11</v>
      </c>
      <c r="O60" s="14">
        <v>1</v>
      </c>
      <c r="P60" s="1">
        <v>16475</v>
      </c>
      <c r="Q60" s="15">
        <v>36080</v>
      </c>
      <c r="R60" s="1">
        <v>137.22</v>
      </c>
      <c r="S60" s="1">
        <v>38.46</v>
      </c>
    </row>
    <row r="61" spans="1:19" ht="17">
      <c r="A61" s="13" t="s">
        <v>39</v>
      </c>
      <c r="B61" s="1">
        <v>6</v>
      </c>
      <c r="C61" s="1">
        <v>1000</v>
      </c>
      <c r="D61" s="1">
        <v>23</v>
      </c>
      <c r="E61" s="1">
        <v>23</v>
      </c>
      <c r="F61" s="1">
        <v>1000</v>
      </c>
      <c r="H61" s="1">
        <v>55800</v>
      </c>
      <c r="I61" s="1">
        <v>27250</v>
      </c>
      <c r="J61" s="1">
        <v>103200</v>
      </c>
      <c r="K61" s="14">
        <v>0.57669999999999999</v>
      </c>
      <c r="L61" s="1">
        <v>11.15</v>
      </c>
      <c r="M61" s="1">
        <v>0.36</v>
      </c>
      <c r="N61" s="1">
        <v>12</v>
      </c>
      <c r="O61" s="14">
        <v>1</v>
      </c>
      <c r="P61" s="1">
        <v>16995</v>
      </c>
      <c r="Q61" s="15">
        <v>279000</v>
      </c>
      <c r="R61" s="1">
        <v>141.55000000000001</v>
      </c>
      <c r="S61" s="1">
        <v>39.67</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A5CA-20F2-A143-9B58-7FD4F7EDB71C}">
  <dimension ref="A1:T61"/>
  <sheetViews>
    <sheetView zoomScale="142" zoomScaleNormal="142" workbookViewId="0">
      <pane xSplit="1" topLeftCell="L1" activePane="topRight" state="frozen"/>
      <selection pane="topRight" activeCell="A17" sqref="A17"/>
    </sheetView>
  </sheetViews>
  <sheetFormatPr baseColWidth="10" defaultRowHeight="16"/>
  <cols>
    <col min="1" max="1" width="44.1640625" style="13" customWidth="1"/>
    <col min="2" max="2" width="10.83203125" style="1"/>
    <col min="3" max="3" width="18.83203125" style="1" customWidth="1"/>
    <col min="4" max="4" width="12.5" style="1" customWidth="1"/>
    <col min="5" max="5" width="21.6640625" style="1" customWidth="1"/>
    <col min="6" max="6" width="21.5" style="1" customWidth="1"/>
    <col min="7" max="7" width="22" style="1" customWidth="1"/>
    <col min="8" max="8" width="35.5" style="1" bestFit="1" customWidth="1"/>
    <col min="9" max="9" width="35.1640625" style="1" bestFit="1" customWidth="1"/>
    <col min="10" max="10" width="34.6640625" style="1" bestFit="1" customWidth="1"/>
    <col min="11" max="11" width="30.6640625" style="14" bestFit="1" customWidth="1"/>
    <col min="12" max="12" width="32.1640625" style="1" bestFit="1" customWidth="1"/>
    <col min="13" max="13" width="31.83203125" style="1" bestFit="1" customWidth="1"/>
    <col min="14" max="14" width="30.6640625" style="1" bestFit="1" customWidth="1"/>
    <col min="15" max="15" width="34.83203125" style="14" bestFit="1" customWidth="1"/>
    <col min="16" max="16" width="39.33203125" style="1" bestFit="1" customWidth="1"/>
    <col min="17" max="17" width="26.1640625" style="15" bestFit="1" customWidth="1"/>
    <col min="18" max="18" width="16.33203125" style="1" bestFit="1" customWidth="1"/>
    <col min="19" max="19" width="28" style="1" bestFit="1" customWidth="1"/>
    <col min="20" max="20" width="48.33203125" style="1" customWidth="1"/>
    <col min="21" max="16384" width="10.83203125" style="1"/>
  </cols>
  <sheetData>
    <row r="1" spans="1:20" s="2" customFormat="1" ht="17">
      <c r="A1" s="2" t="s">
        <v>40</v>
      </c>
      <c r="B1" s="2" t="s">
        <v>0</v>
      </c>
      <c r="C1" s="2" t="s">
        <v>1</v>
      </c>
      <c r="D1" s="2" t="s">
        <v>2</v>
      </c>
      <c r="E1" s="2" t="s">
        <v>3</v>
      </c>
      <c r="F1" s="2" t="s">
        <v>4</v>
      </c>
      <c r="G1" s="2" t="s">
        <v>5</v>
      </c>
      <c r="H1" s="2" t="s">
        <v>24</v>
      </c>
      <c r="I1" s="2" t="s">
        <v>25</v>
      </c>
      <c r="J1" s="2" t="s">
        <v>26</v>
      </c>
      <c r="K1" s="4" t="s">
        <v>27</v>
      </c>
      <c r="L1" s="3" t="s">
        <v>28</v>
      </c>
      <c r="M1" s="3" t="s">
        <v>29</v>
      </c>
      <c r="N1" s="3" t="s">
        <v>30</v>
      </c>
      <c r="O1" s="4" t="s">
        <v>31</v>
      </c>
      <c r="P1" s="5" t="s">
        <v>6</v>
      </c>
      <c r="Q1" s="3" t="s">
        <v>7</v>
      </c>
      <c r="R1" s="3" t="s">
        <v>8</v>
      </c>
      <c r="S1" s="3" t="s">
        <v>9</v>
      </c>
      <c r="T1" s="2" t="s">
        <v>10</v>
      </c>
    </row>
    <row r="2" spans="1:20" s="21" customFormat="1" ht="17">
      <c r="A2" s="17" t="s">
        <v>66</v>
      </c>
      <c r="B2" s="18"/>
      <c r="C2" s="18"/>
      <c r="D2" s="18"/>
      <c r="E2" s="18"/>
      <c r="F2" s="18"/>
      <c r="G2" s="18"/>
      <c r="H2" s="18">
        <f t="shared" ref="H2:S2" si="0">AVERAGE(H4:H6)</f>
        <v>97.32</v>
      </c>
      <c r="I2" s="18">
        <f t="shared" si="0"/>
        <v>25.8</v>
      </c>
      <c r="J2" s="18">
        <f t="shared" si="0"/>
        <v>250.96333333333334</v>
      </c>
      <c r="K2" s="19">
        <f t="shared" si="0"/>
        <v>0.89956666666666651</v>
      </c>
      <c r="L2" s="18">
        <f t="shared" si="0"/>
        <v>0.71333333333333337</v>
      </c>
      <c r="M2" s="18">
        <f t="shared" si="0"/>
        <v>1.4933333333333334</v>
      </c>
      <c r="N2" s="18">
        <f t="shared" si="0"/>
        <v>4.333333333333333</v>
      </c>
      <c r="O2" s="19">
        <f t="shared" si="0"/>
        <v>0.81090000000000007</v>
      </c>
      <c r="P2" s="20">
        <f t="shared" si="0"/>
        <v>1208</v>
      </c>
      <c r="Q2" s="18">
        <f t="shared" si="0"/>
        <v>338.66</v>
      </c>
      <c r="R2" s="18">
        <f t="shared" si="0"/>
        <v>10.056666666666667</v>
      </c>
      <c r="S2" s="18">
        <f t="shared" si="0"/>
        <v>2.8200000000000003</v>
      </c>
    </row>
    <row r="3" spans="1:20" s="7" customFormat="1" ht="17">
      <c r="A3" s="9" t="s">
        <v>16</v>
      </c>
      <c r="B3" s="6"/>
      <c r="C3" s="6"/>
      <c r="D3" s="6"/>
      <c r="E3" s="6"/>
      <c r="F3" s="6"/>
      <c r="G3" s="6"/>
      <c r="H3" s="6">
        <f t="shared" ref="H3:S3" si="1">STDEV(H4:H6)</f>
        <v>3.2603680773802215</v>
      </c>
      <c r="I3" s="6">
        <f t="shared" si="1"/>
        <v>12.541116377739263</v>
      </c>
      <c r="J3" s="6">
        <f t="shared" si="1"/>
        <v>95.168810191855044</v>
      </c>
      <c r="K3" s="12">
        <f t="shared" si="1"/>
        <v>6.7733694224760319E-2</v>
      </c>
      <c r="L3" s="6">
        <f t="shared" si="1"/>
        <v>4.7258156262526059E-2</v>
      </c>
      <c r="M3" s="6">
        <f t="shared" si="1"/>
        <v>0.2040424792373699</v>
      </c>
      <c r="N3" s="6">
        <f t="shared" si="1"/>
        <v>0.57735026918962473</v>
      </c>
      <c r="O3" s="12">
        <f t="shared" si="1"/>
        <v>2.2434794405119945E-2</v>
      </c>
      <c r="P3" s="10">
        <f t="shared" si="1"/>
        <v>6.9282032302755088</v>
      </c>
      <c r="Q3" s="6">
        <f t="shared" si="1"/>
        <v>2.022350118055726</v>
      </c>
      <c r="R3" s="6">
        <f t="shared" si="1"/>
        <v>5.7735026918962373E-2</v>
      </c>
      <c r="S3" s="6">
        <f t="shared" si="1"/>
        <v>1.7320508075688915E-2</v>
      </c>
    </row>
    <row r="4" spans="1:20" ht="17">
      <c r="A4" s="13" t="s">
        <v>64</v>
      </c>
      <c r="B4" s="1">
        <v>1</v>
      </c>
      <c r="C4" s="1">
        <v>10</v>
      </c>
      <c r="D4" s="1">
        <v>12</v>
      </c>
      <c r="E4" s="1">
        <v>12</v>
      </c>
      <c r="F4" s="1">
        <v>10</v>
      </c>
      <c r="G4" s="1" t="b">
        <v>1</v>
      </c>
      <c r="H4" s="1">
        <v>100.72</v>
      </c>
      <c r="I4" s="1">
        <v>38.74</v>
      </c>
      <c r="J4" s="1">
        <v>346.62</v>
      </c>
      <c r="K4" s="14">
        <v>0.94869999999999999</v>
      </c>
      <c r="L4" s="15">
        <v>0.75</v>
      </c>
      <c r="M4" s="15">
        <v>1.67</v>
      </c>
      <c r="N4" s="15">
        <v>5</v>
      </c>
      <c r="O4" s="14">
        <v>0.82869999999999999</v>
      </c>
      <c r="P4" s="16">
        <v>1212</v>
      </c>
      <c r="Q4" s="15">
        <v>339.96</v>
      </c>
      <c r="R4" s="15">
        <v>10.09</v>
      </c>
      <c r="S4" s="15">
        <v>2.83</v>
      </c>
    </row>
    <row r="5" spans="1:20" ht="17">
      <c r="A5" s="13" t="s">
        <v>64</v>
      </c>
      <c r="B5" s="1">
        <v>2</v>
      </c>
      <c r="C5" s="1">
        <v>10</v>
      </c>
      <c r="D5" s="1">
        <v>12</v>
      </c>
      <c r="E5" s="1">
        <v>12</v>
      </c>
      <c r="F5" s="1">
        <v>10</v>
      </c>
      <c r="G5" s="1" t="b">
        <v>1</v>
      </c>
      <c r="H5" s="1">
        <v>94.22</v>
      </c>
      <c r="I5" s="1">
        <v>13.7</v>
      </c>
      <c r="J5" s="1">
        <v>156.29</v>
      </c>
      <c r="K5" s="14">
        <v>0.82230000000000003</v>
      </c>
      <c r="L5" s="15">
        <v>0.73</v>
      </c>
      <c r="M5" s="15">
        <v>1.54</v>
      </c>
      <c r="N5" s="15">
        <v>4</v>
      </c>
      <c r="O5" s="14">
        <v>0.81830000000000003</v>
      </c>
      <c r="P5" s="16">
        <v>1200</v>
      </c>
      <c r="Q5" s="15">
        <v>336.33</v>
      </c>
      <c r="R5" s="15">
        <v>9.99</v>
      </c>
      <c r="S5" s="15">
        <v>2.8</v>
      </c>
    </row>
    <row r="6" spans="1:20" ht="17">
      <c r="A6" s="13" t="s">
        <v>64</v>
      </c>
      <c r="B6" s="1">
        <v>3</v>
      </c>
      <c r="C6" s="1">
        <v>10</v>
      </c>
      <c r="D6" s="1">
        <v>12</v>
      </c>
      <c r="E6" s="1">
        <v>12</v>
      </c>
      <c r="F6" s="1">
        <v>10</v>
      </c>
      <c r="G6" s="1" t="b">
        <v>1</v>
      </c>
      <c r="H6" s="1">
        <v>97.02</v>
      </c>
      <c r="I6" s="1">
        <v>24.96</v>
      </c>
      <c r="J6" s="1">
        <v>249.98</v>
      </c>
      <c r="K6" s="14">
        <v>0.92769999999999997</v>
      </c>
      <c r="L6" s="15">
        <v>0.66</v>
      </c>
      <c r="M6" s="15">
        <v>1.27</v>
      </c>
      <c r="N6" s="15">
        <v>4</v>
      </c>
      <c r="O6" s="14">
        <v>0.78569999999999995</v>
      </c>
      <c r="P6" s="16">
        <v>1212</v>
      </c>
      <c r="Q6" s="15">
        <v>339.69</v>
      </c>
      <c r="R6" s="15">
        <v>10.09</v>
      </c>
      <c r="S6" s="15">
        <v>2.83</v>
      </c>
    </row>
    <row r="7" spans="1:20" s="21" customFormat="1" ht="17">
      <c r="A7" s="17" t="s">
        <v>68</v>
      </c>
      <c r="B7" s="18"/>
      <c r="C7" s="18"/>
      <c r="D7" s="18"/>
      <c r="E7" s="18"/>
      <c r="F7" s="18"/>
      <c r="G7" s="18"/>
      <c r="H7" s="18">
        <f t="shared" ref="H7:S7" si="2">AVERAGE(H9:H11)</f>
        <v>105.97333333333334</v>
      </c>
      <c r="I7" s="18">
        <f t="shared" si="2"/>
        <v>31.419999999999998</v>
      </c>
      <c r="J7" s="18">
        <f t="shared" si="2"/>
        <v>433.45333333333338</v>
      </c>
      <c r="K7" s="19">
        <f t="shared" si="2"/>
        <v>0.87873333333333337</v>
      </c>
      <c r="L7" s="18">
        <f t="shared" si="2"/>
        <v>3.6966666666666668</v>
      </c>
      <c r="M7" s="18">
        <f t="shared" si="2"/>
        <v>1.1466666666666667</v>
      </c>
      <c r="N7" s="18">
        <f t="shared" si="2"/>
        <v>9.6666666666666661</v>
      </c>
      <c r="O7" s="19">
        <f t="shared" si="2"/>
        <v>0.90883333333333327</v>
      </c>
      <c r="P7" s="20">
        <f t="shared" si="2"/>
        <v>6011.666666666667</v>
      </c>
      <c r="Q7" s="18">
        <f t="shared" si="2"/>
        <v>1650</v>
      </c>
      <c r="R7" s="18">
        <f t="shared" si="2"/>
        <v>50.056666666666672</v>
      </c>
      <c r="S7" s="18">
        <f t="shared" si="2"/>
        <v>14.03</v>
      </c>
    </row>
    <row r="8" spans="1:20" s="7" customFormat="1" ht="17">
      <c r="A8" s="9" t="s">
        <v>17</v>
      </c>
      <c r="B8" s="6"/>
      <c r="C8" s="6"/>
      <c r="D8" s="6"/>
      <c r="E8" s="6"/>
      <c r="F8" s="6"/>
      <c r="G8" s="6"/>
      <c r="H8" s="6">
        <f t="shared" ref="H8:S8" si="3">STDEV(H9:H11)</f>
        <v>32.719001105371987</v>
      </c>
      <c r="I8" s="6">
        <f t="shared" si="3"/>
        <v>37.377240401078303</v>
      </c>
      <c r="J8" s="6">
        <f t="shared" si="3"/>
        <v>292.53115002223831</v>
      </c>
      <c r="K8" s="11">
        <f t="shared" si="3"/>
        <v>5.9568643876903297E-2</v>
      </c>
      <c r="L8" s="6">
        <f t="shared" si="3"/>
        <v>8.7368949480541025E-2</v>
      </c>
      <c r="M8" s="6">
        <f t="shared" si="3"/>
        <v>0.60665750908839244</v>
      </c>
      <c r="N8" s="6">
        <f t="shared" si="3"/>
        <v>4.5092497528228952</v>
      </c>
      <c r="O8" s="12">
        <f t="shared" si="3"/>
        <v>7.7400021533158045E-2</v>
      </c>
      <c r="P8" s="10">
        <f t="shared" si="3"/>
        <v>0.57735026918962573</v>
      </c>
      <c r="Q8" s="6">
        <f t="shared" si="3"/>
        <v>0</v>
      </c>
      <c r="R8" s="6">
        <f t="shared" si="3"/>
        <v>5.7735026918992113E-3</v>
      </c>
      <c r="S8" s="6">
        <f t="shared" si="3"/>
        <v>0</v>
      </c>
    </row>
    <row r="9" spans="1:20" ht="17">
      <c r="A9" s="13" t="s">
        <v>65</v>
      </c>
      <c r="B9" s="1">
        <v>1</v>
      </c>
      <c r="C9" s="1">
        <v>50</v>
      </c>
      <c r="D9" s="1">
        <v>12</v>
      </c>
      <c r="E9" s="1">
        <v>12</v>
      </c>
      <c r="F9" s="1">
        <v>50</v>
      </c>
      <c r="G9" s="1" t="b">
        <v>1</v>
      </c>
      <c r="H9" s="1">
        <v>87.56</v>
      </c>
      <c r="I9" s="1">
        <v>9.06</v>
      </c>
      <c r="J9" s="1">
        <v>167.04</v>
      </c>
      <c r="K9" s="14">
        <v>0.90169999999999995</v>
      </c>
      <c r="L9" s="15">
        <v>3.72</v>
      </c>
      <c r="M9" s="15">
        <v>1.37</v>
      </c>
      <c r="N9" s="15">
        <v>10</v>
      </c>
      <c r="O9" s="14">
        <v>0.88839999999999997</v>
      </c>
      <c r="P9" s="16">
        <v>6011</v>
      </c>
      <c r="Q9" s="15">
        <v>1650</v>
      </c>
      <c r="R9" s="15">
        <v>50.06</v>
      </c>
      <c r="S9" s="15">
        <v>14.03</v>
      </c>
    </row>
    <row r="10" spans="1:20" ht="17">
      <c r="A10" s="13" t="s">
        <v>65</v>
      </c>
      <c r="B10" s="1">
        <v>2</v>
      </c>
      <c r="C10" s="1">
        <v>50</v>
      </c>
      <c r="D10" s="1">
        <v>12</v>
      </c>
      <c r="E10" s="1">
        <v>12</v>
      </c>
      <c r="F10" s="1">
        <v>50</v>
      </c>
      <c r="G10" s="1" t="b">
        <v>1</v>
      </c>
      <c r="H10" s="1">
        <v>86.61</v>
      </c>
      <c r="I10" s="1">
        <v>10.63</v>
      </c>
      <c r="J10" s="1">
        <v>386.82</v>
      </c>
      <c r="K10" s="14">
        <v>0.9234</v>
      </c>
      <c r="L10" s="15">
        <v>3.6</v>
      </c>
      <c r="M10" s="15">
        <v>1.61</v>
      </c>
      <c r="N10" s="15">
        <v>14</v>
      </c>
      <c r="O10" s="14">
        <v>0.84370000000000001</v>
      </c>
      <c r="P10" s="16">
        <v>6012</v>
      </c>
      <c r="Q10" s="15">
        <v>1650</v>
      </c>
      <c r="R10" s="15">
        <v>50.06</v>
      </c>
      <c r="S10" s="15">
        <v>14.03</v>
      </c>
    </row>
    <row r="11" spans="1:20" ht="17">
      <c r="A11" s="13" t="s">
        <v>65</v>
      </c>
      <c r="B11" s="1">
        <v>3</v>
      </c>
      <c r="C11" s="1">
        <v>50</v>
      </c>
      <c r="D11" s="1">
        <v>12</v>
      </c>
      <c r="E11" s="1">
        <v>12</v>
      </c>
      <c r="F11" s="1">
        <v>50</v>
      </c>
      <c r="G11" s="1" t="b">
        <v>1</v>
      </c>
      <c r="H11" s="1">
        <v>143.75</v>
      </c>
      <c r="I11" s="1">
        <v>74.569999999999993</v>
      </c>
      <c r="J11" s="1">
        <v>746.5</v>
      </c>
      <c r="K11" s="14">
        <v>0.81110000000000004</v>
      </c>
      <c r="L11" s="15">
        <v>3.77</v>
      </c>
      <c r="M11" s="15">
        <v>0.46</v>
      </c>
      <c r="N11" s="15">
        <v>5</v>
      </c>
      <c r="O11" s="14">
        <v>0.99439999999999995</v>
      </c>
      <c r="P11" s="16">
        <v>6012</v>
      </c>
      <c r="Q11" s="15">
        <v>1650</v>
      </c>
      <c r="R11" s="15">
        <v>50.05</v>
      </c>
      <c r="S11" s="15">
        <v>14.03</v>
      </c>
    </row>
    <row r="12" spans="1:20" s="21" customFormat="1" ht="17">
      <c r="A12" s="17" t="s">
        <v>67</v>
      </c>
      <c r="B12" s="18"/>
      <c r="C12" s="18"/>
      <c r="D12" s="18"/>
      <c r="E12" s="18"/>
      <c r="F12" s="18"/>
      <c r="G12" s="18"/>
      <c r="H12" s="18">
        <f t="shared" ref="H12:S12" si="4">AVERAGE(H14:H16)</f>
        <v>259.00333333333333</v>
      </c>
      <c r="I12" s="18">
        <f t="shared" si="4"/>
        <v>364.81999999999994</v>
      </c>
      <c r="J12" s="18">
        <f t="shared" si="4"/>
        <v>2343.4933333333333</v>
      </c>
      <c r="K12" s="19">
        <f t="shared" si="4"/>
        <v>0.49230000000000002</v>
      </c>
      <c r="L12" s="18">
        <f t="shared" si="4"/>
        <v>7.7199999999999989</v>
      </c>
      <c r="M12" s="18">
        <f t="shared" si="4"/>
        <v>1.5933333333333335</v>
      </c>
      <c r="N12" s="18">
        <f t="shared" si="4"/>
        <v>13.666666666666666</v>
      </c>
      <c r="O12" s="19">
        <f t="shared" si="4"/>
        <v>0.87930000000000008</v>
      </c>
      <c r="P12" s="20">
        <f t="shared" si="4"/>
        <v>11807</v>
      </c>
      <c r="Q12" s="18">
        <f t="shared" si="4"/>
        <v>3233.3333333333335</v>
      </c>
      <c r="R12" s="18">
        <f t="shared" si="4"/>
        <v>98.333333333333329</v>
      </c>
      <c r="S12" s="18">
        <f t="shared" si="4"/>
        <v>27.560000000000002</v>
      </c>
    </row>
    <row r="13" spans="1:20" s="7" customFormat="1" ht="17">
      <c r="A13" s="9" t="s">
        <v>18</v>
      </c>
      <c r="B13" s="6"/>
      <c r="C13" s="6"/>
      <c r="D13" s="6"/>
      <c r="E13" s="6"/>
      <c r="F13" s="6"/>
      <c r="G13" s="6"/>
      <c r="H13" s="6">
        <f t="shared" ref="H13:S13" si="5">STDEV(H14:H16)</f>
        <v>232.41965264007541</v>
      </c>
      <c r="I13" s="6">
        <f t="shared" si="5"/>
        <v>559.78369143804116</v>
      </c>
      <c r="J13" s="6">
        <f t="shared" si="5"/>
        <v>3424.4650319478123</v>
      </c>
      <c r="K13" s="12">
        <f t="shared" si="5"/>
        <v>0.37577441371120512</v>
      </c>
      <c r="L13" s="6">
        <f t="shared" si="5"/>
        <v>0.18357559750685815</v>
      </c>
      <c r="M13" s="6">
        <f t="shared" si="5"/>
        <v>0.71065697304208131</v>
      </c>
      <c r="N13" s="6">
        <f t="shared" si="5"/>
        <v>1.5275252316519468</v>
      </c>
      <c r="O13" s="12">
        <f t="shared" si="5"/>
        <v>7.0236101828048514E-2</v>
      </c>
      <c r="P13" s="10">
        <f t="shared" si="5"/>
        <v>349.02578701293692</v>
      </c>
      <c r="Q13" s="6">
        <f t="shared" si="5"/>
        <v>98.149545762236386</v>
      </c>
      <c r="R13" s="6">
        <f t="shared" si="5"/>
        <v>2.8697096252640879</v>
      </c>
      <c r="S13" s="6">
        <f t="shared" si="5"/>
        <v>0.80554329492585386</v>
      </c>
    </row>
    <row r="14" spans="1:20" ht="17">
      <c r="A14" s="13" t="s">
        <v>62</v>
      </c>
      <c r="B14" s="1">
        <v>1</v>
      </c>
      <c r="C14" s="1">
        <v>100</v>
      </c>
      <c r="D14" s="1">
        <v>12</v>
      </c>
      <c r="E14" s="1">
        <v>12</v>
      </c>
      <c r="F14" s="1">
        <v>100</v>
      </c>
      <c r="G14" s="1" t="b">
        <v>1</v>
      </c>
      <c r="H14" s="1">
        <v>166.07</v>
      </c>
      <c r="I14" s="1">
        <v>76.36</v>
      </c>
      <c r="J14" s="1">
        <v>584.19000000000005</v>
      </c>
      <c r="K14" s="14">
        <v>0.56840000000000002</v>
      </c>
      <c r="L14" s="15">
        <v>7.8</v>
      </c>
      <c r="M14" s="15">
        <v>0.94</v>
      </c>
      <c r="N14" s="15">
        <v>12</v>
      </c>
      <c r="O14" s="14">
        <v>0.95230000000000004</v>
      </c>
      <c r="P14" s="16">
        <v>12012</v>
      </c>
      <c r="Q14" s="15">
        <v>3290</v>
      </c>
      <c r="R14" s="15">
        <v>100.03</v>
      </c>
      <c r="S14" s="15">
        <v>28.04</v>
      </c>
    </row>
    <row r="15" spans="1:20" ht="17">
      <c r="A15" s="13" t="s">
        <v>62</v>
      </c>
      <c r="B15" s="1">
        <v>2</v>
      </c>
      <c r="C15" s="1">
        <v>100</v>
      </c>
      <c r="D15" s="1">
        <v>12</v>
      </c>
      <c r="E15" s="1">
        <v>12</v>
      </c>
      <c r="F15" s="1">
        <v>100</v>
      </c>
      <c r="G15" s="1" t="b">
        <v>1</v>
      </c>
      <c r="H15" s="1">
        <v>523.51</v>
      </c>
      <c r="I15" s="1">
        <v>1010</v>
      </c>
      <c r="J15" s="1">
        <v>6290</v>
      </c>
      <c r="K15" s="14">
        <v>0.82420000000000004</v>
      </c>
      <c r="L15" s="15">
        <v>7.51</v>
      </c>
      <c r="M15" s="15">
        <v>2.35</v>
      </c>
      <c r="N15" s="15">
        <v>15</v>
      </c>
      <c r="O15" s="14">
        <v>0.81220000000000003</v>
      </c>
      <c r="P15" s="16">
        <v>11404</v>
      </c>
      <c r="Q15" s="15">
        <v>3120</v>
      </c>
      <c r="R15" s="15">
        <v>95.02</v>
      </c>
      <c r="S15" s="15">
        <v>26.63</v>
      </c>
    </row>
    <row r="16" spans="1:20" ht="17">
      <c r="A16" s="13" t="s">
        <v>62</v>
      </c>
      <c r="B16" s="1">
        <v>3</v>
      </c>
      <c r="C16" s="1">
        <v>100</v>
      </c>
      <c r="D16" s="1">
        <v>12</v>
      </c>
      <c r="E16" s="1">
        <v>12</v>
      </c>
      <c r="F16" s="1">
        <v>100</v>
      </c>
      <c r="G16" s="1" t="b">
        <v>1</v>
      </c>
      <c r="H16" s="1">
        <v>87.43</v>
      </c>
      <c r="I16" s="1">
        <v>8.1</v>
      </c>
      <c r="J16" s="1">
        <v>156.29</v>
      </c>
      <c r="K16" s="14">
        <v>8.43E-2</v>
      </c>
      <c r="L16" s="15">
        <v>7.85</v>
      </c>
      <c r="M16" s="15">
        <v>1.49</v>
      </c>
      <c r="N16" s="15">
        <v>14</v>
      </c>
      <c r="O16" s="14">
        <v>0.87339999999999995</v>
      </c>
      <c r="P16" s="16">
        <v>12005</v>
      </c>
      <c r="Q16" s="15">
        <v>3290</v>
      </c>
      <c r="R16" s="15">
        <v>99.95</v>
      </c>
      <c r="S16" s="15">
        <v>28.01</v>
      </c>
    </row>
    <row r="17" spans="1:19" s="21" customFormat="1" ht="17">
      <c r="A17" s="17" t="s">
        <v>69</v>
      </c>
      <c r="B17" s="18"/>
      <c r="C17" s="18"/>
      <c r="D17" s="18"/>
      <c r="E17" s="18"/>
      <c r="F17" s="18"/>
      <c r="G17" s="18"/>
      <c r="H17" s="18">
        <f t="shared" ref="H17:S17" si="6">AVERAGE(H19:H21)</f>
        <v>56400</v>
      </c>
      <c r="I17" s="18">
        <f t="shared" si="6"/>
        <v>28003.333333333332</v>
      </c>
      <c r="J17" s="18">
        <f t="shared" si="6"/>
        <v>106800</v>
      </c>
      <c r="K17" s="19">
        <f t="shared" si="6"/>
        <v>0.58516666666666672</v>
      </c>
      <c r="L17" s="18">
        <f t="shared" si="6"/>
        <v>8.6366666666666649</v>
      </c>
      <c r="M17" s="18">
        <f t="shared" si="6"/>
        <v>0.54333333333333333</v>
      </c>
      <c r="N17" s="18">
        <f t="shared" si="6"/>
        <v>9.3333333333333339</v>
      </c>
      <c r="O17" s="19">
        <f t="shared" si="6"/>
        <v>0.95236666666666669</v>
      </c>
      <c r="P17" s="20">
        <f t="shared" si="6"/>
        <v>13193.333333333334</v>
      </c>
      <c r="Q17" s="18">
        <f t="shared" si="6"/>
        <v>3610</v>
      </c>
      <c r="R17" s="18">
        <f t="shared" si="6"/>
        <v>109.88</v>
      </c>
      <c r="S17" s="18">
        <f t="shared" si="6"/>
        <v>30.796666666666667</v>
      </c>
    </row>
    <row r="18" spans="1:19" s="7" customFormat="1" ht="17">
      <c r="A18" s="9" t="s">
        <v>19</v>
      </c>
      <c r="B18" s="6"/>
      <c r="C18" s="6"/>
      <c r="D18" s="6"/>
      <c r="E18" s="6"/>
      <c r="F18" s="6"/>
      <c r="G18" s="6"/>
      <c r="H18" s="6">
        <f t="shared" ref="H18:S18" si="7">STDEV(H19:H21)</f>
        <v>3117.6914536239792</v>
      </c>
      <c r="I18" s="6">
        <f t="shared" si="7"/>
        <v>881.21128756577627</v>
      </c>
      <c r="J18" s="6">
        <f t="shared" si="7"/>
        <v>1587.4507866387544</v>
      </c>
      <c r="K18" s="12">
        <f t="shared" si="7"/>
        <v>1.2027191415011809E-2</v>
      </c>
      <c r="L18" s="6">
        <f t="shared" si="7"/>
        <v>1.0940901851919482</v>
      </c>
      <c r="M18" s="6">
        <f t="shared" si="7"/>
        <v>0.83930526826258722</v>
      </c>
      <c r="N18" s="6">
        <f t="shared" si="7"/>
        <v>1.5275252316519499</v>
      </c>
      <c r="O18" s="12">
        <f t="shared" si="7"/>
        <v>8.2503353467197532E-2</v>
      </c>
      <c r="P18" s="10">
        <f t="shared" si="7"/>
        <v>1617.5210457157377</v>
      </c>
      <c r="Q18" s="6">
        <f t="shared" si="7"/>
        <v>441.70125650715551</v>
      </c>
      <c r="R18" s="6">
        <f t="shared" si="7"/>
        <v>13.415315874029952</v>
      </c>
      <c r="S18" s="6">
        <f t="shared" si="7"/>
        <v>3.7615998369488128</v>
      </c>
    </row>
    <row r="19" spans="1:19" ht="17">
      <c r="A19" s="13" t="s">
        <v>63</v>
      </c>
      <c r="B19" s="1">
        <v>1</v>
      </c>
      <c r="C19" s="1">
        <v>1000</v>
      </c>
      <c r="D19" s="1">
        <v>12</v>
      </c>
      <c r="E19" s="1">
        <v>12</v>
      </c>
      <c r="F19" s="1">
        <v>1000</v>
      </c>
      <c r="G19" s="1" t="b">
        <v>1</v>
      </c>
      <c r="H19" s="1">
        <v>58200</v>
      </c>
      <c r="I19" s="1">
        <v>28430</v>
      </c>
      <c r="J19" s="1">
        <v>107400</v>
      </c>
      <c r="K19" s="14">
        <v>0.58109999999999995</v>
      </c>
      <c r="L19" s="15">
        <v>8</v>
      </c>
      <c r="M19" s="15">
        <v>0</v>
      </c>
      <c r="N19" s="15">
        <v>8</v>
      </c>
      <c r="O19" s="14">
        <v>1</v>
      </c>
      <c r="P19" s="16">
        <v>12275</v>
      </c>
      <c r="Q19" s="15">
        <v>3360</v>
      </c>
      <c r="R19" s="15">
        <v>102.26</v>
      </c>
      <c r="S19" s="15">
        <v>28.66</v>
      </c>
    </row>
    <row r="20" spans="1:19" ht="17">
      <c r="A20" s="13" t="s">
        <v>63</v>
      </c>
      <c r="B20" s="1">
        <v>2</v>
      </c>
      <c r="C20" s="1">
        <v>1000</v>
      </c>
      <c r="D20" s="1">
        <v>12</v>
      </c>
      <c r="E20" s="1">
        <v>12</v>
      </c>
      <c r="F20" s="1">
        <v>1000</v>
      </c>
      <c r="G20" s="1" t="b">
        <v>1</v>
      </c>
      <c r="H20" s="1">
        <v>52800</v>
      </c>
      <c r="I20" s="1">
        <v>26990</v>
      </c>
      <c r="J20" s="1">
        <v>105000</v>
      </c>
      <c r="K20" s="14">
        <v>0.59870000000000001</v>
      </c>
      <c r="L20" s="15">
        <v>9.9</v>
      </c>
      <c r="M20" s="15">
        <v>1.51</v>
      </c>
      <c r="N20" s="15">
        <v>11</v>
      </c>
      <c r="O20" s="14">
        <v>0.85709999999999997</v>
      </c>
      <c r="P20" s="16">
        <v>15061</v>
      </c>
      <c r="Q20" s="15">
        <v>4120</v>
      </c>
      <c r="R20" s="15">
        <v>125.37</v>
      </c>
      <c r="S20" s="15">
        <v>35.14</v>
      </c>
    </row>
    <row r="21" spans="1:19" ht="17">
      <c r="A21" s="13" t="s">
        <v>63</v>
      </c>
      <c r="B21" s="1">
        <v>3</v>
      </c>
      <c r="C21" s="1">
        <v>1000</v>
      </c>
      <c r="D21" s="1">
        <v>12</v>
      </c>
      <c r="E21" s="1">
        <v>12</v>
      </c>
      <c r="F21" s="1">
        <v>1000</v>
      </c>
      <c r="G21" s="1" t="b">
        <v>1</v>
      </c>
      <c r="H21" s="1">
        <v>58200</v>
      </c>
      <c r="I21" s="1">
        <v>28590</v>
      </c>
      <c r="J21" s="1">
        <v>108000</v>
      </c>
      <c r="K21" s="14">
        <v>0.57569999999999999</v>
      </c>
      <c r="L21" s="15">
        <v>8.01</v>
      </c>
      <c r="M21" s="15">
        <v>0.12</v>
      </c>
      <c r="N21" s="15">
        <v>9</v>
      </c>
      <c r="O21" s="14">
        <v>1</v>
      </c>
      <c r="P21" s="16">
        <v>12244</v>
      </c>
      <c r="Q21" s="15">
        <v>3350</v>
      </c>
      <c r="R21" s="15">
        <v>102.01</v>
      </c>
      <c r="S21" s="15">
        <v>28.59</v>
      </c>
    </row>
    <row r="22" spans="1:19" s="21" customFormat="1" ht="17">
      <c r="A22" s="17" t="s">
        <v>20</v>
      </c>
      <c r="B22" s="18"/>
      <c r="C22" s="18"/>
      <c r="D22" s="18"/>
      <c r="E22" s="18"/>
      <c r="F22" s="18"/>
      <c r="G22" s="18"/>
      <c r="H22" s="18">
        <f>AVERAGE(H24:H26)</f>
        <v>67.926666666666662</v>
      </c>
      <c r="I22" s="18">
        <f>AVERAGE(I24:I26)</f>
        <v>61.383333333333333</v>
      </c>
      <c r="J22" s="18">
        <f>AVERAGE(J24:J26)</f>
        <v>405.67333333333335</v>
      </c>
      <c r="K22" s="22">
        <f>AVERAGE(K24:K26)</f>
        <v>0.88403333333333334</v>
      </c>
      <c r="L22" s="18">
        <f t="shared" ref="L22:S22" si="8">AVERAGE(L24:L26)</f>
        <v>0.72666666666666657</v>
      </c>
      <c r="M22" s="18">
        <f t="shared" si="8"/>
        <v>1.43</v>
      </c>
      <c r="N22" s="18">
        <f t="shared" si="8"/>
        <v>4.666666666666667</v>
      </c>
      <c r="O22" s="22">
        <f t="shared" si="8"/>
        <v>0.95789999999999997</v>
      </c>
      <c r="P22" s="18">
        <f t="shared" si="8"/>
        <v>1212</v>
      </c>
      <c r="Q22" s="18">
        <f t="shared" si="8"/>
        <v>1990</v>
      </c>
      <c r="R22" s="18">
        <f t="shared" si="8"/>
        <v>10.09</v>
      </c>
      <c r="S22" s="18">
        <f t="shared" si="8"/>
        <v>16.993333333333329</v>
      </c>
    </row>
    <row r="23" spans="1:19" s="7" customFormat="1" ht="17">
      <c r="A23" s="9" t="s">
        <v>11</v>
      </c>
      <c r="B23" s="6"/>
      <c r="C23" s="6"/>
      <c r="D23" s="6"/>
      <c r="E23" s="6"/>
      <c r="F23" s="6"/>
      <c r="G23" s="6"/>
      <c r="H23" s="6">
        <f>STDEV(H24:H26)</f>
        <v>12.723837209479472</v>
      </c>
      <c r="I23" s="6">
        <f>STDEV(I24:I26)</f>
        <v>9.1673460354309881</v>
      </c>
      <c r="J23" s="6">
        <f>STDEV(J24:J26)</f>
        <v>215.25052435089054</v>
      </c>
      <c r="K23" s="8">
        <f>STDEV(K24:K26)</f>
        <v>3.2580720270327539E-2</v>
      </c>
      <c r="L23" s="6">
        <f t="shared" ref="L23:S23" si="9">STDEV(L24:L26)</f>
        <v>3.5118845842842493E-2</v>
      </c>
      <c r="M23" s="6">
        <f t="shared" si="9"/>
        <v>0.56320511361314907</v>
      </c>
      <c r="N23" s="6">
        <f t="shared" si="9"/>
        <v>3.7859388972001828</v>
      </c>
      <c r="O23" s="8">
        <f t="shared" si="9"/>
        <v>7.2919338998649719E-2</v>
      </c>
      <c r="P23" s="6">
        <f t="shared" si="9"/>
        <v>0</v>
      </c>
      <c r="Q23" s="6">
        <f t="shared" si="9"/>
        <v>0</v>
      </c>
      <c r="R23" s="6">
        <f t="shared" si="9"/>
        <v>0</v>
      </c>
      <c r="S23" s="6">
        <f t="shared" si="9"/>
        <v>5.77350269189716E-3</v>
      </c>
    </row>
    <row r="24" spans="1:19" ht="17">
      <c r="A24" s="13" t="s">
        <v>12</v>
      </c>
      <c r="B24" s="1">
        <v>1</v>
      </c>
      <c r="C24" s="1">
        <v>10</v>
      </c>
      <c r="D24" s="1">
        <v>12</v>
      </c>
      <c r="E24" s="1">
        <v>12</v>
      </c>
      <c r="F24" s="1">
        <v>10</v>
      </c>
      <c r="G24" s="1" t="b">
        <v>1</v>
      </c>
      <c r="H24" s="1">
        <v>57.57</v>
      </c>
      <c r="I24" s="1">
        <v>53.37</v>
      </c>
      <c r="J24" s="1">
        <v>263.42</v>
      </c>
      <c r="K24" s="14">
        <v>0.91479999999999995</v>
      </c>
      <c r="L24" s="1">
        <v>0.73</v>
      </c>
      <c r="M24" s="1">
        <v>1.29</v>
      </c>
      <c r="N24" s="1">
        <v>3</v>
      </c>
      <c r="O24" s="14">
        <v>1</v>
      </c>
      <c r="P24" s="1">
        <v>1212</v>
      </c>
      <c r="Q24" s="15">
        <v>1990</v>
      </c>
      <c r="R24" s="1">
        <v>10.09</v>
      </c>
      <c r="S24" s="1">
        <v>16.989999999999998</v>
      </c>
    </row>
    <row r="25" spans="1:19" ht="17">
      <c r="A25" s="13" t="s">
        <v>12</v>
      </c>
      <c r="B25" s="1">
        <v>2</v>
      </c>
      <c r="C25" s="1">
        <v>10</v>
      </c>
      <c r="D25" s="1">
        <v>12</v>
      </c>
      <c r="E25" s="1">
        <v>12</v>
      </c>
      <c r="F25" s="1">
        <v>10</v>
      </c>
      <c r="G25" s="1" t="b">
        <v>1</v>
      </c>
      <c r="H25" s="1">
        <v>82.13</v>
      </c>
      <c r="I25" s="1">
        <v>71.38</v>
      </c>
      <c r="J25" s="1">
        <v>653.30999999999995</v>
      </c>
      <c r="K25" s="14">
        <v>0.84989999999999999</v>
      </c>
      <c r="L25" s="1">
        <v>0.69</v>
      </c>
      <c r="M25" s="1">
        <v>0.95</v>
      </c>
      <c r="N25" s="1">
        <v>2</v>
      </c>
      <c r="O25" s="14">
        <v>1</v>
      </c>
      <c r="P25" s="1">
        <v>1212</v>
      </c>
      <c r="Q25" s="15">
        <v>1990</v>
      </c>
      <c r="R25" s="1">
        <v>10.09</v>
      </c>
      <c r="S25" s="1">
        <v>17</v>
      </c>
    </row>
    <row r="26" spans="1:19" ht="17">
      <c r="A26" s="13" t="s">
        <v>12</v>
      </c>
      <c r="B26" s="1">
        <v>3</v>
      </c>
      <c r="C26" s="1">
        <v>10</v>
      </c>
      <c r="D26" s="1">
        <v>12</v>
      </c>
      <c r="E26" s="1">
        <v>12</v>
      </c>
      <c r="F26" s="1">
        <v>10</v>
      </c>
      <c r="G26" s="1" t="b">
        <v>1</v>
      </c>
      <c r="H26" s="1">
        <v>64.08</v>
      </c>
      <c r="I26" s="1">
        <v>59.4</v>
      </c>
      <c r="J26" s="1">
        <v>300.29000000000002</v>
      </c>
      <c r="K26" s="14">
        <v>0.88739999999999997</v>
      </c>
      <c r="L26" s="1">
        <v>0.76</v>
      </c>
      <c r="M26" s="1">
        <v>2.0499999999999998</v>
      </c>
      <c r="N26" s="1">
        <v>9</v>
      </c>
      <c r="O26" s="14">
        <v>0.87370000000000003</v>
      </c>
      <c r="P26" s="1">
        <v>1212</v>
      </c>
      <c r="Q26" s="15">
        <v>1990</v>
      </c>
      <c r="R26" s="1">
        <v>10.09</v>
      </c>
      <c r="S26" s="1">
        <v>16.989999999999998</v>
      </c>
    </row>
    <row r="27" spans="1:19" s="21" customFormat="1" ht="17">
      <c r="A27" s="17" t="s">
        <v>21</v>
      </c>
      <c r="B27" s="18"/>
      <c r="C27" s="18"/>
      <c r="D27" s="18"/>
      <c r="E27" s="18"/>
      <c r="F27" s="18"/>
      <c r="G27" s="18"/>
      <c r="H27" s="18">
        <f>AVERAGE(H29:H31)</f>
        <v>55.836666666666673</v>
      </c>
      <c r="I27" s="18">
        <f>AVERAGE(I29:I31)</f>
        <v>46.890000000000008</v>
      </c>
      <c r="J27" s="18">
        <f>AVERAGE(J29:J31)</f>
        <v>466.6033333333333</v>
      </c>
      <c r="K27" s="22">
        <f>AVERAGE(K29:K31)</f>
        <v>0.89616666666666678</v>
      </c>
      <c r="L27" s="18">
        <f t="shared" ref="L27:S27" si="10">AVERAGE(L29:L31)</f>
        <v>3.8780000000000001</v>
      </c>
      <c r="M27" s="18">
        <f t="shared" si="10"/>
        <v>3.6466666666666665</v>
      </c>
      <c r="N27" s="18">
        <f t="shared" si="10"/>
        <v>19</v>
      </c>
      <c r="O27" s="22">
        <f t="shared" si="10"/>
        <v>0.88560000000000005</v>
      </c>
      <c r="P27" s="18">
        <f t="shared" si="10"/>
        <v>5944</v>
      </c>
      <c r="Q27" s="18">
        <f t="shared" si="10"/>
        <v>9773.3333333333339</v>
      </c>
      <c r="R27" s="18">
        <f t="shared" si="10"/>
        <v>49.49</v>
      </c>
      <c r="S27" s="18">
        <f t="shared" si="10"/>
        <v>83.316666666666663</v>
      </c>
    </row>
    <row r="28" spans="1:19" s="7" customFormat="1" ht="17">
      <c r="A28" s="9" t="s">
        <v>11</v>
      </c>
      <c r="B28" s="6"/>
      <c r="C28" s="6"/>
      <c r="D28" s="6"/>
      <c r="E28" s="6"/>
      <c r="F28" s="6"/>
      <c r="G28" s="6"/>
      <c r="H28" s="6">
        <f>STDEV(H29:H31)</f>
        <v>20.938740013031634</v>
      </c>
      <c r="I28" s="6">
        <f>STDEV(I29:I31)</f>
        <v>27.865496586280294</v>
      </c>
      <c r="J28" s="6">
        <f>STDEV(J29:J31)</f>
        <v>75.640026661373838</v>
      </c>
      <c r="K28" s="8">
        <f>STDEV(K29:K31)</f>
        <v>4.5491794131835815E-2</v>
      </c>
      <c r="L28" s="6">
        <f t="shared" ref="L28:S28" si="11">STDEV(L29:L31)</f>
        <v>0.20681392603013948</v>
      </c>
      <c r="M28" s="6">
        <f t="shared" si="11"/>
        <v>1.7413021947190368</v>
      </c>
      <c r="N28" s="6">
        <f t="shared" si="11"/>
        <v>10.148891565092219</v>
      </c>
      <c r="O28" s="8">
        <f t="shared" si="11"/>
        <v>0.12842340129431257</v>
      </c>
      <c r="P28" s="6">
        <f t="shared" si="11"/>
        <v>107.55463727799001</v>
      </c>
      <c r="Q28" s="6">
        <f t="shared" si="11"/>
        <v>176.16280348965083</v>
      </c>
      <c r="R28" s="6">
        <f t="shared" si="11"/>
        <v>0.91241437954473481</v>
      </c>
      <c r="S28" s="6">
        <f t="shared" si="11"/>
        <v>1.5346769475473756</v>
      </c>
    </row>
    <row r="29" spans="1:19" ht="17">
      <c r="A29" s="13" t="s">
        <v>13</v>
      </c>
      <c r="B29" s="1">
        <v>1</v>
      </c>
      <c r="C29" s="1">
        <v>50</v>
      </c>
      <c r="D29" s="1">
        <v>12</v>
      </c>
      <c r="E29" s="1">
        <v>12</v>
      </c>
      <c r="F29" s="1">
        <v>50</v>
      </c>
      <c r="G29" s="1" t="b">
        <v>1</v>
      </c>
      <c r="H29" s="1">
        <v>53.32</v>
      </c>
      <c r="I29" s="1">
        <v>58.42</v>
      </c>
      <c r="J29" s="1">
        <v>483.33</v>
      </c>
      <c r="K29" s="14">
        <v>0.90680000000000005</v>
      </c>
      <c r="L29" s="1">
        <v>3.98</v>
      </c>
      <c r="M29" s="1">
        <v>4.54</v>
      </c>
      <c r="N29" s="1">
        <v>28</v>
      </c>
      <c r="O29" s="14">
        <v>0.98570000000000002</v>
      </c>
      <c r="P29" s="1">
        <v>6000</v>
      </c>
      <c r="Q29" s="15">
        <v>9870</v>
      </c>
      <c r="R29" s="1">
        <v>49.94</v>
      </c>
      <c r="S29" s="1">
        <v>84.08</v>
      </c>
    </row>
    <row r="30" spans="1:19" ht="17">
      <c r="A30" s="13" t="s">
        <v>13</v>
      </c>
      <c r="B30" s="1">
        <v>2</v>
      </c>
      <c r="C30" s="1">
        <v>50</v>
      </c>
      <c r="D30" s="1">
        <v>12</v>
      </c>
      <c r="E30" s="1">
        <v>12</v>
      </c>
      <c r="F30" s="1">
        <v>50</v>
      </c>
      <c r="G30" s="1" t="b">
        <v>1</v>
      </c>
      <c r="H30" s="1">
        <v>77.92</v>
      </c>
      <c r="I30" s="1">
        <v>67.14</v>
      </c>
      <c r="J30" s="1">
        <v>532.48</v>
      </c>
      <c r="K30" s="14">
        <v>0.84630000000000005</v>
      </c>
      <c r="L30" s="1">
        <v>3.64</v>
      </c>
      <c r="M30" s="1">
        <v>1.64</v>
      </c>
      <c r="N30" s="1">
        <v>8</v>
      </c>
      <c r="O30" s="14">
        <v>0.93030000000000002</v>
      </c>
      <c r="P30" s="1">
        <v>5820</v>
      </c>
      <c r="Q30" s="15">
        <v>9570</v>
      </c>
      <c r="R30" s="1">
        <v>48.44</v>
      </c>
      <c r="S30" s="1">
        <v>81.55</v>
      </c>
    </row>
    <row r="31" spans="1:19" ht="17">
      <c r="A31" s="13" t="s">
        <v>13</v>
      </c>
      <c r="B31" s="1">
        <v>3</v>
      </c>
      <c r="C31" s="1">
        <v>50</v>
      </c>
      <c r="D31" s="1">
        <v>12</v>
      </c>
      <c r="E31" s="1">
        <v>12</v>
      </c>
      <c r="F31" s="1">
        <v>50</v>
      </c>
      <c r="G31" s="1" t="b">
        <v>1</v>
      </c>
      <c r="H31" s="1">
        <v>36.270000000000003</v>
      </c>
      <c r="I31" s="1">
        <v>15.11</v>
      </c>
      <c r="J31" s="1">
        <v>384</v>
      </c>
      <c r="K31" s="14">
        <v>0.93540000000000001</v>
      </c>
      <c r="L31" s="1">
        <v>4.0140000000000002</v>
      </c>
      <c r="M31" s="1">
        <v>4.76</v>
      </c>
      <c r="N31" s="1">
        <v>21</v>
      </c>
      <c r="O31" s="14">
        <v>0.74080000000000001</v>
      </c>
      <c r="P31" s="1">
        <v>6012</v>
      </c>
      <c r="Q31" s="15">
        <v>9880</v>
      </c>
      <c r="R31" s="1">
        <v>50.09</v>
      </c>
      <c r="S31" s="1">
        <v>84.32</v>
      </c>
    </row>
    <row r="32" spans="1:19" s="21" customFormat="1" ht="17">
      <c r="A32" s="23" t="s">
        <v>22</v>
      </c>
      <c r="B32" s="18"/>
      <c r="C32" s="18"/>
      <c r="D32" s="18"/>
      <c r="E32" s="18"/>
      <c r="F32" s="18"/>
      <c r="G32" s="18"/>
      <c r="H32" s="18">
        <f>AVERAGE(H34:H36)</f>
        <v>35.946666666666665</v>
      </c>
      <c r="I32" s="18">
        <f>AVERAGE(I34:I36)</f>
        <v>17.2</v>
      </c>
      <c r="J32" s="18">
        <f>AVERAGE(J34:J36)</f>
        <v>339.03</v>
      </c>
      <c r="K32" s="22">
        <f>AVERAGE(K34:K36)</f>
        <v>0.94036666666666668</v>
      </c>
      <c r="L32" s="18">
        <f t="shared" ref="L32:S32" si="12">AVERAGE(L34:L36)</f>
        <v>7.996666666666667</v>
      </c>
      <c r="M32" s="18">
        <f t="shared" si="12"/>
        <v>3.8200000000000003</v>
      </c>
      <c r="N32" s="18">
        <f t="shared" si="12"/>
        <v>31.333333333333332</v>
      </c>
      <c r="O32" s="22">
        <f t="shared" si="12"/>
        <v>0.81920000000000004</v>
      </c>
      <c r="P32" s="18">
        <f t="shared" si="12"/>
        <v>12012</v>
      </c>
      <c r="Q32" s="18">
        <f t="shared" si="12"/>
        <v>19750</v>
      </c>
      <c r="R32" s="18">
        <f t="shared" si="12"/>
        <v>100.04333333333334</v>
      </c>
      <c r="S32" s="18">
        <f t="shared" si="12"/>
        <v>168.42666666666665</v>
      </c>
    </row>
    <row r="33" spans="1:19" s="7" customFormat="1" ht="17">
      <c r="A33" s="9" t="s">
        <v>11</v>
      </c>
      <c r="B33" s="6"/>
      <c r="C33" s="6"/>
      <c r="D33" s="6"/>
      <c r="E33" s="6"/>
      <c r="F33" s="6"/>
      <c r="G33" s="6"/>
      <c r="H33" s="6">
        <f>STDEV(H34:H36)</f>
        <v>1.9479305257974004</v>
      </c>
      <c r="I33" s="6">
        <f>STDEV(I34:I36)</f>
        <v>6.1789400385503024</v>
      </c>
      <c r="J33" s="6">
        <f>STDEV(J34:J36)</f>
        <v>25.848982571853782</v>
      </c>
      <c r="K33" s="8">
        <f>STDEV(K34:K36)</f>
        <v>7.8640532382056819E-3</v>
      </c>
      <c r="L33" s="6">
        <f t="shared" ref="L33:S33" si="13">STDEV(L34:L36)</f>
        <v>2.8867513459480677E-2</v>
      </c>
      <c r="M33" s="6">
        <f t="shared" si="13"/>
        <v>0.73184697854127867</v>
      </c>
      <c r="N33" s="6">
        <f t="shared" si="13"/>
        <v>2.5166114784235836</v>
      </c>
      <c r="O33" s="8">
        <f t="shared" si="13"/>
        <v>5.7004210370813886E-2</v>
      </c>
      <c r="P33" s="6">
        <f t="shared" si="13"/>
        <v>0</v>
      </c>
      <c r="Q33" s="6">
        <f t="shared" si="13"/>
        <v>0</v>
      </c>
      <c r="R33" s="6">
        <f t="shared" si="13"/>
        <v>1.1547005383790217E-2</v>
      </c>
      <c r="S33" s="6">
        <f t="shared" si="13"/>
        <v>1.5275252316521078E-2</v>
      </c>
    </row>
    <row r="34" spans="1:19" ht="17">
      <c r="A34" s="13" t="s">
        <v>14</v>
      </c>
      <c r="B34" s="1">
        <v>1</v>
      </c>
      <c r="C34" s="1">
        <v>100</v>
      </c>
      <c r="D34" s="1">
        <v>12</v>
      </c>
      <c r="E34" s="1">
        <v>12</v>
      </c>
      <c r="F34" s="1">
        <v>100</v>
      </c>
      <c r="G34" s="1" t="b">
        <v>1</v>
      </c>
      <c r="H34" s="1">
        <v>38.17</v>
      </c>
      <c r="I34" s="1">
        <v>24.31</v>
      </c>
      <c r="J34" s="1">
        <v>345.6</v>
      </c>
      <c r="K34" s="14">
        <v>0.94679999999999997</v>
      </c>
      <c r="L34" s="1">
        <v>7.98</v>
      </c>
      <c r="M34" s="1">
        <v>4.5199999999999996</v>
      </c>
      <c r="N34" s="1">
        <v>34</v>
      </c>
      <c r="O34" s="14">
        <v>0.76259999999999994</v>
      </c>
      <c r="P34" s="1">
        <v>12012</v>
      </c>
      <c r="Q34" s="15">
        <v>19750</v>
      </c>
      <c r="R34" s="1">
        <v>100.05</v>
      </c>
      <c r="S34" s="1">
        <v>168.43</v>
      </c>
    </row>
    <row r="35" spans="1:19" ht="17">
      <c r="A35" s="13" t="s">
        <v>14</v>
      </c>
      <c r="B35" s="1">
        <v>2</v>
      </c>
      <c r="C35" s="1">
        <v>100</v>
      </c>
      <c r="D35" s="1">
        <v>12</v>
      </c>
      <c r="E35" s="1">
        <v>12</v>
      </c>
      <c r="F35" s="1">
        <v>100</v>
      </c>
      <c r="G35" s="1" t="b">
        <v>1</v>
      </c>
      <c r="H35" s="1">
        <v>35.130000000000003</v>
      </c>
      <c r="I35" s="1">
        <v>14.16</v>
      </c>
      <c r="J35" s="1">
        <v>360.96</v>
      </c>
      <c r="K35" s="14">
        <v>0.94269999999999998</v>
      </c>
      <c r="L35" s="1">
        <v>7.98</v>
      </c>
      <c r="M35" s="1">
        <v>3.06</v>
      </c>
      <c r="N35" s="1">
        <v>29</v>
      </c>
      <c r="O35" s="14">
        <v>0.87660000000000005</v>
      </c>
      <c r="P35" s="1">
        <v>12012</v>
      </c>
      <c r="Q35" s="15">
        <v>19750</v>
      </c>
      <c r="R35" s="1">
        <v>100.05</v>
      </c>
      <c r="S35" s="1">
        <v>168.44</v>
      </c>
    </row>
    <row r="36" spans="1:19" ht="17">
      <c r="A36" s="13" t="s">
        <v>14</v>
      </c>
      <c r="B36" s="1">
        <v>3</v>
      </c>
      <c r="C36" s="1">
        <v>100</v>
      </c>
      <c r="D36" s="1">
        <v>12</v>
      </c>
      <c r="E36" s="1">
        <v>12</v>
      </c>
      <c r="F36" s="1">
        <v>100</v>
      </c>
      <c r="G36" s="1" t="b">
        <v>1</v>
      </c>
      <c r="H36" s="1">
        <v>34.54</v>
      </c>
      <c r="I36" s="1">
        <v>13.13</v>
      </c>
      <c r="J36" s="1">
        <v>310.52999999999997</v>
      </c>
      <c r="K36" s="14">
        <v>0.93159999999999998</v>
      </c>
      <c r="L36" s="1">
        <v>8.0299999999999994</v>
      </c>
      <c r="M36" s="1">
        <v>3.88</v>
      </c>
      <c r="N36" s="1">
        <v>31</v>
      </c>
      <c r="O36" s="14">
        <v>0.81840000000000002</v>
      </c>
      <c r="P36" s="1">
        <v>12012</v>
      </c>
      <c r="Q36" s="15">
        <v>19750</v>
      </c>
      <c r="R36" s="1">
        <v>100.03</v>
      </c>
      <c r="S36" s="1">
        <v>168.41</v>
      </c>
    </row>
    <row r="37" spans="1:19" s="21" customFormat="1" ht="17">
      <c r="A37" s="17" t="s">
        <v>23</v>
      </c>
      <c r="B37" s="18"/>
      <c r="C37" s="18"/>
      <c r="D37" s="18"/>
      <c r="E37" s="18"/>
      <c r="F37" s="18"/>
      <c r="G37" s="18"/>
      <c r="H37" s="18">
        <f>AVERAGE(H39:H41)</f>
        <v>43123.333333333336</v>
      </c>
      <c r="I37" s="18">
        <f>AVERAGE(I39:I41)</f>
        <v>20500</v>
      </c>
      <c r="J37" s="18">
        <f>AVERAGE(J39:J41)</f>
        <v>80200</v>
      </c>
      <c r="K37" s="22">
        <f>AVERAGE(K39:K41)</f>
        <v>0.5877</v>
      </c>
      <c r="L37" s="18">
        <f t="shared" ref="L37:S37" si="14">AVERAGE(L39:L41)</f>
        <v>27.87</v>
      </c>
      <c r="M37" s="18">
        <f t="shared" si="14"/>
        <v>2.9</v>
      </c>
      <c r="N37" s="18">
        <f t="shared" si="14"/>
        <v>33</v>
      </c>
      <c r="O37" s="22">
        <f t="shared" si="14"/>
        <v>0.80203333333333326</v>
      </c>
      <c r="P37" s="18">
        <f t="shared" si="14"/>
        <v>40780.333333333336</v>
      </c>
      <c r="Q37" s="18">
        <f t="shared" si="14"/>
        <v>67046.666666666672</v>
      </c>
      <c r="R37" s="18">
        <f t="shared" si="14"/>
        <v>339.67666666666668</v>
      </c>
      <c r="S37" s="18">
        <f t="shared" si="14"/>
        <v>571.88333333333333</v>
      </c>
    </row>
    <row r="38" spans="1:19" s="7" customFormat="1" ht="17">
      <c r="A38" s="9" t="s">
        <v>11</v>
      </c>
      <c r="B38" s="6"/>
      <c r="C38" s="6"/>
      <c r="D38" s="6"/>
      <c r="E38" s="6"/>
      <c r="F38" s="6"/>
      <c r="G38" s="6"/>
      <c r="H38" s="6">
        <f>STDEV(H39:H41)</f>
        <v>3303.9572232904789</v>
      </c>
      <c r="I38" s="6">
        <f>STDEV(I39:I41)</f>
        <v>455.08241011931017</v>
      </c>
      <c r="J38" s="6">
        <f>STDEV(J39:J41)</f>
        <v>3304.5423283716614</v>
      </c>
      <c r="K38" s="8">
        <f>STDEV(K39:K41)</f>
        <v>1.0256217626396192E-2</v>
      </c>
      <c r="L38" s="6">
        <f t="shared" ref="L38:S38" si="15">STDEV(L39:L41)</f>
        <v>1.9508716000803323</v>
      </c>
      <c r="M38" s="6">
        <f t="shared" si="15"/>
        <v>1.1007724560507508</v>
      </c>
      <c r="N38" s="6">
        <f t="shared" si="15"/>
        <v>1</v>
      </c>
      <c r="O38" s="8">
        <f t="shared" si="15"/>
        <v>9.9807932216499667E-2</v>
      </c>
      <c r="P38" s="6">
        <f t="shared" si="15"/>
        <v>3300.9220429045781</v>
      </c>
      <c r="Q38" s="6">
        <f t="shared" si="15"/>
        <v>5427.1938728345922</v>
      </c>
      <c r="R38" s="6">
        <f t="shared" si="15"/>
        <v>27.434580976084405</v>
      </c>
      <c r="S38" s="6">
        <f t="shared" si="15"/>
        <v>46.185413642548767</v>
      </c>
    </row>
    <row r="39" spans="1:19" ht="17">
      <c r="A39" s="13" t="s">
        <v>15</v>
      </c>
      <c r="B39" s="1">
        <v>1</v>
      </c>
      <c r="C39" s="1">
        <v>1000</v>
      </c>
      <c r="D39" s="1">
        <v>12</v>
      </c>
      <c r="E39" s="1">
        <v>12</v>
      </c>
      <c r="F39" s="1">
        <v>1000</v>
      </c>
      <c r="G39" s="1" t="b">
        <v>1</v>
      </c>
      <c r="H39" s="1">
        <v>40430</v>
      </c>
      <c r="I39" s="1">
        <v>20000</v>
      </c>
      <c r="J39" s="1">
        <v>78600</v>
      </c>
      <c r="K39" s="14">
        <v>0.59870000000000001</v>
      </c>
      <c r="L39" s="1">
        <v>28.9</v>
      </c>
      <c r="M39" s="1">
        <v>3.03</v>
      </c>
      <c r="N39" s="1">
        <v>34</v>
      </c>
      <c r="O39" s="14">
        <v>0.87039999999999995</v>
      </c>
      <c r="P39" s="1">
        <v>42256</v>
      </c>
      <c r="Q39" s="15">
        <v>69470</v>
      </c>
      <c r="R39" s="1">
        <v>352.01</v>
      </c>
      <c r="S39" s="1">
        <v>592.65</v>
      </c>
    </row>
    <row r="40" spans="1:19" ht="17">
      <c r="A40" s="13" t="s">
        <v>15</v>
      </c>
      <c r="B40" s="1">
        <v>2</v>
      </c>
      <c r="C40" s="1">
        <v>1000</v>
      </c>
      <c r="D40" s="1">
        <v>12</v>
      </c>
      <c r="E40" s="1">
        <v>12</v>
      </c>
      <c r="F40" s="1">
        <v>1000</v>
      </c>
      <c r="G40" s="1" t="b">
        <v>1</v>
      </c>
      <c r="H40" s="1">
        <v>42130</v>
      </c>
      <c r="I40" s="1">
        <v>20610</v>
      </c>
      <c r="J40" s="1">
        <v>78000</v>
      </c>
      <c r="K40" s="14">
        <v>0.57840000000000003</v>
      </c>
      <c r="L40" s="1">
        <v>29.09</v>
      </c>
      <c r="M40" s="1">
        <v>1.74</v>
      </c>
      <c r="N40" s="1">
        <v>33</v>
      </c>
      <c r="O40" s="14">
        <v>0.84819999999999995</v>
      </c>
      <c r="P40" s="1">
        <v>43086</v>
      </c>
      <c r="Q40" s="15">
        <v>70840</v>
      </c>
      <c r="R40" s="1">
        <v>358.78</v>
      </c>
      <c r="S40" s="1">
        <v>604.04</v>
      </c>
    </row>
    <row r="41" spans="1:19" ht="17">
      <c r="A41" s="13" t="s">
        <v>15</v>
      </c>
      <c r="B41" s="1">
        <v>3</v>
      </c>
      <c r="C41" s="1">
        <v>1000</v>
      </c>
      <c r="D41" s="1">
        <v>12</v>
      </c>
      <c r="E41" s="1">
        <v>12</v>
      </c>
      <c r="F41" s="1">
        <v>1000</v>
      </c>
      <c r="G41" s="1" t="b">
        <v>1</v>
      </c>
      <c r="H41" s="1">
        <v>46810</v>
      </c>
      <c r="I41" s="1">
        <v>20890</v>
      </c>
      <c r="J41" s="1">
        <v>84000</v>
      </c>
      <c r="K41" s="14">
        <v>0.58599999999999997</v>
      </c>
      <c r="L41" s="1">
        <v>25.62</v>
      </c>
      <c r="M41" s="1">
        <v>3.93</v>
      </c>
      <c r="N41" s="1">
        <v>32</v>
      </c>
      <c r="O41" s="14">
        <v>0.6875</v>
      </c>
      <c r="P41" s="1">
        <v>36999</v>
      </c>
      <c r="Q41" s="15">
        <v>60830</v>
      </c>
      <c r="R41" s="1">
        <v>308.24</v>
      </c>
      <c r="S41" s="1">
        <v>518.96</v>
      </c>
    </row>
    <row r="42" spans="1:19" s="21" customFormat="1" ht="17">
      <c r="A42" s="17" t="s">
        <v>32</v>
      </c>
      <c r="B42" s="18"/>
      <c r="C42" s="18"/>
      <c r="D42" s="18"/>
      <c r="E42" s="18"/>
      <c r="F42" s="18"/>
      <c r="G42" s="18"/>
      <c r="H42" s="18">
        <f t="shared" ref="H42:S42" si="16">AVERAGE(H44:H46)</f>
        <v>318.50333333333333</v>
      </c>
      <c r="I42" s="18">
        <f t="shared" si="16"/>
        <v>662.0866666666667</v>
      </c>
      <c r="J42" s="18">
        <f t="shared" si="16"/>
        <v>3827.4933333333333</v>
      </c>
      <c r="K42" s="22">
        <f t="shared" si="16"/>
        <v>0.92693333333333339</v>
      </c>
      <c r="L42" s="18">
        <f t="shared" si="16"/>
        <v>0.76333333333333331</v>
      </c>
      <c r="M42" s="18">
        <f t="shared" si="16"/>
        <v>1.7266666666666666</v>
      </c>
      <c r="N42" s="18">
        <f t="shared" si="16"/>
        <v>10</v>
      </c>
      <c r="O42" s="22">
        <f t="shared" si="16"/>
        <v>0.82620000000000005</v>
      </c>
      <c r="P42" s="18">
        <f t="shared" si="16"/>
        <v>1208</v>
      </c>
      <c r="Q42" s="18">
        <f t="shared" si="16"/>
        <v>338.57</v>
      </c>
      <c r="R42" s="18">
        <f t="shared" si="16"/>
        <v>10.056666666666667</v>
      </c>
      <c r="S42" s="18">
        <f t="shared" si="16"/>
        <v>2.8200000000000003</v>
      </c>
    </row>
    <row r="43" spans="1:19" s="7" customFormat="1" ht="17">
      <c r="A43" s="9" t="s">
        <v>11</v>
      </c>
      <c r="B43" s="6"/>
      <c r="C43" s="6"/>
      <c r="D43" s="6"/>
      <c r="E43" s="6"/>
      <c r="F43" s="6"/>
      <c r="G43" s="6"/>
      <c r="H43" s="6">
        <f t="shared" ref="H43:S43" si="17">STDEV(H44:H46)</f>
        <v>272.99700553913294</v>
      </c>
      <c r="I43" s="6">
        <f t="shared" si="17"/>
        <v>661.14462535313203</v>
      </c>
      <c r="J43" s="6">
        <f t="shared" si="17"/>
        <v>3230.798608724062</v>
      </c>
      <c r="K43" s="8">
        <f t="shared" si="17"/>
        <v>4.1743781972089354E-2</v>
      </c>
      <c r="L43" s="6">
        <f t="shared" si="17"/>
        <v>2.5166114784235857E-2</v>
      </c>
      <c r="M43" s="6">
        <f t="shared" si="17"/>
        <v>9.0737717258774747E-2</v>
      </c>
      <c r="N43" s="6">
        <f t="shared" si="17"/>
        <v>4.358898943540674</v>
      </c>
      <c r="O43" s="8">
        <f t="shared" si="17"/>
        <v>8.8538127380242432E-3</v>
      </c>
      <c r="P43" s="6">
        <f t="shared" si="17"/>
        <v>6.9282032302755088</v>
      </c>
      <c r="Q43" s="6">
        <f t="shared" si="17"/>
        <v>1.9398969044771504</v>
      </c>
      <c r="R43" s="6">
        <f t="shared" si="17"/>
        <v>5.7735026918962373E-2</v>
      </c>
      <c r="S43" s="6">
        <f t="shared" si="17"/>
        <v>1.7320508075688915E-2</v>
      </c>
    </row>
    <row r="44" spans="1:19" ht="17">
      <c r="A44" s="13" t="s">
        <v>33</v>
      </c>
      <c r="B44" s="1">
        <v>1</v>
      </c>
      <c r="C44" s="1">
        <v>10</v>
      </c>
      <c r="D44" s="1">
        <v>12</v>
      </c>
      <c r="E44" s="1">
        <v>12</v>
      </c>
      <c r="F44" s="1">
        <v>10</v>
      </c>
      <c r="G44" s="1" t="b">
        <v>1</v>
      </c>
      <c r="H44" s="1">
        <v>101.69</v>
      </c>
      <c r="I44" s="1">
        <v>60.63</v>
      </c>
      <c r="J44" s="1">
        <v>532.48</v>
      </c>
      <c r="K44" s="14">
        <v>0.95599999999999996</v>
      </c>
      <c r="L44" s="1">
        <v>0.76</v>
      </c>
      <c r="M44" s="1">
        <v>1.74</v>
      </c>
      <c r="N44" s="1">
        <v>5</v>
      </c>
      <c r="O44" s="14">
        <v>0.83640000000000003</v>
      </c>
      <c r="P44" s="1">
        <v>1212</v>
      </c>
      <c r="Q44" s="15">
        <v>339.69</v>
      </c>
      <c r="R44" s="1">
        <v>10.09</v>
      </c>
      <c r="S44" s="1">
        <v>2.83</v>
      </c>
    </row>
    <row r="45" spans="1:19" ht="17">
      <c r="A45" s="13" t="s">
        <v>33</v>
      </c>
      <c r="B45" s="1">
        <v>2</v>
      </c>
      <c r="C45" s="1">
        <v>10</v>
      </c>
      <c r="D45" s="1">
        <v>12</v>
      </c>
      <c r="E45" s="1">
        <v>12</v>
      </c>
      <c r="F45" s="1">
        <v>10</v>
      </c>
      <c r="G45" s="1" t="b">
        <v>1</v>
      </c>
      <c r="H45" s="1">
        <v>228.74</v>
      </c>
      <c r="I45" s="1">
        <v>555.63</v>
      </c>
      <c r="J45" s="1">
        <v>3960</v>
      </c>
      <c r="K45" s="14">
        <v>0.94569999999999999</v>
      </c>
      <c r="L45" s="1">
        <v>0.74</v>
      </c>
      <c r="M45" s="1">
        <v>1.63</v>
      </c>
      <c r="N45" s="1">
        <v>13</v>
      </c>
      <c r="O45" s="14">
        <v>0.82169999999999999</v>
      </c>
      <c r="P45" s="1">
        <v>1200</v>
      </c>
      <c r="Q45" s="15">
        <v>336.33</v>
      </c>
      <c r="R45" s="1">
        <v>9.99</v>
      </c>
      <c r="S45" s="1">
        <v>2.8</v>
      </c>
    </row>
    <row r="46" spans="1:19" ht="17">
      <c r="A46" s="13" t="s">
        <v>33</v>
      </c>
      <c r="B46" s="1">
        <v>3</v>
      </c>
      <c r="C46" s="1">
        <v>10</v>
      </c>
      <c r="D46" s="1">
        <v>12</v>
      </c>
      <c r="E46" s="1">
        <v>12</v>
      </c>
      <c r="F46" s="1">
        <v>10</v>
      </c>
      <c r="G46" s="1" t="b">
        <v>1</v>
      </c>
      <c r="H46" s="1">
        <v>625.08000000000004</v>
      </c>
      <c r="I46" s="1">
        <v>1370</v>
      </c>
      <c r="J46" s="1">
        <v>6990</v>
      </c>
      <c r="K46" s="14">
        <v>0.87909999999999999</v>
      </c>
      <c r="L46" s="1">
        <v>0.79</v>
      </c>
      <c r="M46" s="1">
        <v>1.81</v>
      </c>
      <c r="N46" s="1">
        <v>12</v>
      </c>
      <c r="O46" s="14">
        <v>0.82050000000000001</v>
      </c>
      <c r="P46" s="1">
        <v>1212</v>
      </c>
      <c r="Q46" s="15">
        <v>339.69</v>
      </c>
      <c r="R46" s="1">
        <v>10.09</v>
      </c>
      <c r="S46" s="1">
        <v>2.83</v>
      </c>
    </row>
    <row r="47" spans="1:19" s="21" customFormat="1" ht="17">
      <c r="A47" s="17" t="s">
        <v>34</v>
      </c>
      <c r="B47" s="18"/>
      <c r="C47" s="18"/>
      <c r="D47" s="18"/>
      <c r="E47" s="18"/>
      <c r="F47" s="18"/>
      <c r="G47" s="18"/>
      <c r="H47" s="18">
        <f t="shared" ref="H47:S47" si="18">AVERAGE(H49:H51)</f>
        <v>92.756666666666661</v>
      </c>
      <c r="I47" s="18">
        <f t="shared" si="18"/>
        <v>32.136666666666663</v>
      </c>
      <c r="J47" s="18">
        <f t="shared" si="18"/>
        <v>573.69666666666672</v>
      </c>
      <c r="K47" s="22">
        <f t="shared" si="18"/>
        <v>0.9583666666666667</v>
      </c>
      <c r="L47" s="18">
        <f t="shared" si="18"/>
        <v>3.8866666666666667</v>
      </c>
      <c r="M47" s="18">
        <f t="shared" si="18"/>
        <v>1.9566666666666668</v>
      </c>
      <c r="N47" s="18">
        <f t="shared" si="18"/>
        <v>15</v>
      </c>
      <c r="O47" s="22">
        <f t="shared" si="18"/>
        <v>0.80410000000000004</v>
      </c>
      <c r="P47" s="18">
        <f t="shared" si="18"/>
        <v>6012</v>
      </c>
      <c r="Q47" s="18">
        <f t="shared" si="18"/>
        <v>1650</v>
      </c>
      <c r="R47" s="18">
        <f t="shared" si="18"/>
        <v>50.063333333333333</v>
      </c>
      <c r="S47" s="18">
        <f t="shared" si="18"/>
        <v>14.03</v>
      </c>
    </row>
    <row r="48" spans="1:19" s="7" customFormat="1" ht="17">
      <c r="A48" s="9" t="s">
        <v>11</v>
      </c>
      <c r="B48" s="6"/>
      <c r="C48" s="6"/>
      <c r="D48" s="6"/>
      <c r="E48" s="6"/>
      <c r="F48" s="6"/>
      <c r="G48" s="6"/>
      <c r="H48" s="6">
        <f t="shared" ref="H48:S48" si="19">STDEV(H49:H51)</f>
        <v>2.8701451763514174</v>
      </c>
      <c r="I48" s="6">
        <f t="shared" si="19"/>
        <v>9.4596000620181169</v>
      </c>
      <c r="J48" s="6">
        <f t="shared" si="19"/>
        <v>134.27955180642093</v>
      </c>
      <c r="K48" s="8">
        <f t="shared" si="19"/>
        <v>1.3970087091114882E-2</v>
      </c>
      <c r="L48" s="6">
        <f t="shared" si="19"/>
        <v>0.21385353243127234</v>
      </c>
      <c r="M48" s="6">
        <f t="shared" si="19"/>
        <v>0.13576941236277529</v>
      </c>
      <c r="N48" s="6">
        <f t="shared" si="19"/>
        <v>0</v>
      </c>
      <c r="O48" s="8">
        <f t="shared" si="19"/>
        <v>1.3329291053915792E-2</v>
      </c>
      <c r="P48" s="6">
        <f t="shared" si="19"/>
        <v>0</v>
      </c>
      <c r="Q48" s="6">
        <f t="shared" si="19"/>
        <v>0</v>
      </c>
      <c r="R48" s="6">
        <f t="shared" si="19"/>
        <v>5.7735026918951087E-3</v>
      </c>
      <c r="S48" s="6">
        <f t="shared" si="19"/>
        <v>0</v>
      </c>
    </row>
    <row r="49" spans="1:19" ht="17">
      <c r="A49" s="13" t="s">
        <v>35</v>
      </c>
      <c r="B49" s="1">
        <v>1</v>
      </c>
      <c r="C49" s="1">
        <v>50</v>
      </c>
      <c r="D49" s="1">
        <v>12</v>
      </c>
      <c r="E49" s="1">
        <v>12</v>
      </c>
      <c r="F49" s="1">
        <v>50</v>
      </c>
      <c r="G49" s="1" t="b">
        <v>1</v>
      </c>
      <c r="H49" s="1">
        <v>91.77</v>
      </c>
      <c r="I49" s="1">
        <v>28</v>
      </c>
      <c r="J49" s="1">
        <v>572.41999999999996</v>
      </c>
      <c r="K49" s="14">
        <v>0.97030000000000005</v>
      </c>
      <c r="L49" s="1">
        <v>4.0199999999999996</v>
      </c>
      <c r="M49" s="1">
        <v>2.0299999999999998</v>
      </c>
      <c r="N49" s="1">
        <v>15</v>
      </c>
      <c r="O49" s="14">
        <v>0.79790000000000005</v>
      </c>
      <c r="P49" s="1">
        <v>6012</v>
      </c>
      <c r="Q49" s="15">
        <v>1650</v>
      </c>
      <c r="R49" s="1">
        <v>50.06</v>
      </c>
      <c r="S49" s="1">
        <v>14.03</v>
      </c>
    </row>
    <row r="50" spans="1:19" ht="17">
      <c r="A50" s="13" t="s">
        <v>35</v>
      </c>
      <c r="B50" s="1">
        <v>2</v>
      </c>
      <c r="C50" s="1">
        <v>50</v>
      </c>
      <c r="D50" s="1">
        <v>12</v>
      </c>
      <c r="E50" s="1">
        <v>12</v>
      </c>
      <c r="F50" s="1">
        <v>50</v>
      </c>
      <c r="G50" s="1" t="b">
        <v>1</v>
      </c>
      <c r="H50" s="1">
        <v>90.51</v>
      </c>
      <c r="I50" s="1">
        <v>25.45</v>
      </c>
      <c r="J50" s="1">
        <v>440.06</v>
      </c>
      <c r="K50" s="14">
        <v>0.96179999999999999</v>
      </c>
      <c r="L50" s="1">
        <v>4</v>
      </c>
      <c r="M50" s="1">
        <v>2.04</v>
      </c>
      <c r="N50" s="1">
        <v>15</v>
      </c>
      <c r="O50" s="14">
        <v>0.79500000000000004</v>
      </c>
      <c r="P50" s="1">
        <v>6012</v>
      </c>
      <c r="Q50" s="15">
        <v>1650</v>
      </c>
      <c r="R50" s="1">
        <v>50.07</v>
      </c>
      <c r="S50" s="1">
        <v>14.03</v>
      </c>
    </row>
    <row r="51" spans="1:19" ht="17">
      <c r="A51" s="13" t="s">
        <v>35</v>
      </c>
      <c r="B51" s="1">
        <v>3</v>
      </c>
      <c r="C51" s="1">
        <v>50</v>
      </c>
      <c r="D51" s="1">
        <v>12</v>
      </c>
      <c r="E51" s="1">
        <v>12</v>
      </c>
      <c r="F51" s="1">
        <v>50</v>
      </c>
      <c r="G51" s="1" t="b">
        <v>1</v>
      </c>
      <c r="H51" s="1">
        <v>95.99</v>
      </c>
      <c r="I51" s="1">
        <v>42.96</v>
      </c>
      <c r="J51" s="1">
        <v>708.61</v>
      </c>
      <c r="K51" s="14">
        <v>0.94299999999999995</v>
      </c>
      <c r="L51" s="1">
        <v>3.64</v>
      </c>
      <c r="M51" s="1">
        <v>1.8</v>
      </c>
      <c r="N51" s="1">
        <v>15</v>
      </c>
      <c r="O51" s="14">
        <v>0.81940000000000002</v>
      </c>
      <c r="P51" s="1">
        <v>6012</v>
      </c>
      <c r="Q51" s="15">
        <v>1650</v>
      </c>
      <c r="R51" s="1">
        <v>50.06</v>
      </c>
      <c r="S51" s="1">
        <v>14.03</v>
      </c>
    </row>
    <row r="52" spans="1:19" s="21" customFormat="1" ht="17">
      <c r="A52" s="17" t="s">
        <v>37</v>
      </c>
      <c r="B52" s="18"/>
      <c r="C52" s="18"/>
      <c r="D52" s="18"/>
      <c r="E52" s="18"/>
      <c r="F52" s="18"/>
      <c r="G52" s="18"/>
      <c r="H52" s="18">
        <f>AVERAGE(H54:H56)</f>
        <v>1972.61</v>
      </c>
      <c r="I52" s="18">
        <f>AVERAGE(I54:I56)</f>
        <v>2620.4766666666669</v>
      </c>
      <c r="J52" s="18">
        <f>AVERAGE(J54:J56)</f>
        <v>10469.333333333334</v>
      </c>
      <c r="K52" s="22">
        <f>AVERAGE(K54:K56)</f>
        <v>0.87130000000000007</v>
      </c>
      <c r="L52" s="18">
        <f t="shared" ref="L52:S52" si="20">AVERAGE(L54:L56)</f>
        <v>7.333333333333333</v>
      </c>
      <c r="M52" s="18">
        <f t="shared" si="20"/>
        <v>3.7699999999999996</v>
      </c>
      <c r="N52" s="18">
        <f t="shared" si="20"/>
        <v>14.666666666666666</v>
      </c>
      <c r="O52" s="22">
        <f t="shared" si="20"/>
        <v>0.77269999999999994</v>
      </c>
      <c r="P52" s="18">
        <f t="shared" si="20"/>
        <v>11171</v>
      </c>
      <c r="Q52" s="18">
        <f t="shared" si="20"/>
        <v>3060</v>
      </c>
      <c r="R52" s="18">
        <f t="shared" si="20"/>
        <v>93.006666666666661</v>
      </c>
      <c r="S52" s="18">
        <f t="shared" si="20"/>
        <v>26.066666666666666</v>
      </c>
    </row>
    <row r="53" spans="1:19" s="7" customFormat="1" ht="17">
      <c r="A53" s="9" t="s">
        <v>11</v>
      </c>
      <c r="B53" s="6"/>
      <c r="C53" s="6"/>
      <c r="D53" s="6"/>
      <c r="E53" s="6"/>
      <c r="F53" s="6"/>
      <c r="G53" s="6"/>
      <c r="H53" s="6">
        <f>STDEV(H54:H56)</f>
        <v>2310.3077146345677</v>
      </c>
      <c r="I53" s="6">
        <f>STDEV(I54:I56)</f>
        <v>3501.5665610742476</v>
      </c>
      <c r="J53" s="6">
        <f>STDEV(J54:J56)</f>
        <v>14262.144345551034</v>
      </c>
      <c r="K53" s="8">
        <f>STDEV(K54:K56)</f>
        <v>6.5070807586812704E-2</v>
      </c>
      <c r="L53" s="6">
        <f t="shared" ref="L53:S53" si="21">STDEV(L54:L56)</f>
        <v>0.95584168842613404</v>
      </c>
      <c r="M53" s="6">
        <f t="shared" si="21"/>
        <v>1.6240997506311003</v>
      </c>
      <c r="N53" s="6">
        <f t="shared" si="21"/>
        <v>1.5275252316519468</v>
      </c>
      <c r="O53" s="8">
        <f t="shared" si="21"/>
        <v>0.12001287430938379</v>
      </c>
      <c r="P53" s="6">
        <f t="shared" si="21"/>
        <v>1456.6547291654258</v>
      </c>
      <c r="Q53" s="6">
        <f t="shared" si="21"/>
        <v>398.37168574084177</v>
      </c>
      <c r="R53" s="6">
        <f t="shared" si="21"/>
        <v>12.156110946076979</v>
      </c>
      <c r="S53" s="6">
        <f t="shared" si="21"/>
        <v>3.4092570060547183</v>
      </c>
    </row>
    <row r="54" spans="1:19" ht="17">
      <c r="A54" s="13" t="s">
        <v>36</v>
      </c>
      <c r="B54" s="1">
        <v>1</v>
      </c>
      <c r="C54" s="1">
        <v>100</v>
      </c>
      <c r="D54" s="1">
        <v>12</v>
      </c>
      <c r="E54" s="1">
        <v>12</v>
      </c>
      <c r="F54" s="1">
        <v>100</v>
      </c>
      <c r="G54" s="1" t="b">
        <v>1</v>
      </c>
      <c r="H54" s="1">
        <v>87.83</v>
      </c>
      <c r="I54" s="1">
        <v>11.43</v>
      </c>
      <c r="J54" s="1">
        <v>288</v>
      </c>
      <c r="K54" s="14">
        <v>0.89280000000000004</v>
      </c>
      <c r="L54" s="1">
        <v>7.91</v>
      </c>
      <c r="M54" s="1">
        <v>1.96</v>
      </c>
      <c r="N54" s="1">
        <v>15</v>
      </c>
      <c r="O54" s="14">
        <v>0.84599999999999997</v>
      </c>
      <c r="P54" s="1">
        <v>12012</v>
      </c>
      <c r="Q54" s="15">
        <v>3290</v>
      </c>
      <c r="R54" s="1">
        <v>100.03</v>
      </c>
      <c r="S54" s="1">
        <v>28.04</v>
      </c>
    </row>
    <row r="55" spans="1:19" ht="17">
      <c r="A55" s="13" t="s">
        <v>36</v>
      </c>
      <c r="B55" s="1">
        <v>2</v>
      </c>
      <c r="C55" s="1">
        <v>100</v>
      </c>
      <c r="D55" s="1">
        <v>12</v>
      </c>
      <c r="E55" s="1">
        <v>12</v>
      </c>
      <c r="F55" s="1">
        <v>100</v>
      </c>
      <c r="G55" s="1" t="b">
        <v>1</v>
      </c>
      <c r="H55" s="1">
        <v>4550</v>
      </c>
      <c r="I55" s="1">
        <v>6600</v>
      </c>
      <c r="J55" s="1">
        <v>26770</v>
      </c>
      <c r="K55" s="14">
        <v>0.92290000000000005</v>
      </c>
      <c r="L55" s="1">
        <v>6.23</v>
      </c>
      <c r="M55" s="1">
        <v>5.0999999999999996</v>
      </c>
      <c r="N55" s="1">
        <v>16</v>
      </c>
      <c r="O55" s="14">
        <v>0.63419999999999999</v>
      </c>
      <c r="P55" s="1">
        <v>9489</v>
      </c>
      <c r="Q55" s="15">
        <v>2600</v>
      </c>
      <c r="R55" s="1">
        <v>78.97</v>
      </c>
      <c r="S55" s="1">
        <v>22.13</v>
      </c>
    </row>
    <row r="56" spans="1:19" ht="17">
      <c r="A56" s="13" t="s">
        <v>36</v>
      </c>
      <c r="B56" s="1">
        <v>3</v>
      </c>
      <c r="C56" s="1">
        <v>100</v>
      </c>
      <c r="D56" s="1">
        <v>12</v>
      </c>
      <c r="E56" s="1">
        <v>12</v>
      </c>
      <c r="F56" s="1">
        <v>100</v>
      </c>
      <c r="G56" s="1" t="b">
        <v>1</v>
      </c>
      <c r="H56" s="1">
        <v>1280</v>
      </c>
      <c r="I56" s="1">
        <v>1250</v>
      </c>
      <c r="J56" s="1">
        <v>4350</v>
      </c>
      <c r="K56" s="14">
        <v>0.79820000000000002</v>
      </c>
      <c r="L56" s="1">
        <v>7.86</v>
      </c>
      <c r="M56" s="1">
        <v>4.25</v>
      </c>
      <c r="N56" s="1">
        <v>13</v>
      </c>
      <c r="O56" s="14">
        <v>0.83789999999999998</v>
      </c>
      <c r="P56" s="1">
        <v>12012</v>
      </c>
      <c r="Q56" s="15">
        <v>3290</v>
      </c>
      <c r="R56" s="1">
        <v>100.02</v>
      </c>
      <c r="S56" s="1">
        <v>28.03</v>
      </c>
    </row>
    <row r="57" spans="1:19" s="21" customFormat="1" ht="17">
      <c r="A57" s="17" t="s">
        <v>38</v>
      </c>
      <c r="B57" s="18"/>
      <c r="C57" s="18"/>
      <c r="D57" s="18"/>
      <c r="E57" s="18"/>
      <c r="F57" s="18"/>
      <c r="G57" s="18"/>
      <c r="H57" s="18">
        <f>AVERAGE(H59:H61)</f>
        <v>56200</v>
      </c>
      <c r="I57" s="18">
        <f>AVERAGE(I59:I61)</f>
        <v>27550</v>
      </c>
      <c r="J57" s="18">
        <f>AVERAGE(J59:J61)</f>
        <v>103800</v>
      </c>
      <c r="K57" s="22">
        <f>AVERAGE(K59:K61)</f>
        <v>0.57450000000000001</v>
      </c>
      <c r="L57" s="18">
        <f t="shared" ref="L57:S57" si="22">AVERAGE(L59:L61)</f>
        <v>10.803333333333335</v>
      </c>
      <c r="M57" s="18">
        <f t="shared" si="22"/>
        <v>0.45999999999999996</v>
      </c>
      <c r="N57" s="18">
        <f t="shared" si="22"/>
        <v>11.666666666666666</v>
      </c>
      <c r="O57" s="22">
        <f t="shared" si="22"/>
        <v>0.99593333333333334</v>
      </c>
      <c r="P57" s="18">
        <f t="shared" si="22"/>
        <v>16194.666666666666</v>
      </c>
      <c r="Q57" s="18">
        <f t="shared" si="22"/>
        <v>4436.666666666667</v>
      </c>
      <c r="R57" s="18">
        <f t="shared" si="22"/>
        <v>134.88666666666666</v>
      </c>
      <c r="S57" s="18">
        <f t="shared" si="22"/>
        <v>37.793333333333329</v>
      </c>
    </row>
    <row r="58" spans="1:19" s="7" customFormat="1" ht="17">
      <c r="A58" s="9" t="s">
        <v>11</v>
      </c>
      <c r="B58" s="6"/>
      <c r="C58" s="6"/>
      <c r="D58" s="6"/>
      <c r="E58" s="6"/>
      <c r="F58" s="6"/>
      <c r="G58" s="6"/>
      <c r="H58" s="6">
        <f>STDEV(H59:H61)</f>
        <v>916.51513899116799</v>
      </c>
      <c r="I58" s="6">
        <f>STDEV(I59:I61)</f>
        <v>145.25839046333951</v>
      </c>
      <c r="J58" s="6">
        <f>STDEV(J59:J61)</f>
        <v>600</v>
      </c>
      <c r="K58" s="8">
        <f>STDEV(K59:K61)</f>
        <v>3.2449961479175718E-3</v>
      </c>
      <c r="L58" s="6">
        <f t="shared" ref="L58:S58" si="23">STDEV(L59:L61)</f>
        <v>0.26102362600602591</v>
      </c>
      <c r="M58" s="6">
        <f t="shared" si="23"/>
        <v>6.0827625302982496E-2</v>
      </c>
      <c r="N58" s="6">
        <f t="shared" si="23"/>
        <v>0.57735026918962573</v>
      </c>
      <c r="O58" s="8">
        <f t="shared" si="23"/>
        <v>7.0436732841134284E-3</v>
      </c>
      <c r="P58" s="6">
        <f t="shared" si="23"/>
        <v>582.29746121147855</v>
      </c>
      <c r="Q58" s="6">
        <f t="shared" si="23"/>
        <v>159.47831618540914</v>
      </c>
      <c r="R58" s="6">
        <f t="shared" si="23"/>
        <v>4.8522812504360653</v>
      </c>
      <c r="S58" s="6">
        <f t="shared" si="23"/>
        <v>1.3424355974620665</v>
      </c>
    </row>
    <row r="59" spans="1:19" ht="17">
      <c r="A59" s="13" t="s">
        <v>39</v>
      </c>
      <c r="B59" s="1">
        <v>1</v>
      </c>
      <c r="C59" s="1">
        <v>1000</v>
      </c>
      <c r="D59" s="1">
        <v>12</v>
      </c>
      <c r="E59" s="1">
        <v>12</v>
      </c>
      <c r="F59" s="1">
        <v>1000</v>
      </c>
      <c r="G59" s="1" t="b">
        <v>1</v>
      </c>
      <c r="H59" s="1">
        <v>55200</v>
      </c>
      <c r="I59" s="1">
        <v>27410</v>
      </c>
      <c r="J59" s="1">
        <v>103200</v>
      </c>
      <c r="K59" s="14">
        <v>0.5736</v>
      </c>
      <c r="L59" s="1">
        <v>11.05</v>
      </c>
      <c r="M59" s="1">
        <v>0.39</v>
      </c>
      <c r="N59" s="1">
        <v>12</v>
      </c>
      <c r="O59" s="14">
        <v>1</v>
      </c>
      <c r="P59" s="1">
        <v>16680</v>
      </c>
      <c r="Q59" s="15">
        <v>4570</v>
      </c>
      <c r="R59" s="1">
        <v>138.94</v>
      </c>
      <c r="S59" s="1">
        <v>38.9</v>
      </c>
    </row>
    <row r="60" spans="1:19" ht="17">
      <c r="A60" s="13" t="s">
        <v>39</v>
      </c>
      <c r="B60" s="1">
        <v>2</v>
      </c>
      <c r="C60" s="1">
        <v>1000</v>
      </c>
      <c r="D60" s="1">
        <v>12</v>
      </c>
      <c r="E60" s="1">
        <v>12</v>
      </c>
      <c r="F60" s="1">
        <v>1000</v>
      </c>
      <c r="G60" s="1" t="b">
        <v>1</v>
      </c>
      <c r="H60" s="1">
        <v>56400</v>
      </c>
      <c r="I60" s="1">
        <v>27700</v>
      </c>
      <c r="J60" s="1">
        <v>103800</v>
      </c>
      <c r="K60" s="14">
        <v>0.57179999999999997</v>
      </c>
      <c r="L60" s="1">
        <v>10.83</v>
      </c>
      <c r="M60" s="1">
        <v>0.49</v>
      </c>
      <c r="N60" s="1">
        <v>12</v>
      </c>
      <c r="O60" s="14">
        <v>0.98780000000000001</v>
      </c>
      <c r="P60" s="1">
        <v>16355</v>
      </c>
      <c r="Q60" s="15">
        <v>4480</v>
      </c>
      <c r="R60" s="1">
        <v>136.21</v>
      </c>
      <c r="S60" s="1">
        <v>38.18</v>
      </c>
    </row>
    <row r="61" spans="1:19" ht="17">
      <c r="A61" s="13" t="s">
        <v>39</v>
      </c>
      <c r="B61" s="1">
        <v>3</v>
      </c>
      <c r="C61" s="1">
        <v>1000</v>
      </c>
      <c r="D61" s="1">
        <v>12</v>
      </c>
      <c r="E61" s="1">
        <v>12</v>
      </c>
      <c r="F61" s="1">
        <v>1000</v>
      </c>
      <c r="G61" s="1" t="b">
        <v>1</v>
      </c>
      <c r="H61" s="1">
        <v>57000</v>
      </c>
      <c r="I61" s="1">
        <v>27540</v>
      </c>
      <c r="J61" s="1">
        <v>104400</v>
      </c>
      <c r="K61" s="14">
        <v>0.57809999999999995</v>
      </c>
      <c r="L61" s="1">
        <v>10.53</v>
      </c>
      <c r="M61" s="1">
        <v>0.5</v>
      </c>
      <c r="N61" s="1">
        <v>11</v>
      </c>
      <c r="O61" s="14">
        <v>1</v>
      </c>
      <c r="P61" s="1">
        <v>15549</v>
      </c>
      <c r="Q61" s="15">
        <v>4260</v>
      </c>
      <c r="R61" s="1">
        <v>129.51</v>
      </c>
      <c r="S61" s="1">
        <v>36.299999999999997</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2EA7B-A8B3-2C4E-815A-2AEAEDA75EBE}">
  <dimension ref="A1:T61"/>
  <sheetViews>
    <sheetView zoomScale="142" zoomScaleNormal="142" workbookViewId="0">
      <pane xSplit="1" topLeftCell="B1" activePane="topRight" state="frozen"/>
      <selection pane="topRight" activeCell="A2" sqref="A2:A21"/>
    </sheetView>
  </sheetViews>
  <sheetFormatPr baseColWidth="10" defaultRowHeight="16"/>
  <cols>
    <col min="1" max="1" width="44.1640625" style="13" customWidth="1"/>
    <col min="2" max="2" width="10.83203125" style="1"/>
    <col min="3" max="3" width="18.83203125" style="1" hidden="1" customWidth="1"/>
    <col min="4" max="4" width="12.5" style="1" hidden="1" customWidth="1"/>
    <col min="5" max="5" width="21.6640625" style="1" hidden="1" customWidth="1"/>
    <col min="6" max="6" width="21.5" style="1" hidden="1" customWidth="1"/>
    <col min="7" max="7" width="22" style="1" hidden="1" customWidth="1"/>
    <col min="8" max="8" width="31.1640625" style="1" customWidth="1"/>
    <col min="9" max="9" width="31" style="1" customWidth="1"/>
    <col min="10" max="10" width="30.33203125" style="1" customWidth="1"/>
    <col min="11" max="11" width="26.33203125" style="14" customWidth="1"/>
    <col min="12" max="13" width="28" style="1" customWidth="1"/>
    <col min="14" max="14" width="26.83203125" style="1" customWidth="1"/>
    <col min="15" max="15" width="30.83203125" style="14" customWidth="1"/>
    <col min="16" max="16" width="35.1640625" style="1" customWidth="1"/>
    <col min="17" max="17" width="22" style="1" customWidth="1"/>
    <col min="18" max="18" width="12.83203125" style="1" customWidth="1"/>
    <col min="19" max="19" width="23.83203125" style="1" customWidth="1"/>
    <col min="20" max="20" width="48.33203125" style="1" customWidth="1"/>
    <col min="21" max="16384" width="10.83203125" style="1"/>
  </cols>
  <sheetData>
    <row r="1" spans="1:20" s="2" customFormat="1" ht="17">
      <c r="A1" s="2" t="s">
        <v>40</v>
      </c>
      <c r="B1" s="2" t="s">
        <v>0</v>
      </c>
      <c r="C1" s="2" t="s">
        <v>1</v>
      </c>
      <c r="D1" s="2" t="s">
        <v>2</v>
      </c>
      <c r="E1" s="2" t="s">
        <v>3</v>
      </c>
      <c r="F1" s="2" t="s">
        <v>4</v>
      </c>
      <c r="G1" s="2" t="s">
        <v>5</v>
      </c>
      <c r="H1" s="2" t="s">
        <v>24</v>
      </c>
      <c r="I1" s="2" t="s">
        <v>25</v>
      </c>
      <c r="J1" s="2" t="s">
        <v>26</v>
      </c>
      <c r="K1" s="4" t="s">
        <v>27</v>
      </c>
      <c r="L1" s="3" t="s">
        <v>28</v>
      </c>
      <c r="M1" s="3" t="s">
        <v>29</v>
      </c>
      <c r="N1" s="3" t="s">
        <v>30</v>
      </c>
      <c r="O1" s="4" t="s">
        <v>31</v>
      </c>
      <c r="P1" s="5" t="s">
        <v>6</v>
      </c>
      <c r="Q1" s="5" t="s">
        <v>7</v>
      </c>
      <c r="R1" s="3" t="s">
        <v>8</v>
      </c>
      <c r="S1" s="3" t="s">
        <v>9</v>
      </c>
      <c r="T1" s="2" t="s">
        <v>10</v>
      </c>
    </row>
    <row r="2" spans="1:20" s="21" customFormat="1" ht="17">
      <c r="A2" s="17" t="s">
        <v>66</v>
      </c>
      <c r="B2" s="18"/>
      <c r="C2" s="18"/>
      <c r="D2" s="18"/>
      <c r="E2" s="18"/>
      <c r="F2" s="18"/>
      <c r="G2" s="18"/>
      <c r="H2" s="18">
        <f t="shared" ref="H2:S2" si="0">AVERAGE(H4:H6)</f>
        <v>564.88666666666666</v>
      </c>
      <c r="I2" s="18">
        <f t="shared" si="0"/>
        <v>1330.5666666666668</v>
      </c>
      <c r="J2" s="18">
        <f t="shared" si="0"/>
        <v>19135.323333333334</v>
      </c>
      <c r="K2" s="19">
        <f t="shared" si="0"/>
        <v>0.95093333333333341</v>
      </c>
      <c r="L2" s="18">
        <f t="shared" si="0"/>
        <v>33.39</v>
      </c>
      <c r="M2" s="18">
        <f t="shared" si="0"/>
        <v>3.9033333333333329</v>
      </c>
      <c r="N2" s="18">
        <f t="shared" si="0"/>
        <v>42</v>
      </c>
      <c r="O2" s="19">
        <f t="shared" si="0"/>
        <v>0.93823333333333325</v>
      </c>
      <c r="P2" s="20">
        <f t="shared" si="0"/>
        <v>1204.6666666666667</v>
      </c>
      <c r="Q2" s="18">
        <f t="shared" si="0"/>
        <v>438.80999999999995</v>
      </c>
      <c r="R2" s="18">
        <f t="shared" si="0"/>
        <v>10.026666666666666</v>
      </c>
      <c r="S2" s="18">
        <f t="shared" si="0"/>
        <v>3.6533333333333338</v>
      </c>
    </row>
    <row r="3" spans="1:20" s="7" customFormat="1" ht="17">
      <c r="A3" s="9" t="s">
        <v>16</v>
      </c>
      <c r="B3" s="6"/>
      <c r="C3" s="6"/>
      <c r="D3" s="6"/>
      <c r="E3" s="6"/>
      <c r="F3" s="6"/>
      <c r="G3" s="6"/>
      <c r="H3" s="6">
        <f t="shared" ref="H3:S3" si="1">STDEV(H4:H6)</f>
        <v>542.14193532075467</v>
      </c>
      <c r="I3" s="6">
        <f t="shared" si="1"/>
        <v>2294.4790032670453</v>
      </c>
      <c r="J3" s="6">
        <f t="shared" si="1"/>
        <v>16409.733499165468</v>
      </c>
      <c r="K3" s="12">
        <f t="shared" si="1"/>
        <v>2.7107256101149956E-2</v>
      </c>
      <c r="L3" s="6">
        <f t="shared" si="1"/>
        <v>56.820043118603841</v>
      </c>
      <c r="M3" s="6">
        <f t="shared" si="1"/>
        <v>4.9644167163256281</v>
      </c>
      <c r="N3" s="6">
        <f t="shared" si="1"/>
        <v>59.808026217222718</v>
      </c>
      <c r="O3" s="12">
        <f t="shared" si="1"/>
        <v>9.7281258900845505E-2</v>
      </c>
      <c r="P3" s="10">
        <f t="shared" si="1"/>
        <v>11.846237095944574</v>
      </c>
      <c r="Q3" s="6">
        <f t="shared" si="1"/>
        <v>4.3165611312710652</v>
      </c>
      <c r="R3" s="6">
        <f t="shared" si="1"/>
        <v>0.10115993936995668</v>
      </c>
      <c r="S3" s="6">
        <f t="shared" si="1"/>
        <v>3.7859388972001938E-2</v>
      </c>
    </row>
    <row r="4" spans="1:20" ht="17">
      <c r="A4" s="13" t="s">
        <v>64</v>
      </c>
      <c r="B4" s="1">
        <v>1</v>
      </c>
      <c r="C4" s="1">
        <v>10</v>
      </c>
      <c r="D4" s="1">
        <v>12</v>
      </c>
      <c r="E4" s="1">
        <v>12</v>
      </c>
      <c r="F4" s="1">
        <v>10</v>
      </c>
      <c r="G4" s="1" t="b">
        <v>1</v>
      </c>
      <c r="H4" s="1">
        <v>1160</v>
      </c>
      <c r="I4" s="1">
        <v>3980</v>
      </c>
      <c r="J4" s="1">
        <v>29110</v>
      </c>
      <c r="K4" s="14">
        <v>0.92490000000000006</v>
      </c>
      <c r="L4" s="15">
        <v>99</v>
      </c>
      <c r="M4" s="15">
        <v>9.61</v>
      </c>
      <c r="N4" s="15">
        <v>111</v>
      </c>
      <c r="O4" s="14">
        <v>0.99029999999999996</v>
      </c>
      <c r="P4" s="16">
        <v>1191</v>
      </c>
      <c r="Q4" s="16">
        <v>433.83</v>
      </c>
      <c r="R4" s="15">
        <v>9.91</v>
      </c>
      <c r="S4" s="15">
        <v>3.61</v>
      </c>
    </row>
    <row r="5" spans="1:20" ht="17">
      <c r="A5" s="13" t="s">
        <v>64</v>
      </c>
      <c r="B5" s="1">
        <v>2</v>
      </c>
      <c r="C5" s="1">
        <v>10</v>
      </c>
      <c r="D5" s="1">
        <v>12</v>
      </c>
      <c r="E5" s="1">
        <v>12</v>
      </c>
      <c r="F5" s="1">
        <v>10</v>
      </c>
      <c r="G5" s="1" t="b">
        <v>1</v>
      </c>
      <c r="H5" s="1">
        <v>435.55</v>
      </c>
      <c r="I5" s="1">
        <v>2.5099999999999998</v>
      </c>
      <c r="J5" s="1">
        <v>28100</v>
      </c>
      <c r="K5" s="14">
        <v>0.97899999999999998</v>
      </c>
      <c r="L5" s="15">
        <v>0.47</v>
      </c>
      <c r="M5" s="15">
        <v>0.57999999999999996</v>
      </c>
      <c r="N5" s="15">
        <v>10</v>
      </c>
      <c r="O5" s="14">
        <v>0.99839999999999995</v>
      </c>
      <c r="P5" s="16">
        <v>1212</v>
      </c>
      <c r="Q5" s="16">
        <v>441.48</v>
      </c>
      <c r="R5" s="15">
        <v>10.09</v>
      </c>
      <c r="S5" s="15">
        <v>3.68</v>
      </c>
    </row>
    <row r="6" spans="1:20" ht="17">
      <c r="A6" s="13" t="s">
        <v>64</v>
      </c>
      <c r="B6" s="1">
        <v>3</v>
      </c>
      <c r="C6" s="1">
        <v>10</v>
      </c>
      <c r="D6" s="1">
        <v>12</v>
      </c>
      <c r="E6" s="1">
        <v>12</v>
      </c>
      <c r="F6" s="1">
        <v>10</v>
      </c>
      <c r="G6" s="1" t="b">
        <v>1</v>
      </c>
      <c r="H6" s="1">
        <v>99.11</v>
      </c>
      <c r="I6" s="1">
        <v>9.19</v>
      </c>
      <c r="J6" s="1">
        <v>195.97</v>
      </c>
      <c r="K6" s="14">
        <v>0.94889999999999997</v>
      </c>
      <c r="L6" s="15">
        <v>0.7</v>
      </c>
      <c r="M6" s="15">
        <v>1.52</v>
      </c>
      <c r="N6" s="15">
        <v>5</v>
      </c>
      <c r="O6" s="14">
        <v>0.82599999999999996</v>
      </c>
      <c r="P6" s="16">
        <v>1211</v>
      </c>
      <c r="Q6" s="16">
        <v>441.12</v>
      </c>
      <c r="R6" s="15">
        <v>10.08</v>
      </c>
      <c r="S6" s="15">
        <v>3.67</v>
      </c>
    </row>
    <row r="7" spans="1:20" s="21" customFormat="1" ht="17">
      <c r="A7" s="17" t="s">
        <v>68</v>
      </c>
      <c r="B7" s="18"/>
      <c r="C7" s="18"/>
      <c r="D7" s="18"/>
      <c r="E7" s="18"/>
      <c r="F7" s="18"/>
      <c r="G7" s="18"/>
      <c r="H7" s="18">
        <f t="shared" ref="H7:S7" si="2">AVERAGE(H9:H11)</f>
        <v>112.67</v>
      </c>
      <c r="I7" s="18">
        <f t="shared" si="2"/>
        <v>66.2</v>
      </c>
      <c r="J7" s="18">
        <f t="shared" si="2"/>
        <v>804.85333333333335</v>
      </c>
      <c r="K7" s="19">
        <f t="shared" si="2"/>
        <v>0.92020000000000002</v>
      </c>
      <c r="L7" s="18">
        <f t="shared" si="2"/>
        <v>2.7000000000000006</v>
      </c>
      <c r="M7" s="18">
        <f t="shared" si="2"/>
        <v>1.25</v>
      </c>
      <c r="N7" s="18">
        <f t="shared" si="2"/>
        <v>9</v>
      </c>
      <c r="O7" s="19">
        <f t="shared" si="2"/>
        <v>0.89763333333333328</v>
      </c>
      <c r="P7" s="20">
        <f t="shared" si="2"/>
        <v>4411.666666666667</v>
      </c>
      <c r="Q7" s="18">
        <f t="shared" si="2"/>
        <v>1573.7066666666667</v>
      </c>
      <c r="R7" s="18">
        <f t="shared" si="2"/>
        <v>36.729999999999997</v>
      </c>
      <c r="S7" s="18">
        <f t="shared" si="2"/>
        <v>13.376666666666665</v>
      </c>
    </row>
    <row r="8" spans="1:20" s="7" customFormat="1" ht="17">
      <c r="A8" s="9" t="s">
        <v>17</v>
      </c>
      <c r="B8" s="6"/>
      <c r="C8" s="6"/>
      <c r="D8" s="6"/>
      <c r="E8" s="6"/>
      <c r="F8" s="6"/>
      <c r="G8" s="6"/>
      <c r="H8" s="6">
        <f t="shared" ref="H8:S8" si="3">STDEV(H9:H11)</f>
        <v>18.971431153183975</v>
      </c>
      <c r="I8" s="6">
        <f t="shared" si="3"/>
        <v>87.751821063724947</v>
      </c>
      <c r="J8" s="6">
        <f t="shared" si="3"/>
        <v>884.96089305309624</v>
      </c>
      <c r="K8" s="12">
        <f t="shared" si="3"/>
        <v>6.3461720745658978E-2</v>
      </c>
      <c r="L8" s="6">
        <f t="shared" si="3"/>
        <v>1.7325126262166166</v>
      </c>
      <c r="M8" s="6">
        <f t="shared" si="3"/>
        <v>0.26999999999999952</v>
      </c>
      <c r="N8" s="6">
        <f t="shared" si="3"/>
        <v>3.4641016151377544</v>
      </c>
      <c r="O8" s="12">
        <f t="shared" si="3"/>
        <v>7.4888606164979069E-2</v>
      </c>
      <c r="P8" s="10">
        <f t="shared" si="3"/>
        <v>2771.8586423793931</v>
      </c>
      <c r="Q8" s="6">
        <f t="shared" si="3"/>
        <v>980.84882532087113</v>
      </c>
      <c r="R8" s="6">
        <f t="shared" si="3"/>
        <v>23.079577552459661</v>
      </c>
      <c r="S8" s="6">
        <f t="shared" si="3"/>
        <v>8.4062199194009555</v>
      </c>
    </row>
    <row r="9" spans="1:20" ht="17">
      <c r="A9" s="13" t="s">
        <v>65</v>
      </c>
      <c r="B9" s="1">
        <v>1</v>
      </c>
      <c r="C9" s="1">
        <v>50</v>
      </c>
      <c r="D9" s="1">
        <v>12</v>
      </c>
      <c r="E9" s="1">
        <v>12</v>
      </c>
      <c r="F9" s="1">
        <v>50</v>
      </c>
      <c r="G9" s="1" t="b">
        <v>1</v>
      </c>
      <c r="H9" s="1">
        <v>99.11</v>
      </c>
      <c r="I9" s="1">
        <v>9.19</v>
      </c>
      <c r="J9" s="1">
        <v>195.97</v>
      </c>
      <c r="K9" s="14">
        <v>0.84889999999999999</v>
      </c>
      <c r="L9" s="15">
        <v>0.7</v>
      </c>
      <c r="M9" s="15">
        <v>1.52</v>
      </c>
      <c r="N9" s="15">
        <v>5</v>
      </c>
      <c r="O9" s="14">
        <v>0.82599999999999996</v>
      </c>
      <c r="P9" s="16">
        <v>1211</v>
      </c>
      <c r="Q9" s="16">
        <v>441.12</v>
      </c>
      <c r="R9" s="15">
        <v>10.08</v>
      </c>
      <c r="S9" s="15">
        <v>3.67</v>
      </c>
    </row>
    <row r="10" spans="1:20" ht="17">
      <c r="A10" s="13" t="s">
        <v>65</v>
      </c>
      <c r="B10" s="1">
        <v>2</v>
      </c>
      <c r="C10" s="1">
        <v>50</v>
      </c>
      <c r="D10" s="1">
        <v>12</v>
      </c>
      <c r="E10" s="1">
        <v>12</v>
      </c>
      <c r="F10" s="1">
        <v>50</v>
      </c>
      <c r="G10" s="1" t="b">
        <v>1</v>
      </c>
      <c r="H10" s="1">
        <v>134.35</v>
      </c>
      <c r="I10" s="1">
        <v>167.25</v>
      </c>
      <c r="J10" s="1">
        <v>1820</v>
      </c>
      <c r="K10" s="14">
        <v>0.97050000000000003</v>
      </c>
      <c r="L10" s="15">
        <v>3.74</v>
      </c>
      <c r="M10" s="15">
        <v>0.98</v>
      </c>
      <c r="N10" s="15">
        <v>11</v>
      </c>
      <c r="O10" s="14">
        <v>0.97540000000000004</v>
      </c>
      <c r="P10" s="16">
        <v>6012</v>
      </c>
      <c r="Q10" s="16">
        <v>2140</v>
      </c>
      <c r="R10" s="15">
        <v>50.05</v>
      </c>
      <c r="S10" s="15">
        <v>18.23</v>
      </c>
    </row>
    <row r="11" spans="1:20" ht="17">
      <c r="A11" s="13" t="s">
        <v>65</v>
      </c>
      <c r="B11" s="1">
        <v>3</v>
      </c>
      <c r="C11" s="1">
        <v>50</v>
      </c>
      <c r="D11" s="1">
        <v>12</v>
      </c>
      <c r="E11" s="1">
        <v>12</v>
      </c>
      <c r="F11" s="1">
        <v>50</v>
      </c>
      <c r="G11" s="1" t="b">
        <v>1</v>
      </c>
      <c r="H11" s="1">
        <v>104.55</v>
      </c>
      <c r="I11" s="1">
        <v>22.16</v>
      </c>
      <c r="J11" s="1">
        <v>398.59</v>
      </c>
      <c r="K11" s="14">
        <v>0.94120000000000004</v>
      </c>
      <c r="L11" s="15">
        <v>3.66</v>
      </c>
      <c r="M11" s="15">
        <v>1.25</v>
      </c>
      <c r="N11" s="15">
        <v>11</v>
      </c>
      <c r="O11" s="14">
        <v>0.89149999999999996</v>
      </c>
      <c r="P11" s="16">
        <v>6012</v>
      </c>
      <c r="Q11" s="16">
        <v>2140</v>
      </c>
      <c r="R11" s="15">
        <v>50.06</v>
      </c>
      <c r="S11" s="15">
        <v>18.23</v>
      </c>
    </row>
    <row r="12" spans="1:20" s="21" customFormat="1" ht="17">
      <c r="A12" s="17" t="s">
        <v>67</v>
      </c>
      <c r="B12" s="18"/>
      <c r="C12" s="18"/>
      <c r="D12" s="18"/>
      <c r="E12" s="18"/>
      <c r="F12" s="18"/>
      <c r="G12" s="18"/>
      <c r="H12" s="18">
        <f t="shared" ref="H12:S12" si="4">AVERAGE(H14:H16)</f>
        <v>1340.4433333333334</v>
      </c>
      <c r="I12" s="18">
        <f t="shared" si="4"/>
        <v>1384.8933333333334</v>
      </c>
      <c r="J12" s="18">
        <f t="shared" si="4"/>
        <v>4873.333333333333</v>
      </c>
      <c r="K12" s="19">
        <f t="shared" si="4"/>
        <v>0.75146666666666662</v>
      </c>
      <c r="L12" s="18">
        <f t="shared" si="4"/>
        <v>7.8466666666666667</v>
      </c>
      <c r="M12" s="18">
        <f t="shared" si="4"/>
        <v>1.656666666666667</v>
      </c>
      <c r="N12" s="18">
        <f t="shared" si="4"/>
        <v>11</v>
      </c>
      <c r="O12" s="19">
        <f t="shared" si="4"/>
        <v>0.92479999999999996</v>
      </c>
      <c r="P12" s="20">
        <f t="shared" si="4"/>
        <v>11872.666666666666</v>
      </c>
      <c r="Q12" s="18">
        <f t="shared" si="4"/>
        <v>4220</v>
      </c>
      <c r="R12" s="18">
        <f t="shared" si="4"/>
        <v>98.82</v>
      </c>
      <c r="S12" s="18">
        <f t="shared" si="4"/>
        <v>35.996666666666663</v>
      </c>
    </row>
    <row r="13" spans="1:20" s="7" customFormat="1" ht="17">
      <c r="A13" s="9" t="s">
        <v>18</v>
      </c>
      <c r="B13" s="6"/>
      <c r="C13" s="6"/>
      <c r="D13" s="6"/>
      <c r="E13" s="6"/>
      <c r="F13" s="6"/>
      <c r="G13" s="6"/>
      <c r="H13" s="6">
        <f t="shared" ref="H13:S13" si="5">STDEV(H14:H16)</f>
        <v>1870.3049138130748</v>
      </c>
      <c r="I13" s="6">
        <f t="shared" si="5"/>
        <v>1615.4717330035005</v>
      </c>
      <c r="J13" s="6">
        <f t="shared" si="5"/>
        <v>4502.4696926612769</v>
      </c>
      <c r="K13" s="12">
        <f t="shared" si="5"/>
        <v>0.25638606306375838</v>
      </c>
      <c r="L13" s="6">
        <f t="shared" si="5"/>
        <v>7.2341781380702352E-2</v>
      </c>
      <c r="M13" s="6">
        <f t="shared" si="5"/>
        <v>0.34847285881877826</v>
      </c>
      <c r="N13" s="6">
        <f t="shared" si="5"/>
        <v>1</v>
      </c>
      <c r="O13" s="12">
        <f t="shared" si="5"/>
        <v>6.6684256012945059E-2</v>
      </c>
      <c r="P13" s="10">
        <f t="shared" si="5"/>
        <v>240.46690694008882</v>
      </c>
      <c r="Q13" s="6">
        <f t="shared" si="5"/>
        <v>86.602540378443862</v>
      </c>
      <c r="R13" s="6">
        <f t="shared" si="5"/>
        <v>2.0092038224132445</v>
      </c>
      <c r="S13" s="6">
        <f t="shared" si="5"/>
        <v>0.73323484187082655</v>
      </c>
    </row>
    <row r="14" spans="1:20" ht="17">
      <c r="A14" s="13" t="s">
        <v>62</v>
      </c>
      <c r="B14" s="1">
        <v>1</v>
      </c>
      <c r="C14" s="1">
        <v>100</v>
      </c>
      <c r="D14" s="1">
        <v>12</v>
      </c>
      <c r="E14" s="1">
        <v>12</v>
      </c>
      <c r="F14" s="1">
        <v>100</v>
      </c>
      <c r="G14" s="1" t="b">
        <v>1</v>
      </c>
      <c r="H14" s="1">
        <v>277.3</v>
      </c>
      <c r="I14" s="1">
        <v>480.3</v>
      </c>
      <c r="J14" s="1">
        <v>2410</v>
      </c>
      <c r="K14" s="14">
        <v>0.89040000000000008</v>
      </c>
      <c r="L14" s="15">
        <v>7.93</v>
      </c>
      <c r="M14" s="15">
        <v>1.34</v>
      </c>
      <c r="N14" s="15">
        <v>11</v>
      </c>
      <c r="O14" s="14">
        <v>0.96349999999999991</v>
      </c>
      <c r="P14" s="16">
        <v>12011</v>
      </c>
      <c r="Q14" s="1">
        <v>4270</v>
      </c>
      <c r="R14" s="15">
        <v>99.97</v>
      </c>
      <c r="S14" s="15">
        <v>36.42</v>
      </c>
    </row>
    <row r="15" spans="1:20" ht="17">
      <c r="A15" s="13" t="s">
        <v>62</v>
      </c>
      <c r="B15" s="1">
        <v>2</v>
      </c>
      <c r="C15" s="1">
        <v>100</v>
      </c>
      <c r="D15" s="1">
        <v>12</v>
      </c>
      <c r="E15" s="1">
        <v>12</v>
      </c>
      <c r="F15" s="1">
        <v>100</v>
      </c>
      <c r="G15" s="1" t="b">
        <v>1</v>
      </c>
      <c r="H15" s="1">
        <v>3500</v>
      </c>
      <c r="I15" s="1">
        <v>3250</v>
      </c>
      <c r="J15" s="1">
        <v>10070</v>
      </c>
      <c r="K15" s="14">
        <v>0.4556</v>
      </c>
      <c r="L15" s="15">
        <v>7.8</v>
      </c>
      <c r="M15" s="15">
        <v>2.0299999999999998</v>
      </c>
      <c r="N15" s="15">
        <v>10</v>
      </c>
      <c r="O15" s="14">
        <v>0.8478</v>
      </c>
      <c r="P15" s="16">
        <v>11595</v>
      </c>
      <c r="Q15" s="15">
        <v>4120</v>
      </c>
      <c r="R15" s="15">
        <v>96.5</v>
      </c>
      <c r="S15" s="15">
        <v>35.15</v>
      </c>
    </row>
    <row r="16" spans="1:20" ht="17">
      <c r="A16" s="13" t="s">
        <v>62</v>
      </c>
      <c r="B16" s="1">
        <v>3</v>
      </c>
      <c r="C16" s="1">
        <v>100</v>
      </c>
      <c r="D16" s="1">
        <v>12</v>
      </c>
      <c r="E16" s="1">
        <v>12</v>
      </c>
      <c r="F16" s="1">
        <v>100</v>
      </c>
      <c r="G16" s="1" t="b">
        <v>1</v>
      </c>
      <c r="H16" s="1">
        <v>244.03</v>
      </c>
      <c r="I16" s="1">
        <v>424.38</v>
      </c>
      <c r="J16" s="1">
        <v>2140</v>
      </c>
      <c r="K16" s="14">
        <v>0.90839999999999999</v>
      </c>
      <c r="L16" s="15">
        <v>7.81</v>
      </c>
      <c r="M16" s="15">
        <v>1.6</v>
      </c>
      <c r="N16" s="15">
        <v>12</v>
      </c>
      <c r="O16" s="14">
        <v>0.96310000000000007</v>
      </c>
      <c r="P16" s="16">
        <v>12012</v>
      </c>
      <c r="Q16" s="15">
        <v>4270</v>
      </c>
      <c r="R16" s="15">
        <v>99.99</v>
      </c>
      <c r="S16" s="15">
        <v>36.42</v>
      </c>
    </row>
    <row r="17" spans="1:19" s="21" customFormat="1" ht="17">
      <c r="A17" s="17" t="s">
        <v>69</v>
      </c>
      <c r="B17" s="18"/>
      <c r="C17" s="18"/>
      <c r="D17" s="18"/>
      <c r="E17" s="18"/>
      <c r="F17" s="18"/>
      <c r="G17" s="18"/>
      <c r="H17" s="18">
        <f t="shared" ref="H17:S17" si="6">AVERAGE(H19:H21)</f>
        <v>57200</v>
      </c>
      <c r="I17" s="18">
        <f t="shared" si="6"/>
        <v>27763.333333333332</v>
      </c>
      <c r="J17" s="18">
        <f t="shared" si="6"/>
        <v>106000</v>
      </c>
      <c r="K17" s="19">
        <f t="shared" si="6"/>
        <v>0.57719999999999994</v>
      </c>
      <c r="L17" s="18">
        <f t="shared" si="6"/>
        <v>9.6133333333333351</v>
      </c>
      <c r="M17" s="18">
        <f t="shared" si="6"/>
        <v>0.39333333333333331</v>
      </c>
      <c r="N17" s="18">
        <f t="shared" si="6"/>
        <v>10</v>
      </c>
      <c r="O17" s="19">
        <f t="shared" si="6"/>
        <v>1</v>
      </c>
      <c r="P17" s="20">
        <f t="shared" si="6"/>
        <v>14293.666666666666</v>
      </c>
      <c r="Q17" s="18">
        <f t="shared" si="6"/>
        <v>5083.333333333333</v>
      </c>
      <c r="R17" s="18">
        <f t="shared" si="6"/>
        <v>119</v>
      </c>
      <c r="S17" s="18">
        <f t="shared" si="6"/>
        <v>43.346666666666671</v>
      </c>
    </row>
    <row r="18" spans="1:19" s="7" customFormat="1" ht="17">
      <c r="A18" s="9" t="s">
        <v>19</v>
      </c>
      <c r="B18" s="6"/>
      <c r="C18" s="6"/>
      <c r="D18" s="6"/>
      <c r="E18" s="6"/>
      <c r="F18" s="6"/>
      <c r="G18" s="6"/>
      <c r="H18" s="6">
        <f t="shared" ref="H18:S18" si="7">STDEV(H19:H21)</f>
        <v>346.41016151377545</v>
      </c>
      <c r="I18" s="6">
        <f t="shared" si="7"/>
        <v>89.628864398325007</v>
      </c>
      <c r="J18" s="6">
        <f t="shared" si="7"/>
        <v>346.41016151377545</v>
      </c>
      <c r="K18" s="12">
        <f t="shared" si="7"/>
        <v>6.9282032302753877E-4</v>
      </c>
      <c r="L18" s="6">
        <f t="shared" si="7"/>
        <v>0.31342197327777416</v>
      </c>
      <c r="M18" s="6">
        <f t="shared" si="7"/>
        <v>0.16772994167212169</v>
      </c>
      <c r="N18" s="6">
        <f t="shared" si="7"/>
        <v>0</v>
      </c>
      <c r="O18" s="12">
        <f t="shared" si="7"/>
        <v>0</v>
      </c>
      <c r="P18" s="10">
        <f t="shared" si="7"/>
        <v>326.00051124704288</v>
      </c>
      <c r="Q18" s="6">
        <f t="shared" si="7"/>
        <v>118.46237095944574</v>
      </c>
      <c r="R18" s="6">
        <f t="shared" si="7"/>
        <v>2.7300000000000049</v>
      </c>
      <c r="S18" s="6">
        <f t="shared" si="7"/>
        <v>0.99077410812623345</v>
      </c>
    </row>
    <row r="19" spans="1:19" ht="17">
      <c r="A19" s="13" t="s">
        <v>63</v>
      </c>
      <c r="B19" s="1">
        <v>1</v>
      </c>
      <c r="C19" s="1">
        <v>1000</v>
      </c>
      <c r="D19" s="1">
        <v>12</v>
      </c>
      <c r="E19" s="1">
        <v>12</v>
      </c>
      <c r="F19" s="1">
        <v>1000</v>
      </c>
      <c r="G19" s="1" t="b">
        <v>1</v>
      </c>
      <c r="H19" s="1">
        <v>57000</v>
      </c>
      <c r="I19" s="1">
        <v>27810</v>
      </c>
      <c r="J19" s="1">
        <v>105600</v>
      </c>
      <c r="K19" s="14">
        <v>0.57799999999999996</v>
      </c>
      <c r="L19" s="15">
        <v>9.9600000000000009</v>
      </c>
      <c r="M19" s="15">
        <v>0.2</v>
      </c>
      <c r="N19" s="15">
        <v>10</v>
      </c>
      <c r="O19" s="14">
        <v>1</v>
      </c>
      <c r="P19" s="16">
        <v>14670</v>
      </c>
      <c r="Q19" s="15">
        <v>5220</v>
      </c>
      <c r="R19" s="15">
        <v>122.15</v>
      </c>
      <c r="S19" s="15">
        <v>44.49</v>
      </c>
    </row>
    <row r="20" spans="1:19" ht="17">
      <c r="A20" s="13" t="s">
        <v>63</v>
      </c>
      <c r="B20" s="1">
        <v>2</v>
      </c>
      <c r="C20" s="1">
        <v>1000</v>
      </c>
      <c r="D20" s="1">
        <v>12</v>
      </c>
      <c r="E20" s="1">
        <v>12</v>
      </c>
      <c r="F20" s="1">
        <v>1000</v>
      </c>
      <c r="G20" s="1" t="b">
        <v>1</v>
      </c>
      <c r="H20" s="1">
        <v>57600</v>
      </c>
      <c r="I20" s="1">
        <v>27820</v>
      </c>
      <c r="J20" s="1">
        <v>106200</v>
      </c>
      <c r="K20" s="14">
        <v>0.57679999999999998</v>
      </c>
      <c r="L20" s="15">
        <v>9.5299999999999994</v>
      </c>
      <c r="M20" s="15">
        <v>0.5</v>
      </c>
      <c r="N20" s="15">
        <v>10</v>
      </c>
      <c r="O20" s="14">
        <v>1</v>
      </c>
      <c r="P20" s="16">
        <v>14113</v>
      </c>
      <c r="Q20" s="1">
        <v>5020</v>
      </c>
      <c r="R20" s="15">
        <v>117.53</v>
      </c>
      <c r="S20" s="15">
        <v>42.81</v>
      </c>
    </row>
    <row r="21" spans="1:19" ht="17">
      <c r="A21" s="13" t="s">
        <v>63</v>
      </c>
      <c r="B21" s="1">
        <v>3</v>
      </c>
      <c r="C21" s="1">
        <v>1000</v>
      </c>
      <c r="D21" s="1">
        <v>12</v>
      </c>
      <c r="E21" s="1">
        <v>12</v>
      </c>
      <c r="F21" s="1">
        <v>1000</v>
      </c>
      <c r="G21" s="1" t="b">
        <v>1</v>
      </c>
      <c r="H21" s="1">
        <v>57000</v>
      </c>
      <c r="I21" s="1">
        <v>27660</v>
      </c>
      <c r="J21" s="1">
        <v>106200</v>
      </c>
      <c r="K21" s="14">
        <v>0.57679999999999998</v>
      </c>
      <c r="L21" s="15">
        <v>9.35</v>
      </c>
      <c r="M21" s="15">
        <v>0.48</v>
      </c>
      <c r="N21" s="15">
        <v>10</v>
      </c>
      <c r="O21" s="14">
        <v>1</v>
      </c>
      <c r="P21" s="16">
        <v>14098</v>
      </c>
      <c r="Q21" s="15">
        <v>5010</v>
      </c>
      <c r="R21" s="15">
        <v>117.32</v>
      </c>
      <c r="S21" s="15">
        <v>42.74</v>
      </c>
    </row>
    <row r="22" spans="1:19" s="21" customFormat="1" ht="17">
      <c r="A22" s="17" t="s">
        <v>20</v>
      </c>
      <c r="B22" s="18"/>
      <c r="C22" s="18"/>
      <c r="D22" s="18"/>
      <c r="E22" s="18"/>
      <c r="F22" s="18"/>
      <c r="G22" s="18"/>
      <c r="H22" s="18">
        <f>AVERAGE(H24:H26)</f>
        <v>63.73</v>
      </c>
      <c r="I22" s="18">
        <f>AVERAGE(I24:I26)</f>
        <v>129.32</v>
      </c>
      <c r="J22" s="18">
        <f>AVERAGE(J24:J26)</f>
        <v>1360.49</v>
      </c>
      <c r="K22" s="22">
        <f>AVERAGE(K24:K26)</f>
        <v>0.93493333333333339</v>
      </c>
      <c r="L22" s="18">
        <f t="shared" ref="L22:O22" si="8">AVERAGE(L24:L26)</f>
        <v>8.0033333333333321</v>
      </c>
      <c r="M22" s="18">
        <f t="shared" si="8"/>
        <v>5.1533333333333333</v>
      </c>
      <c r="N22" s="18">
        <f t="shared" si="8"/>
        <v>44.666666666666664</v>
      </c>
      <c r="O22" s="22">
        <f t="shared" si="8"/>
        <v>0.73336666666666661</v>
      </c>
      <c r="P22" s="18">
        <f t="shared" ref="P22:S22" si="9">AVERAGE(P24:P26)</f>
        <v>12012</v>
      </c>
      <c r="Q22" s="18">
        <f t="shared" si="9"/>
        <v>19750</v>
      </c>
      <c r="R22" s="18">
        <f t="shared" si="9"/>
        <v>100.03333333333335</v>
      </c>
      <c r="S22" s="18">
        <f t="shared" si="9"/>
        <v>168.41333333333333</v>
      </c>
    </row>
    <row r="23" spans="1:19" s="7" customFormat="1" ht="17">
      <c r="A23" s="9" t="s">
        <v>11</v>
      </c>
      <c r="B23" s="6"/>
      <c r="C23" s="6"/>
      <c r="D23" s="6"/>
      <c r="E23" s="6"/>
      <c r="F23" s="6"/>
      <c r="G23" s="6"/>
      <c r="H23" s="6">
        <f>STDEV(H24:H26)</f>
        <v>18.319549666954167</v>
      </c>
      <c r="I23" s="6">
        <f>STDEV(I24:I26)</f>
        <v>102.25474121037131</v>
      </c>
      <c r="J23" s="6">
        <f>STDEV(J24:J26)</f>
        <v>935.01785849255293</v>
      </c>
      <c r="K23" s="8">
        <f>STDEV(K24:K26)</f>
        <v>3.2447701510790163E-2</v>
      </c>
      <c r="L23" s="6">
        <f t="shared" ref="L23:O23" si="10">STDEV(L24:L26)</f>
        <v>5.5075705472860358E-2</v>
      </c>
      <c r="M23" s="6">
        <f t="shared" si="10"/>
        <v>0.31817186131607095</v>
      </c>
      <c r="N23" s="6">
        <f t="shared" si="10"/>
        <v>2.8867513459481287</v>
      </c>
      <c r="O23" s="8">
        <f t="shared" si="10"/>
        <v>1.4362915210128261E-2</v>
      </c>
      <c r="P23" s="6">
        <f t="shared" ref="P23" si="11">STDEV(P24:P26)</f>
        <v>0</v>
      </c>
      <c r="Q23" s="6">
        <f t="shared" ref="Q23" si="12">STDEV(Q24:Q26)</f>
        <v>0</v>
      </c>
      <c r="R23" s="6">
        <f t="shared" ref="R23:S23" si="13">STDEV(R24:R26)</f>
        <v>3.0550504633040609E-2</v>
      </c>
      <c r="S23" s="6">
        <f t="shared" si="13"/>
        <v>5.6862407030780701E-2</v>
      </c>
    </row>
    <row r="24" spans="1:19" ht="17">
      <c r="A24" s="13" t="s">
        <v>12</v>
      </c>
      <c r="B24" s="1">
        <v>1</v>
      </c>
      <c r="C24" s="1">
        <v>10</v>
      </c>
      <c r="D24" s="1">
        <v>12</v>
      </c>
      <c r="E24" s="1">
        <v>12</v>
      </c>
      <c r="F24" s="1">
        <v>10</v>
      </c>
      <c r="G24" s="1" t="b">
        <v>1</v>
      </c>
      <c r="H24" s="1">
        <v>61.7</v>
      </c>
      <c r="I24" s="1">
        <v>94.83</v>
      </c>
      <c r="J24" s="1">
        <v>836.61</v>
      </c>
      <c r="K24" s="14">
        <v>0.91639999999999999</v>
      </c>
      <c r="L24" s="1">
        <v>7.94</v>
      </c>
      <c r="M24" s="1">
        <v>4.95</v>
      </c>
      <c r="N24" s="1">
        <v>43</v>
      </c>
      <c r="O24" s="14">
        <v>0.73870000000000002</v>
      </c>
      <c r="P24" s="1">
        <v>12012</v>
      </c>
      <c r="Q24" s="1">
        <v>19750</v>
      </c>
      <c r="R24" s="1">
        <v>100</v>
      </c>
      <c r="S24" s="1">
        <v>168.35</v>
      </c>
    </row>
    <row r="25" spans="1:19" ht="17">
      <c r="A25" s="13" t="s">
        <v>12</v>
      </c>
      <c r="B25" s="1">
        <v>2</v>
      </c>
      <c r="C25" s="1">
        <v>10</v>
      </c>
      <c r="D25" s="1">
        <v>12</v>
      </c>
      <c r="E25" s="1">
        <v>12</v>
      </c>
      <c r="F25" s="1">
        <v>10</v>
      </c>
      <c r="G25" s="1" t="b">
        <v>1</v>
      </c>
      <c r="H25" s="1">
        <v>82.98</v>
      </c>
      <c r="I25" s="1">
        <v>244.36</v>
      </c>
      <c r="J25" s="1">
        <v>2440</v>
      </c>
      <c r="K25" s="14">
        <v>0.97240000000000004</v>
      </c>
      <c r="L25" s="1">
        <v>8.0299999999999994</v>
      </c>
      <c r="M25" s="1">
        <v>5.52</v>
      </c>
      <c r="N25" s="1">
        <v>48</v>
      </c>
      <c r="O25" s="14">
        <v>0.71709999999999996</v>
      </c>
      <c r="P25" s="1">
        <v>12012</v>
      </c>
      <c r="Q25" s="1">
        <v>19750</v>
      </c>
      <c r="R25" s="1">
        <v>100.06</v>
      </c>
      <c r="S25" s="1">
        <v>168.46</v>
      </c>
    </row>
    <row r="26" spans="1:19" ht="17">
      <c r="A26" s="13" t="s">
        <v>12</v>
      </c>
      <c r="B26" s="1">
        <v>3</v>
      </c>
      <c r="C26" s="1">
        <v>10</v>
      </c>
      <c r="D26" s="1">
        <v>12</v>
      </c>
      <c r="E26" s="1">
        <v>12</v>
      </c>
      <c r="F26" s="1">
        <v>10</v>
      </c>
      <c r="G26" s="1" t="b">
        <v>1</v>
      </c>
      <c r="H26" s="1">
        <v>46.51</v>
      </c>
      <c r="I26" s="1">
        <v>48.77</v>
      </c>
      <c r="J26" s="1">
        <v>804.86</v>
      </c>
      <c r="K26" s="14">
        <v>0.91600000000000004</v>
      </c>
      <c r="L26" s="1">
        <v>8.0399999999999991</v>
      </c>
      <c r="M26" s="1">
        <v>4.99</v>
      </c>
      <c r="N26" s="1">
        <v>43</v>
      </c>
      <c r="O26" s="14">
        <v>0.74429999999999996</v>
      </c>
      <c r="P26" s="1">
        <v>12012</v>
      </c>
      <c r="Q26" s="1">
        <v>19750</v>
      </c>
      <c r="R26" s="1">
        <v>100.04</v>
      </c>
      <c r="S26" s="1">
        <v>168.43</v>
      </c>
    </row>
    <row r="27" spans="1:19" s="21" customFormat="1" ht="17">
      <c r="A27" s="17" t="s">
        <v>21</v>
      </c>
      <c r="B27" s="18"/>
      <c r="C27" s="18"/>
      <c r="D27" s="18"/>
      <c r="E27" s="18"/>
      <c r="F27" s="18"/>
      <c r="G27" s="18"/>
      <c r="H27" s="18">
        <f>AVERAGE(H29:H31)</f>
        <v>50.106666666666662</v>
      </c>
      <c r="I27" s="18">
        <f>AVERAGE(I29:I31)</f>
        <v>48.266666666666673</v>
      </c>
      <c r="J27" s="18">
        <f>AVERAGE(J29:J31)</f>
        <v>539.39333333333332</v>
      </c>
      <c r="K27" s="22">
        <f>AVERAGE(K29:K31)</f>
        <v>0.91416666666666668</v>
      </c>
      <c r="L27" s="18">
        <f t="shared" ref="L27:S27" si="14">AVERAGE(L29:L31)</f>
        <v>3.9533333333333331</v>
      </c>
      <c r="M27" s="18">
        <f t="shared" si="14"/>
        <v>3.3233333333333337</v>
      </c>
      <c r="N27" s="18">
        <f t="shared" si="14"/>
        <v>21</v>
      </c>
      <c r="O27" s="22">
        <f t="shared" si="14"/>
        <v>0.92493333333333327</v>
      </c>
      <c r="P27" s="18">
        <f t="shared" si="14"/>
        <v>6011.666666666667</v>
      </c>
      <c r="Q27" s="18">
        <f t="shared" si="14"/>
        <v>9880</v>
      </c>
      <c r="R27" s="18">
        <f t="shared" si="14"/>
        <v>50.07</v>
      </c>
      <c r="S27" s="18">
        <f t="shared" si="14"/>
        <v>84.296666666666667</v>
      </c>
    </row>
    <row r="28" spans="1:19" s="7" customFormat="1" ht="17">
      <c r="A28" s="9" t="s">
        <v>11</v>
      </c>
      <c r="B28" s="6"/>
      <c r="C28" s="6"/>
      <c r="D28" s="6"/>
      <c r="E28" s="6"/>
      <c r="F28" s="6"/>
      <c r="G28" s="6"/>
      <c r="H28" s="6">
        <f>STDEV(H29:H31)</f>
        <v>12.13936708948756</v>
      </c>
      <c r="I28" s="6">
        <f>STDEV(I29:I31)</f>
        <v>15.545334777139166</v>
      </c>
      <c r="J28" s="6">
        <f>STDEV(J29:J31)</f>
        <v>244.81909572852652</v>
      </c>
      <c r="K28" s="8">
        <f>STDEV(K29:K31)</f>
        <v>3.0143711339736128E-2</v>
      </c>
      <c r="L28" s="6">
        <f t="shared" ref="L28" si="15">STDEV(L29:L31)</f>
        <v>3.7859388972001778E-2</v>
      </c>
      <c r="M28" s="6">
        <f t="shared" ref="M28" si="16">STDEV(M29:M31)</f>
        <v>1.8907758548631124</v>
      </c>
      <c r="N28" s="6">
        <f t="shared" ref="N28" si="17">STDEV(N29:N31)</f>
        <v>7.5498344352707498</v>
      </c>
      <c r="O28" s="8">
        <f t="shared" ref="O28" si="18">STDEV(O29:O31)</f>
        <v>8.0803733412097595E-2</v>
      </c>
      <c r="P28" s="6">
        <f t="shared" ref="P28" si="19">STDEV(P29:P31)</f>
        <v>0.57735026918962573</v>
      </c>
      <c r="Q28" s="6">
        <f t="shared" ref="Q28" si="20">STDEV(Q29:Q31)</f>
        <v>0</v>
      </c>
      <c r="R28" s="6">
        <f t="shared" ref="R28" si="21">STDEV(R29:R31)</f>
        <v>2.6457513110647358E-2</v>
      </c>
      <c r="S28" s="6">
        <f t="shared" ref="S28" si="22">STDEV(S29:S31)</f>
        <v>4.0414518843269867E-2</v>
      </c>
    </row>
    <row r="29" spans="1:19" ht="17">
      <c r="A29" s="13" t="s">
        <v>13</v>
      </c>
      <c r="B29" s="1">
        <v>1</v>
      </c>
      <c r="C29" s="1">
        <v>50</v>
      </c>
      <c r="D29" s="1">
        <v>12</v>
      </c>
      <c r="E29" s="1">
        <v>12</v>
      </c>
      <c r="F29" s="1">
        <v>50</v>
      </c>
      <c r="G29" s="1" t="b">
        <v>1</v>
      </c>
      <c r="H29" s="1">
        <v>42.81</v>
      </c>
      <c r="I29" s="1">
        <v>37.51</v>
      </c>
      <c r="J29" s="1">
        <v>379.65</v>
      </c>
      <c r="K29" s="14">
        <v>0.93300000000000005</v>
      </c>
      <c r="L29" s="1">
        <v>3.97</v>
      </c>
      <c r="M29" s="1">
        <v>4.66</v>
      </c>
      <c r="N29" s="1">
        <v>22</v>
      </c>
      <c r="O29" s="14">
        <v>0.83299999999999996</v>
      </c>
      <c r="P29" s="1">
        <v>6012</v>
      </c>
      <c r="Q29" s="1">
        <v>9880</v>
      </c>
      <c r="R29" s="1">
        <v>50.09</v>
      </c>
      <c r="S29" s="1">
        <v>84.32</v>
      </c>
    </row>
    <row r="30" spans="1:19" ht="17">
      <c r="A30" s="13" t="s">
        <v>13</v>
      </c>
      <c r="B30" s="1">
        <v>2</v>
      </c>
      <c r="C30" s="1">
        <v>50</v>
      </c>
      <c r="D30" s="1">
        <v>12</v>
      </c>
      <c r="E30" s="1">
        <v>12</v>
      </c>
      <c r="F30" s="1">
        <v>50</v>
      </c>
      <c r="G30" s="1" t="b">
        <v>1</v>
      </c>
      <c r="H30" s="1">
        <v>43.39</v>
      </c>
      <c r="I30" s="1">
        <v>41.2</v>
      </c>
      <c r="J30" s="1">
        <v>417.28</v>
      </c>
      <c r="K30" s="14">
        <v>0.93010000000000004</v>
      </c>
      <c r="L30" s="1">
        <v>3.98</v>
      </c>
      <c r="M30" s="1">
        <v>4.1500000000000004</v>
      </c>
      <c r="N30" s="1">
        <v>28</v>
      </c>
      <c r="O30" s="14">
        <v>0.95709999999999995</v>
      </c>
      <c r="P30" s="1">
        <v>6012</v>
      </c>
      <c r="Q30" s="1">
        <v>9880</v>
      </c>
      <c r="R30" s="1">
        <v>50.08</v>
      </c>
      <c r="S30" s="1">
        <v>84.32</v>
      </c>
    </row>
    <row r="31" spans="1:19" ht="17">
      <c r="A31" s="13" t="s">
        <v>13</v>
      </c>
      <c r="B31" s="1">
        <v>3</v>
      </c>
      <c r="C31" s="1">
        <v>50</v>
      </c>
      <c r="D31" s="1">
        <v>12</v>
      </c>
      <c r="E31" s="1">
        <v>12</v>
      </c>
      <c r="F31" s="1">
        <v>50</v>
      </c>
      <c r="G31" s="1" t="b">
        <v>1</v>
      </c>
      <c r="H31" s="1">
        <v>64.12</v>
      </c>
      <c r="I31" s="1">
        <v>66.09</v>
      </c>
      <c r="J31" s="1">
        <v>821.25</v>
      </c>
      <c r="K31" s="14">
        <v>0.87939999999999996</v>
      </c>
      <c r="L31" s="1">
        <v>3.91</v>
      </c>
      <c r="M31" s="1">
        <v>1.1599999999999999</v>
      </c>
      <c r="N31" s="1">
        <v>13</v>
      </c>
      <c r="O31" s="14">
        <v>0.98470000000000002</v>
      </c>
      <c r="P31" s="1">
        <v>6011</v>
      </c>
      <c r="Q31" s="1">
        <v>9880</v>
      </c>
      <c r="R31" s="1">
        <v>50.04</v>
      </c>
      <c r="S31" s="1">
        <v>84.25</v>
      </c>
    </row>
    <row r="32" spans="1:19" s="21" customFormat="1" ht="17">
      <c r="A32" s="23" t="s">
        <v>22</v>
      </c>
      <c r="B32" s="18"/>
      <c r="C32" s="18"/>
      <c r="D32" s="18"/>
      <c r="E32" s="18"/>
      <c r="F32" s="18"/>
      <c r="G32" s="18"/>
      <c r="H32" s="18">
        <f>AVERAGE(H34:H36)</f>
        <v>63.73</v>
      </c>
      <c r="I32" s="18">
        <f>AVERAGE(I34:I36)</f>
        <v>129.32</v>
      </c>
      <c r="J32" s="18">
        <f>AVERAGE(J34:J36)</f>
        <v>1360.49</v>
      </c>
      <c r="K32" s="22">
        <f>AVERAGE(K34:K36)</f>
        <v>0.93493333333333339</v>
      </c>
      <c r="L32" s="18">
        <f t="shared" ref="L32:S32" si="23">AVERAGE(L34:L36)</f>
        <v>8.0033333333333321</v>
      </c>
      <c r="M32" s="18">
        <f t="shared" si="23"/>
        <v>5.1533333333333333</v>
      </c>
      <c r="N32" s="18">
        <f t="shared" si="23"/>
        <v>44.666666666666664</v>
      </c>
      <c r="O32" s="22">
        <f t="shared" si="23"/>
        <v>0.73336666666666661</v>
      </c>
      <c r="P32" s="18">
        <f t="shared" si="23"/>
        <v>12012</v>
      </c>
      <c r="Q32" s="18">
        <f t="shared" si="23"/>
        <v>19750</v>
      </c>
      <c r="R32" s="18">
        <f t="shared" si="23"/>
        <v>100.03333333333335</v>
      </c>
      <c r="S32" s="18">
        <f t="shared" si="23"/>
        <v>168.41333333333333</v>
      </c>
    </row>
    <row r="33" spans="1:19" s="7" customFormat="1" ht="17">
      <c r="A33" s="9" t="s">
        <v>11</v>
      </c>
      <c r="B33" s="6"/>
      <c r="C33" s="6"/>
      <c r="D33" s="6"/>
      <c r="E33" s="6"/>
      <c r="F33" s="6"/>
      <c r="G33" s="6"/>
      <c r="H33" s="6">
        <f>STDEV(H34:H36)</f>
        <v>18.319549666954167</v>
      </c>
      <c r="I33" s="6">
        <f>STDEV(I34:I36)</f>
        <v>102.25474121037131</v>
      </c>
      <c r="J33" s="6">
        <f>STDEV(J34:J36)</f>
        <v>935.01785849255293</v>
      </c>
      <c r="K33" s="8">
        <f>STDEV(K34:K36)</f>
        <v>3.2447701510790163E-2</v>
      </c>
      <c r="L33" s="6">
        <f t="shared" ref="L33" si="24">STDEV(L34:L36)</f>
        <v>5.5075705472860358E-2</v>
      </c>
      <c r="M33" s="6">
        <f t="shared" ref="M33" si="25">STDEV(M34:M36)</f>
        <v>0.31817186131607095</v>
      </c>
      <c r="N33" s="6">
        <f t="shared" ref="N33" si="26">STDEV(N34:N36)</f>
        <v>2.8867513459481287</v>
      </c>
      <c r="O33" s="8">
        <f t="shared" ref="O33" si="27">STDEV(O34:O36)</f>
        <v>1.4362915210128261E-2</v>
      </c>
      <c r="P33" s="6">
        <f t="shared" ref="P33" si="28">STDEV(P34:P36)</f>
        <v>0</v>
      </c>
      <c r="Q33" s="6">
        <f t="shared" ref="Q33" si="29">STDEV(Q34:Q36)</f>
        <v>0</v>
      </c>
      <c r="R33" s="6">
        <f t="shared" ref="R33" si="30">STDEV(R34:R36)</f>
        <v>3.0550504633040609E-2</v>
      </c>
      <c r="S33" s="6">
        <f t="shared" ref="S33" si="31">STDEV(S34:S36)</f>
        <v>5.6862407030780701E-2</v>
      </c>
    </row>
    <row r="34" spans="1:19" ht="17">
      <c r="A34" s="13" t="s">
        <v>14</v>
      </c>
      <c r="B34" s="1">
        <v>1</v>
      </c>
      <c r="C34" s="1">
        <v>100</v>
      </c>
      <c r="D34" s="1">
        <v>12</v>
      </c>
      <c r="E34" s="1">
        <v>12</v>
      </c>
      <c r="F34" s="1">
        <v>100</v>
      </c>
      <c r="G34" s="1" t="b">
        <v>1</v>
      </c>
      <c r="H34" s="1">
        <v>61.7</v>
      </c>
      <c r="I34" s="1">
        <v>94.83</v>
      </c>
      <c r="J34" s="1">
        <v>836.61</v>
      </c>
      <c r="K34" s="14">
        <v>0.91639999999999999</v>
      </c>
      <c r="L34" s="1">
        <v>7.94</v>
      </c>
      <c r="M34" s="1">
        <v>4.95</v>
      </c>
      <c r="N34" s="1">
        <v>43</v>
      </c>
      <c r="O34" s="14">
        <v>0.73870000000000002</v>
      </c>
      <c r="P34" s="1">
        <v>12012</v>
      </c>
      <c r="Q34" s="1">
        <v>19750</v>
      </c>
      <c r="R34" s="1">
        <v>100</v>
      </c>
      <c r="S34" s="1">
        <v>168.35</v>
      </c>
    </row>
    <row r="35" spans="1:19" ht="17">
      <c r="A35" s="13" t="s">
        <v>14</v>
      </c>
      <c r="B35" s="1">
        <v>2</v>
      </c>
      <c r="C35" s="1">
        <v>100</v>
      </c>
      <c r="D35" s="1">
        <v>12</v>
      </c>
      <c r="E35" s="1">
        <v>12</v>
      </c>
      <c r="F35" s="1">
        <v>100</v>
      </c>
      <c r="G35" s="1" t="b">
        <v>1</v>
      </c>
      <c r="H35" s="1">
        <v>82.98</v>
      </c>
      <c r="I35" s="1">
        <v>244.36</v>
      </c>
      <c r="J35" s="1">
        <v>2440</v>
      </c>
      <c r="K35" s="14">
        <v>0.97240000000000004</v>
      </c>
      <c r="L35" s="1">
        <v>8.0299999999999994</v>
      </c>
      <c r="M35" s="1">
        <v>5.52</v>
      </c>
      <c r="N35" s="1">
        <v>48</v>
      </c>
      <c r="O35" s="14">
        <v>0.71709999999999996</v>
      </c>
      <c r="P35" s="1">
        <v>12012</v>
      </c>
      <c r="Q35" s="1">
        <v>19750</v>
      </c>
      <c r="R35" s="1">
        <v>100.06</v>
      </c>
      <c r="S35" s="1">
        <v>168.46</v>
      </c>
    </row>
    <row r="36" spans="1:19" ht="17">
      <c r="A36" s="13" t="s">
        <v>14</v>
      </c>
      <c r="B36" s="1">
        <v>3</v>
      </c>
      <c r="C36" s="1">
        <v>100</v>
      </c>
      <c r="D36" s="1">
        <v>12</v>
      </c>
      <c r="E36" s="1">
        <v>12</v>
      </c>
      <c r="F36" s="1">
        <v>100</v>
      </c>
      <c r="G36" s="1" t="b">
        <v>1</v>
      </c>
      <c r="H36" s="1">
        <v>46.51</v>
      </c>
      <c r="I36" s="1">
        <v>48.77</v>
      </c>
      <c r="J36" s="1">
        <v>804.86</v>
      </c>
      <c r="K36" s="14">
        <v>0.91600000000000004</v>
      </c>
      <c r="L36" s="1">
        <v>8.0399999999999991</v>
      </c>
      <c r="M36" s="1">
        <v>4.99</v>
      </c>
      <c r="N36" s="1">
        <v>43</v>
      </c>
      <c r="O36" s="14">
        <v>0.74429999999999996</v>
      </c>
      <c r="P36" s="1">
        <v>12012</v>
      </c>
      <c r="Q36" s="1">
        <v>19750</v>
      </c>
      <c r="R36" s="1">
        <v>100.04</v>
      </c>
      <c r="S36" s="1">
        <v>168.43</v>
      </c>
    </row>
    <row r="37" spans="1:19" s="21" customFormat="1" ht="17">
      <c r="A37" s="17" t="s">
        <v>23</v>
      </c>
      <c r="B37" s="18"/>
      <c r="C37" s="18"/>
      <c r="D37" s="18"/>
      <c r="E37" s="18"/>
      <c r="F37" s="18"/>
      <c r="G37" s="18"/>
      <c r="H37" s="18">
        <f>AVERAGE(H39:H41)</f>
        <v>41160</v>
      </c>
      <c r="I37" s="18">
        <f>AVERAGE(I39:I41)</f>
        <v>20433.333333333332</v>
      </c>
      <c r="J37" s="18">
        <f>AVERAGE(J39:J41)</f>
        <v>76600</v>
      </c>
      <c r="K37" s="22">
        <f>AVERAGE(K39:K41)</f>
        <v>0.57220000000000004</v>
      </c>
      <c r="L37" s="18">
        <f t="shared" ref="L37:S37" si="32">AVERAGE(L39:L41)</f>
        <v>30.316666666666666</v>
      </c>
      <c r="M37" s="18">
        <f t="shared" si="32"/>
        <v>2.64</v>
      </c>
      <c r="N37" s="18">
        <f t="shared" si="32"/>
        <v>34.333333333333336</v>
      </c>
      <c r="O37" s="22">
        <f t="shared" si="32"/>
        <v>0.89563333333333339</v>
      </c>
      <c r="P37" s="18">
        <f t="shared" si="32"/>
        <v>44525.666666666664</v>
      </c>
      <c r="Q37" s="18">
        <f t="shared" si="32"/>
        <v>73206.666666666672</v>
      </c>
      <c r="R37" s="18">
        <f t="shared" si="32"/>
        <v>371.00666666666666</v>
      </c>
      <c r="S37" s="18">
        <f t="shared" si="32"/>
        <v>624.61666666666667</v>
      </c>
    </row>
    <row r="38" spans="1:19" s="7" customFormat="1" ht="17">
      <c r="A38" s="9" t="s">
        <v>11</v>
      </c>
      <c r="B38" s="6"/>
      <c r="C38" s="6"/>
      <c r="D38" s="6"/>
      <c r="E38" s="6"/>
      <c r="F38" s="6"/>
      <c r="G38" s="6"/>
      <c r="H38" s="6">
        <f>STDEV(H39:H41)</f>
        <v>1951.2303810672895</v>
      </c>
      <c r="I38" s="6">
        <f>STDEV(I39:I41)</f>
        <v>1243.8783434618249</v>
      </c>
      <c r="J38" s="6">
        <f>STDEV(J39:J41)</f>
        <v>1833.030277982336</v>
      </c>
      <c r="K38" s="8">
        <f>STDEV(K39:K41)</f>
        <v>1.1345042970390169E-2</v>
      </c>
      <c r="L38" s="6">
        <f t="shared" ref="L38" si="33">STDEV(L39:L41)</f>
        <v>1.6683624706080313</v>
      </c>
      <c r="M38" s="6">
        <f t="shared" ref="M38" si="34">STDEV(M39:M41)</f>
        <v>2.4970382456021771</v>
      </c>
      <c r="N38" s="6">
        <f t="shared" ref="N38" si="35">STDEV(N39:N41)</f>
        <v>0.57735026918962584</v>
      </c>
      <c r="O38" s="8">
        <f t="shared" ref="O38" si="36">STDEV(O39:O41)</f>
        <v>0.10386502459121322</v>
      </c>
      <c r="P38" s="6">
        <f t="shared" ref="P38" si="37">STDEV(P39:P41)</f>
        <v>2092.1917534808645</v>
      </c>
      <c r="Q38" s="6">
        <f t="shared" ref="Q38" si="38">STDEV(Q39:Q41)</f>
        <v>3439.1471811094871</v>
      </c>
      <c r="R38" s="6">
        <f t="shared" ref="R38" si="39">STDEV(R39:R41)</f>
        <v>17.412904218806595</v>
      </c>
      <c r="S38" s="6">
        <f t="shared" ref="S38" si="40">STDEV(S39:S41)</f>
        <v>29.321207910543801</v>
      </c>
    </row>
    <row r="39" spans="1:19" ht="17">
      <c r="A39" s="13" t="s">
        <v>15</v>
      </c>
      <c r="B39" s="1">
        <v>1</v>
      </c>
      <c r="C39" s="1">
        <v>1000</v>
      </c>
      <c r="D39" s="1">
        <v>12</v>
      </c>
      <c r="E39" s="1">
        <v>12</v>
      </c>
      <c r="F39" s="1">
        <v>1000</v>
      </c>
      <c r="G39" s="1" t="b">
        <v>1</v>
      </c>
      <c r="H39" s="1">
        <v>41080</v>
      </c>
      <c r="I39" s="1">
        <v>19930</v>
      </c>
      <c r="J39" s="1">
        <v>76200</v>
      </c>
      <c r="K39" s="14">
        <v>0.57730000000000004</v>
      </c>
      <c r="L39" s="1">
        <v>30.8</v>
      </c>
      <c r="M39" s="1">
        <v>1.08</v>
      </c>
      <c r="N39" s="1">
        <v>34</v>
      </c>
      <c r="O39" s="14">
        <v>0.93520000000000003</v>
      </c>
      <c r="P39" s="1">
        <v>44970</v>
      </c>
      <c r="Q39" s="1">
        <v>73940</v>
      </c>
      <c r="R39" s="1">
        <v>374.71</v>
      </c>
      <c r="S39" s="1">
        <v>630.85</v>
      </c>
    </row>
    <row r="40" spans="1:19" ht="17">
      <c r="A40" s="13" t="s">
        <v>15</v>
      </c>
      <c r="B40" s="1">
        <v>2</v>
      </c>
      <c r="C40" s="1">
        <v>1000</v>
      </c>
      <c r="D40" s="1">
        <v>12</v>
      </c>
      <c r="E40" s="1">
        <v>12</v>
      </c>
      <c r="F40" s="1">
        <v>1000</v>
      </c>
      <c r="G40" s="1" t="b">
        <v>1</v>
      </c>
      <c r="H40" s="1">
        <v>39250</v>
      </c>
      <c r="I40" s="1">
        <v>19520</v>
      </c>
      <c r="J40" s="1">
        <v>75000</v>
      </c>
      <c r="K40" s="14">
        <v>0.58009999999999995</v>
      </c>
      <c r="L40" s="1">
        <v>31.69</v>
      </c>
      <c r="M40" s="1">
        <v>1.32</v>
      </c>
      <c r="N40" s="1">
        <v>35</v>
      </c>
      <c r="O40" s="14">
        <v>0.97389999999999999</v>
      </c>
      <c r="P40" s="1">
        <v>46360</v>
      </c>
      <c r="Q40" s="1">
        <v>76220</v>
      </c>
      <c r="R40" s="1">
        <v>386.27</v>
      </c>
      <c r="S40" s="1">
        <v>650.32000000000005</v>
      </c>
    </row>
    <row r="41" spans="1:19" ht="17">
      <c r="A41" s="13" t="s">
        <v>15</v>
      </c>
      <c r="B41" s="1">
        <v>3</v>
      </c>
      <c r="C41" s="1">
        <v>1000</v>
      </c>
      <c r="D41" s="1">
        <v>12</v>
      </c>
      <c r="E41" s="1">
        <v>12</v>
      </c>
      <c r="F41" s="1">
        <v>1000</v>
      </c>
      <c r="G41" s="1" t="b">
        <v>1</v>
      </c>
      <c r="H41" s="1">
        <v>43150</v>
      </c>
      <c r="I41" s="1">
        <v>21850</v>
      </c>
      <c r="J41" s="1">
        <v>78600</v>
      </c>
      <c r="K41" s="14">
        <v>0.55920000000000003</v>
      </c>
      <c r="L41" s="1">
        <v>28.46</v>
      </c>
      <c r="M41" s="1">
        <v>5.52</v>
      </c>
      <c r="N41" s="1">
        <v>34</v>
      </c>
      <c r="O41" s="14">
        <v>0.77780000000000005</v>
      </c>
      <c r="P41" s="1">
        <v>42247</v>
      </c>
      <c r="Q41" s="1">
        <v>69460</v>
      </c>
      <c r="R41" s="1">
        <v>352.04</v>
      </c>
      <c r="S41" s="1">
        <v>592.67999999999995</v>
      </c>
    </row>
    <row r="42" spans="1:19" s="21" customFormat="1" ht="17">
      <c r="A42" s="17" t="s">
        <v>32</v>
      </c>
      <c r="B42" s="18"/>
      <c r="C42" s="18"/>
      <c r="D42" s="18"/>
      <c r="E42" s="18"/>
      <c r="F42" s="18"/>
      <c r="G42" s="18"/>
      <c r="H42" s="18">
        <f t="shared" ref="H42:S42" si="41">AVERAGE(H44:H46)</f>
        <v>740.78000000000009</v>
      </c>
      <c r="I42" s="18">
        <f t="shared" si="41"/>
        <v>2118.14</v>
      </c>
      <c r="J42" s="18">
        <f t="shared" si="41"/>
        <v>15743.333333333334</v>
      </c>
      <c r="K42" s="22">
        <f t="shared" si="41"/>
        <v>0.92490000000000006</v>
      </c>
      <c r="L42" s="18">
        <f t="shared" si="41"/>
        <v>0.68333333333333324</v>
      </c>
      <c r="M42" s="18">
        <f t="shared" si="41"/>
        <v>3.7033333333333331</v>
      </c>
      <c r="N42" s="18">
        <f t="shared" si="41"/>
        <v>42.666666666666664</v>
      </c>
      <c r="O42" s="22">
        <f t="shared" si="41"/>
        <v>0.98793333333333333</v>
      </c>
      <c r="P42" s="18">
        <f t="shared" si="41"/>
        <v>1196.3333333333333</v>
      </c>
      <c r="Q42" s="18">
        <f t="shared" si="41"/>
        <v>417.08333333333331</v>
      </c>
      <c r="R42" s="18">
        <f t="shared" si="41"/>
        <v>9.9533333333333331</v>
      </c>
      <c r="S42" s="18">
        <f t="shared" si="41"/>
        <v>3.47</v>
      </c>
    </row>
    <row r="43" spans="1:19" s="7" customFormat="1" ht="17">
      <c r="A43" s="9" t="s">
        <v>11</v>
      </c>
      <c r="B43" s="6"/>
      <c r="C43" s="6"/>
      <c r="D43" s="6"/>
      <c r="E43" s="6"/>
      <c r="F43" s="6"/>
      <c r="G43" s="6"/>
      <c r="H43" s="6">
        <f t="shared" ref="H43:S43" si="42">STDEV(H44:H46)</f>
        <v>622.21297535490203</v>
      </c>
      <c r="I43" s="6">
        <f t="shared" si="42"/>
        <v>2248.0418098425125</v>
      </c>
      <c r="J43" s="6">
        <f t="shared" si="42"/>
        <v>18306.169269766226</v>
      </c>
      <c r="K43" s="8">
        <f t="shared" si="42"/>
        <v>2.870731614066353E-2</v>
      </c>
      <c r="L43" s="6">
        <f t="shared" si="42"/>
        <v>0.2742869543622764</v>
      </c>
      <c r="M43" s="6">
        <f t="shared" si="42"/>
        <v>5.1158023157011581</v>
      </c>
      <c r="N43" s="6">
        <f t="shared" si="42"/>
        <v>59.180514811323953</v>
      </c>
      <c r="O43" s="8">
        <f t="shared" si="42"/>
        <v>7.5341444991009355E-3</v>
      </c>
      <c r="P43" s="6">
        <f t="shared" si="42"/>
        <v>7.2341781380702344</v>
      </c>
      <c r="Q43" s="6">
        <f t="shared" si="42"/>
        <v>2.5204430827402744</v>
      </c>
      <c r="R43" s="6">
        <f t="shared" si="42"/>
        <v>6.3508529610858511E-2</v>
      </c>
      <c r="S43" s="6">
        <f t="shared" si="42"/>
        <v>1.7320508075688659E-2</v>
      </c>
    </row>
    <row r="44" spans="1:19" ht="17">
      <c r="A44" s="13" t="s">
        <v>33</v>
      </c>
      <c r="B44" s="1">
        <v>1</v>
      </c>
      <c r="H44" s="1">
        <v>485.69</v>
      </c>
      <c r="I44" s="1">
        <v>1060</v>
      </c>
      <c r="J44" s="1">
        <v>6010</v>
      </c>
      <c r="K44" s="14">
        <v>0.9</v>
      </c>
      <c r="L44" s="1">
        <v>0.53</v>
      </c>
      <c r="M44" s="1">
        <v>0.82</v>
      </c>
      <c r="N44" s="1">
        <v>9</v>
      </c>
      <c r="O44" s="14">
        <v>0.97950000000000004</v>
      </c>
      <c r="P44" s="1">
        <v>1188</v>
      </c>
      <c r="Q44" s="1">
        <v>414.18</v>
      </c>
      <c r="R44" s="1">
        <v>9.8800000000000008</v>
      </c>
      <c r="S44" s="1">
        <v>3.45</v>
      </c>
    </row>
    <row r="45" spans="1:19" ht="17">
      <c r="A45" s="13" t="s">
        <v>33</v>
      </c>
      <c r="B45" s="1">
        <v>2</v>
      </c>
      <c r="H45" s="1">
        <v>286.64999999999998</v>
      </c>
      <c r="I45" s="1">
        <v>594.41999999999996</v>
      </c>
      <c r="J45" s="1">
        <v>4360</v>
      </c>
      <c r="K45" s="14">
        <v>0.95630000000000004</v>
      </c>
      <c r="L45" s="1">
        <v>0.52</v>
      </c>
      <c r="M45" s="1">
        <v>0.68</v>
      </c>
      <c r="N45" s="1">
        <v>8</v>
      </c>
      <c r="O45" s="14">
        <v>0.99399999999999999</v>
      </c>
      <c r="P45" s="1">
        <v>1201</v>
      </c>
      <c r="Q45" s="1">
        <v>418.71</v>
      </c>
      <c r="R45" s="1">
        <v>9.99</v>
      </c>
      <c r="S45" s="1">
        <v>3.48</v>
      </c>
    </row>
    <row r="46" spans="1:19" ht="17">
      <c r="A46" s="13" t="s">
        <v>33</v>
      </c>
      <c r="B46" s="1">
        <v>3</v>
      </c>
      <c r="H46" s="1">
        <v>1450</v>
      </c>
      <c r="I46" s="1">
        <v>4700</v>
      </c>
      <c r="J46" s="1">
        <v>36860</v>
      </c>
      <c r="K46" s="14">
        <v>0.91839999999999999</v>
      </c>
      <c r="L46" s="1">
        <v>1</v>
      </c>
      <c r="M46" s="1">
        <v>9.61</v>
      </c>
      <c r="N46" s="1">
        <v>111</v>
      </c>
      <c r="O46" s="14">
        <v>0.99029999999999996</v>
      </c>
      <c r="P46" s="1">
        <v>1200</v>
      </c>
      <c r="Q46" s="1">
        <v>418.36</v>
      </c>
      <c r="R46" s="1">
        <v>9.99</v>
      </c>
      <c r="S46" s="1">
        <v>3.48</v>
      </c>
    </row>
    <row r="47" spans="1:19" s="21" customFormat="1" ht="17">
      <c r="A47" s="17" t="s">
        <v>34</v>
      </c>
      <c r="B47" s="18"/>
      <c r="C47" s="18"/>
      <c r="D47" s="18"/>
      <c r="E47" s="18"/>
      <c r="F47" s="18"/>
      <c r="G47" s="18"/>
      <c r="H47" s="18">
        <f t="shared" ref="H47:S47" si="43">AVERAGE(H49:H51)</f>
        <v>418.02</v>
      </c>
      <c r="I47" s="18">
        <f t="shared" si="43"/>
        <v>913.10333333333347</v>
      </c>
      <c r="J47" s="18">
        <f t="shared" si="43"/>
        <v>6286.666666666667</v>
      </c>
      <c r="K47" s="22">
        <f t="shared" si="43"/>
        <v>0.95400000000000007</v>
      </c>
      <c r="L47" s="18">
        <f t="shared" si="43"/>
        <v>4.043333333333333</v>
      </c>
      <c r="M47" s="18">
        <f t="shared" si="43"/>
        <v>6.4866666666666655</v>
      </c>
      <c r="N47" s="18">
        <f t="shared" si="43"/>
        <v>45.333333333333336</v>
      </c>
      <c r="O47" s="22">
        <f t="shared" si="43"/>
        <v>0.90726666666666667</v>
      </c>
      <c r="P47" s="18">
        <f t="shared" si="43"/>
        <v>6009.333333333333</v>
      </c>
      <c r="Q47" s="18">
        <f t="shared" si="43"/>
        <v>2046.6666666666667</v>
      </c>
      <c r="R47" s="18">
        <f t="shared" si="43"/>
        <v>50.03</v>
      </c>
      <c r="S47" s="18">
        <f t="shared" si="43"/>
        <v>17.440000000000001</v>
      </c>
    </row>
    <row r="48" spans="1:19" s="7" customFormat="1" ht="17">
      <c r="A48" s="9" t="s">
        <v>11</v>
      </c>
      <c r="B48" s="6"/>
      <c r="C48" s="6"/>
      <c r="D48" s="6"/>
      <c r="E48" s="6"/>
      <c r="F48" s="6"/>
      <c r="G48" s="6"/>
      <c r="H48" s="6">
        <f t="shared" ref="H48:S48" si="44">STDEV(H49:H51)</f>
        <v>482.28783843261067</v>
      </c>
      <c r="I48" s="6">
        <f t="shared" si="44"/>
        <v>1217.9181911086366</v>
      </c>
      <c r="J48" s="6">
        <f t="shared" si="44"/>
        <v>6512.6210801284406</v>
      </c>
      <c r="K48" s="8">
        <f t="shared" si="44"/>
        <v>2.2266791416816173E-2</v>
      </c>
      <c r="L48" s="6">
        <f t="shared" si="44"/>
        <v>0.62962952069716194</v>
      </c>
      <c r="M48" s="6">
        <f t="shared" si="44"/>
        <v>8.8036488647227031</v>
      </c>
      <c r="N48" s="6">
        <f t="shared" si="44"/>
        <v>56.888780381840967</v>
      </c>
      <c r="O48" s="8">
        <f t="shared" si="44"/>
        <v>4.950003367002221E-2</v>
      </c>
      <c r="P48" s="6">
        <f t="shared" si="44"/>
        <v>4.6188021535170058</v>
      </c>
      <c r="Q48" s="6">
        <f t="shared" si="44"/>
        <v>5.7735026918962573</v>
      </c>
      <c r="R48" s="6">
        <f t="shared" si="44"/>
        <v>5.1961524227068283E-2</v>
      </c>
      <c r="S48" s="6">
        <f t="shared" si="44"/>
        <v>1.7320508075687378E-2</v>
      </c>
    </row>
    <row r="49" spans="1:19" ht="17">
      <c r="A49" s="13" t="s">
        <v>35</v>
      </c>
      <c r="B49" s="1">
        <v>1</v>
      </c>
      <c r="H49" s="1">
        <v>973.91</v>
      </c>
      <c r="I49" s="1">
        <v>2310</v>
      </c>
      <c r="J49" s="1">
        <v>13790</v>
      </c>
      <c r="K49" s="14">
        <v>0.92910000000000004</v>
      </c>
      <c r="L49" s="1">
        <v>4.7699999999999996</v>
      </c>
      <c r="M49" s="1">
        <v>16.649999999999999</v>
      </c>
      <c r="N49" s="1">
        <v>111</v>
      </c>
      <c r="O49" s="14">
        <v>0.95679999999999998</v>
      </c>
      <c r="P49" s="1">
        <v>6004</v>
      </c>
      <c r="Q49" s="1">
        <v>2040</v>
      </c>
      <c r="R49" s="1">
        <v>49.97</v>
      </c>
      <c r="S49" s="1">
        <v>17.420000000000002</v>
      </c>
    </row>
    <row r="50" spans="1:19" ht="17">
      <c r="A50" s="13" t="s">
        <v>35</v>
      </c>
      <c r="B50" s="1">
        <v>2</v>
      </c>
      <c r="H50" s="1">
        <v>111.07</v>
      </c>
      <c r="I50" s="1">
        <v>73.819999999999993</v>
      </c>
      <c r="J50" s="1">
        <v>2100</v>
      </c>
      <c r="K50" s="14">
        <v>0.97199999999999998</v>
      </c>
      <c r="L50" s="1">
        <v>3.66</v>
      </c>
      <c r="M50" s="1">
        <v>1.22</v>
      </c>
      <c r="N50" s="1">
        <v>11</v>
      </c>
      <c r="O50" s="14">
        <v>0.90720000000000001</v>
      </c>
      <c r="P50" s="1">
        <v>6012</v>
      </c>
      <c r="Q50" s="1">
        <v>2050</v>
      </c>
      <c r="R50" s="1">
        <v>50.06</v>
      </c>
      <c r="S50" s="1">
        <v>17.45</v>
      </c>
    </row>
    <row r="51" spans="1:19" ht="17">
      <c r="A51" s="13" t="s">
        <v>35</v>
      </c>
      <c r="B51" s="1">
        <v>3</v>
      </c>
      <c r="H51" s="1">
        <v>169.08</v>
      </c>
      <c r="I51" s="1">
        <v>355.49</v>
      </c>
      <c r="J51" s="1">
        <v>2970</v>
      </c>
      <c r="K51" s="14">
        <v>0.96089999999999998</v>
      </c>
      <c r="L51" s="1">
        <v>3.7</v>
      </c>
      <c r="M51" s="1">
        <v>1.59</v>
      </c>
      <c r="N51" s="1">
        <v>14</v>
      </c>
      <c r="O51" s="14">
        <v>0.85780000000000001</v>
      </c>
      <c r="P51" s="1">
        <v>6012</v>
      </c>
      <c r="Q51" s="1">
        <v>2050</v>
      </c>
      <c r="R51" s="1">
        <v>50.06</v>
      </c>
      <c r="S51" s="1">
        <v>17.45</v>
      </c>
    </row>
    <row r="52" spans="1:19" s="21" customFormat="1" ht="17">
      <c r="A52" s="17" t="s">
        <v>37</v>
      </c>
      <c r="B52" s="18"/>
      <c r="C52" s="18"/>
      <c r="D52" s="18"/>
      <c r="E52" s="18"/>
      <c r="F52" s="18"/>
      <c r="G52" s="18"/>
      <c r="H52" s="18">
        <f>AVERAGE(H54:H56)</f>
        <v>1578.96</v>
      </c>
      <c r="I52" s="18">
        <f>AVERAGE(I54:I56)</f>
        <v>1056.8433333333335</v>
      </c>
      <c r="J52" s="18">
        <f>AVERAGE(J54:J56)</f>
        <v>4840</v>
      </c>
      <c r="K52" s="22">
        <f>AVERAGE(K54:K56)</f>
        <v>0.80743333333333334</v>
      </c>
      <c r="L52" s="18">
        <f t="shared" ref="L52:S52" si="45">AVERAGE(L54:L56)</f>
        <v>7.7733333333333334</v>
      </c>
      <c r="M52" s="18">
        <f t="shared" si="45"/>
        <v>1.4733333333333334</v>
      </c>
      <c r="N52" s="18">
        <f t="shared" si="45"/>
        <v>11</v>
      </c>
      <c r="O52" s="22">
        <f t="shared" si="45"/>
        <v>0.93636666666666668</v>
      </c>
      <c r="P52" s="18">
        <f t="shared" si="45"/>
        <v>11839.666666666666</v>
      </c>
      <c r="Q52" s="18">
        <f t="shared" si="45"/>
        <v>4210</v>
      </c>
      <c r="R52" s="18">
        <f t="shared" si="45"/>
        <v>98.600000000000009</v>
      </c>
      <c r="S52" s="18">
        <f t="shared" si="45"/>
        <v>35.926666666666669</v>
      </c>
    </row>
    <row r="53" spans="1:19" s="7" customFormat="1" ht="17">
      <c r="A53" s="9" t="s">
        <v>11</v>
      </c>
      <c r="B53" s="6"/>
      <c r="C53" s="6"/>
      <c r="D53" s="6"/>
      <c r="E53" s="6"/>
      <c r="F53" s="6"/>
      <c r="G53" s="6"/>
      <c r="H53" s="6">
        <f>STDEV(H54:H56)</f>
        <v>2322.1536616038138</v>
      </c>
      <c r="I53" s="6">
        <f>STDEV(I54:I56)</f>
        <v>1117.3661036711885</v>
      </c>
      <c r="J53" s="6">
        <f>STDEV(J54:J56)</f>
        <v>4407.5957164876181</v>
      </c>
      <c r="K53" s="8">
        <f>STDEV(K54:K56)</f>
        <v>0.18266834244973454</v>
      </c>
      <c r="L53" s="6">
        <f t="shared" ref="L53" si="46">STDEV(L54:L56)</f>
        <v>0.21079215671683177</v>
      </c>
      <c r="M53" s="6">
        <f t="shared" ref="M53" si="47">STDEV(M54:M56)</f>
        <v>0.21779194965226051</v>
      </c>
      <c r="N53" s="6">
        <f t="shared" ref="N53" si="48">STDEV(N54:N56)</f>
        <v>1</v>
      </c>
      <c r="O53" s="8">
        <f t="shared" ref="O53" si="49">STDEV(O54:O56)</f>
        <v>7.9425017049625617E-3</v>
      </c>
      <c r="P53" s="6">
        <f t="shared" ref="P53" si="50">STDEV(P54:P56)</f>
        <v>151.08386192222298</v>
      </c>
      <c r="Q53" s="6">
        <f t="shared" ref="Q53" si="51">STDEV(Q54:Q56)</f>
        <v>52.915026221291811</v>
      </c>
      <c r="R53" s="6">
        <f t="shared" ref="R53" si="52">STDEV(R54:R56)</f>
        <v>1.2988071450373206</v>
      </c>
      <c r="S53" s="6">
        <f t="shared" ref="S53" si="53">STDEV(S54:S56)</f>
        <v>0.49359227438578757</v>
      </c>
    </row>
    <row r="54" spans="1:19" ht="17">
      <c r="A54" s="13" t="s">
        <v>36</v>
      </c>
      <c r="B54" s="1">
        <v>1</v>
      </c>
      <c r="H54" s="1">
        <v>276.07</v>
      </c>
      <c r="I54" s="1">
        <v>532.04999999999995</v>
      </c>
      <c r="J54" s="1">
        <v>2690</v>
      </c>
      <c r="K54" s="14">
        <v>0.90739999999999998</v>
      </c>
      <c r="L54" s="1">
        <v>7.54</v>
      </c>
      <c r="M54" s="1">
        <v>1.23</v>
      </c>
      <c r="N54" s="1">
        <v>11</v>
      </c>
      <c r="O54" s="14">
        <v>0.94069999999999998</v>
      </c>
      <c r="P54" s="1">
        <v>11777</v>
      </c>
      <c r="Q54" s="1">
        <v>4190</v>
      </c>
      <c r="R54" s="1">
        <v>98.07</v>
      </c>
      <c r="S54" s="1">
        <v>35.72</v>
      </c>
    </row>
    <row r="55" spans="1:19" ht="17">
      <c r="A55" s="13" t="s">
        <v>36</v>
      </c>
      <c r="B55" s="1">
        <v>2</v>
      </c>
      <c r="H55" s="1">
        <v>4260</v>
      </c>
      <c r="I55" s="1">
        <v>2340</v>
      </c>
      <c r="J55" s="1">
        <v>9910</v>
      </c>
      <c r="K55" s="14">
        <v>0.59660000000000002</v>
      </c>
      <c r="L55" s="1">
        <v>7.83</v>
      </c>
      <c r="M55" s="1">
        <v>1.54</v>
      </c>
      <c r="N55" s="1">
        <v>10</v>
      </c>
      <c r="O55" s="14">
        <v>0.94120000000000004</v>
      </c>
      <c r="P55" s="1">
        <v>11730</v>
      </c>
      <c r="Q55" s="1">
        <v>4170</v>
      </c>
      <c r="R55" s="1">
        <v>97.65</v>
      </c>
      <c r="S55" s="1">
        <v>35.57</v>
      </c>
    </row>
    <row r="56" spans="1:19" ht="17">
      <c r="A56" s="13" t="s">
        <v>36</v>
      </c>
      <c r="B56" s="1">
        <v>3</v>
      </c>
      <c r="H56" s="1">
        <v>200.81</v>
      </c>
      <c r="I56" s="1">
        <v>298.48</v>
      </c>
      <c r="J56" s="1">
        <v>1920</v>
      </c>
      <c r="K56" s="14">
        <v>0.91830000000000001</v>
      </c>
      <c r="L56" s="1">
        <v>7.95</v>
      </c>
      <c r="M56" s="1">
        <v>1.65</v>
      </c>
      <c r="N56" s="1">
        <v>12</v>
      </c>
      <c r="O56" s="14">
        <v>0.92720000000000002</v>
      </c>
      <c r="P56" s="1">
        <v>12012</v>
      </c>
      <c r="Q56" s="1">
        <v>4270</v>
      </c>
      <c r="R56" s="1">
        <v>100.08</v>
      </c>
      <c r="S56" s="1">
        <v>36.49</v>
      </c>
    </row>
    <row r="57" spans="1:19" s="21" customFormat="1" ht="17">
      <c r="A57" s="17" t="s">
        <v>38</v>
      </c>
      <c r="B57" s="18"/>
      <c r="C57" s="18"/>
      <c r="D57" s="18"/>
      <c r="E57" s="18"/>
      <c r="F57" s="18"/>
      <c r="G57" s="18"/>
      <c r="H57" s="18">
        <f>AVERAGE(H59:H61)</f>
        <v>58000</v>
      </c>
      <c r="I57" s="18">
        <f>AVERAGE(I59:I61)</f>
        <v>28043.333333333332</v>
      </c>
      <c r="J57" s="18">
        <f>AVERAGE(J59:J61)</f>
        <v>106000</v>
      </c>
      <c r="K57" s="22">
        <f>AVERAGE(K59:K61)</f>
        <v>0.57566666666666666</v>
      </c>
      <c r="L57" s="18">
        <f t="shared" ref="L57:S57" si="54">AVERAGE(L59:L61)</f>
        <v>9.6766666666666676</v>
      </c>
      <c r="M57" s="18">
        <f t="shared" si="54"/>
        <v>0.43333333333333329</v>
      </c>
      <c r="N57" s="18">
        <f t="shared" si="54"/>
        <v>10</v>
      </c>
      <c r="O57" s="22">
        <f t="shared" si="54"/>
        <v>0.99536666666666662</v>
      </c>
      <c r="P57" s="18">
        <f t="shared" si="54"/>
        <v>14281.666666666666</v>
      </c>
      <c r="Q57" s="18">
        <f t="shared" si="54"/>
        <v>3318.2100000000005</v>
      </c>
      <c r="R57" s="18">
        <f t="shared" si="54"/>
        <v>118.92333333333335</v>
      </c>
      <c r="S57" s="18">
        <f t="shared" si="54"/>
        <v>41.463333333333331</v>
      </c>
    </row>
    <row r="58" spans="1:19" s="7" customFormat="1" ht="17">
      <c r="A58" s="9" t="s">
        <v>11</v>
      </c>
      <c r="B58" s="6"/>
      <c r="C58" s="6"/>
      <c r="D58" s="6"/>
      <c r="E58" s="6"/>
      <c r="F58" s="6"/>
      <c r="G58" s="6"/>
      <c r="H58" s="6">
        <f>STDEV(H59:H61)</f>
        <v>1248.9995996796797</v>
      </c>
      <c r="I58" s="6">
        <f>STDEV(I59:I61)</f>
        <v>291.94748386196676</v>
      </c>
      <c r="J58" s="6">
        <f>STDEV(J59:J61)</f>
        <v>692.8203230275509</v>
      </c>
      <c r="K58" s="8">
        <f>STDEV(K59:K61)</f>
        <v>3.3545988334424477E-3</v>
      </c>
      <c r="L58" s="6">
        <f t="shared" ref="L58" si="55">STDEV(L59:L61)</f>
        <v>0.55139217743211943</v>
      </c>
      <c r="M58" s="6">
        <f t="shared" ref="M58" si="56">STDEV(M59:M61)</f>
        <v>0.64940998863070576</v>
      </c>
      <c r="N58" s="6">
        <f t="shared" ref="N58" si="57">STDEV(N59:N61)</f>
        <v>0</v>
      </c>
      <c r="O58" s="8">
        <f t="shared" ref="O58" si="58">STDEV(O59:O61)</f>
        <v>8.0251687417358109E-3</v>
      </c>
      <c r="P58" s="6">
        <f t="shared" ref="P58" si="59">STDEV(P59:P61)</f>
        <v>601.47928753476901</v>
      </c>
      <c r="Q58" s="6">
        <f t="shared" ref="Q58" si="60">STDEV(Q59:Q61)</f>
        <v>2869.8578906106131</v>
      </c>
      <c r="R58" s="6">
        <f t="shared" ref="R58" si="61">STDEV(R59:R61)</f>
        <v>5.0016130731328392</v>
      </c>
      <c r="S58" s="6">
        <f t="shared" ref="S58" si="62">STDEV(S59:S61)</f>
        <v>1.7427660007394385</v>
      </c>
    </row>
    <row r="59" spans="1:19" ht="17">
      <c r="A59" s="13" t="s">
        <v>39</v>
      </c>
      <c r="B59" s="1">
        <v>1</v>
      </c>
      <c r="H59" s="1">
        <v>59400</v>
      </c>
      <c r="I59" s="1">
        <v>28380</v>
      </c>
      <c r="J59" s="1">
        <v>106800</v>
      </c>
      <c r="K59" s="14">
        <v>0.57179999999999997</v>
      </c>
      <c r="L59" s="1">
        <v>9.0399999999999991</v>
      </c>
      <c r="M59" s="1">
        <v>1.18</v>
      </c>
      <c r="N59" s="1">
        <v>10</v>
      </c>
      <c r="O59" s="14">
        <v>0.98609999999999998</v>
      </c>
      <c r="P59" s="1">
        <v>13597</v>
      </c>
      <c r="Q59" s="1">
        <v>4.63</v>
      </c>
      <c r="R59" s="1">
        <v>113.23</v>
      </c>
      <c r="S59" s="1">
        <v>39.479999999999997</v>
      </c>
    </row>
    <row r="60" spans="1:19" ht="17">
      <c r="A60" s="13" t="s">
        <v>39</v>
      </c>
      <c r="B60" s="1">
        <v>2</v>
      </c>
      <c r="H60" s="1">
        <v>57600</v>
      </c>
      <c r="I60" s="1">
        <v>27890</v>
      </c>
      <c r="J60" s="1">
        <v>105600</v>
      </c>
      <c r="K60" s="14">
        <v>0.57740000000000002</v>
      </c>
      <c r="L60" s="1">
        <v>10</v>
      </c>
      <c r="M60" s="1">
        <v>0</v>
      </c>
      <c r="N60" s="1">
        <v>10</v>
      </c>
      <c r="O60" s="14">
        <v>1</v>
      </c>
      <c r="P60" s="1">
        <v>14523</v>
      </c>
      <c r="Q60" s="1">
        <v>4940</v>
      </c>
      <c r="R60" s="1">
        <v>120.93</v>
      </c>
      <c r="S60" s="1">
        <v>42.16</v>
      </c>
    </row>
    <row r="61" spans="1:19" ht="17">
      <c r="A61" s="13" t="s">
        <v>39</v>
      </c>
      <c r="B61" s="1">
        <v>3</v>
      </c>
      <c r="H61" s="1">
        <v>57000</v>
      </c>
      <c r="I61" s="1">
        <v>27860</v>
      </c>
      <c r="J61" s="1">
        <v>105600</v>
      </c>
      <c r="K61" s="14">
        <v>0.57779999999999998</v>
      </c>
      <c r="L61" s="1">
        <v>9.99</v>
      </c>
      <c r="M61" s="1">
        <v>0.12</v>
      </c>
      <c r="N61" s="1">
        <v>10</v>
      </c>
      <c r="O61" s="14">
        <v>1</v>
      </c>
      <c r="P61" s="1">
        <v>14725</v>
      </c>
      <c r="Q61" s="1">
        <v>5010</v>
      </c>
      <c r="R61" s="1">
        <v>122.61</v>
      </c>
      <c r="S61" s="1">
        <v>42.75</v>
      </c>
    </row>
  </sheetData>
  <phoneticPr fontId="3"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How To </vt:lpstr>
      <vt:lpstr>Dashboard - General</vt:lpstr>
      <vt:lpstr>TestDashboard - Production (23)</vt:lpstr>
      <vt:lpstr>TestDashboard - Production (12)</vt:lpstr>
      <vt:lpstr>TestDashboard - Staging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Barton</dc:creator>
  <cp:lastModifiedBy>Nicole Barton</cp:lastModifiedBy>
  <dcterms:created xsi:type="dcterms:W3CDTF">2019-11-18T23:41:25Z</dcterms:created>
  <dcterms:modified xsi:type="dcterms:W3CDTF">2019-11-26T00:38:15Z</dcterms:modified>
</cp:coreProperties>
</file>