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hared\PEARMUNDPIRE\Wine Production and Inventories\Crush\"/>
    </mc:Choice>
  </mc:AlternateContent>
  <xr:revisionPtr revIDLastSave="0" documentId="13_ncr:1_{C8CEAD97-266C-4E9B-945B-4D879119544F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Total" sheetId="5" r:id="rId1"/>
    <sheet name="Pearmund" sheetId="1" r:id="rId2"/>
    <sheet name="Effingham" sheetId="2" r:id="rId3"/>
    <sheet name="Vint Hill" sheetId="3" r:id="rId4"/>
    <sheet name="." sheetId="4" r:id="rId5"/>
    <sheet name="," sheetId="7" r:id="rId6"/>
    <sheet name=".." sheetId="6" r:id="rId7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5" l="1"/>
  <c r="G5" i="5"/>
  <c r="N24" i="5"/>
  <c r="N25" i="5"/>
  <c r="N26" i="5"/>
  <c r="N17" i="5"/>
  <c r="N18" i="5"/>
  <c r="N19" i="5"/>
  <c r="N20" i="5"/>
  <c r="N21" i="5"/>
  <c r="N22" i="5"/>
  <c r="N23" i="5"/>
  <c r="N16" i="5"/>
  <c r="AC29" i="5"/>
  <c r="AD29" i="5"/>
  <c r="AB28" i="5"/>
  <c r="AB29" i="5" s="1"/>
  <c r="AC28" i="5"/>
  <c r="AD28" i="5"/>
  <c r="D66" i="5" l="1"/>
  <c r="D7" i="2" l="1"/>
  <c r="F7" i="2"/>
  <c r="F11" i="2" l="1"/>
  <c r="E11" i="2"/>
  <c r="D11" i="2"/>
  <c r="E27" i="1" l="1"/>
  <c r="E17" i="1"/>
  <c r="E18" i="1"/>
  <c r="E19" i="1"/>
  <c r="E20" i="1"/>
  <c r="E24" i="1"/>
  <c r="E16" i="1"/>
  <c r="G27" i="5" l="1"/>
  <c r="H27" i="5"/>
  <c r="O14" i="5" l="1"/>
  <c r="O28" i="5"/>
  <c r="O29" i="5" l="1"/>
  <c r="F11" i="1"/>
  <c r="F12" i="1"/>
  <c r="F9" i="1" l="1"/>
  <c r="F10" i="1"/>
  <c r="H9" i="5" l="1"/>
  <c r="K5" i="5" l="1"/>
  <c r="K6" i="5"/>
  <c r="K7" i="5"/>
  <c r="K8" i="5"/>
  <c r="K9" i="5"/>
  <c r="K10" i="5"/>
  <c r="K11" i="5"/>
  <c r="K12" i="5"/>
  <c r="K13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30" i="5"/>
  <c r="K4" i="5"/>
  <c r="C28" i="7"/>
  <c r="F27" i="7"/>
  <c r="E27" i="7"/>
  <c r="D27" i="7"/>
  <c r="F26" i="7"/>
  <c r="E26" i="7"/>
  <c r="D26" i="7"/>
  <c r="F23" i="7"/>
  <c r="E23" i="7"/>
  <c r="D23" i="7"/>
  <c r="F20" i="7"/>
  <c r="E20" i="7"/>
  <c r="D20" i="7"/>
  <c r="F19" i="7"/>
  <c r="E19" i="7"/>
  <c r="D19" i="7"/>
  <c r="F17" i="7"/>
  <c r="E17" i="7"/>
  <c r="D17" i="7"/>
  <c r="F16" i="7"/>
  <c r="E16" i="7"/>
  <c r="D16" i="7"/>
  <c r="C14" i="7"/>
  <c r="F12" i="7"/>
  <c r="E12" i="7"/>
  <c r="D12" i="7"/>
  <c r="F10" i="7"/>
  <c r="E10" i="7"/>
  <c r="D10" i="7"/>
  <c r="F9" i="7"/>
  <c r="E9" i="7"/>
  <c r="D9" i="7"/>
  <c r="F8" i="7"/>
  <c r="E8" i="7"/>
  <c r="D8" i="7"/>
  <c r="F6" i="7"/>
  <c r="E6" i="7"/>
  <c r="D6" i="7"/>
  <c r="F5" i="7"/>
  <c r="E5" i="7"/>
  <c r="D5" i="7"/>
  <c r="F4" i="7"/>
  <c r="E4" i="7"/>
  <c r="D4" i="7"/>
  <c r="K28" i="5" l="1"/>
  <c r="D14" i="7"/>
  <c r="F28" i="7"/>
  <c r="D28" i="7"/>
  <c r="E28" i="7"/>
  <c r="C29" i="7"/>
  <c r="K29" i="5" s="1"/>
  <c r="E14" i="7"/>
  <c r="F14" i="7"/>
  <c r="K14" i="5"/>
  <c r="D8" i="1"/>
  <c r="F8" i="1"/>
  <c r="F27" i="1"/>
  <c r="D27" i="1"/>
  <c r="D29" i="7" l="1"/>
  <c r="F29" i="7"/>
  <c r="E29" i="7"/>
  <c r="F27" i="2"/>
  <c r="E27" i="2"/>
  <c r="D27" i="2"/>
  <c r="D24" i="1"/>
  <c r="F24" i="1"/>
  <c r="Y28" i="5" l="1"/>
  <c r="Z28" i="5"/>
  <c r="AA28" i="5"/>
  <c r="Y14" i="5"/>
  <c r="Z14" i="5"/>
  <c r="AA14" i="5"/>
  <c r="Z29" i="5" l="1"/>
  <c r="Y29" i="5"/>
  <c r="AA29" i="5"/>
  <c r="H4" i="5"/>
  <c r="K29" i="3" l="1"/>
  <c r="F17" i="3" l="1"/>
  <c r="F18" i="3"/>
  <c r="F19" i="3"/>
  <c r="F20" i="3"/>
  <c r="F21" i="3"/>
  <c r="F22" i="3"/>
  <c r="F23" i="3"/>
  <c r="F24" i="3"/>
  <c r="F25" i="3"/>
  <c r="F26" i="3"/>
  <c r="F27" i="3"/>
  <c r="E17" i="3"/>
  <c r="E18" i="3"/>
  <c r="E19" i="3"/>
  <c r="E20" i="3"/>
  <c r="E21" i="3"/>
  <c r="E22" i="3"/>
  <c r="E23" i="3"/>
  <c r="E24" i="3"/>
  <c r="E25" i="3"/>
  <c r="E26" i="3"/>
  <c r="E27" i="3"/>
  <c r="D17" i="3"/>
  <c r="D18" i="3"/>
  <c r="D19" i="3"/>
  <c r="D20" i="3"/>
  <c r="D21" i="3"/>
  <c r="D22" i="3"/>
  <c r="D23" i="3"/>
  <c r="D24" i="3"/>
  <c r="D25" i="3"/>
  <c r="D26" i="3"/>
  <c r="D27" i="3"/>
  <c r="L23" i="5"/>
  <c r="L24" i="5"/>
  <c r="L11" i="5"/>
  <c r="I8" i="5"/>
  <c r="I9" i="5"/>
  <c r="I10" i="5"/>
  <c r="F11" i="3"/>
  <c r="F12" i="3"/>
  <c r="E11" i="3"/>
  <c r="E12" i="3"/>
  <c r="D11" i="3"/>
  <c r="D12" i="3"/>
  <c r="N5" i="5"/>
  <c r="N6" i="5"/>
  <c r="N7" i="5"/>
  <c r="N8" i="5"/>
  <c r="N9" i="5"/>
  <c r="N10" i="5"/>
  <c r="N11" i="5"/>
  <c r="N12" i="5"/>
  <c r="N13" i="5"/>
  <c r="N4" i="5"/>
  <c r="E4" i="1"/>
  <c r="E5" i="1"/>
  <c r="F22" i="6"/>
  <c r="L7" i="5"/>
  <c r="L6" i="5"/>
  <c r="F24" i="6"/>
  <c r="E24" i="6"/>
  <c r="D24" i="6"/>
  <c r="F6" i="6"/>
  <c r="E6" i="6"/>
  <c r="D6" i="6"/>
  <c r="L5" i="5"/>
  <c r="I5" i="5"/>
  <c r="J5" i="5"/>
  <c r="G6" i="5"/>
  <c r="H6" i="5"/>
  <c r="I6" i="5"/>
  <c r="J6" i="5"/>
  <c r="G7" i="5"/>
  <c r="I7" i="5"/>
  <c r="J7" i="5"/>
  <c r="L8" i="5"/>
  <c r="G8" i="5"/>
  <c r="H8" i="5"/>
  <c r="J8" i="5"/>
  <c r="G9" i="5"/>
  <c r="J9" i="5"/>
  <c r="L9" i="5"/>
  <c r="L10" i="5"/>
  <c r="G10" i="5"/>
  <c r="H10" i="5"/>
  <c r="G11" i="5"/>
  <c r="H11" i="5"/>
  <c r="I11" i="5"/>
  <c r="G12" i="5"/>
  <c r="H12" i="5"/>
  <c r="I12" i="5"/>
  <c r="J12" i="5"/>
  <c r="L12" i="5"/>
  <c r="L4" i="5"/>
  <c r="G4" i="5"/>
  <c r="I4" i="5"/>
  <c r="J4" i="5"/>
  <c r="C52" i="5"/>
  <c r="L16" i="5"/>
  <c r="G16" i="5"/>
  <c r="H16" i="5"/>
  <c r="I16" i="5"/>
  <c r="J16" i="5"/>
  <c r="L17" i="5"/>
  <c r="G17" i="5"/>
  <c r="H17" i="5"/>
  <c r="I17" i="5"/>
  <c r="J17" i="5"/>
  <c r="G18" i="5"/>
  <c r="H18" i="5"/>
  <c r="I18" i="5"/>
  <c r="J18" i="5"/>
  <c r="G19" i="5"/>
  <c r="H19" i="5"/>
  <c r="I19" i="5"/>
  <c r="J19" i="5"/>
  <c r="L19" i="5"/>
  <c r="L20" i="5"/>
  <c r="G20" i="5"/>
  <c r="H20" i="5"/>
  <c r="I20" i="5"/>
  <c r="J20" i="5"/>
  <c r="L22" i="5"/>
  <c r="G22" i="5"/>
  <c r="H22" i="5"/>
  <c r="I22" i="5"/>
  <c r="J22" i="5"/>
  <c r="G23" i="5"/>
  <c r="H23" i="5"/>
  <c r="I23" i="5"/>
  <c r="J23" i="5"/>
  <c r="G25" i="5"/>
  <c r="H25" i="5"/>
  <c r="I25" i="5"/>
  <c r="J25" i="5"/>
  <c r="L25" i="5"/>
  <c r="G26" i="5"/>
  <c r="H26" i="5"/>
  <c r="I26" i="5"/>
  <c r="J26" i="5"/>
  <c r="C64" i="5"/>
  <c r="C14" i="6"/>
  <c r="L14" i="5" s="1"/>
  <c r="I13" i="5"/>
  <c r="I15" i="5"/>
  <c r="I21" i="5"/>
  <c r="I24" i="5"/>
  <c r="G13" i="5"/>
  <c r="B52" i="5"/>
  <c r="B64" i="5"/>
  <c r="E17" i="6"/>
  <c r="H27" i="1"/>
  <c r="D10" i="6"/>
  <c r="E10" i="6"/>
  <c r="F10" i="6"/>
  <c r="D21" i="6"/>
  <c r="E21" i="6"/>
  <c r="F21" i="6"/>
  <c r="F23" i="6"/>
  <c r="P28" i="5"/>
  <c r="Q28" i="5"/>
  <c r="R28" i="5"/>
  <c r="S28" i="5"/>
  <c r="T28" i="5"/>
  <c r="U28" i="5"/>
  <c r="V28" i="5"/>
  <c r="W28" i="5"/>
  <c r="X28" i="5"/>
  <c r="P14" i="5"/>
  <c r="Q14" i="5"/>
  <c r="R14" i="5"/>
  <c r="S14" i="5"/>
  <c r="T14" i="5"/>
  <c r="U14" i="5"/>
  <c r="V14" i="5"/>
  <c r="W14" i="5"/>
  <c r="X14" i="5"/>
  <c r="D9" i="4"/>
  <c r="E9" i="4"/>
  <c r="F9" i="4"/>
  <c r="B27" i="5"/>
  <c r="F25" i="6"/>
  <c r="E25" i="6"/>
  <c r="D25" i="6"/>
  <c r="E22" i="6"/>
  <c r="D22" i="6"/>
  <c r="L13" i="5"/>
  <c r="B30" i="5"/>
  <c r="E30" i="5" s="1"/>
  <c r="D9" i="6"/>
  <c r="E9" i="6"/>
  <c r="F9" i="6"/>
  <c r="G28" i="6"/>
  <c r="C28" i="6"/>
  <c r="E23" i="6"/>
  <c r="D23" i="6"/>
  <c r="F20" i="6"/>
  <c r="E20" i="6"/>
  <c r="D20" i="6"/>
  <c r="F19" i="6"/>
  <c r="E19" i="6"/>
  <c r="D19" i="6"/>
  <c r="F18" i="6"/>
  <c r="E18" i="6"/>
  <c r="D18" i="6"/>
  <c r="F17" i="6"/>
  <c r="D17" i="6"/>
  <c r="F16" i="6"/>
  <c r="E16" i="6"/>
  <c r="D16" i="6"/>
  <c r="G14" i="6"/>
  <c r="F12" i="6"/>
  <c r="E12" i="6"/>
  <c r="D12" i="6"/>
  <c r="F8" i="6"/>
  <c r="E8" i="6"/>
  <c r="D8" i="6"/>
  <c r="F7" i="6"/>
  <c r="E7" i="6"/>
  <c r="D7" i="6"/>
  <c r="F5" i="6"/>
  <c r="F4" i="6"/>
  <c r="E5" i="6"/>
  <c r="D5" i="6"/>
  <c r="E4" i="6"/>
  <c r="D4" i="6"/>
  <c r="C14" i="3"/>
  <c r="G28" i="4"/>
  <c r="G14" i="4"/>
  <c r="G29" i="4" s="1"/>
  <c r="C29" i="4"/>
  <c r="D29" i="4" s="1"/>
  <c r="F16" i="3"/>
  <c r="E16" i="3"/>
  <c r="D16" i="3"/>
  <c r="E5" i="3"/>
  <c r="E6" i="3"/>
  <c r="E7" i="3"/>
  <c r="E10" i="3"/>
  <c r="F5" i="3"/>
  <c r="F6" i="3"/>
  <c r="F7" i="3"/>
  <c r="F10" i="3"/>
  <c r="F4" i="3"/>
  <c r="E4" i="3"/>
  <c r="D4" i="3"/>
  <c r="D6" i="3"/>
  <c r="D7" i="3"/>
  <c r="D10" i="3"/>
  <c r="D5" i="3"/>
  <c r="D12" i="2"/>
  <c r="F5" i="2"/>
  <c r="F6" i="2"/>
  <c r="F8" i="2"/>
  <c r="F9" i="2"/>
  <c r="F10" i="2"/>
  <c r="F12" i="2"/>
  <c r="E5" i="2"/>
  <c r="E6" i="2"/>
  <c r="E8" i="2"/>
  <c r="E10" i="2"/>
  <c r="D5" i="2"/>
  <c r="D6" i="2"/>
  <c r="D8" i="2"/>
  <c r="D9" i="2"/>
  <c r="D10" i="2"/>
  <c r="F17" i="2"/>
  <c r="F19" i="2"/>
  <c r="F20" i="2"/>
  <c r="F23" i="2"/>
  <c r="F26" i="2"/>
  <c r="E17" i="2"/>
  <c r="E19" i="2"/>
  <c r="E20" i="2"/>
  <c r="E23" i="2"/>
  <c r="E26" i="2"/>
  <c r="D17" i="2"/>
  <c r="D19" i="2"/>
  <c r="D20" i="2"/>
  <c r="D23" i="2"/>
  <c r="D26" i="2"/>
  <c r="F17" i="4"/>
  <c r="F18" i="4"/>
  <c r="F19" i="4"/>
  <c r="F20" i="4"/>
  <c r="F23" i="4"/>
  <c r="E17" i="4"/>
  <c r="E18" i="4"/>
  <c r="E19" i="4"/>
  <c r="E20" i="4"/>
  <c r="E23" i="4"/>
  <c r="F12" i="4"/>
  <c r="E12" i="4"/>
  <c r="D12" i="4"/>
  <c r="F5" i="4"/>
  <c r="F7" i="4"/>
  <c r="F8" i="4"/>
  <c r="E5" i="4"/>
  <c r="E7" i="4"/>
  <c r="E8" i="4"/>
  <c r="D5" i="4"/>
  <c r="D7" i="4"/>
  <c r="D8" i="4"/>
  <c r="F4" i="4"/>
  <c r="E4" i="4"/>
  <c r="D4" i="4"/>
  <c r="D17" i="4"/>
  <c r="D18" i="4"/>
  <c r="D19" i="4"/>
  <c r="D20" i="4"/>
  <c r="D23" i="4"/>
  <c r="J13" i="5"/>
  <c r="J21" i="5"/>
  <c r="J24" i="5"/>
  <c r="H13" i="5"/>
  <c r="H21" i="5"/>
  <c r="H24" i="5"/>
  <c r="G21" i="5"/>
  <c r="G24" i="5"/>
  <c r="F16" i="1"/>
  <c r="F17" i="1"/>
  <c r="F18" i="1"/>
  <c r="F19" i="1"/>
  <c r="F20" i="1"/>
  <c r="D16" i="1"/>
  <c r="D17" i="1"/>
  <c r="D18" i="1"/>
  <c r="D19" i="1"/>
  <c r="D20" i="1"/>
  <c r="D5" i="1"/>
  <c r="D4" i="1"/>
  <c r="D6" i="1"/>
  <c r="D7" i="1"/>
  <c r="F5" i="1"/>
  <c r="F6" i="1"/>
  <c r="F7" i="1"/>
  <c r="C28" i="1"/>
  <c r="C14" i="1"/>
  <c r="F4" i="1"/>
  <c r="C28" i="3"/>
  <c r="C28" i="2"/>
  <c r="F16" i="2"/>
  <c r="E16" i="2"/>
  <c r="D16" i="2"/>
  <c r="C14" i="2"/>
  <c r="F4" i="2"/>
  <c r="E4" i="2"/>
  <c r="D4" i="2"/>
  <c r="C28" i="4"/>
  <c r="F16" i="4"/>
  <c r="E16" i="4"/>
  <c r="D16" i="4"/>
  <c r="C14" i="4"/>
  <c r="C30" i="5" l="1"/>
  <c r="I28" i="5"/>
  <c r="J28" i="5"/>
  <c r="H28" i="5"/>
  <c r="G28" i="5"/>
  <c r="L28" i="5"/>
  <c r="L29" i="5" s="1"/>
  <c r="E14" i="4"/>
  <c r="F14" i="2"/>
  <c r="E14" i="2"/>
  <c r="M21" i="5"/>
  <c r="B21" i="5" s="1"/>
  <c r="D21" i="5" s="1"/>
  <c r="E21" i="5" s="1"/>
  <c r="D28" i="4"/>
  <c r="C29" i="2"/>
  <c r="D14" i="4"/>
  <c r="F28" i="4"/>
  <c r="E28" i="4"/>
  <c r="E29" i="4" s="1"/>
  <c r="F14" i="4"/>
  <c r="F29" i="4" s="1"/>
  <c r="H14" i="5"/>
  <c r="F28" i="2"/>
  <c r="J14" i="5"/>
  <c r="M9" i="5"/>
  <c r="B9" i="5" s="1"/>
  <c r="D14" i="2"/>
  <c r="E14" i="3"/>
  <c r="D28" i="2"/>
  <c r="E28" i="2"/>
  <c r="D28" i="3"/>
  <c r="E28" i="3"/>
  <c r="F28" i="3"/>
  <c r="C29" i="3"/>
  <c r="D14" i="3"/>
  <c r="F14" i="3"/>
  <c r="M23" i="5"/>
  <c r="B23" i="5" s="1"/>
  <c r="C23" i="5" s="1"/>
  <c r="C60" i="5" s="1"/>
  <c r="G29" i="6"/>
  <c r="Q29" i="5"/>
  <c r="I14" i="5"/>
  <c r="U29" i="5"/>
  <c r="M26" i="5"/>
  <c r="B63" i="5" s="1"/>
  <c r="M13" i="5"/>
  <c r="B13" i="5" s="1"/>
  <c r="C13" i="5" s="1"/>
  <c r="M18" i="5"/>
  <c r="B55" i="5" s="1"/>
  <c r="M11" i="5"/>
  <c r="B11" i="5" s="1"/>
  <c r="M7" i="5"/>
  <c r="B44" i="5" s="1"/>
  <c r="M25" i="5"/>
  <c r="B25" i="5" s="1"/>
  <c r="C25" i="5" s="1"/>
  <c r="C62" i="5" s="1"/>
  <c r="M6" i="5"/>
  <c r="B6" i="5" s="1"/>
  <c r="C6" i="5" s="1"/>
  <c r="M8" i="5"/>
  <c r="B8" i="5" s="1"/>
  <c r="E8" i="5" s="1"/>
  <c r="M22" i="5"/>
  <c r="B22" i="5" s="1"/>
  <c r="C22" i="5" s="1"/>
  <c r="C59" i="5" s="1"/>
  <c r="M20" i="5"/>
  <c r="B57" i="5" s="1"/>
  <c r="M16" i="5"/>
  <c r="M5" i="5"/>
  <c r="B5" i="5" s="1"/>
  <c r="C5" i="5" s="1"/>
  <c r="M10" i="5"/>
  <c r="B10" i="5" s="1"/>
  <c r="X29" i="5"/>
  <c r="M19" i="5"/>
  <c r="B19" i="5" s="1"/>
  <c r="M4" i="5"/>
  <c r="B41" i="5" s="1"/>
  <c r="M17" i="5"/>
  <c r="B17" i="5" s="1"/>
  <c r="D17" i="5" s="1"/>
  <c r="E17" i="5" s="1"/>
  <c r="M12" i="5"/>
  <c r="B49" i="5" s="1"/>
  <c r="D28" i="1"/>
  <c r="M24" i="5"/>
  <c r="B24" i="5" s="1"/>
  <c r="D24" i="5" s="1"/>
  <c r="E24" i="5" s="1"/>
  <c r="E14" i="6"/>
  <c r="F14" i="6"/>
  <c r="D14" i="6"/>
  <c r="P29" i="5"/>
  <c r="C29" i="6"/>
  <c r="E28" i="6"/>
  <c r="D28" i="6"/>
  <c r="E28" i="1"/>
  <c r="C29" i="1"/>
  <c r="F28" i="1"/>
  <c r="W29" i="5"/>
  <c r="V29" i="5"/>
  <c r="S29" i="5"/>
  <c r="T29" i="5"/>
  <c r="R29" i="5"/>
  <c r="N14" i="5"/>
  <c r="F14" i="1"/>
  <c r="N28" i="5"/>
  <c r="G14" i="5"/>
  <c r="D14" i="1"/>
  <c r="E14" i="1"/>
  <c r="D29" i="3" l="1"/>
  <c r="B53" i="5"/>
  <c r="M28" i="5"/>
  <c r="B65" i="5" s="1"/>
  <c r="E29" i="2"/>
  <c r="E29" i="3"/>
  <c r="F29" i="2"/>
  <c r="C21" i="5"/>
  <c r="C58" i="5" s="1"/>
  <c r="B58" i="5"/>
  <c r="H29" i="5"/>
  <c r="D29" i="2"/>
  <c r="B46" i="5"/>
  <c r="E13" i="5"/>
  <c r="J29" i="5"/>
  <c r="D29" i="1"/>
  <c r="D22" i="5"/>
  <c r="E22" i="5" s="1"/>
  <c r="B26" i="5"/>
  <c r="C26" i="5" s="1"/>
  <c r="C63" i="5" s="1"/>
  <c r="B18" i="5"/>
  <c r="D18" i="5" s="1"/>
  <c r="E18" i="5" s="1"/>
  <c r="F29" i="3"/>
  <c r="B60" i="5"/>
  <c r="B42" i="5"/>
  <c r="B56" i="5"/>
  <c r="D25" i="5"/>
  <c r="E25" i="5" s="1"/>
  <c r="B20" i="5"/>
  <c r="D20" i="5" s="1"/>
  <c r="E20" i="5" s="1"/>
  <c r="I29" i="5"/>
  <c r="B16" i="5"/>
  <c r="C16" i="5" s="1"/>
  <c r="C53" i="5" s="1"/>
  <c r="D23" i="5"/>
  <c r="E23" i="5" s="1"/>
  <c r="B28" i="5"/>
  <c r="D28" i="5" s="1"/>
  <c r="E28" i="5" s="1"/>
  <c r="B43" i="5"/>
  <c r="E6" i="5"/>
  <c r="B4" i="5"/>
  <c r="C4" i="5" s="1"/>
  <c r="C41" i="5" s="1"/>
  <c r="B48" i="5"/>
  <c r="B7" i="5"/>
  <c r="B54" i="5"/>
  <c r="C24" i="5"/>
  <c r="C61" i="5" s="1"/>
  <c r="B47" i="5"/>
  <c r="C17" i="5"/>
  <c r="C54" i="5" s="1"/>
  <c r="B59" i="5"/>
  <c r="M14" i="5"/>
  <c r="B51" i="5" s="1"/>
  <c r="B62" i="5"/>
  <c r="B12" i="5"/>
  <c r="C12" i="5" s="1"/>
  <c r="C49" i="5" s="1"/>
  <c r="C8" i="5"/>
  <c r="C45" i="5" s="1"/>
  <c r="B45" i="5"/>
  <c r="C9" i="5"/>
  <c r="C46" i="5" s="1"/>
  <c r="E9" i="5"/>
  <c r="E11" i="5"/>
  <c r="C11" i="5"/>
  <c r="C48" i="5" s="1"/>
  <c r="E29" i="1"/>
  <c r="B61" i="5"/>
  <c r="D29" i="6"/>
  <c r="E29" i="6"/>
  <c r="C10" i="5"/>
  <c r="C47" i="5" s="1"/>
  <c r="E10" i="5"/>
  <c r="D19" i="5"/>
  <c r="E19" i="5" s="1"/>
  <c r="C19" i="5"/>
  <c r="C56" i="5" s="1"/>
  <c r="G29" i="5"/>
  <c r="F29" i="1"/>
  <c r="N29" i="5"/>
  <c r="E5" i="5"/>
  <c r="C42" i="5"/>
  <c r="D5" i="5"/>
  <c r="C43" i="5"/>
  <c r="D26" i="5" l="1"/>
  <c r="E26" i="5" s="1"/>
  <c r="C18" i="5"/>
  <c r="C55" i="5" s="1"/>
  <c r="E12" i="5"/>
  <c r="B29" i="5"/>
  <c r="C29" i="5" s="1"/>
  <c r="C66" i="5" s="1"/>
  <c r="D16" i="5"/>
  <c r="E16" i="5" s="1"/>
  <c r="C20" i="5"/>
  <c r="C57" i="5" s="1"/>
  <c r="C28" i="5"/>
  <c r="C65" i="5" s="1"/>
  <c r="D4" i="5"/>
  <c r="D14" i="5" s="1"/>
  <c r="D29" i="5" s="1"/>
  <c r="E4" i="5"/>
  <c r="B14" i="5"/>
  <c r="M29" i="5"/>
  <c r="B66" i="5" s="1"/>
  <c r="C7" i="5"/>
  <c r="C44" i="5" s="1"/>
  <c r="E7" i="5"/>
  <c r="C14" i="5" l="1"/>
  <c r="C51" i="5" s="1"/>
  <c r="E14" i="5"/>
  <c r="E2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tc={C9D921A2-C160-4441-8C73-C7CD515558B0}</author>
    <author>tc={870742B9-3AA1-4B0A-AEEC-5973FAE140F5}</author>
  </authors>
  <commentList>
    <comment ref="O22" authorId="0" shapeId="0" xr:uid="{C9D921A2-C160-4441-8C73-C7CD515558B0}">
      <text>
        <t>[Threaded comment]
Your version of Excel allows you to read this threaded comment; however, any edits to it will get removed if the file is opened in a newer version of Excel. Learn more: https://go.microsoft.com/fwlink/?linkid=870924
Comment:
    1/t-bin</t>
      </text>
    </comment>
    <comment ref="O23" authorId="1" shapeId="0" xr:uid="{870742B9-3AA1-4B0A-AEEC-5973FAE140F5}">
      <text>
        <t>[Threaded comment]
Your version of Excel allows you to read this threaded comment; however, any edits to it will get removed if the file is opened in a newer version of Excel. Learn more: https://go.microsoft.com/fwlink/?linkid=870924
Comment:
    1/ t-bin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Luther.Wiles</author>
    <author>Chris Pearmund</author>
  </authors>
  <commentList>
    <comment ref="C8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Total for Cuvee Blanc Blend</t>
        </r>
      </text>
    </comment>
    <comment ref="I8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Cuvee</t>
        </r>
      </text>
    </comment>
    <comment ref="I18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Meritage</t>
        </r>
      </text>
    </comment>
    <comment ref="I19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Merlot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Luther.Wiles</author>
  </authors>
  <commentList>
    <comment ref="C8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Total for Cuvee Blanc Blend</t>
        </r>
      </text>
    </comment>
  </commentList>
</comments>
</file>

<file path=xl/sharedStrings.xml><?xml version="1.0" encoding="utf-8"?>
<sst xmlns="http://schemas.openxmlformats.org/spreadsheetml/2006/main" count="678" uniqueCount="114">
  <si>
    <t>Pearmund</t>
  </si>
  <si>
    <t>Vint Hill</t>
  </si>
  <si>
    <t>Estate Chard</t>
  </si>
  <si>
    <t>Chardonnay</t>
  </si>
  <si>
    <t>Tons</t>
  </si>
  <si>
    <t>Gallons</t>
  </si>
  <si>
    <t>Barrels</t>
  </si>
  <si>
    <t>Cases</t>
  </si>
  <si>
    <t xml:space="preserve"> </t>
  </si>
  <si>
    <t>Viognier</t>
  </si>
  <si>
    <t>Whites</t>
  </si>
  <si>
    <t>Cab Franc</t>
  </si>
  <si>
    <t>Reds</t>
  </si>
  <si>
    <t>Cab Sauv</t>
  </si>
  <si>
    <t>Malbec</t>
  </si>
  <si>
    <t>Merlot</t>
  </si>
  <si>
    <t xml:space="preserve">PV </t>
  </si>
  <si>
    <t>Muscat</t>
  </si>
  <si>
    <t>Snort from Tannat</t>
  </si>
  <si>
    <t>Norton</t>
  </si>
  <si>
    <t>Syrah</t>
  </si>
  <si>
    <t>Chambourcin</t>
  </si>
  <si>
    <t>Tannat</t>
  </si>
  <si>
    <t>Riesling</t>
  </si>
  <si>
    <t>Petit Mansang</t>
  </si>
  <si>
    <t>Vidal</t>
  </si>
  <si>
    <t>Trammanitte</t>
  </si>
  <si>
    <t>Rose</t>
  </si>
  <si>
    <t>Pinot Gris</t>
  </si>
  <si>
    <t>Snort</t>
  </si>
  <si>
    <t>Crush</t>
  </si>
  <si>
    <t>VH</t>
  </si>
  <si>
    <t>Want</t>
  </si>
  <si>
    <t>Have</t>
  </si>
  <si>
    <t>MWV</t>
  </si>
  <si>
    <t>Bill Frietag</t>
  </si>
  <si>
    <t>Saunders</t>
  </si>
  <si>
    <t xml:space="preserve">Viognier </t>
  </si>
  <si>
    <t>Traminette</t>
  </si>
  <si>
    <t>reds</t>
  </si>
  <si>
    <t>Total</t>
  </si>
  <si>
    <t>Target</t>
  </si>
  <si>
    <t>PC</t>
  </si>
  <si>
    <t>Grape</t>
  </si>
  <si>
    <t>Reality</t>
  </si>
  <si>
    <t>Petit Manseng</t>
  </si>
  <si>
    <t>Meritage</t>
  </si>
  <si>
    <t>Concentrate</t>
  </si>
  <si>
    <t xml:space="preserve">Rose </t>
  </si>
  <si>
    <t>Tourgia</t>
  </si>
  <si>
    <t>Need</t>
  </si>
  <si>
    <t>Rose - Chamb</t>
  </si>
  <si>
    <t>Choc -Port</t>
  </si>
  <si>
    <t>Ports</t>
  </si>
  <si>
    <t>1 VA</t>
  </si>
  <si>
    <t>2 CA</t>
  </si>
  <si>
    <t>3 VA</t>
  </si>
  <si>
    <t>5 CA</t>
  </si>
  <si>
    <t>1 WA</t>
  </si>
  <si>
    <t>For Rose</t>
  </si>
  <si>
    <t>VHCW</t>
  </si>
  <si>
    <t>Deposit</t>
  </si>
  <si>
    <t>Due</t>
  </si>
  <si>
    <t>Made by</t>
  </si>
  <si>
    <t>BR</t>
  </si>
  <si>
    <t>$98/Cs</t>
  </si>
  <si>
    <t>Rose Chambour</t>
  </si>
  <si>
    <t>Gallons of red</t>
  </si>
  <si>
    <t>50 tons of reds</t>
  </si>
  <si>
    <t>Sauv Blanc</t>
  </si>
  <si>
    <t>meritage</t>
  </si>
  <si>
    <t>Lease is needed for bull Run</t>
  </si>
  <si>
    <t>Delaney</t>
  </si>
  <si>
    <t>barrels</t>
  </si>
  <si>
    <t>Granache</t>
  </si>
  <si>
    <t>movedera</t>
  </si>
  <si>
    <t>1 sangiovasie</t>
  </si>
  <si>
    <t>EF</t>
  </si>
  <si>
    <t>Long Tom</t>
  </si>
  <si>
    <t>ReCon</t>
  </si>
  <si>
    <t>Effingham</t>
  </si>
  <si>
    <t>Kings Ranson</t>
  </si>
  <si>
    <t>Black Ops</t>
  </si>
  <si>
    <t>Ameritage</t>
  </si>
  <si>
    <t xml:space="preserve">  </t>
  </si>
  <si>
    <t>Contract</t>
  </si>
  <si>
    <t>500/700</t>
  </si>
  <si>
    <t>Club Red</t>
  </si>
  <si>
    <t>Fleetwood</t>
  </si>
  <si>
    <t>FL</t>
  </si>
  <si>
    <t>No</t>
  </si>
  <si>
    <t>XX</t>
  </si>
  <si>
    <t>Sunset hills</t>
  </si>
  <si>
    <t xml:space="preserve"> Effingham</t>
  </si>
  <si>
    <t>Tim HULLING</t>
  </si>
  <si>
    <t>Trump</t>
  </si>
  <si>
    <t>South River</t>
  </si>
  <si>
    <t>Celebration</t>
  </si>
  <si>
    <t>Otium Cellars</t>
  </si>
  <si>
    <t>Windhorn</t>
  </si>
  <si>
    <t>Staggerwing</t>
  </si>
  <si>
    <t>Stephans</t>
  </si>
  <si>
    <t xml:space="preserve">Diego </t>
  </si>
  <si>
    <t>Zin/Primtivo</t>
  </si>
  <si>
    <t>pails</t>
  </si>
  <si>
    <t>Mike and Ally</t>
  </si>
  <si>
    <t>1 Brix</t>
  </si>
  <si>
    <t>Pails Concentrate (1 brix)</t>
  </si>
  <si>
    <t xml:space="preserve">                                    </t>
  </si>
  <si>
    <t xml:space="preserve">              </t>
  </si>
  <si>
    <t xml:space="preserve">         </t>
  </si>
  <si>
    <t>Quartz Creek</t>
  </si>
  <si>
    <t>Rappahannock</t>
  </si>
  <si>
    <t xml:space="preserve">Rappahannock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</si>
</sst>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color rgb="FF002060"/>
      <name val="Arial"/>
      <family val="2"/>
    </font>
    <font>
      <b/>
      <sz val="12"/>
      <color theme="4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4"/>
      <name val="Calibri"/>
      <family val="2"/>
      <scheme val="minor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Arial"/>
      <family val="2"/>
    </font>
    <font>
      <b/>
      <sz val="10"/>
      <color rgb="FF00206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rgb="FF7030A0"/>
      <name val="Arial"/>
      <family val="2"/>
    </font>
    <font>
      <sz val="10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Arial"/>
      <family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0" borderId="0" xfId="0" applyFont="1" applyBorder="1"/>
    <xf numFmtId="1" fontId="2" fillId="0" borderId="0" xfId="0" applyNumberFormat="1" applyFont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3" fillId="0" borderId="0" xfId="0" applyFont="1" applyFill="1" applyBorder="1"/>
    <xf numFmtId="0" fontId="0" fillId="4" borderId="0" xfId="0" applyFill="1"/>
    <xf numFmtId="0" fontId="8" fillId="0" borderId="0" xfId="0" applyFont="1"/>
    <xf numFmtId="1" fontId="8" fillId="0" borderId="0" xfId="0" applyNumberFormat="1" applyFont="1"/>
    <xf numFmtId="0" fontId="9" fillId="0" borderId="0" xfId="0" applyFont="1"/>
    <xf numFmtId="0" fontId="11" fillId="4" borderId="0" xfId="0" applyFont="1" applyFill="1"/>
    <xf numFmtId="3" fontId="0" fillId="0" borderId="0" xfId="0" applyNumberForma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14" fillId="0" borderId="0" xfId="0" applyFont="1"/>
    <xf numFmtId="0" fontId="15" fillId="0" borderId="0" xfId="0" applyFont="1"/>
    <xf numFmtId="0" fontId="16" fillId="0" borderId="1" xfId="0" applyFont="1" applyBorder="1"/>
    <xf numFmtId="0" fontId="16" fillId="2" borderId="0" xfId="0" applyFont="1" applyFill="1" applyBorder="1"/>
    <xf numFmtId="0" fontId="17" fillId="8" borderId="0" xfId="0" applyFont="1" applyFill="1" applyBorder="1"/>
    <xf numFmtId="0" fontId="17" fillId="7" borderId="0" xfId="0" applyFont="1" applyFill="1" applyBorder="1"/>
    <xf numFmtId="0" fontId="18" fillId="3" borderId="0" xfId="0" applyFont="1" applyFill="1"/>
    <xf numFmtId="0" fontId="19" fillId="5" borderId="0" xfId="0" applyFont="1" applyFill="1" applyBorder="1"/>
    <xf numFmtId="0" fontId="19" fillId="6" borderId="0" xfId="0" applyFont="1" applyFill="1" applyBorder="1"/>
    <xf numFmtId="0" fontId="16" fillId="0" borderId="0" xfId="0" applyFont="1" applyFill="1" applyBorder="1"/>
    <xf numFmtId="0" fontId="20" fillId="0" borderId="0" xfId="0" applyFont="1" applyBorder="1"/>
    <xf numFmtId="0" fontId="20" fillId="0" borderId="0" xfId="0" applyFont="1" applyFill="1" applyBorder="1"/>
    <xf numFmtId="0" fontId="20" fillId="2" borderId="0" xfId="0" applyFont="1" applyFill="1"/>
    <xf numFmtId="0" fontId="21" fillId="0" borderId="0" xfId="0" applyFont="1"/>
    <xf numFmtId="0" fontId="21" fillId="0" borderId="0" xfId="0" applyFont="1" applyFill="1"/>
    <xf numFmtId="0" fontId="20" fillId="0" borderId="0" xfId="0" applyFont="1"/>
    <xf numFmtId="0" fontId="20" fillId="0" borderId="0" xfId="0" applyFont="1" applyFill="1"/>
    <xf numFmtId="0" fontId="22" fillId="0" borderId="0" xfId="0" applyFont="1"/>
    <xf numFmtId="0" fontId="15" fillId="0" borderId="0" xfId="0" applyFont="1" applyAlignment="1">
      <alignment horizontal="center"/>
    </xf>
    <xf numFmtId="1" fontId="20" fillId="0" borderId="0" xfId="0" applyNumberFormat="1" applyFont="1"/>
    <xf numFmtId="0" fontId="15" fillId="2" borderId="0" xfId="0" applyFont="1" applyFill="1"/>
    <xf numFmtId="0" fontId="25" fillId="0" borderId="0" xfId="0" applyFont="1"/>
    <xf numFmtId="0" fontId="26" fillId="0" borderId="0" xfId="0" applyFont="1"/>
    <xf numFmtId="0" fontId="25" fillId="2" borderId="0" xfId="0" applyFont="1" applyFill="1"/>
    <xf numFmtId="0" fontId="25" fillId="0" borderId="0" xfId="0" applyFont="1" applyFill="1"/>
    <xf numFmtId="0" fontId="27" fillId="0" borderId="0" xfId="0" applyFont="1" applyFill="1"/>
    <xf numFmtId="0" fontId="28" fillId="0" borderId="0" xfId="0" applyFont="1"/>
    <xf numFmtId="0" fontId="28" fillId="0" borderId="0" xfId="0" applyFont="1" applyBorder="1"/>
    <xf numFmtId="1" fontId="28" fillId="0" borderId="0" xfId="0" applyNumberFormat="1" applyFont="1"/>
    <xf numFmtId="0" fontId="28" fillId="2" borderId="0" xfId="0" applyFont="1" applyFill="1"/>
    <xf numFmtId="0" fontId="28" fillId="0" borderId="0" xfId="0" applyFont="1" applyFill="1"/>
    <xf numFmtId="0" fontId="28" fillId="0" borderId="0" xfId="0" applyFont="1" applyAlignment="1">
      <alignment horizontal="center"/>
    </xf>
    <xf numFmtId="0" fontId="19" fillId="0" borderId="0" xfId="0" applyFont="1"/>
    <xf numFmtId="1" fontId="19" fillId="0" borderId="0" xfId="0" applyNumberFormat="1" applyFont="1"/>
    <xf numFmtId="0" fontId="19" fillId="2" borderId="0" xfId="0" applyFont="1" applyFill="1"/>
    <xf numFmtId="0" fontId="19" fillId="0" borderId="0" xfId="0" applyFont="1" applyFill="1"/>
    <xf numFmtId="0" fontId="18" fillId="0" borderId="0" xfId="0" applyFont="1" applyFill="1"/>
    <xf numFmtId="0" fontId="19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Border="1"/>
    <xf numFmtId="1" fontId="29" fillId="0" borderId="0" xfId="0" applyNumberFormat="1" applyFont="1"/>
    <xf numFmtId="0" fontId="30" fillId="2" borderId="0" xfId="0" applyFont="1" applyFill="1"/>
    <xf numFmtId="0" fontId="29" fillId="0" borderId="0" xfId="0" applyFont="1" applyFill="1"/>
    <xf numFmtId="0" fontId="24" fillId="0" borderId="0" xfId="0" applyFont="1"/>
    <xf numFmtId="0" fontId="23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5" fillId="0" borderId="0" xfId="0" applyFont="1" applyFill="1"/>
    <xf numFmtId="0" fontId="15" fillId="4" borderId="0" xfId="0" applyFont="1" applyFill="1"/>
    <xf numFmtId="0" fontId="22" fillId="4" borderId="0" xfId="0" applyFont="1" applyFill="1"/>
    <xf numFmtId="0" fontId="36" fillId="0" borderId="0" xfId="0" applyFont="1" applyFill="1"/>
    <xf numFmtId="0" fontId="37" fillId="0" borderId="0" xfId="1" applyFont="1" applyAlignment="1" applyProtection="1"/>
    <xf numFmtId="0" fontId="8" fillId="4" borderId="0" xfId="0" applyFont="1" applyFill="1" applyBorder="1"/>
    <xf numFmtId="0" fontId="2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8" fillId="7" borderId="0" xfId="0" applyFont="1" applyFill="1" applyBorder="1"/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ian Smyth" id="{C6EBF54A-B28C-4B3F-8CC5-CE7D481F2DC0}" userId="9c527c4ea72c086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22" dT="2020-08-10T16:18:37.08" personId="{C6EBF54A-B28C-4B3F-8CC5-CE7D481F2DC0}" id="{C9D921A2-C160-4441-8C73-C7CD515558B0}">
    <text>1/t-bin</text>
  </threadedComment>
  <threadedComment ref="O23" dT="2020-08-10T16:18:50.43" personId="{C6EBF54A-B28C-4B3F-8CC5-CE7D481F2DC0}" id="{870742B9-3AA1-4B0A-AEEC-5973FAE140F5}">
    <text>1/ t-bin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7"/>
  <sheetViews>
    <sheetView topLeftCell="A8" zoomScale="83" zoomScaleNormal="100" workbookViewId="0">
      <selection activeCell="H12" sqref="H12"/>
    </sheetView>
  </sheetViews>
  <sheetFormatPr defaultColWidth="8.81640625" defaultRowHeight="14.5" x14ac:dyDescent="0.35"/>
  <cols>
    <col min="1" max="1" width="15" style="22" customWidth="1"/>
    <col min="2" max="2" width="6.1796875" style="22" customWidth="1"/>
    <col min="3" max="3" width="8.1796875" style="22" customWidth="1"/>
    <col min="4" max="4" width="7.81640625" style="22" customWidth="1"/>
    <col min="5" max="5" width="8.1796875" style="22" customWidth="1"/>
    <col min="6" max="6" width="6" style="22" customWidth="1"/>
    <col min="7" max="7" width="5.1796875" style="22" customWidth="1"/>
    <col min="8" max="8" width="4.453125" style="22" customWidth="1"/>
    <col min="9" max="9" width="4" style="22" customWidth="1"/>
    <col min="10" max="11" width="4.1796875" style="22" customWidth="1"/>
    <col min="12" max="12" width="5" style="22" customWidth="1"/>
    <col min="13" max="13" width="6.1796875" style="22" customWidth="1"/>
    <col min="14" max="14" width="6.453125" style="22" customWidth="1"/>
    <col min="15" max="15" width="18" style="22" bestFit="1" customWidth="1"/>
    <col min="16" max="16" width="10.36328125" style="22" customWidth="1"/>
    <col min="17" max="17" width="6.81640625" style="22" customWidth="1"/>
    <col min="18" max="18" width="6.1796875" style="22" customWidth="1"/>
    <col min="19" max="20" width="8.81640625" style="22"/>
    <col min="21" max="21" width="8.1796875" style="22" customWidth="1"/>
    <col min="22" max="23" width="6.81640625" style="22" customWidth="1"/>
    <col min="24" max="24" width="8.81640625" style="22"/>
    <col min="25" max="26" width="6.81640625" style="22" customWidth="1"/>
    <col min="27" max="27" width="9.1796875" style="22" customWidth="1"/>
    <col min="28" max="16384" width="8.81640625" style="22"/>
  </cols>
  <sheetData>
    <row r="1" spans="1:31" x14ac:dyDescent="0.35">
      <c r="L1" s="22" t="s">
        <v>8</v>
      </c>
      <c r="O1" s="85" t="s">
        <v>106</v>
      </c>
      <c r="V1" s="18" t="s">
        <v>8</v>
      </c>
      <c r="Y1" s="22" t="s">
        <v>112</v>
      </c>
    </row>
    <row r="2" spans="1:31" ht="22" customHeight="1" x14ac:dyDescent="0.35">
      <c r="A2" s="23" t="s">
        <v>43</v>
      </c>
      <c r="B2" s="23" t="s">
        <v>4</v>
      </c>
      <c r="C2" s="23" t="s">
        <v>5</v>
      </c>
      <c r="D2" s="23" t="s">
        <v>6</v>
      </c>
      <c r="E2" s="23" t="s">
        <v>7</v>
      </c>
      <c r="F2" s="24"/>
      <c r="G2" s="25" t="s">
        <v>42</v>
      </c>
      <c r="H2" s="26" t="s">
        <v>77</v>
      </c>
      <c r="I2" s="27" t="s">
        <v>31</v>
      </c>
      <c r="J2" s="76" t="s">
        <v>91</v>
      </c>
      <c r="K2" s="28" t="s">
        <v>89</v>
      </c>
      <c r="L2" s="29" t="s">
        <v>64</v>
      </c>
      <c r="M2" s="30" t="s">
        <v>32</v>
      </c>
      <c r="N2" s="30" t="s">
        <v>33</v>
      </c>
      <c r="O2" s="11" t="s">
        <v>107</v>
      </c>
      <c r="P2" s="11" t="s">
        <v>99</v>
      </c>
      <c r="Q2" s="11" t="s">
        <v>95</v>
      </c>
      <c r="R2" s="30" t="s">
        <v>34</v>
      </c>
      <c r="S2" s="30" t="s">
        <v>35</v>
      </c>
      <c r="T2" s="30" t="s">
        <v>36</v>
      </c>
      <c r="U2" s="11" t="s">
        <v>96</v>
      </c>
      <c r="V2" s="84" t="s">
        <v>92</v>
      </c>
      <c r="W2" s="84" t="s">
        <v>100</v>
      </c>
      <c r="X2" s="11" t="s">
        <v>101</v>
      </c>
      <c r="Y2" s="11" t="s">
        <v>94</v>
      </c>
      <c r="Z2" s="11" t="s">
        <v>93</v>
      </c>
      <c r="AA2" s="11" t="s">
        <v>102</v>
      </c>
      <c r="AB2" s="11" t="s">
        <v>105</v>
      </c>
      <c r="AC2" s="11" t="s">
        <v>111</v>
      </c>
      <c r="AD2" s="11" t="s">
        <v>113</v>
      </c>
    </row>
    <row r="3" spans="1:31" x14ac:dyDescent="0.35">
      <c r="C3" s="31"/>
      <c r="D3" s="31" t="s">
        <v>8</v>
      </c>
      <c r="E3" s="32"/>
      <c r="F3" s="33" t="s">
        <v>8</v>
      </c>
      <c r="G3" s="34"/>
      <c r="H3" s="35"/>
      <c r="I3" s="35"/>
      <c r="J3" s="36"/>
      <c r="K3" s="36"/>
      <c r="L3" s="37"/>
      <c r="M3" s="36"/>
      <c r="N3" s="36"/>
      <c r="O3" s="2"/>
      <c r="P3" s="2" t="s">
        <v>8</v>
      </c>
      <c r="Q3" s="2"/>
      <c r="R3" s="2"/>
      <c r="S3" s="2"/>
      <c r="T3" s="2" t="s">
        <v>110</v>
      </c>
      <c r="U3" s="2" t="s">
        <v>8</v>
      </c>
      <c r="V3" s="78"/>
      <c r="W3" s="78"/>
      <c r="X3" s="78"/>
      <c r="Y3" s="78"/>
      <c r="Z3" s="78"/>
      <c r="AA3" s="79"/>
      <c r="AB3" s="79" t="s">
        <v>8</v>
      </c>
      <c r="AC3" s="18" t="s">
        <v>8</v>
      </c>
    </row>
    <row r="4" spans="1:31" x14ac:dyDescent="0.35">
      <c r="A4" s="22" t="s">
        <v>2</v>
      </c>
      <c r="B4" s="37">
        <f>M4</f>
        <v>12</v>
      </c>
      <c r="C4" s="36">
        <f t="shared" ref="C4:C13" si="0">B4*150</f>
        <v>1800</v>
      </c>
      <c r="D4" s="31">
        <f>B4*2.5</f>
        <v>30</v>
      </c>
      <c r="E4" s="40">
        <f>B4*63</f>
        <v>756</v>
      </c>
      <c r="F4" s="41"/>
      <c r="G4" s="37">
        <f>Pearmund!C4</f>
        <v>6</v>
      </c>
      <c r="H4" s="37">
        <f>Effingham!C4</f>
        <v>5</v>
      </c>
      <c r="I4" s="37">
        <f>'Vint Hill'!C4</f>
        <v>1</v>
      </c>
      <c r="J4" s="35">
        <f>'.'!C4</f>
        <v>0</v>
      </c>
      <c r="K4" s="35">
        <f>','!C4</f>
        <v>0</v>
      </c>
      <c r="L4" s="35">
        <f>'..'!C4</f>
        <v>0</v>
      </c>
      <c r="M4" s="36">
        <f>SUM(G4:L4)</f>
        <v>12</v>
      </c>
      <c r="N4" s="37">
        <f t="shared" ref="N4:N13" si="1">SUM(P4:AA4)</f>
        <v>20</v>
      </c>
      <c r="O4" s="1" t="s">
        <v>8</v>
      </c>
      <c r="P4" s="77" t="s">
        <v>8</v>
      </c>
      <c r="Q4" s="77" t="s">
        <v>8</v>
      </c>
      <c r="R4" s="77">
        <v>20</v>
      </c>
      <c r="S4" s="77" t="s">
        <v>8</v>
      </c>
      <c r="T4" s="77" t="s">
        <v>109</v>
      </c>
      <c r="U4" s="77" t="s">
        <v>8</v>
      </c>
      <c r="V4" s="80" t="s">
        <v>8</v>
      </c>
      <c r="W4" s="81"/>
      <c r="X4" s="79"/>
      <c r="Y4" s="79" t="s">
        <v>8</v>
      </c>
      <c r="Z4" s="79"/>
      <c r="AA4" s="79" t="s">
        <v>8</v>
      </c>
      <c r="AB4" s="79" t="s">
        <v>8</v>
      </c>
      <c r="AC4" s="18" t="s">
        <v>8</v>
      </c>
    </row>
    <row r="5" spans="1:31" x14ac:dyDescent="0.35">
      <c r="A5" s="22" t="s">
        <v>37</v>
      </c>
      <c r="B5" s="37">
        <f t="shared" ref="B5:B13" si="2">M5</f>
        <v>14</v>
      </c>
      <c r="C5" s="36">
        <f>B5*150</f>
        <v>2100</v>
      </c>
      <c r="D5" s="31">
        <f>B5*2.5</f>
        <v>35</v>
      </c>
      <c r="E5" s="40">
        <f t="shared" ref="E5:E13" si="3">B5*63</f>
        <v>882</v>
      </c>
      <c r="F5" s="41"/>
      <c r="G5" s="37">
        <f>Pearmund!C5</f>
        <v>8</v>
      </c>
      <c r="H5" s="37">
        <f>Effingham!C5</f>
        <v>5</v>
      </c>
      <c r="I5" s="37">
        <f>'Vint Hill'!C5</f>
        <v>1</v>
      </c>
      <c r="J5" s="35">
        <f>'.'!C5</f>
        <v>0</v>
      </c>
      <c r="K5" s="35">
        <f>','!C5</f>
        <v>0</v>
      </c>
      <c r="L5" s="35">
        <f>'..'!C5</f>
        <v>0</v>
      </c>
      <c r="M5" s="36">
        <f t="shared" ref="M5:M13" si="4">SUM(G5:L5)</f>
        <v>14</v>
      </c>
      <c r="N5" s="37">
        <f t="shared" si="1"/>
        <v>15.83</v>
      </c>
      <c r="O5" s="1" t="s">
        <v>8</v>
      </c>
      <c r="P5" s="77" t="s">
        <v>8</v>
      </c>
      <c r="Q5" s="77" t="s">
        <v>8</v>
      </c>
      <c r="R5" s="77" t="s">
        <v>8</v>
      </c>
      <c r="S5" s="81">
        <v>0</v>
      </c>
      <c r="T5" s="77">
        <v>10.83</v>
      </c>
      <c r="U5" s="77">
        <v>3</v>
      </c>
      <c r="V5" s="80" t="s">
        <v>8</v>
      </c>
      <c r="W5" s="81"/>
      <c r="X5" s="79" t="s">
        <v>8</v>
      </c>
      <c r="Y5" s="79" t="s">
        <v>8</v>
      </c>
      <c r="Z5" s="79"/>
      <c r="AA5" s="79">
        <v>2</v>
      </c>
      <c r="AB5" s="79" t="s">
        <v>84</v>
      </c>
      <c r="AC5" s="22" t="s">
        <v>8</v>
      </c>
    </row>
    <row r="6" spans="1:31" x14ac:dyDescent="0.35">
      <c r="A6" s="22" t="s">
        <v>23</v>
      </c>
      <c r="B6" s="37">
        <f t="shared" si="2"/>
        <v>0</v>
      </c>
      <c r="C6" s="36">
        <f t="shared" si="0"/>
        <v>0</v>
      </c>
      <c r="D6" s="31">
        <v>0</v>
      </c>
      <c r="E6" s="40">
        <f t="shared" si="3"/>
        <v>0</v>
      </c>
      <c r="F6" s="41"/>
      <c r="G6" s="37">
        <f>Pearmund!C6</f>
        <v>0</v>
      </c>
      <c r="H6" s="37">
        <f>Effingham!C6</f>
        <v>0</v>
      </c>
      <c r="I6" s="37">
        <f>'Vint Hill'!C6</f>
        <v>0</v>
      </c>
      <c r="J6" s="35">
        <f>'.'!C6</f>
        <v>0</v>
      </c>
      <c r="K6" s="35">
        <f>','!C6</f>
        <v>0</v>
      </c>
      <c r="L6" s="35">
        <f>'..'!C6</f>
        <v>0</v>
      </c>
      <c r="M6" s="36">
        <f t="shared" si="4"/>
        <v>0</v>
      </c>
      <c r="N6" s="37">
        <f t="shared" si="1"/>
        <v>0</v>
      </c>
      <c r="O6" s="1"/>
      <c r="P6" s="77"/>
      <c r="Q6" s="79"/>
      <c r="R6" s="77"/>
      <c r="S6" s="77" t="s">
        <v>8</v>
      </c>
      <c r="T6" s="77"/>
      <c r="U6" s="79" t="s">
        <v>8</v>
      </c>
      <c r="V6" s="81" t="s">
        <v>8</v>
      </c>
      <c r="W6" s="81" t="s">
        <v>8</v>
      </c>
      <c r="X6" s="79"/>
      <c r="Y6" s="79"/>
      <c r="Z6" s="79"/>
      <c r="AA6" s="79"/>
      <c r="AB6" s="79" t="s">
        <v>8</v>
      </c>
      <c r="AC6" s="22" t="s">
        <v>8</v>
      </c>
    </row>
    <row r="7" spans="1:31" x14ac:dyDescent="0.35">
      <c r="A7" s="22" t="s">
        <v>24</v>
      </c>
      <c r="B7" s="37">
        <f t="shared" si="2"/>
        <v>9</v>
      </c>
      <c r="C7" s="36">
        <f t="shared" si="0"/>
        <v>1350</v>
      </c>
      <c r="D7" s="31">
        <v>0</v>
      </c>
      <c r="E7" s="40">
        <f t="shared" si="3"/>
        <v>567</v>
      </c>
      <c r="F7" s="41"/>
      <c r="G7" s="37">
        <f>Pearmund!C7</f>
        <v>8</v>
      </c>
      <c r="H7" s="37">
        <v>0</v>
      </c>
      <c r="I7" s="37">
        <f>'Vint Hill'!C7</f>
        <v>1</v>
      </c>
      <c r="J7" s="35">
        <f>'.'!C7</f>
        <v>0</v>
      </c>
      <c r="K7" s="35">
        <f>','!C7</f>
        <v>0</v>
      </c>
      <c r="L7" s="35">
        <f>'..'!C7</f>
        <v>0</v>
      </c>
      <c r="M7" s="36">
        <f t="shared" si="4"/>
        <v>9</v>
      </c>
      <c r="N7" s="37">
        <f t="shared" si="1"/>
        <v>11.49</v>
      </c>
      <c r="O7" s="1"/>
      <c r="P7" s="77" t="s">
        <v>8</v>
      </c>
      <c r="Q7" s="77"/>
      <c r="R7" s="77"/>
      <c r="S7" s="77"/>
      <c r="T7" s="77">
        <v>5.19</v>
      </c>
      <c r="U7" s="77">
        <v>6.3</v>
      </c>
      <c r="V7" s="81" t="s">
        <v>8</v>
      </c>
      <c r="W7" s="81" t="s">
        <v>8</v>
      </c>
      <c r="X7" s="79"/>
      <c r="Y7" s="79"/>
      <c r="Z7" s="79"/>
      <c r="AA7" s="79"/>
      <c r="AB7" s="79" t="s">
        <v>8</v>
      </c>
      <c r="AC7" s="22" t="s">
        <v>8</v>
      </c>
    </row>
    <row r="8" spans="1:31" x14ac:dyDescent="0.35">
      <c r="A8" s="22" t="s">
        <v>25</v>
      </c>
      <c r="B8" s="37">
        <f t="shared" si="2"/>
        <v>0</v>
      </c>
      <c r="C8" s="36">
        <f t="shared" si="0"/>
        <v>0</v>
      </c>
      <c r="D8" s="31">
        <v>0</v>
      </c>
      <c r="E8" s="40">
        <f t="shared" si="3"/>
        <v>0</v>
      </c>
      <c r="F8" s="41"/>
      <c r="G8" s="37">
        <f>Pearmund!C8</f>
        <v>0</v>
      </c>
      <c r="H8" s="37">
        <f>Effingham!C8</f>
        <v>0</v>
      </c>
      <c r="I8" s="37" t="str">
        <f>'Vint Hill'!C8</f>
        <v xml:space="preserve"> </v>
      </c>
      <c r="J8" s="35">
        <f>'.'!C8</f>
        <v>0</v>
      </c>
      <c r="K8" s="35">
        <f>','!C8</f>
        <v>0</v>
      </c>
      <c r="L8" s="35">
        <f>'..'!C8</f>
        <v>0</v>
      </c>
      <c r="M8" s="36">
        <f t="shared" si="4"/>
        <v>0</v>
      </c>
      <c r="N8" s="37">
        <f t="shared" si="1"/>
        <v>0</v>
      </c>
      <c r="O8" s="1" t="s">
        <v>8</v>
      </c>
      <c r="P8" s="77">
        <v>0</v>
      </c>
      <c r="Q8" s="77"/>
      <c r="R8" s="77"/>
      <c r="S8" s="77"/>
      <c r="T8" s="77" t="s">
        <v>8</v>
      </c>
      <c r="U8" s="80"/>
      <c r="V8" s="79" t="s">
        <v>8</v>
      </c>
      <c r="W8" s="81" t="s">
        <v>8</v>
      </c>
      <c r="X8" s="79"/>
      <c r="Y8" s="79" t="s">
        <v>8</v>
      </c>
      <c r="Z8" s="79" t="s">
        <v>8</v>
      </c>
      <c r="AA8" s="79" t="s">
        <v>8</v>
      </c>
      <c r="AB8" s="79" t="s">
        <v>84</v>
      </c>
      <c r="AC8" s="22" t="s">
        <v>8</v>
      </c>
    </row>
    <row r="9" spans="1:31" x14ac:dyDescent="0.35">
      <c r="A9" s="22" t="s">
        <v>97</v>
      </c>
      <c r="B9" s="37">
        <f t="shared" si="2"/>
        <v>5</v>
      </c>
      <c r="C9" s="36">
        <f t="shared" si="0"/>
        <v>750</v>
      </c>
      <c r="D9" s="31">
        <v>0</v>
      </c>
      <c r="E9" s="40">
        <f t="shared" si="3"/>
        <v>315</v>
      </c>
      <c r="F9" s="41"/>
      <c r="G9" s="37">
        <f>Pearmund!C9</f>
        <v>0</v>
      </c>
      <c r="H9" s="37">
        <f>Effingham!C9</f>
        <v>5</v>
      </c>
      <c r="I9" s="37" t="str">
        <f>'Vint Hill'!C9</f>
        <v xml:space="preserve"> </v>
      </c>
      <c r="J9" s="35">
        <f>'.'!C9</f>
        <v>0</v>
      </c>
      <c r="K9" s="35">
        <f>','!C9</f>
        <v>0</v>
      </c>
      <c r="L9" s="35">
        <f>'..'!C9</f>
        <v>0</v>
      </c>
      <c r="M9" s="36">
        <f t="shared" si="4"/>
        <v>5</v>
      </c>
      <c r="N9" s="37">
        <f t="shared" si="1"/>
        <v>2</v>
      </c>
      <c r="O9" s="1" t="s">
        <v>8</v>
      </c>
      <c r="P9" s="77" t="s">
        <v>8</v>
      </c>
      <c r="Q9" s="77" t="s">
        <v>8</v>
      </c>
      <c r="R9" s="77"/>
      <c r="S9" s="77"/>
      <c r="T9" s="77" t="s">
        <v>108</v>
      </c>
      <c r="U9" s="80"/>
      <c r="V9" s="79" t="s">
        <v>8</v>
      </c>
      <c r="W9" s="81" t="s">
        <v>8</v>
      </c>
      <c r="X9" s="79" t="s">
        <v>8</v>
      </c>
      <c r="Y9" s="79">
        <v>0</v>
      </c>
      <c r="Z9" s="79" t="s">
        <v>8</v>
      </c>
      <c r="AA9" s="79">
        <v>2</v>
      </c>
      <c r="AB9" s="79" t="s">
        <v>8</v>
      </c>
      <c r="AC9" s="22" t="s">
        <v>8</v>
      </c>
    </row>
    <row r="10" spans="1:31" x14ac:dyDescent="0.35">
      <c r="A10" s="36" t="s">
        <v>28</v>
      </c>
      <c r="B10" s="37">
        <f t="shared" si="2"/>
        <v>1</v>
      </c>
      <c r="C10" s="36">
        <f t="shared" si="0"/>
        <v>150</v>
      </c>
      <c r="D10" s="31">
        <v>0</v>
      </c>
      <c r="E10" s="40">
        <f t="shared" si="3"/>
        <v>63</v>
      </c>
      <c r="F10" s="33" t="s">
        <v>8</v>
      </c>
      <c r="G10" s="37">
        <f>Pearmund!C10</f>
        <v>0</v>
      </c>
      <c r="H10" s="37">
        <f>Effingham!C10</f>
        <v>0</v>
      </c>
      <c r="I10" s="37">
        <f>'Vint Hill'!C10</f>
        <v>1</v>
      </c>
      <c r="J10" s="35">
        <v>0</v>
      </c>
      <c r="K10" s="35">
        <f>','!C10</f>
        <v>0</v>
      </c>
      <c r="L10" s="35">
        <f>'..'!C10</f>
        <v>0</v>
      </c>
      <c r="M10" s="36">
        <f t="shared" si="4"/>
        <v>1</v>
      </c>
      <c r="N10" s="37">
        <f t="shared" si="1"/>
        <v>0</v>
      </c>
      <c r="O10" s="1"/>
      <c r="P10" s="77" t="s">
        <v>8</v>
      </c>
      <c r="Q10" s="77" t="s">
        <v>8</v>
      </c>
      <c r="R10" s="77"/>
      <c r="S10" s="77">
        <v>0</v>
      </c>
      <c r="T10" s="77" t="s">
        <v>8</v>
      </c>
      <c r="U10" s="80"/>
      <c r="V10" s="81" t="s">
        <v>8</v>
      </c>
      <c r="W10" s="81"/>
      <c r="X10" s="79"/>
      <c r="Y10" s="79"/>
      <c r="Z10" s="79" t="s">
        <v>8</v>
      </c>
      <c r="AA10" s="79"/>
      <c r="AB10" s="79" t="s">
        <v>8</v>
      </c>
      <c r="AC10" s="22" t="s">
        <v>8</v>
      </c>
    </row>
    <row r="11" spans="1:31" x14ac:dyDescent="0.35">
      <c r="A11" s="22" t="s">
        <v>69</v>
      </c>
      <c r="B11" s="37">
        <f t="shared" si="2"/>
        <v>1.5</v>
      </c>
      <c r="C11" s="36">
        <f t="shared" si="0"/>
        <v>225</v>
      </c>
      <c r="D11" s="31">
        <v>0</v>
      </c>
      <c r="E11" s="40">
        <f t="shared" si="3"/>
        <v>94.5</v>
      </c>
      <c r="F11" s="33" t="s">
        <v>8</v>
      </c>
      <c r="G11" s="37">
        <f>Pearmund!C11</f>
        <v>0</v>
      </c>
      <c r="H11" s="37">
        <f>Effingham!C11</f>
        <v>0</v>
      </c>
      <c r="I11" s="37">
        <f>'Vint Hill'!C11</f>
        <v>1.5</v>
      </c>
      <c r="J11" s="35">
        <v>0</v>
      </c>
      <c r="K11" s="35">
        <f>','!C11</f>
        <v>0</v>
      </c>
      <c r="L11" s="35">
        <f>'..'!C11</f>
        <v>0</v>
      </c>
      <c r="M11" s="36">
        <f t="shared" si="4"/>
        <v>1.5</v>
      </c>
      <c r="N11" s="37">
        <f t="shared" si="1"/>
        <v>2</v>
      </c>
      <c r="O11" s="1" t="s">
        <v>8</v>
      </c>
      <c r="P11" s="77"/>
      <c r="Q11" s="77" t="s">
        <v>8</v>
      </c>
      <c r="R11" s="77"/>
      <c r="S11" s="77"/>
      <c r="T11" s="77"/>
      <c r="U11" s="80"/>
      <c r="V11" s="79"/>
      <c r="W11" s="81"/>
      <c r="X11" s="79" t="s">
        <v>8</v>
      </c>
      <c r="Y11" s="79" t="s">
        <v>8</v>
      </c>
      <c r="Z11" s="79"/>
      <c r="AA11" s="79">
        <v>2</v>
      </c>
      <c r="AB11" s="79" t="s">
        <v>8</v>
      </c>
    </row>
    <row r="12" spans="1:31" x14ac:dyDescent="0.35">
      <c r="A12" s="22" t="s">
        <v>66</v>
      </c>
      <c r="B12" s="37">
        <f t="shared" si="2"/>
        <v>13.5</v>
      </c>
      <c r="C12" s="36">
        <f t="shared" si="0"/>
        <v>2025</v>
      </c>
      <c r="D12" s="31">
        <v>0</v>
      </c>
      <c r="E12" s="40">
        <f t="shared" si="3"/>
        <v>850.5</v>
      </c>
      <c r="F12" s="41"/>
      <c r="G12" s="37">
        <f>Pearmund!C12</f>
        <v>6</v>
      </c>
      <c r="H12" s="37">
        <f>Effingham!C12</f>
        <v>6</v>
      </c>
      <c r="I12" s="37">
        <f>'Vint Hill'!C12</f>
        <v>1.5</v>
      </c>
      <c r="J12" s="35">
        <f>'.'!C12</f>
        <v>0</v>
      </c>
      <c r="K12" s="35">
        <f>','!C12</f>
        <v>0</v>
      </c>
      <c r="L12" s="35">
        <f>'..'!C12</f>
        <v>0</v>
      </c>
      <c r="M12" s="36">
        <f t="shared" si="4"/>
        <v>13.5</v>
      </c>
      <c r="N12" s="37">
        <f t="shared" si="1"/>
        <v>6.66</v>
      </c>
      <c r="O12" s="1" t="s">
        <v>8</v>
      </c>
      <c r="P12" s="77" t="s">
        <v>8</v>
      </c>
      <c r="Q12" s="77" t="s">
        <v>8</v>
      </c>
      <c r="R12" s="77"/>
      <c r="S12" s="77"/>
      <c r="T12" s="77">
        <v>3.66</v>
      </c>
      <c r="U12" s="80" t="s">
        <v>8</v>
      </c>
      <c r="V12" s="79" t="s">
        <v>8</v>
      </c>
      <c r="W12" s="81" t="s">
        <v>8</v>
      </c>
      <c r="X12" s="79" t="s">
        <v>8</v>
      </c>
      <c r="Y12" s="79"/>
      <c r="Z12" s="79">
        <v>3</v>
      </c>
      <c r="AA12" s="79"/>
      <c r="AB12" s="78"/>
    </row>
    <row r="13" spans="1:31" x14ac:dyDescent="0.35">
      <c r="A13" s="36" t="s">
        <v>8</v>
      </c>
      <c r="B13" s="37">
        <f t="shared" si="2"/>
        <v>0</v>
      </c>
      <c r="C13" s="36">
        <f t="shared" si="0"/>
        <v>0</v>
      </c>
      <c r="D13" s="31">
        <v>2</v>
      </c>
      <c r="E13" s="40">
        <f t="shared" si="3"/>
        <v>0</v>
      </c>
      <c r="F13" s="33" t="s">
        <v>8</v>
      </c>
      <c r="G13" s="37" t="str">
        <f>Pearmund!C13</f>
        <v xml:space="preserve"> </v>
      </c>
      <c r="H13" s="37" t="str">
        <f>Effingham!C13</f>
        <v xml:space="preserve"> </v>
      </c>
      <c r="I13" s="37" t="str">
        <f>'Vint Hill'!C13</f>
        <v xml:space="preserve"> </v>
      </c>
      <c r="J13" s="35" t="str">
        <f>'.'!C13</f>
        <v xml:space="preserve"> </v>
      </c>
      <c r="K13" s="35" t="str">
        <f>','!C13</f>
        <v xml:space="preserve"> </v>
      </c>
      <c r="L13" s="35" t="str">
        <f>'..'!C13</f>
        <v xml:space="preserve"> </v>
      </c>
      <c r="M13" s="36">
        <f t="shared" si="4"/>
        <v>0</v>
      </c>
      <c r="N13" s="37">
        <f t="shared" si="1"/>
        <v>0</v>
      </c>
      <c r="O13" s="1"/>
      <c r="P13" s="77"/>
      <c r="Q13" s="77"/>
      <c r="R13" s="77"/>
      <c r="S13" s="77"/>
      <c r="T13" s="77"/>
      <c r="U13" s="81" t="s">
        <v>8</v>
      </c>
      <c r="V13" s="79"/>
      <c r="W13" s="81"/>
      <c r="X13" s="79"/>
      <c r="Y13" s="79"/>
      <c r="Z13" s="79"/>
      <c r="AA13" s="79"/>
      <c r="AB13" s="78"/>
    </row>
    <row r="14" spans="1:31" x14ac:dyDescent="0.35">
      <c r="A14" s="42" t="s">
        <v>10</v>
      </c>
      <c r="B14" s="43">
        <f>SUM(B3:B13)</f>
        <v>56</v>
      </c>
      <c r="C14" s="43">
        <f>SUM(C3:C13)</f>
        <v>8400</v>
      </c>
      <c r="D14" s="43">
        <f>SUM(D3:D13)</f>
        <v>67</v>
      </c>
      <c r="E14" s="43">
        <f>SUM(E3:E13)</f>
        <v>3528</v>
      </c>
      <c r="F14" s="44"/>
      <c r="G14" s="45">
        <f t="shared" ref="G14:AA14" si="5">SUM(G4:G13)</f>
        <v>28</v>
      </c>
      <c r="H14" s="45">
        <f t="shared" si="5"/>
        <v>21</v>
      </c>
      <c r="I14" s="45">
        <f t="shared" si="5"/>
        <v>7</v>
      </c>
      <c r="J14" s="45">
        <f t="shared" si="5"/>
        <v>0</v>
      </c>
      <c r="K14" s="46">
        <f>','!C14</f>
        <v>0</v>
      </c>
      <c r="L14" s="45">
        <f>'..'!C14</f>
        <v>0</v>
      </c>
      <c r="M14" s="82">
        <f t="shared" si="5"/>
        <v>56</v>
      </c>
      <c r="N14" s="82">
        <f t="shared" si="5"/>
        <v>57.980000000000004</v>
      </c>
      <c r="O14" s="83">
        <f t="shared" si="5"/>
        <v>0</v>
      </c>
      <c r="P14" s="83">
        <f t="shared" si="5"/>
        <v>0</v>
      </c>
      <c r="Q14" s="83">
        <f t="shared" si="5"/>
        <v>0</v>
      </c>
      <c r="R14" s="83">
        <f t="shared" si="5"/>
        <v>20</v>
      </c>
      <c r="S14" s="83">
        <f t="shared" si="5"/>
        <v>0</v>
      </c>
      <c r="T14" s="83">
        <f t="shared" si="5"/>
        <v>19.68</v>
      </c>
      <c r="U14" s="83">
        <f t="shared" si="5"/>
        <v>9.3000000000000007</v>
      </c>
      <c r="V14" s="83">
        <f t="shared" si="5"/>
        <v>0</v>
      </c>
      <c r="W14" s="83">
        <f t="shared" si="5"/>
        <v>0</v>
      </c>
      <c r="X14" s="83">
        <f t="shared" si="5"/>
        <v>0</v>
      </c>
      <c r="Y14" s="83">
        <f t="shared" si="5"/>
        <v>0</v>
      </c>
      <c r="Z14" s="83">
        <f t="shared" si="5"/>
        <v>3</v>
      </c>
      <c r="AA14" s="83">
        <f t="shared" si="5"/>
        <v>6</v>
      </c>
    </row>
    <row r="15" spans="1:31" x14ac:dyDescent="0.35">
      <c r="B15" s="36" t="s">
        <v>8</v>
      </c>
      <c r="C15" s="36" t="s">
        <v>8</v>
      </c>
      <c r="D15" s="31" t="s">
        <v>8</v>
      </c>
      <c r="E15" s="40" t="s">
        <v>8</v>
      </c>
      <c r="F15" s="41"/>
      <c r="G15" s="37" t="s">
        <v>8</v>
      </c>
      <c r="H15" s="37" t="s">
        <v>8</v>
      </c>
      <c r="I15" s="37">
        <f>'Vint Hill'!C15</f>
        <v>0</v>
      </c>
      <c r="J15" s="35" t="s">
        <v>8</v>
      </c>
      <c r="K15" s="35">
        <f>','!C15</f>
        <v>0</v>
      </c>
      <c r="L15" s="35" t="s">
        <v>8</v>
      </c>
      <c r="M15" s="36" t="s">
        <v>8</v>
      </c>
      <c r="N15" s="37" t="s">
        <v>8</v>
      </c>
      <c r="O15" s="1"/>
      <c r="P15" s="77"/>
      <c r="Q15" s="77"/>
      <c r="R15" s="77"/>
      <c r="S15" s="77"/>
      <c r="T15" s="77"/>
      <c r="U15" s="80"/>
      <c r="V15" s="79"/>
      <c r="W15" s="81"/>
      <c r="X15" s="79"/>
      <c r="Y15" s="79"/>
      <c r="Z15" s="79"/>
      <c r="AA15" s="79"/>
      <c r="AB15" s="78"/>
      <c r="AC15" s="78"/>
      <c r="AD15" s="78"/>
      <c r="AE15" s="78"/>
    </row>
    <row r="16" spans="1:31" x14ac:dyDescent="0.35">
      <c r="A16" s="22" t="s">
        <v>11</v>
      </c>
      <c r="B16" s="36">
        <f>M16</f>
        <v>17</v>
      </c>
      <c r="C16" s="36">
        <f t="shared" ref="C16:C30" si="6">B16*150</f>
        <v>2550</v>
      </c>
      <c r="D16" s="31">
        <f t="shared" ref="D16:D28" si="7">B16*2.25</f>
        <v>38.25</v>
      </c>
      <c r="E16" s="40">
        <f>D16*28</f>
        <v>1071</v>
      </c>
      <c r="F16" s="41"/>
      <c r="G16" s="37">
        <f>Pearmund!C16</f>
        <v>12</v>
      </c>
      <c r="H16" s="37">
        <f>Effingham!C16</f>
        <v>4</v>
      </c>
      <c r="I16" s="37">
        <f>'Vint Hill'!C16</f>
        <v>1</v>
      </c>
      <c r="J16" s="35">
        <f>'.'!C16</f>
        <v>0</v>
      </c>
      <c r="K16" s="35">
        <f>','!C16</f>
        <v>0</v>
      </c>
      <c r="L16" s="35">
        <f>'..'!C16</f>
        <v>0</v>
      </c>
      <c r="M16" s="36">
        <f>SUM(G16:L16)</f>
        <v>17</v>
      </c>
      <c r="N16" s="37">
        <f>SUM(P16:AD16)</f>
        <v>8.4</v>
      </c>
      <c r="O16" s="1" t="s">
        <v>8</v>
      </c>
      <c r="P16" s="77" t="s">
        <v>8</v>
      </c>
      <c r="Q16" s="77">
        <v>0</v>
      </c>
      <c r="R16" s="77" t="s">
        <v>8</v>
      </c>
      <c r="S16" s="77">
        <v>0</v>
      </c>
      <c r="T16" s="77">
        <v>4.4000000000000004</v>
      </c>
      <c r="U16" s="77"/>
      <c r="V16" s="81" t="s">
        <v>8</v>
      </c>
      <c r="W16" s="81" t="s">
        <v>8</v>
      </c>
      <c r="X16" s="79" t="s">
        <v>8</v>
      </c>
      <c r="Y16" s="79" t="s">
        <v>8</v>
      </c>
      <c r="Z16" s="79" t="s">
        <v>8</v>
      </c>
      <c r="AA16" s="79">
        <v>4</v>
      </c>
      <c r="AB16" s="78"/>
      <c r="AC16" s="78"/>
      <c r="AD16" s="78"/>
      <c r="AE16" s="78"/>
    </row>
    <row r="17" spans="1:31" x14ac:dyDescent="0.35">
      <c r="A17" s="22" t="s">
        <v>13</v>
      </c>
      <c r="B17" s="36">
        <f t="shared" ref="B17:B27" si="8">M17</f>
        <v>24</v>
      </c>
      <c r="C17" s="36">
        <f t="shared" si="6"/>
        <v>3600</v>
      </c>
      <c r="D17" s="31">
        <f t="shared" si="7"/>
        <v>54</v>
      </c>
      <c r="E17" s="40">
        <f>D17*28</f>
        <v>1512</v>
      </c>
      <c r="F17" s="41"/>
      <c r="G17" s="37">
        <f>Pearmund!C17</f>
        <v>15</v>
      </c>
      <c r="H17" s="37">
        <f>Effingham!C17</f>
        <v>8</v>
      </c>
      <c r="I17" s="37">
        <f>'Vint Hill'!C17</f>
        <v>1</v>
      </c>
      <c r="J17" s="35">
        <f>'.'!C17</f>
        <v>0</v>
      </c>
      <c r="K17" s="35">
        <f>','!C17</f>
        <v>0</v>
      </c>
      <c r="L17" s="35">
        <f>'..'!C17</f>
        <v>0</v>
      </c>
      <c r="M17" s="36">
        <f t="shared" ref="M17:M26" si="9">SUM(G17:L17)</f>
        <v>24</v>
      </c>
      <c r="N17" s="37">
        <f t="shared" ref="N17:N26" si="10">SUM(P17:AD17)</f>
        <v>9.23</v>
      </c>
      <c r="O17" s="1" t="s">
        <v>8</v>
      </c>
      <c r="P17" s="77" t="s">
        <v>8</v>
      </c>
      <c r="Q17" s="77" t="s">
        <v>8</v>
      </c>
      <c r="R17" s="77"/>
      <c r="S17" s="77"/>
      <c r="T17" s="77">
        <v>0</v>
      </c>
      <c r="U17" s="77"/>
      <c r="V17" s="81" t="s">
        <v>8</v>
      </c>
      <c r="W17" s="81">
        <v>4.2300000000000004</v>
      </c>
      <c r="X17" s="79" t="s">
        <v>8</v>
      </c>
      <c r="Y17" s="79" t="s">
        <v>8</v>
      </c>
      <c r="Z17" s="79" t="s">
        <v>8</v>
      </c>
      <c r="AA17" s="79">
        <v>5</v>
      </c>
      <c r="AB17" s="78">
        <v>0</v>
      </c>
      <c r="AC17" s="78"/>
      <c r="AD17" s="78"/>
      <c r="AE17" s="78"/>
    </row>
    <row r="18" spans="1:31" x14ac:dyDescent="0.35">
      <c r="A18" s="22" t="s">
        <v>14</v>
      </c>
      <c r="B18" s="36">
        <f t="shared" si="8"/>
        <v>2</v>
      </c>
      <c r="C18" s="36">
        <f t="shared" si="6"/>
        <v>300</v>
      </c>
      <c r="D18" s="31">
        <f t="shared" si="7"/>
        <v>4.5</v>
      </c>
      <c r="E18" s="40">
        <f>D18*28</f>
        <v>126</v>
      </c>
      <c r="F18" s="33" t="s">
        <v>8</v>
      </c>
      <c r="G18" s="37">
        <f>Pearmund!C18</f>
        <v>2</v>
      </c>
      <c r="H18" s="37" t="str">
        <f>Effingham!C18</f>
        <v xml:space="preserve"> </v>
      </c>
      <c r="I18" s="37">
        <f>'Vint Hill'!C18</f>
        <v>0</v>
      </c>
      <c r="J18" s="35">
        <f>'.'!C18</f>
        <v>0</v>
      </c>
      <c r="K18" s="35" t="str">
        <f>','!C18</f>
        <v xml:space="preserve"> </v>
      </c>
      <c r="L18" s="35" t="s">
        <v>8</v>
      </c>
      <c r="M18" s="36">
        <f t="shared" si="9"/>
        <v>2</v>
      </c>
      <c r="N18" s="37">
        <f t="shared" si="10"/>
        <v>3</v>
      </c>
      <c r="O18" s="1" t="s">
        <v>8</v>
      </c>
      <c r="P18" s="77" t="s">
        <v>8</v>
      </c>
      <c r="Q18" s="77" t="s">
        <v>8</v>
      </c>
      <c r="R18" s="77"/>
      <c r="S18" s="77"/>
      <c r="T18" s="77" t="s">
        <v>8</v>
      </c>
      <c r="U18" s="77"/>
      <c r="V18" s="81" t="s">
        <v>8</v>
      </c>
      <c r="W18" s="81"/>
      <c r="X18" s="79"/>
      <c r="Y18" s="79"/>
      <c r="Z18" s="79" t="s">
        <v>8</v>
      </c>
      <c r="AA18" s="79">
        <v>3</v>
      </c>
      <c r="AB18" s="78"/>
      <c r="AC18" s="78"/>
      <c r="AD18" s="78"/>
      <c r="AE18" s="78"/>
    </row>
    <row r="19" spans="1:31" x14ac:dyDescent="0.35">
      <c r="A19" s="22" t="s">
        <v>15</v>
      </c>
      <c r="B19" s="36">
        <f t="shared" si="8"/>
        <v>14</v>
      </c>
      <c r="C19" s="36">
        <f t="shared" si="6"/>
        <v>2100</v>
      </c>
      <c r="D19" s="31">
        <f t="shared" si="7"/>
        <v>31.5</v>
      </c>
      <c r="E19" s="40">
        <f>D19*28</f>
        <v>882</v>
      </c>
      <c r="F19" s="41"/>
      <c r="G19" s="37">
        <f>Pearmund!C19</f>
        <v>5</v>
      </c>
      <c r="H19" s="37">
        <f>Effingham!C19</f>
        <v>8</v>
      </c>
      <c r="I19" s="37">
        <f>'Vint Hill'!C19</f>
        <v>1</v>
      </c>
      <c r="J19" s="35">
        <f>'.'!C19</f>
        <v>0</v>
      </c>
      <c r="K19" s="35">
        <f>','!C19</f>
        <v>0</v>
      </c>
      <c r="L19" s="35">
        <f>'..'!C19</f>
        <v>0</v>
      </c>
      <c r="M19" s="36">
        <f t="shared" si="9"/>
        <v>14</v>
      </c>
      <c r="N19" s="37">
        <f t="shared" si="10"/>
        <v>14.35</v>
      </c>
      <c r="O19" s="1" t="s">
        <v>8</v>
      </c>
      <c r="P19" s="77" t="s">
        <v>8</v>
      </c>
      <c r="Q19" s="77" t="s">
        <v>8</v>
      </c>
      <c r="R19" s="77"/>
      <c r="S19" s="77"/>
      <c r="T19" s="77">
        <v>3.6</v>
      </c>
      <c r="U19" s="77"/>
      <c r="V19" s="81">
        <v>0</v>
      </c>
      <c r="W19" s="81"/>
      <c r="X19" s="81">
        <v>10.75</v>
      </c>
      <c r="Y19" s="79" t="s">
        <v>8</v>
      </c>
      <c r="Z19" s="79" t="s">
        <v>8</v>
      </c>
      <c r="AA19" s="79"/>
      <c r="AB19" s="78"/>
      <c r="AC19" s="78"/>
      <c r="AD19" s="78"/>
      <c r="AE19" s="78"/>
    </row>
    <row r="20" spans="1:31" x14ac:dyDescent="0.35">
      <c r="A20" s="22" t="s">
        <v>16</v>
      </c>
      <c r="B20" s="36">
        <f t="shared" si="8"/>
        <v>21</v>
      </c>
      <c r="C20" s="36">
        <f t="shared" si="6"/>
        <v>3150</v>
      </c>
      <c r="D20" s="31">
        <f t="shared" si="7"/>
        <v>47.25</v>
      </c>
      <c r="E20" s="40">
        <f t="shared" ref="E20:E26" si="11">D20*28</f>
        <v>1323</v>
      </c>
      <c r="F20" s="41"/>
      <c r="G20" s="37">
        <f>Pearmund!C20</f>
        <v>12</v>
      </c>
      <c r="H20" s="37">
        <f>Effingham!C20</f>
        <v>8</v>
      </c>
      <c r="I20" s="37">
        <f>'Vint Hill'!C20</f>
        <v>1</v>
      </c>
      <c r="J20" s="35">
        <f>'.'!C20</f>
        <v>0</v>
      </c>
      <c r="K20" s="35">
        <f>','!C20</f>
        <v>0</v>
      </c>
      <c r="L20" s="35">
        <f>'..'!C20</f>
        <v>0</v>
      </c>
      <c r="M20" s="36">
        <f t="shared" si="9"/>
        <v>21</v>
      </c>
      <c r="N20" s="37">
        <f t="shared" si="10"/>
        <v>16.04</v>
      </c>
      <c r="O20" s="1" t="s">
        <v>8</v>
      </c>
      <c r="P20" s="77">
        <v>8.6</v>
      </c>
      <c r="Q20" s="77">
        <v>0</v>
      </c>
      <c r="R20" s="77"/>
      <c r="S20" s="77">
        <v>0</v>
      </c>
      <c r="T20" s="77">
        <v>0</v>
      </c>
      <c r="U20" s="77" t="s">
        <v>8</v>
      </c>
      <c r="V20" s="81">
        <v>0</v>
      </c>
      <c r="W20" s="81">
        <v>0</v>
      </c>
      <c r="X20" s="79" t="s">
        <v>8</v>
      </c>
      <c r="Y20" s="79" t="s">
        <v>8</v>
      </c>
      <c r="Z20" s="79" t="s">
        <v>8</v>
      </c>
      <c r="AA20" s="79" t="s">
        <v>8</v>
      </c>
      <c r="AB20" s="78"/>
      <c r="AC20" s="78">
        <v>2.2999999999999998</v>
      </c>
      <c r="AD20" s="78">
        <v>5.14</v>
      </c>
      <c r="AE20" s="78"/>
    </row>
    <row r="21" spans="1:31" x14ac:dyDescent="0.35">
      <c r="A21" s="22" t="s">
        <v>17</v>
      </c>
      <c r="B21" s="36">
        <f t="shared" si="8"/>
        <v>0</v>
      </c>
      <c r="C21" s="36">
        <f t="shared" si="6"/>
        <v>0</v>
      </c>
      <c r="D21" s="31">
        <f t="shared" si="7"/>
        <v>0</v>
      </c>
      <c r="E21" s="40">
        <f t="shared" si="11"/>
        <v>0</v>
      </c>
      <c r="F21" s="41"/>
      <c r="G21" s="37" t="str">
        <f>Pearmund!C21</f>
        <v xml:space="preserve"> </v>
      </c>
      <c r="H21" s="37">
        <f>Effingham!C21</f>
        <v>0</v>
      </c>
      <c r="I21" s="37">
        <f>'Vint Hill'!C21</f>
        <v>0</v>
      </c>
      <c r="J21" s="35">
        <f>'.'!C21</f>
        <v>0</v>
      </c>
      <c r="K21" s="35">
        <f>','!C21</f>
        <v>0</v>
      </c>
      <c r="L21" s="35">
        <v>0</v>
      </c>
      <c r="M21" s="36">
        <f t="shared" si="9"/>
        <v>0</v>
      </c>
      <c r="N21" s="37">
        <f t="shared" si="10"/>
        <v>0</v>
      </c>
      <c r="O21" s="1"/>
      <c r="P21" s="77"/>
      <c r="Q21" s="77" t="s">
        <v>8</v>
      </c>
      <c r="R21" s="77"/>
      <c r="S21" s="77"/>
      <c r="T21" s="77"/>
      <c r="U21" s="77"/>
      <c r="V21" s="81" t="s">
        <v>8</v>
      </c>
      <c r="W21" s="81"/>
      <c r="X21" s="79"/>
      <c r="Y21" s="79"/>
      <c r="Z21" s="79"/>
      <c r="AA21" s="79"/>
      <c r="AB21" s="78"/>
      <c r="AC21" s="78"/>
      <c r="AD21" s="78"/>
      <c r="AE21" s="78"/>
    </row>
    <row r="22" spans="1:31" x14ac:dyDescent="0.35">
      <c r="A22" s="22" t="s">
        <v>53</v>
      </c>
      <c r="B22" s="36">
        <f t="shared" si="8"/>
        <v>3</v>
      </c>
      <c r="C22" s="36">
        <f t="shared" si="6"/>
        <v>450</v>
      </c>
      <c r="D22" s="31">
        <f t="shared" si="7"/>
        <v>6.75</v>
      </c>
      <c r="E22" s="40">
        <f t="shared" si="11"/>
        <v>189</v>
      </c>
      <c r="F22" s="41"/>
      <c r="G22" s="37" t="str">
        <f>Pearmund!C22</f>
        <v xml:space="preserve"> </v>
      </c>
      <c r="H22" s="37" t="str">
        <f>Effingham!C22</f>
        <v xml:space="preserve"> </v>
      </c>
      <c r="I22" s="37">
        <f>'Vint Hill'!C22</f>
        <v>3</v>
      </c>
      <c r="J22" s="35">
        <f>'.'!C22</f>
        <v>0</v>
      </c>
      <c r="K22" s="35" t="str">
        <f>','!C22</f>
        <v xml:space="preserve"> </v>
      </c>
      <c r="L22" s="35">
        <f>'..'!C22</f>
        <v>0</v>
      </c>
      <c r="M22" s="36">
        <f t="shared" si="9"/>
        <v>3</v>
      </c>
      <c r="N22" s="37">
        <f t="shared" si="10"/>
        <v>0</v>
      </c>
      <c r="O22" s="1" t="s">
        <v>8</v>
      </c>
      <c r="P22" s="77" t="s">
        <v>8</v>
      </c>
      <c r="Q22" s="77"/>
      <c r="R22" s="77"/>
      <c r="S22" s="77"/>
      <c r="T22" s="77" t="s">
        <v>8</v>
      </c>
      <c r="U22" s="80"/>
      <c r="V22" s="79"/>
      <c r="W22" s="79"/>
      <c r="X22" s="79"/>
      <c r="Y22" s="79"/>
      <c r="Z22" s="79"/>
      <c r="AA22" s="79"/>
      <c r="AB22" s="78"/>
      <c r="AC22" s="78"/>
      <c r="AD22" s="78"/>
      <c r="AE22" s="78"/>
    </row>
    <row r="23" spans="1:31" x14ac:dyDescent="0.35">
      <c r="A23" s="22" t="s">
        <v>49</v>
      </c>
      <c r="B23" s="36">
        <f t="shared" si="8"/>
        <v>0</v>
      </c>
      <c r="C23" s="36">
        <f t="shared" si="6"/>
        <v>0</v>
      </c>
      <c r="D23" s="31">
        <f t="shared" si="7"/>
        <v>0</v>
      </c>
      <c r="E23" s="40">
        <f t="shared" si="11"/>
        <v>0</v>
      </c>
      <c r="F23" s="33" t="s">
        <v>8</v>
      </c>
      <c r="G23" s="37" t="str">
        <f>Pearmund!C23</f>
        <v xml:space="preserve"> </v>
      </c>
      <c r="H23" s="37">
        <f>Effingham!C23</f>
        <v>0</v>
      </c>
      <c r="I23" s="37">
        <f>'Vint Hill'!C23</f>
        <v>0</v>
      </c>
      <c r="J23" s="35">
        <f>'.'!C23</f>
        <v>0</v>
      </c>
      <c r="K23" s="35">
        <f>','!C23</f>
        <v>0</v>
      </c>
      <c r="L23" s="35">
        <f>'..'!C23</f>
        <v>0</v>
      </c>
      <c r="M23" s="36">
        <f t="shared" si="9"/>
        <v>0</v>
      </c>
      <c r="N23" s="37">
        <f t="shared" si="10"/>
        <v>2</v>
      </c>
      <c r="O23" s="1" t="s">
        <v>8</v>
      </c>
      <c r="P23" s="77"/>
      <c r="Q23" s="77"/>
      <c r="R23" s="77"/>
      <c r="S23" s="77"/>
      <c r="T23" s="77"/>
      <c r="U23" s="80"/>
      <c r="V23" s="79"/>
      <c r="W23" s="79"/>
      <c r="X23" s="81" t="s">
        <v>8</v>
      </c>
      <c r="Y23" s="79" t="s">
        <v>8</v>
      </c>
      <c r="Z23" s="79" t="s">
        <v>8</v>
      </c>
      <c r="AA23" s="79">
        <v>2</v>
      </c>
      <c r="AB23" s="78"/>
      <c r="AC23" s="78"/>
      <c r="AD23" s="78"/>
      <c r="AE23" s="78"/>
    </row>
    <row r="24" spans="1:31" x14ac:dyDescent="0.35">
      <c r="A24" s="22" t="s">
        <v>46</v>
      </c>
      <c r="B24" s="36">
        <f t="shared" si="8"/>
        <v>1</v>
      </c>
      <c r="C24" s="36">
        <f>B24*150</f>
        <v>150</v>
      </c>
      <c r="D24" s="31">
        <f t="shared" si="7"/>
        <v>2.25</v>
      </c>
      <c r="E24" s="40">
        <f t="shared" si="11"/>
        <v>63</v>
      </c>
      <c r="F24" s="33" t="s">
        <v>8</v>
      </c>
      <c r="G24" s="37">
        <f>Pearmund!C24</f>
        <v>0</v>
      </c>
      <c r="H24" s="37">
        <f>Effingham!C24</f>
        <v>0</v>
      </c>
      <c r="I24" s="37">
        <f>'Vint Hill'!C24</f>
        <v>1</v>
      </c>
      <c r="J24" s="35">
        <f>'.'!C24</f>
        <v>0</v>
      </c>
      <c r="K24" s="35">
        <f>','!C24</f>
        <v>0</v>
      </c>
      <c r="L24" s="35">
        <f>'..'!C24</f>
        <v>0</v>
      </c>
      <c r="M24" s="36">
        <f t="shared" si="9"/>
        <v>1</v>
      </c>
      <c r="N24" s="37">
        <f t="shared" si="10"/>
        <v>6</v>
      </c>
      <c r="O24" s="1"/>
      <c r="P24" s="77"/>
      <c r="Q24" s="77"/>
      <c r="R24" s="77"/>
      <c r="S24" s="77"/>
      <c r="T24" s="77"/>
      <c r="U24" s="80" t="s">
        <v>8</v>
      </c>
      <c r="V24" s="81" t="s">
        <v>8</v>
      </c>
      <c r="W24" s="79"/>
      <c r="X24" s="79"/>
      <c r="Y24" s="79"/>
      <c r="Z24" s="79"/>
      <c r="AA24" s="79">
        <v>6</v>
      </c>
      <c r="AB24" s="78"/>
      <c r="AC24" s="78"/>
      <c r="AD24" s="78"/>
      <c r="AE24" s="78"/>
    </row>
    <row r="25" spans="1:31" x14ac:dyDescent="0.35">
      <c r="A25" s="22" t="s">
        <v>21</v>
      </c>
      <c r="B25" s="36">
        <f t="shared" si="8"/>
        <v>0</v>
      </c>
      <c r="C25" s="36">
        <f>B25*150</f>
        <v>0</v>
      </c>
      <c r="D25" s="31">
        <f t="shared" si="7"/>
        <v>0</v>
      </c>
      <c r="E25" s="40">
        <f t="shared" si="11"/>
        <v>0</v>
      </c>
      <c r="F25" s="33"/>
      <c r="G25" s="37" t="str">
        <f>Pearmund!C25</f>
        <v xml:space="preserve"> </v>
      </c>
      <c r="H25" s="37" t="str">
        <f>Effingham!C25</f>
        <v xml:space="preserve"> </v>
      </c>
      <c r="I25" s="37">
        <f>'Vint Hill'!C25</f>
        <v>0</v>
      </c>
      <c r="J25" s="35">
        <f>'.'!C25</f>
        <v>0</v>
      </c>
      <c r="K25" s="35">
        <f>','!C25</f>
        <v>0</v>
      </c>
      <c r="L25" s="35">
        <f>'..'!C25</f>
        <v>0</v>
      </c>
      <c r="M25" s="36">
        <f t="shared" si="9"/>
        <v>0</v>
      </c>
      <c r="N25" s="37">
        <f t="shared" si="10"/>
        <v>0</v>
      </c>
      <c r="O25" s="1"/>
      <c r="P25" s="77" t="s">
        <v>8</v>
      </c>
      <c r="Q25" s="77" t="s">
        <v>8</v>
      </c>
      <c r="R25" s="77"/>
      <c r="S25" s="77"/>
      <c r="T25" s="77" t="s">
        <v>8</v>
      </c>
      <c r="U25" s="80"/>
      <c r="V25" s="79"/>
      <c r="W25" s="81" t="s">
        <v>8</v>
      </c>
      <c r="X25" s="79" t="s">
        <v>8</v>
      </c>
      <c r="Y25" s="79"/>
      <c r="Z25" s="79" t="s">
        <v>8</v>
      </c>
      <c r="AA25" s="79"/>
      <c r="AB25" s="78"/>
      <c r="AC25" s="78"/>
      <c r="AD25" s="78"/>
      <c r="AE25" s="78"/>
    </row>
    <row r="26" spans="1:31" x14ac:dyDescent="0.35">
      <c r="A26" s="18" t="s">
        <v>22</v>
      </c>
      <c r="B26" s="36">
        <f t="shared" si="8"/>
        <v>6</v>
      </c>
      <c r="C26" s="36">
        <f t="shared" si="6"/>
        <v>900</v>
      </c>
      <c r="D26" s="31">
        <f t="shared" si="7"/>
        <v>13.5</v>
      </c>
      <c r="E26" s="40">
        <f t="shared" si="11"/>
        <v>378</v>
      </c>
      <c r="F26" s="41"/>
      <c r="G26" s="37" t="str">
        <f>Pearmund!C26</f>
        <v xml:space="preserve"> </v>
      </c>
      <c r="H26" s="37">
        <f>Effingham!C26</f>
        <v>5</v>
      </c>
      <c r="I26" s="37">
        <f>'Vint Hill'!C26</f>
        <v>1</v>
      </c>
      <c r="J26" s="35">
        <f>'.'!C26</f>
        <v>0</v>
      </c>
      <c r="K26" s="35">
        <f>','!C26</f>
        <v>0</v>
      </c>
      <c r="L26" s="35">
        <v>0</v>
      </c>
      <c r="M26" s="36">
        <f t="shared" si="9"/>
        <v>6</v>
      </c>
      <c r="N26" s="37">
        <f t="shared" si="10"/>
        <v>5</v>
      </c>
      <c r="O26" s="1" t="s">
        <v>8</v>
      </c>
      <c r="P26" s="77"/>
      <c r="Q26" s="77" t="s">
        <v>8</v>
      </c>
      <c r="R26" s="77"/>
      <c r="S26" s="77"/>
      <c r="T26" s="77"/>
      <c r="U26" s="80"/>
      <c r="V26" s="79">
        <v>0</v>
      </c>
      <c r="W26" s="79">
        <v>0</v>
      </c>
      <c r="X26" s="79" t="s">
        <v>8</v>
      </c>
      <c r="Y26" s="79" t="s">
        <v>8</v>
      </c>
      <c r="Z26" s="79"/>
      <c r="AA26" s="79">
        <v>5</v>
      </c>
      <c r="AB26" s="78"/>
      <c r="AC26" s="78"/>
      <c r="AD26" s="78"/>
      <c r="AE26" s="78"/>
    </row>
    <row r="27" spans="1:31" x14ac:dyDescent="0.35">
      <c r="A27" s="22" t="s">
        <v>103</v>
      </c>
      <c r="B27" s="36" t="str">
        <f t="shared" si="8"/>
        <v xml:space="preserve"> </v>
      </c>
      <c r="C27" s="36"/>
      <c r="D27" s="31"/>
      <c r="E27" s="40"/>
      <c r="F27" s="41"/>
      <c r="G27" s="37">
        <f>Pearmund!C27</f>
        <v>10</v>
      </c>
      <c r="H27" s="37">
        <f>Effingham!C27</f>
        <v>0</v>
      </c>
      <c r="J27" s="35"/>
      <c r="K27" s="35">
        <f>','!C27</f>
        <v>0</v>
      </c>
      <c r="L27" s="35"/>
      <c r="M27" s="36" t="s">
        <v>8</v>
      </c>
      <c r="N27" s="37"/>
      <c r="O27" s="1"/>
      <c r="P27" s="77"/>
      <c r="Q27" s="77"/>
      <c r="R27" s="77"/>
      <c r="S27" s="77"/>
      <c r="T27" s="77"/>
      <c r="U27" s="80"/>
      <c r="V27" s="79"/>
      <c r="W27" s="79"/>
      <c r="X27" s="79"/>
      <c r="Y27" s="79"/>
      <c r="Z27" s="79"/>
      <c r="AA27" s="79">
        <v>1</v>
      </c>
      <c r="AB27" s="78"/>
      <c r="AC27" s="78"/>
      <c r="AD27" s="78"/>
      <c r="AE27" s="78"/>
    </row>
    <row r="28" spans="1:31" x14ac:dyDescent="0.35">
      <c r="A28" s="47" t="s">
        <v>39</v>
      </c>
      <c r="B28" s="47">
        <f>SUM(G28:L28)</f>
        <v>98</v>
      </c>
      <c r="C28" s="47">
        <f t="shared" si="6"/>
        <v>14700</v>
      </c>
      <c r="D28" s="48">
        <f t="shared" si="7"/>
        <v>220.5</v>
      </c>
      <c r="E28" s="49">
        <f>D28*28</f>
        <v>6174</v>
      </c>
      <c r="F28" s="50"/>
      <c r="G28" s="51">
        <f>SUM(G15:G27)</f>
        <v>56</v>
      </c>
      <c r="H28" s="51">
        <f t="shared" ref="H28:M28" si="12">SUM(H15:H27)</f>
        <v>33</v>
      </c>
      <c r="I28" s="51">
        <f t="shared" si="12"/>
        <v>9</v>
      </c>
      <c r="J28" s="51">
        <f t="shared" si="12"/>
        <v>0</v>
      </c>
      <c r="K28" s="51">
        <f t="shared" si="12"/>
        <v>0</v>
      </c>
      <c r="L28" s="51">
        <f t="shared" si="12"/>
        <v>0</v>
      </c>
      <c r="M28" s="51">
        <f t="shared" si="12"/>
        <v>88</v>
      </c>
      <c r="N28" s="47">
        <f>SUM(N15:N27)</f>
        <v>64.02000000000001</v>
      </c>
      <c r="O28" s="52">
        <f t="shared" ref="O28:AD28" si="13">SUM(O15:O27)</f>
        <v>0</v>
      </c>
      <c r="P28" s="52">
        <f t="shared" si="13"/>
        <v>8.6</v>
      </c>
      <c r="Q28" s="52">
        <f t="shared" si="13"/>
        <v>0</v>
      </c>
      <c r="R28" s="52">
        <f t="shared" si="13"/>
        <v>0</v>
      </c>
      <c r="S28" s="52">
        <f t="shared" si="13"/>
        <v>0</v>
      </c>
      <c r="T28" s="52">
        <f t="shared" si="13"/>
        <v>8</v>
      </c>
      <c r="U28" s="52">
        <f t="shared" si="13"/>
        <v>0</v>
      </c>
      <c r="V28" s="52">
        <f t="shared" si="13"/>
        <v>0</v>
      </c>
      <c r="W28" s="52">
        <f t="shared" si="13"/>
        <v>4.2300000000000004</v>
      </c>
      <c r="X28" s="52">
        <f t="shared" si="13"/>
        <v>10.75</v>
      </c>
      <c r="Y28" s="52">
        <f t="shared" si="13"/>
        <v>0</v>
      </c>
      <c r="Z28" s="52">
        <f t="shared" si="13"/>
        <v>0</v>
      </c>
      <c r="AA28" s="52">
        <f t="shared" si="13"/>
        <v>26</v>
      </c>
      <c r="AB28" s="52">
        <f t="shared" si="13"/>
        <v>0</v>
      </c>
      <c r="AC28" s="52">
        <f t="shared" si="13"/>
        <v>2.2999999999999998</v>
      </c>
      <c r="AD28" s="52">
        <f t="shared" si="13"/>
        <v>5.14</v>
      </c>
    </row>
    <row r="29" spans="1:31" ht="15.5" x14ac:dyDescent="0.35">
      <c r="A29" s="53" t="s">
        <v>40</v>
      </c>
      <c r="B29" s="53">
        <f>SUM(G29:L29)</f>
        <v>154</v>
      </c>
      <c r="C29" s="53">
        <f t="shared" si="6"/>
        <v>23100</v>
      </c>
      <c r="D29" s="54">
        <f>SUM(D14+D28)</f>
        <v>287.5</v>
      </c>
      <c r="E29" s="54">
        <f>SUM(E4:E14)</f>
        <v>7056</v>
      </c>
      <c r="F29" s="55" t="s">
        <v>8</v>
      </c>
      <c r="G29" s="56">
        <f t="shared" ref="G29:AD29" si="14">SUM(G14+G28)</f>
        <v>84</v>
      </c>
      <c r="H29" s="56">
        <f>SUM(H14+H28)</f>
        <v>54</v>
      </c>
      <c r="I29" s="56">
        <f>SUM(I14+I28)</f>
        <v>16</v>
      </c>
      <c r="J29" s="53">
        <f t="shared" si="14"/>
        <v>0</v>
      </c>
      <c r="K29" s="57">
        <f>','!C29</f>
        <v>0</v>
      </c>
      <c r="L29" s="53">
        <f t="shared" si="14"/>
        <v>0</v>
      </c>
      <c r="M29" s="53">
        <f t="shared" si="14"/>
        <v>144</v>
      </c>
      <c r="N29" s="53">
        <f t="shared" si="14"/>
        <v>122.00000000000001</v>
      </c>
      <c r="O29" s="58">
        <f t="shared" si="14"/>
        <v>0</v>
      </c>
      <c r="P29" s="58">
        <f t="shared" si="14"/>
        <v>8.6</v>
      </c>
      <c r="Q29" s="58">
        <f t="shared" si="14"/>
        <v>0</v>
      </c>
      <c r="R29" s="58">
        <f t="shared" si="14"/>
        <v>20</v>
      </c>
      <c r="S29" s="58">
        <f t="shared" si="14"/>
        <v>0</v>
      </c>
      <c r="T29" s="58">
        <f t="shared" si="14"/>
        <v>27.68</v>
      </c>
      <c r="U29" s="58">
        <f t="shared" si="14"/>
        <v>9.3000000000000007</v>
      </c>
      <c r="V29" s="58">
        <f t="shared" si="14"/>
        <v>0</v>
      </c>
      <c r="W29" s="58">
        <f t="shared" si="14"/>
        <v>4.2300000000000004</v>
      </c>
      <c r="X29" s="58">
        <f t="shared" si="14"/>
        <v>10.75</v>
      </c>
      <c r="Y29" s="58">
        <f t="shared" si="14"/>
        <v>0</v>
      </c>
      <c r="Z29" s="58">
        <f t="shared" si="14"/>
        <v>3</v>
      </c>
      <c r="AA29" s="58">
        <f t="shared" si="14"/>
        <v>32</v>
      </c>
      <c r="AB29" s="58">
        <f t="shared" si="14"/>
        <v>0</v>
      </c>
      <c r="AC29" s="58">
        <f t="shared" si="14"/>
        <v>2.2999999999999998</v>
      </c>
      <c r="AD29" s="58">
        <f t="shared" si="14"/>
        <v>5.14</v>
      </c>
    </row>
    <row r="30" spans="1:31" ht="15.5" x14ac:dyDescent="0.35">
      <c r="A30" s="59" t="s">
        <v>41</v>
      </c>
      <c r="B30" s="59">
        <f>SUM(G30:L30)</f>
        <v>80</v>
      </c>
      <c r="C30" s="59">
        <f t="shared" si="6"/>
        <v>12000</v>
      </c>
      <c r="D30" s="60">
        <v>360</v>
      </c>
      <c r="E30" s="61">
        <f>B30*63</f>
        <v>5040</v>
      </c>
      <c r="F30" s="62"/>
      <c r="G30" s="59" t="s">
        <v>8</v>
      </c>
      <c r="H30" s="63" t="s">
        <v>8</v>
      </c>
      <c r="I30" s="63" t="s">
        <v>8</v>
      </c>
      <c r="J30" s="59">
        <v>80</v>
      </c>
      <c r="K30" s="35">
        <f>','!C30</f>
        <v>0</v>
      </c>
      <c r="L30" s="59" t="s">
        <v>8</v>
      </c>
      <c r="M30" s="59" t="s">
        <v>8</v>
      </c>
      <c r="N30" s="59" t="s">
        <v>8</v>
      </c>
      <c r="O30" s="59"/>
      <c r="AA30" s="39"/>
    </row>
    <row r="31" spans="1:31" x14ac:dyDescent="0.35">
      <c r="I31" s="22" t="s">
        <v>8</v>
      </c>
      <c r="J31" s="22" t="s">
        <v>8</v>
      </c>
      <c r="AA31" s="39"/>
    </row>
    <row r="32" spans="1:31" x14ac:dyDescent="0.35">
      <c r="A32" s="36" t="s">
        <v>8</v>
      </c>
      <c r="B32" s="36" t="s">
        <v>8</v>
      </c>
      <c r="C32" s="36" t="s">
        <v>8</v>
      </c>
      <c r="D32" s="36" t="s">
        <v>8</v>
      </c>
      <c r="E32" s="36" t="s">
        <v>8</v>
      </c>
      <c r="F32" s="36" t="s">
        <v>8</v>
      </c>
      <c r="G32" s="36" t="s">
        <v>50</v>
      </c>
      <c r="I32" s="36" t="s">
        <v>42</v>
      </c>
      <c r="J32" s="22" t="s">
        <v>31</v>
      </c>
      <c r="L32" s="2" t="s">
        <v>8</v>
      </c>
    </row>
    <row r="33" spans="1:16" x14ac:dyDescent="0.35">
      <c r="A33" s="22" t="s">
        <v>47</v>
      </c>
      <c r="B33" s="22" t="s">
        <v>42</v>
      </c>
      <c r="C33" s="22" t="s">
        <v>64</v>
      </c>
      <c r="D33" s="22" t="s">
        <v>31</v>
      </c>
      <c r="G33" s="64"/>
      <c r="H33" s="64"/>
      <c r="I33" s="64" t="s">
        <v>8</v>
      </c>
      <c r="J33" s="64" t="s">
        <v>8</v>
      </c>
      <c r="K33" s="64"/>
      <c r="L33" s="64"/>
      <c r="M33" s="65"/>
      <c r="N33" s="65"/>
      <c r="O33" s="65"/>
      <c r="P33" s="65"/>
    </row>
    <row r="34" spans="1:16" x14ac:dyDescent="0.35">
      <c r="A34" s="22" t="s">
        <v>9</v>
      </c>
      <c r="B34" s="22" t="s">
        <v>8</v>
      </c>
      <c r="C34" s="22" t="s">
        <v>8</v>
      </c>
      <c r="D34" s="22" t="s">
        <v>8</v>
      </c>
      <c r="G34" s="64"/>
      <c r="H34" s="64"/>
      <c r="I34" s="64" t="s">
        <v>8</v>
      </c>
      <c r="J34" s="64" t="s">
        <v>8</v>
      </c>
      <c r="K34" s="64"/>
      <c r="L34" s="64"/>
      <c r="M34" s="65"/>
      <c r="N34" s="65"/>
      <c r="O34" s="65"/>
      <c r="P34" s="65"/>
    </row>
    <row r="35" spans="1:16" x14ac:dyDescent="0.35">
      <c r="A35" s="22" t="s">
        <v>23</v>
      </c>
      <c r="B35" s="22" t="s">
        <v>8</v>
      </c>
      <c r="G35" s="64"/>
      <c r="H35" s="64"/>
      <c r="I35" s="64" t="s">
        <v>8</v>
      </c>
      <c r="J35" s="64" t="s">
        <v>8</v>
      </c>
      <c r="K35" s="64"/>
      <c r="L35" s="64"/>
      <c r="M35" s="65"/>
      <c r="N35" s="65"/>
      <c r="O35" s="65"/>
      <c r="P35" s="65"/>
    </row>
    <row r="36" spans="1:16" x14ac:dyDescent="0.35">
      <c r="A36" s="22" t="s">
        <v>13</v>
      </c>
      <c r="B36" s="22" t="s">
        <v>8</v>
      </c>
      <c r="C36" s="22" t="s">
        <v>8</v>
      </c>
      <c r="D36" s="22" t="s">
        <v>8</v>
      </c>
      <c r="G36" s="64"/>
      <c r="H36" s="64"/>
      <c r="I36" s="64"/>
      <c r="J36" s="64"/>
      <c r="K36" s="64"/>
      <c r="L36" s="64"/>
      <c r="M36" s="65"/>
      <c r="N36" s="65"/>
      <c r="O36" s="65"/>
      <c r="P36" s="65"/>
    </row>
    <row r="37" spans="1:16" x14ac:dyDescent="0.35">
      <c r="A37" s="22" t="s">
        <v>17</v>
      </c>
      <c r="B37" s="22" t="s">
        <v>8</v>
      </c>
      <c r="G37" s="64"/>
      <c r="H37" s="64"/>
      <c r="I37" s="64"/>
      <c r="J37" s="64"/>
      <c r="K37" s="64"/>
      <c r="L37" s="64"/>
      <c r="M37" s="65"/>
      <c r="N37" s="65"/>
      <c r="O37" s="65"/>
      <c r="P37" s="65"/>
    </row>
    <row r="38" spans="1:16" x14ac:dyDescent="0.35">
      <c r="A38" s="22" t="s">
        <v>8</v>
      </c>
      <c r="G38" s="64"/>
      <c r="H38" s="64"/>
      <c r="I38" s="64" t="s">
        <v>8</v>
      </c>
      <c r="J38" s="64" t="s">
        <v>8</v>
      </c>
      <c r="K38" s="64"/>
      <c r="L38" s="64"/>
      <c r="M38" s="65"/>
      <c r="N38" s="65"/>
      <c r="O38" s="65"/>
      <c r="P38" s="65"/>
    </row>
    <row r="39" spans="1:16" x14ac:dyDescent="0.35">
      <c r="A39" s="22" t="s">
        <v>43</v>
      </c>
      <c r="B39" s="22" t="s">
        <v>4</v>
      </c>
      <c r="C39" s="22" t="s">
        <v>5</v>
      </c>
      <c r="D39" s="18" t="s">
        <v>104</v>
      </c>
      <c r="G39" s="64"/>
      <c r="H39" s="64"/>
      <c r="I39" s="64" t="s">
        <v>8</v>
      </c>
      <c r="J39" s="64" t="s">
        <v>8</v>
      </c>
      <c r="K39" s="64"/>
      <c r="L39" s="64"/>
      <c r="M39" s="65"/>
      <c r="N39" s="65"/>
      <c r="O39" s="65"/>
      <c r="P39" s="65"/>
    </row>
    <row r="40" spans="1:16" x14ac:dyDescent="0.35">
      <c r="D40" s="22" t="s">
        <v>42</v>
      </c>
      <c r="E40" s="22" t="s">
        <v>31</v>
      </c>
      <c r="F40" s="22" t="s">
        <v>77</v>
      </c>
      <c r="G40" s="64"/>
      <c r="H40" s="64"/>
      <c r="I40" s="64" t="s">
        <v>8</v>
      </c>
      <c r="J40" s="64"/>
      <c r="K40" s="64"/>
      <c r="L40" s="64"/>
      <c r="M40" s="65"/>
      <c r="N40" s="65"/>
      <c r="O40" s="65"/>
      <c r="P40" s="65"/>
    </row>
    <row r="41" spans="1:16" x14ac:dyDescent="0.35">
      <c r="A41" s="22" t="s">
        <v>2</v>
      </c>
      <c r="B41" s="22">
        <f>M4</f>
        <v>12</v>
      </c>
      <c r="C41" s="22">
        <f>C4</f>
        <v>1800</v>
      </c>
      <c r="G41" s="64"/>
      <c r="H41" s="64"/>
      <c r="I41" s="64" t="s">
        <v>8</v>
      </c>
      <c r="J41" s="64" t="s">
        <v>8</v>
      </c>
      <c r="K41" s="64"/>
      <c r="L41" s="64"/>
      <c r="M41" s="65"/>
      <c r="N41" s="65"/>
      <c r="O41" s="65"/>
      <c r="P41" s="65"/>
    </row>
    <row r="42" spans="1:16" x14ac:dyDescent="0.35">
      <c r="A42" s="22" t="s">
        <v>37</v>
      </c>
      <c r="B42" s="22">
        <f t="shared" ref="B42:B66" si="15">M5</f>
        <v>14</v>
      </c>
      <c r="C42" s="22">
        <f t="shared" ref="C42:C66" si="16">C5</f>
        <v>2100</v>
      </c>
      <c r="D42" s="22">
        <v>3</v>
      </c>
      <c r="G42" s="64"/>
      <c r="H42" s="64"/>
      <c r="I42" s="64" t="s">
        <v>8</v>
      </c>
      <c r="J42" s="64" t="s">
        <v>8</v>
      </c>
      <c r="K42" s="64"/>
      <c r="L42" s="64"/>
      <c r="M42" s="65"/>
      <c r="N42" s="65"/>
      <c r="O42" s="65"/>
      <c r="P42" s="65"/>
    </row>
    <row r="43" spans="1:16" x14ac:dyDescent="0.35">
      <c r="A43" s="22" t="s">
        <v>23</v>
      </c>
      <c r="B43" s="22">
        <f t="shared" si="15"/>
        <v>0</v>
      </c>
      <c r="C43" s="22">
        <f t="shared" si="16"/>
        <v>0</v>
      </c>
      <c r="G43" s="64"/>
      <c r="H43" s="64"/>
      <c r="I43" s="64"/>
      <c r="J43" s="64" t="s">
        <v>8</v>
      </c>
      <c r="K43" s="64"/>
      <c r="L43" s="64"/>
      <c r="M43" s="65"/>
      <c r="N43" s="65"/>
      <c r="O43" s="65"/>
      <c r="P43" s="65"/>
    </row>
    <row r="44" spans="1:16" x14ac:dyDescent="0.35">
      <c r="A44" s="22" t="s">
        <v>24</v>
      </c>
      <c r="B44" s="22">
        <f t="shared" si="15"/>
        <v>9</v>
      </c>
      <c r="C44" s="22">
        <f t="shared" si="16"/>
        <v>1350</v>
      </c>
      <c r="G44" s="64"/>
      <c r="H44" s="64"/>
      <c r="I44" s="64" t="s">
        <v>8</v>
      </c>
      <c r="J44" s="64" t="s">
        <v>8</v>
      </c>
      <c r="K44" s="64"/>
      <c r="L44" s="64"/>
      <c r="M44" s="65"/>
      <c r="N44" s="65"/>
      <c r="O44" s="65"/>
      <c r="P44" s="65"/>
    </row>
    <row r="45" spans="1:16" x14ac:dyDescent="0.35">
      <c r="A45" s="22" t="s">
        <v>25</v>
      </c>
      <c r="B45" s="22">
        <f t="shared" si="15"/>
        <v>0</v>
      </c>
      <c r="C45" s="22">
        <f t="shared" si="16"/>
        <v>0</v>
      </c>
      <c r="G45" s="64"/>
      <c r="H45" s="64"/>
      <c r="I45" s="64" t="s">
        <v>8</v>
      </c>
      <c r="J45" s="64"/>
      <c r="K45" s="64"/>
      <c r="L45" s="64"/>
      <c r="M45" s="65"/>
      <c r="N45" s="65"/>
      <c r="O45" s="65"/>
      <c r="P45" s="65"/>
    </row>
    <row r="46" spans="1:16" x14ac:dyDescent="0.35">
      <c r="A46" s="22" t="s">
        <v>38</v>
      </c>
      <c r="B46" s="22">
        <f t="shared" si="15"/>
        <v>5</v>
      </c>
      <c r="C46" s="22">
        <f t="shared" si="16"/>
        <v>750</v>
      </c>
      <c r="E46" s="66"/>
      <c r="F46" s="66"/>
      <c r="G46" s="38"/>
      <c r="H46" s="38"/>
      <c r="I46" s="78" t="s">
        <v>8</v>
      </c>
      <c r="J46" s="38"/>
      <c r="K46" s="38"/>
      <c r="L46" s="38"/>
      <c r="M46" s="36"/>
      <c r="N46" s="36"/>
      <c r="O46" s="36"/>
      <c r="P46" s="36"/>
    </row>
    <row r="47" spans="1:16" x14ac:dyDescent="0.35">
      <c r="A47" s="22" t="s">
        <v>28</v>
      </c>
      <c r="B47" s="22">
        <f t="shared" si="15"/>
        <v>1</v>
      </c>
      <c r="C47" s="22">
        <f t="shared" si="16"/>
        <v>150</v>
      </c>
      <c r="G47" s="64"/>
      <c r="H47" s="64"/>
      <c r="I47" s="64" t="s">
        <v>8</v>
      </c>
      <c r="J47" s="64" t="s">
        <v>8</v>
      </c>
      <c r="K47" s="64"/>
      <c r="L47" s="64"/>
      <c r="M47" s="65"/>
      <c r="N47" s="65"/>
      <c r="O47" s="65"/>
      <c r="P47" s="65"/>
    </row>
    <row r="48" spans="1:16" x14ac:dyDescent="0.35">
      <c r="A48" s="22" t="s">
        <v>17</v>
      </c>
      <c r="B48" s="22">
        <f t="shared" si="15"/>
        <v>1.5</v>
      </c>
      <c r="C48" s="22">
        <f t="shared" si="16"/>
        <v>225</v>
      </c>
      <c r="D48" s="22">
        <v>3</v>
      </c>
      <c r="G48" s="64"/>
      <c r="H48" s="64"/>
      <c r="I48" s="64" t="s">
        <v>8</v>
      </c>
      <c r="J48" s="64" t="s">
        <v>8</v>
      </c>
      <c r="K48" s="64"/>
      <c r="L48" s="64"/>
      <c r="M48" s="65"/>
      <c r="N48" s="65"/>
      <c r="O48" s="65"/>
      <c r="P48" s="65"/>
    </row>
    <row r="49" spans="1:16" x14ac:dyDescent="0.35">
      <c r="A49" s="22" t="s">
        <v>48</v>
      </c>
      <c r="B49" s="22">
        <f t="shared" si="15"/>
        <v>13.5</v>
      </c>
      <c r="C49" s="22">
        <f t="shared" si="16"/>
        <v>2025</v>
      </c>
      <c r="G49" s="64"/>
      <c r="H49" s="64"/>
      <c r="I49" s="64" t="s">
        <v>8</v>
      </c>
      <c r="J49" s="64" t="s">
        <v>8</v>
      </c>
      <c r="K49" s="64"/>
      <c r="L49" s="64"/>
      <c r="M49" s="65"/>
      <c r="N49" s="65"/>
      <c r="O49" s="65"/>
      <c r="P49" s="65"/>
    </row>
    <row r="50" spans="1:16" x14ac:dyDescent="0.35">
      <c r="A50" s="22" t="s">
        <v>8</v>
      </c>
      <c r="B50" s="22" t="s">
        <v>8</v>
      </c>
      <c r="C50" s="22" t="s">
        <v>8</v>
      </c>
      <c r="G50" s="64"/>
      <c r="H50" s="64"/>
      <c r="I50" s="64" t="s">
        <v>8</v>
      </c>
      <c r="J50" s="64"/>
      <c r="K50" s="64"/>
      <c r="L50" s="64"/>
      <c r="M50" s="65"/>
      <c r="N50" s="65"/>
      <c r="O50" s="65"/>
      <c r="P50" s="65"/>
    </row>
    <row r="51" spans="1:16" x14ac:dyDescent="0.35">
      <c r="A51" s="66" t="s">
        <v>10</v>
      </c>
      <c r="B51" s="66">
        <f t="shared" si="15"/>
        <v>56</v>
      </c>
      <c r="C51" s="66">
        <f t="shared" si="16"/>
        <v>8400</v>
      </c>
      <c r="D51" s="66"/>
      <c r="G51" s="64"/>
      <c r="H51" s="64"/>
      <c r="I51" s="64" t="s">
        <v>8</v>
      </c>
      <c r="J51" s="64"/>
      <c r="K51" s="64"/>
      <c r="L51" s="64"/>
      <c r="M51" s="65"/>
      <c r="N51" s="65"/>
      <c r="O51" s="65"/>
      <c r="P51" s="65"/>
    </row>
    <row r="52" spans="1:16" x14ac:dyDescent="0.35">
      <c r="B52" s="22" t="str">
        <f t="shared" si="15"/>
        <v xml:space="preserve"> </v>
      </c>
      <c r="C52" s="22" t="str">
        <f t="shared" si="16"/>
        <v xml:space="preserve"> </v>
      </c>
      <c r="G52" s="64"/>
      <c r="H52" s="64"/>
      <c r="I52" s="64" t="s">
        <v>84</v>
      </c>
      <c r="J52" s="64"/>
      <c r="K52" s="64"/>
      <c r="L52" s="64"/>
      <c r="M52" s="65"/>
      <c r="N52" s="65"/>
      <c r="O52" s="65"/>
      <c r="P52" s="65"/>
    </row>
    <row r="53" spans="1:16" x14ac:dyDescent="0.35">
      <c r="A53" s="22" t="s">
        <v>11</v>
      </c>
      <c r="B53" s="22">
        <f t="shared" si="15"/>
        <v>17</v>
      </c>
      <c r="C53" s="22">
        <f t="shared" si="16"/>
        <v>2550</v>
      </c>
      <c r="D53" s="22">
        <v>8</v>
      </c>
      <c r="G53" s="64"/>
      <c r="H53" s="64"/>
      <c r="I53" s="64" t="s">
        <v>8</v>
      </c>
      <c r="J53" s="64"/>
      <c r="K53" s="64"/>
      <c r="L53" s="64"/>
      <c r="M53" s="65"/>
      <c r="N53" s="65"/>
      <c r="O53" s="65"/>
      <c r="P53" s="65"/>
    </row>
    <row r="54" spans="1:16" x14ac:dyDescent="0.35">
      <c r="A54" s="22" t="s">
        <v>13</v>
      </c>
      <c r="B54" s="22">
        <f t="shared" si="15"/>
        <v>24</v>
      </c>
      <c r="C54" s="22">
        <f t="shared" si="16"/>
        <v>3600</v>
      </c>
      <c r="D54" s="22">
        <v>8</v>
      </c>
      <c r="G54" s="64"/>
      <c r="H54" s="64"/>
      <c r="I54" s="64" t="s">
        <v>8</v>
      </c>
      <c r="J54" s="64"/>
      <c r="K54" s="64"/>
      <c r="L54" s="64"/>
      <c r="M54" s="65"/>
      <c r="N54" s="65"/>
      <c r="O54" s="65"/>
      <c r="P54" s="65"/>
    </row>
    <row r="55" spans="1:16" x14ac:dyDescent="0.35">
      <c r="A55" s="22" t="s">
        <v>14</v>
      </c>
      <c r="B55" s="22">
        <f t="shared" si="15"/>
        <v>2</v>
      </c>
      <c r="C55" s="22">
        <f t="shared" si="16"/>
        <v>300</v>
      </c>
      <c r="G55" s="64"/>
      <c r="H55" s="64"/>
      <c r="I55" s="64" t="s">
        <v>8</v>
      </c>
      <c r="J55" s="64"/>
      <c r="K55" s="64"/>
      <c r="L55" s="64"/>
      <c r="M55" s="65"/>
      <c r="N55" s="65"/>
      <c r="O55" s="65"/>
      <c r="P55" s="65"/>
    </row>
    <row r="56" spans="1:16" x14ac:dyDescent="0.35">
      <c r="A56" s="22" t="s">
        <v>15</v>
      </c>
      <c r="B56" s="22">
        <f t="shared" si="15"/>
        <v>14</v>
      </c>
      <c r="C56" s="22">
        <f t="shared" si="16"/>
        <v>2100</v>
      </c>
      <c r="D56" s="22">
        <v>8</v>
      </c>
      <c r="G56" s="64" t="s">
        <v>8</v>
      </c>
      <c r="H56" s="64"/>
      <c r="I56" s="64" t="s">
        <v>8</v>
      </c>
      <c r="J56" s="64" t="s">
        <v>8</v>
      </c>
      <c r="K56" s="64"/>
      <c r="L56" s="64"/>
      <c r="M56" s="65"/>
      <c r="N56" s="65"/>
      <c r="O56" s="65"/>
      <c r="P56" s="65"/>
    </row>
    <row r="57" spans="1:16" x14ac:dyDescent="0.35">
      <c r="A57" s="22" t="s">
        <v>16</v>
      </c>
      <c r="B57" s="22">
        <f t="shared" si="15"/>
        <v>21</v>
      </c>
      <c r="C57" s="22">
        <f t="shared" si="16"/>
        <v>3150</v>
      </c>
      <c r="D57" s="18">
        <v>6</v>
      </c>
      <c r="G57" s="64" t="s">
        <v>8</v>
      </c>
      <c r="H57" s="64"/>
      <c r="I57" s="64" t="s">
        <v>8</v>
      </c>
      <c r="J57" s="64"/>
      <c r="K57" s="64"/>
      <c r="L57" s="64"/>
      <c r="M57" s="65"/>
      <c r="N57" s="65"/>
      <c r="O57" s="65"/>
      <c r="P57" s="65"/>
    </row>
    <row r="58" spans="1:16" x14ac:dyDescent="0.35">
      <c r="A58" s="22" t="s">
        <v>17</v>
      </c>
      <c r="B58" s="22">
        <f t="shared" si="15"/>
        <v>0</v>
      </c>
      <c r="C58" s="22">
        <f t="shared" si="16"/>
        <v>0</v>
      </c>
      <c r="G58" s="64" t="s">
        <v>8</v>
      </c>
      <c r="H58" s="64"/>
      <c r="I58" s="64"/>
      <c r="J58" s="64"/>
      <c r="K58" s="64"/>
      <c r="L58" s="64"/>
      <c r="M58" s="64"/>
      <c r="N58" s="65"/>
      <c r="O58" s="65"/>
      <c r="P58" s="64"/>
    </row>
    <row r="59" spans="1:16" x14ac:dyDescent="0.35">
      <c r="A59" s="22" t="s">
        <v>18</v>
      </c>
      <c r="B59" s="22">
        <f t="shared" si="15"/>
        <v>3</v>
      </c>
      <c r="C59" s="22">
        <f t="shared" si="16"/>
        <v>450</v>
      </c>
      <c r="D59" s="18" t="s">
        <v>8</v>
      </c>
      <c r="E59" s="22">
        <v>4</v>
      </c>
      <c r="G59" s="64" t="s">
        <v>8</v>
      </c>
      <c r="H59" s="64"/>
      <c r="I59" s="64"/>
      <c r="J59" s="64"/>
      <c r="K59" s="64"/>
      <c r="L59" s="64"/>
      <c r="M59" s="67"/>
      <c r="N59" s="65"/>
      <c r="O59" s="65"/>
      <c r="P59" s="67"/>
    </row>
    <row r="60" spans="1:16" x14ac:dyDescent="0.35">
      <c r="A60" s="22" t="s">
        <v>19</v>
      </c>
      <c r="B60" s="22">
        <f t="shared" si="15"/>
        <v>0</v>
      </c>
      <c r="C60" s="22">
        <f t="shared" si="16"/>
        <v>0</v>
      </c>
      <c r="G60" s="64" t="s">
        <v>8</v>
      </c>
      <c r="H60" s="64"/>
      <c r="I60" s="64"/>
      <c r="J60" s="64"/>
      <c r="K60" s="64"/>
      <c r="L60" s="64"/>
      <c r="M60" s="67"/>
      <c r="N60" s="65"/>
      <c r="O60" s="65"/>
      <c r="P60" s="67"/>
    </row>
    <row r="61" spans="1:16" x14ac:dyDescent="0.35">
      <c r="A61" s="22" t="s">
        <v>20</v>
      </c>
      <c r="B61" s="22">
        <f t="shared" si="15"/>
        <v>1</v>
      </c>
      <c r="C61" s="22">
        <f t="shared" si="16"/>
        <v>150</v>
      </c>
      <c r="G61" s="64" t="s">
        <v>8</v>
      </c>
      <c r="H61" s="64"/>
      <c r="I61" s="64"/>
      <c r="J61" s="64"/>
      <c r="K61" s="64"/>
      <c r="L61" s="64"/>
      <c r="M61" s="64"/>
      <c r="N61" s="65"/>
      <c r="O61" s="65"/>
      <c r="P61" s="64"/>
    </row>
    <row r="62" spans="1:16" x14ac:dyDescent="0.35">
      <c r="A62" s="22" t="s">
        <v>21</v>
      </c>
      <c r="B62" s="22">
        <f t="shared" si="15"/>
        <v>0</v>
      </c>
      <c r="C62" s="22">
        <f t="shared" si="16"/>
        <v>0</v>
      </c>
      <c r="G62" s="64"/>
      <c r="H62" s="64"/>
      <c r="I62" s="64"/>
      <c r="J62" s="64"/>
      <c r="K62" s="64"/>
      <c r="L62" s="64"/>
      <c r="M62" s="64"/>
      <c r="N62" s="65"/>
      <c r="O62" s="65"/>
      <c r="P62" s="64"/>
    </row>
    <row r="63" spans="1:16" x14ac:dyDescent="0.35">
      <c r="A63" s="22" t="s">
        <v>22</v>
      </c>
      <c r="B63" s="22">
        <f t="shared" si="15"/>
        <v>6</v>
      </c>
      <c r="C63" s="22">
        <f t="shared" si="16"/>
        <v>900</v>
      </c>
      <c r="G63" s="64" t="s">
        <v>8</v>
      </c>
      <c r="H63" s="64"/>
      <c r="I63" s="64" t="s">
        <v>8</v>
      </c>
      <c r="J63" s="64" t="s">
        <v>8</v>
      </c>
      <c r="K63" s="64"/>
      <c r="L63" s="64"/>
      <c r="M63" s="64"/>
      <c r="N63" s="65"/>
      <c r="O63" s="65"/>
      <c r="P63" s="64"/>
    </row>
    <row r="64" spans="1:16" x14ac:dyDescent="0.35">
      <c r="A64" s="22" t="s">
        <v>49</v>
      </c>
      <c r="B64" s="22" t="str">
        <f t="shared" si="15"/>
        <v xml:space="preserve"> </v>
      </c>
      <c r="C64" s="22">
        <f t="shared" si="16"/>
        <v>0</v>
      </c>
      <c r="G64" s="64"/>
      <c r="H64" s="64"/>
      <c r="I64" s="64" t="s">
        <v>8</v>
      </c>
      <c r="J64" s="64" t="s">
        <v>8</v>
      </c>
      <c r="K64" s="64"/>
      <c r="L64" s="64"/>
      <c r="M64" s="64"/>
      <c r="N64" s="65"/>
      <c r="O64" s="65"/>
      <c r="P64" s="64"/>
    </row>
    <row r="65" spans="1:16" x14ac:dyDescent="0.35">
      <c r="A65" s="68" t="s">
        <v>12</v>
      </c>
      <c r="B65" s="68">
        <f t="shared" si="15"/>
        <v>88</v>
      </c>
      <c r="C65" s="68">
        <f t="shared" si="16"/>
        <v>14700</v>
      </c>
      <c r="G65" s="64"/>
      <c r="H65" s="64"/>
      <c r="I65" s="64" t="s">
        <v>8</v>
      </c>
      <c r="J65" s="64"/>
      <c r="K65" s="64"/>
      <c r="L65" s="64"/>
      <c r="M65" s="64"/>
      <c r="N65" s="64"/>
      <c r="O65" s="64"/>
      <c r="P65" s="64"/>
    </row>
    <row r="66" spans="1:16" ht="15.5" x14ac:dyDescent="0.35">
      <c r="A66" s="69" t="s">
        <v>40</v>
      </c>
      <c r="B66" s="69">
        <f t="shared" si="15"/>
        <v>144</v>
      </c>
      <c r="C66" s="69">
        <f t="shared" si="16"/>
        <v>23100</v>
      </c>
      <c r="D66" s="22">
        <f>SUM(D42:D65)</f>
        <v>36</v>
      </c>
      <c r="G66" s="64"/>
      <c r="H66" s="64"/>
      <c r="I66" s="64" t="s">
        <v>8</v>
      </c>
      <c r="J66" s="64" t="s">
        <v>8</v>
      </c>
      <c r="K66" s="64"/>
      <c r="L66" s="64"/>
      <c r="M66" s="64"/>
      <c r="N66" s="64"/>
      <c r="O66" s="64"/>
      <c r="P66" s="64"/>
    </row>
    <row r="67" spans="1:16" ht="15.5" x14ac:dyDescent="0.35">
      <c r="A67" s="66"/>
      <c r="B67" s="22" t="s">
        <v>8</v>
      </c>
      <c r="C67" s="22" t="s">
        <v>8</v>
      </c>
      <c r="G67" s="64"/>
      <c r="H67" s="64"/>
      <c r="I67" s="64" t="s">
        <v>8</v>
      </c>
      <c r="J67" s="64"/>
      <c r="K67" s="64"/>
      <c r="L67" s="64"/>
      <c r="M67" s="70"/>
      <c r="N67" s="70"/>
      <c r="O67" s="70"/>
      <c r="P67" s="64"/>
    </row>
    <row r="68" spans="1:16" x14ac:dyDescent="0.35">
      <c r="G68" s="64"/>
      <c r="H68" s="64"/>
      <c r="I68" s="64"/>
      <c r="J68" s="64"/>
      <c r="K68" s="64"/>
      <c r="L68" s="64"/>
      <c r="M68" s="67"/>
      <c r="N68" s="67"/>
      <c r="O68" s="67"/>
      <c r="P68" s="64"/>
    </row>
    <row r="69" spans="1:16" ht="15.5" x14ac:dyDescent="0.35">
      <c r="G69" s="64"/>
      <c r="H69" s="64"/>
      <c r="I69" s="64"/>
      <c r="J69" s="64"/>
      <c r="K69" s="64"/>
      <c r="L69" s="64"/>
      <c r="M69" s="64"/>
      <c r="N69" s="70"/>
      <c r="O69" s="70"/>
      <c r="P69" s="64"/>
    </row>
    <row r="70" spans="1:16" x14ac:dyDescent="0.35"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6" x14ac:dyDescent="0.35"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1:16" x14ac:dyDescent="0.35">
      <c r="G72" s="64"/>
    </row>
    <row r="77" spans="1:16" x14ac:dyDescent="0.35">
      <c r="G77" s="64"/>
    </row>
    <row r="81" spans="1:3" x14ac:dyDescent="0.35">
      <c r="B81" s="71"/>
    </row>
    <row r="82" spans="1:3" x14ac:dyDescent="0.35">
      <c r="C82" s="71"/>
    </row>
    <row r="83" spans="1:3" x14ac:dyDescent="0.35">
      <c r="B83" s="72"/>
    </row>
    <row r="84" spans="1:3" x14ac:dyDescent="0.35">
      <c r="B84" s="71"/>
      <c r="C84" s="71"/>
    </row>
    <row r="85" spans="1:3" x14ac:dyDescent="0.35">
      <c r="B85" s="71"/>
      <c r="C85" s="71"/>
    </row>
    <row r="86" spans="1:3" x14ac:dyDescent="0.35">
      <c r="B86" s="71"/>
      <c r="C86" s="71"/>
    </row>
    <row r="87" spans="1:3" x14ac:dyDescent="0.35">
      <c r="B87" s="73"/>
      <c r="C87" s="71"/>
    </row>
    <row r="88" spans="1:3" x14ac:dyDescent="0.35">
      <c r="B88" s="74"/>
      <c r="C88" s="71"/>
    </row>
    <row r="89" spans="1:3" x14ac:dyDescent="0.35">
      <c r="B89" s="71"/>
      <c r="C89" s="71"/>
    </row>
    <row r="90" spans="1:3" x14ac:dyDescent="0.35">
      <c r="A90" s="75"/>
      <c r="B90" s="71"/>
      <c r="C90" s="71"/>
    </row>
    <row r="91" spans="1:3" x14ac:dyDescent="0.35">
      <c r="B91" s="71"/>
      <c r="C91" s="71"/>
    </row>
    <row r="98" spans="2:4" x14ac:dyDescent="0.35">
      <c r="B98" s="64"/>
      <c r="C98" s="64"/>
      <c r="D98" s="64"/>
    </row>
    <row r="367" spans="18:18" x14ac:dyDescent="0.35">
      <c r="R367" s="22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K29"/>
  <sheetViews>
    <sheetView tabSelected="1" topLeftCell="A17" zoomScale="129" workbookViewId="0">
      <selection activeCell="C24" sqref="C24"/>
    </sheetView>
  </sheetViews>
  <sheetFormatPr defaultRowHeight="14.5" x14ac:dyDescent="0.35"/>
  <cols>
    <col min="2" max="2" width="13.1796875" customWidth="1"/>
  </cols>
  <sheetData>
    <row r="1" spans="1:10" ht="18.5" x14ac:dyDescent="0.45">
      <c r="A1" s="10" t="s">
        <v>0</v>
      </c>
      <c r="B1" s="10"/>
      <c r="C1" s="10">
        <v>2019</v>
      </c>
      <c r="D1" s="10" t="s">
        <v>30</v>
      </c>
      <c r="E1" s="10"/>
      <c r="F1" s="10"/>
      <c r="G1" s="10"/>
      <c r="H1" s="10"/>
      <c r="I1" s="10"/>
      <c r="J1" s="10"/>
    </row>
    <row r="3" spans="1:10" x14ac:dyDescent="0.35">
      <c r="C3" s="5" t="s">
        <v>4</v>
      </c>
      <c r="D3" s="5" t="s">
        <v>5</v>
      </c>
      <c r="E3" s="5" t="s">
        <v>6</v>
      </c>
      <c r="F3" s="5" t="s">
        <v>7</v>
      </c>
      <c r="H3" s="11" t="s">
        <v>8</v>
      </c>
    </row>
    <row r="4" spans="1:10" x14ac:dyDescent="0.35">
      <c r="B4" t="s">
        <v>3</v>
      </c>
      <c r="C4" s="1">
        <v>6</v>
      </c>
      <c r="D4" s="2">
        <f>C4*150</f>
        <v>900</v>
      </c>
      <c r="E4" s="3">
        <f>C4*2.5</f>
        <v>15</v>
      </c>
      <c r="F4" s="4">
        <f>C4*63</f>
        <v>378</v>
      </c>
      <c r="H4" t="s">
        <v>8</v>
      </c>
    </row>
    <row r="5" spans="1:10" x14ac:dyDescent="0.35">
      <c r="B5" t="s">
        <v>9</v>
      </c>
      <c r="C5">
        <v>8</v>
      </c>
      <c r="D5" s="2">
        <f>C5*150</f>
        <v>1200</v>
      </c>
      <c r="E5" s="3">
        <f>C5*2.5</f>
        <v>20</v>
      </c>
      <c r="F5" s="4">
        <f>C5*63</f>
        <v>504</v>
      </c>
      <c r="H5" t="s">
        <v>8</v>
      </c>
    </row>
    <row r="6" spans="1:10" x14ac:dyDescent="0.35">
      <c r="B6" t="s">
        <v>23</v>
      </c>
      <c r="C6">
        <v>0</v>
      </c>
      <c r="D6" s="2">
        <f>C6*150</f>
        <v>0</v>
      </c>
      <c r="E6" s="3">
        <v>0</v>
      </c>
      <c r="F6" s="4">
        <f>C6*63</f>
        <v>0</v>
      </c>
    </row>
    <row r="7" spans="1:10" x14ac:dyDescent="0.35">
      <c r="B7" t="s">
        <v>24</v>
      </c>
      <c r="C7">
        <v>8</v>
      </c>
      <c r="D7" s="2">
        <f>C7*150</f>
        <v>1200</v>
      </c>
      <c r="E7" s="3">
        <v>0</v>
      </c>
      <c r="F7" s="4">
        <f>C7*63</f>
        <v>504</v>
      </c>
    </row>
    <row r="8" spans="1:10" x14ac:dyDescent="0.35">
      <c r="B8" t="s">
        <v>25</v>
      </c>
      <c r="C8">
        <v>0</v>
      </c>
      <c r="D8" s="2">
        <f>C8*150</f>
        <v>0</v>
      </c>
      <c r="E8" s="3">
        <v>0</v>
      </c>
      <c r="F8" s="4">
        <f>C8*63</f>
        <v>0</v>
      </c>
    </row>
    <row r="9" spans="1:10" x14ac:dyDescent="0.35">
      <c r="B9" t="s">
        <v>26</v>
      </c>
      <c r="C9">
        <v>0</v>
      </c>
      <c r="D9" s="2" t="s">
        <v>8</v>
      </c>
      <c r="E9" s="3" t="s">
        <v>8</v>
      </c>
      <c r="F9" s="4">
        <f t="shared" ref="F9:F12" si="0">C9*63</f>
        <v>0</v>
      </c>
    </row>
    <row r="10" spans="1:10" x14ac:dyDescent="0.35">
      <c r="B10" t="s">
        <v>28</v>
      </c>
      <c r="C10">
        <v>0</v>
      </c>
      <c r="D10" s="2" t="s">
        <v>8</v>
      </c>
      <c r="E10" s="3" t="s">
        <v>8</v>
      </c>
      <c r="F10" s="4">
        <f t="shared" si="0"/>
        <v>0</v>
      </c>
    </row>
    <row r="11" spans="1:10" x14ac:dyDescent="0.35">
      <c r="B11" t="s">
        <v>69</v>
      </c>
      <c r="D11" s="2" t="s">
        <v>8</v>
      </c>
      <c r="E11" s="3" t="s">
        <v>8</v>
      </c>
      <c r="F11" s="4">
        <f t="shared" si="0"/>
        <v>0</v>
      </c>
    </row>
    <row r="12" spans="1:10" x14ac:dyDescent="0.35">
      <c r="B12" t="s">
        <v>27</v>
      </c>
      <c r="C12">
        <v>6</v>
      </c>
      <c r="D12" t="s">
        <v>8</v>
      </c>
      <c r="E12" t="s">
        <v>8</v>
      </c>
      <c r="F12" s="4">
        <f t="shared" si="0"/>
        <v>378</v>
      </c>
    </row>
    <row r="13" spans="1:10" x14ac:dyDescent="0.35">
      <c r="C13" s="6" t="s">
        <v>8</v>
      </c>
      <c r="D13" s="2" t="s">
        <v>8</v>
      </c>
      <c r="E13">
        <v>75</v>
      </c>
      <c r="H13" t="s">
        <v>8</v>
      </c>
    </row>
    <row r="14" spans="1:10" ht="15.5" x14ac:dyDescent="0.35">
      <c r="B14" s="7" t="s">
        <v>10</v>
      </c>
      <c r="C14" s="15">
        <f>SUM(C4:C13)</f>
        <v>28</v>
      </c>
      <c r="D14" s="15">
        <f>SUM(D4:D13)</f>
        <v>3300</v>
      </c>
      <c r="E14" s="15">
        <f>SUM(E4:E12)</f>
        <v>35</v>
      </c>
      <c r="F14" s="15">
        <f>SUM(F4:F13)</f>
        <v>1764</v>
      </c>
      <c r="G14" s="9"/>
    </row>
    <row r="15" spans="1:10" x14ac:dyDescent="0.35">
      <c r="B15" t="s">
        <v>8</v>
      </c>
    </row>
    <row r="16" spans="1:10" x14ac:dyDescent="0.35">
      <c r="B16" t="s">
        <v>11</v>
      </c>
      <c r="C16">
        <v>12</v>
      </c>
      <c r="D16" s="2">
        <f t="shared" ref="D16:D27" si="1">C16*150</f>
        <v>1800</v>
      </c>
      <c r="E16" s="3">
        <f>C16*2.2</f>
        <v>26.400000000000002</v>
      </c>
      <c r="F16" s="4">
        <f t="shared" ref="F16:F27" si="2">C16*63</f>
        <v>756</v>
      </c>
    </row>
    <row r="17" spans="2:11" x14ac:dyDescent="0.35">
      <c r="B17" t="s">
        <v>13</v>
      </c>
      <c r="C17">
        <v>15</v>
      </c>
      <c r="D17" s="2">
        <f t="shared" si="1"/>
        <v>2250</v>
      </c>
      <c r="E17" s="3">
        <f t="shared" ref="E17:E24" si="3">C17*2.2</f>
        <v>33</v>
      </c>
      <c r="F17" s="4">
        <f t="shared" si="2"/>
        <v>945</v>
      </c>
    </row>
    <row r="18" spans="2:11" x14ac:dyDescent="0.35">
      <c r="B18" t="s">
        <v>14</v>
      </c>
      <c r="C18">
        <v>2</v>
      </c>
      <c r="D18" s="2">
        <f t="shared" si="1"/>
        <v>300</v>
      </c>
      <c r="E18" s="3">
        <f t="shared" si="3"/>
        <v>4.4000000000000004</v>
      </c>
      <c r="F18" s="4">
        <f t="shared" si="2"/>
        <v>126</v>
      </c>
    </row>
    <row r="19" spans="2:11" x14ac:dyDescent="0.35">
      <c r="B19" t="s">
        <v>15</v>
      </c>
      <c r="C19">
        <v>5</v>
      </c>
      <c r="D19" s="2">
        <f t="shared" si="1"/>
        <v>750</v>
      </c>
      <c r="E19" s="3">
        <f t="shared" si="3"/>
        <v>11</v>
      </c>
      <c r="F19" s="4">
        <f t="shared" si="2"/>
        <v>315</v>
      </c>
    </row>
    <row r="20" spans="2:11" x14ac:dyDescent="0.35">
      <c r="B20" t="s">
        <v>16</v>
      </c>
      <c r="C20">
        <v>12</v>
      </c>
      <c r="D20" s="2">
        <f t="shared" si="1"/>
        <v>1800</v>
      </c>
      <c r="E20" s="3">
        <f t="shared" si="3"/>
        <v>26.400000000000002</v>
      </c>
      <c r="F20" s="4">
        <f t="shared" si="2"/>
        <v>756</v>
      </c>
    </row>
    <row r="21" spans="2:11" x14ac:dyDescent="0.35">
      <c r="B21" t="s">
        <v>17</v>
      </c>
      <c r="C21" t="s">
        <v>8</v>
      </c>
      <c r="D21" s="2"/>
      <c r="E21" s="3" t="s">
        <v>8</v>
      </c>
      <c r="F21" s="4"/>
    </row>
    <row r="22" spans="2:11" x14ac:dyDescent="0.35">
      <c r="B22" t="s">
        <v>29</v>
      </c>
      <c r="C22" t="s">
        <v>8</v>
      </c>
      <c r="D22" s="2"/>
      <c r="E22" s="3" t="s">
        <v>8</v>
      </c>
      <c r="F22" s="4"/>
    </row>
    <row r="23" spans="2:11" x14ac:dyDescent="0.35">
      <c r="B23" t="s">
        <v>19</v>
      </c>
      <c r="C23" t="s">
        <v>8</v>
      </c>
      <c r="D23" s="2"/>
      <c r="E23" s="3" t="s">
        <v>8</v>
      </c>
      <c r="F23" s="4"/>
      <c r="G23" t="s">
        <v>8</v>
      </c>
    </row>
    <row r="24" spans="2:11" x14ac:dyDescent="0.35">
      <c r="B24" t="s">
        <v>83</v>
      </c>
      <c r="C24">
        <v>0</v>
      </c>
      <c r="D24" s="2">
        <f t="shared" si="1"/>
        <v>0</v>
      </c>
      <c r="E24" s="3">
        <f t="shared" si="3"/>
        <v>0</v>
      </c>
      <c r="F24" s="4">
        <f t="shared" si="2"/>
        <v>0</v>
      </c>
    </row>
    <row r="25" spans="2:11" x14ac:dyDescent="0.35">
      <c r="B25" t="s">
        <v>21</v>
      </c>
      <c r="C25" t="s">
        <v>8</v>
      </c>
      <c r="D25" s="2" t="s">
        <v>8</v>
      </c>
      <c r="E25" s="3" t="s">
        <v>8</v>
      </c>
      <c r="F25" s="4" t="s">
        <v>8</v>
      </c>
    </row>
    <row r="26" spans="2:11" x14ac:dyDescent="0.35">
      <c r="B26" t="s">
        <v>22</v>
      </c>
      <c r="C26" t="s">
        <v>8</v>
      </c>
      <c r="D26" s="2" t="s">
        <v>8</v>
      </c>
      <c r="E26" s="3" t="s">
        <v>8</v>
      </c>
      <c r="F26" s="4" t="s">
        <v>8</v>
      </c>
    </row>
    <row r="27" spans="2:11" x14ac:dyDescent="0.35">
      <c r="B27" t="s">
        <v>82</v>
      </c>
      <c r="C27">
        <v>10</v>
      </c>
      <c r="D27" s="2">
        <f t="shared" si="1"/>
        <v>1500</v>
      </c>
      <c r="E27" s="3">
        <f>C27*2.2</f>
        <v>22</v>
      </c>
      <c r="F27" s="4">
        <f t="shared" si="2"/>
        <v>630</v>
      </c>
      <c r="H27">
        <f>112*70</f>
        <v>7840</v>
      </c>
      <c r="I27" t="s">
        <v>67</v>
      </c>
      <c r="K27" t="s">
        <v>68</v>
      </c>
    </row>
    <row r="28" spans="2:11" ht="15.5" x14ac:dyDescent="0.35">
      <c r="B28" s="8" t="s">
        <v>12</v>
      </c>
      <c r="C28" s="8">
        <f>SUM(C16:C27)</f>
        <v>56</v>
      </c>
      <c r="D28" s="8">
        <f>SUM(D16:D27)</f>
        <v>8400</v>
      </c>
      <c r="E28" s="8">
        <f>SUM(E16:E24)</f>
        <v>101.20000000000002</v>
      </c>
      <c r="F28" s="8">
        <f>SUM(F16:F27)</f>
        <v>3528</v>
      </c>
    </row>
    <row r="29" spans="2:11" ht="15.5" x14ac:dyDescent="0.35">
      <c r="B29" s="13" t="s">
        <v>40</v>
      </c>
      <c r="C29" s="13">
        <f>SUM(C14+C28)</f>
        <v>84</v>
      </c>
      <c r="D29" s="13">
        <f>SUM(D14+D28)</f>
        <v>11700</v>
      </c>
      <c r="E29" s="13">
        <f>SUM(E14+E28)</f>
        <v>136.20000000000002</v>
      </c>
      <c r="F29" s="13">
        <f>SUM(F14+F28)</f>
        <v>5292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32"/>
  <sheetViews>
    <sheetView topLeftCell="A9" workbookViewId="0">
      <selection activeCell="C20" sqref="C20"/>
    </sheetView>
  </sheetViews>
  <sheetFormatPr defaultRowHeight="14.5" x14ac:dyDescent="0.35"/>
  <cols>
    <col min="2" max="2" width="13.1796875" customWidth="1"/>
  </cols>
  <sheetData>
    <row r="1" spans="1:9" ht="18.5" x14ac:dyDescent="0.45">
      <c r="A1" s="10" t="s">
        <v>80</v>
      </c>
      <c r="B1" s="10"/>
      <c r="C1" s="10">
        <v>2019</v>
      </c>
      <c r="D1" s="10" t="s">
        <v>30</v>
      </c>
      <c r="E1" s="10"/>
      <c r="F1" s="10"/>
      <c r="G1" s="10"/>
      <c r="H1" s="10"/>
      <c r="I1" s="10"/>
    </row>
    <row r="3" spans="1:9" x14ac:dyDescent="0.35">
      <c r="C3" s="5" t="s">
        <v>4</v>
      </c>
      <c r="D3" s="5" t="s">
        <v>5</v>
      </c>
      <c r="E3" s="5" t="s">
        <v>6</v>
      </c>
      <c r="F3" s="5" t="s">
        <v>7</v>
      </c>
    </row>
    <row r="4" spans="1:9" x14ac:dyDescent="0.35">
      <c r="B4" t="s">
        <v>3</v>
      </c>
      <c r="C4" s="1">
        <v>5</v>
      </c>
      <c r="D4" s="2">
        <f>C4*150</f>
        <v>750</v>
      </c>
      <c r="E4" s="3">
        <f>C4*2.5</f>
        <v>12.5</v>
      </c>
      <c r="F4" s="4">
        <f>C4*63</f>
        <v>315</v>
      </c>
    </row>
    <row r="5" spans="1:9" x14ac:dyDescent="0.35">
      <c r="B5" t="s">
        <v>9</v>
      </c>
      <c r="C5">
        <v>5</v>
      </c>
      <c r="D5" s="2">
        <f t="shared" ref="D5:D12" si="0">C5*150</f>
        <v>750</v>
      </c>
      <c r="E5" s="3">
        <f t="shared" ref="E5:E11" si="1">C5*2.5</f>
        <v>12.5</v>
      </c>
      <c r="F5" s="4">
        <f t="shared" ref="F5:F12" si="2">C5*63</f>
        <v>315</v>
      </c>
    </row>
    <row r="6" spans="1:9" x14ac:dyDescent="0.35">
      <c r="B6" t="s">
        <v>23</v>
      </c>
      <c r="C6">
        <v>0</v>
      </c>
      <c r="D6" s="2">
        <f t="shared" si="0"/>
        <v>0</v>
      </c>
      <c r="E6" s="3">
        <f t="shared" si="1"/>
        <v>0</v>
      </c>
      <c r="F6" s="4">
        <f t="shared" si="2"/>
        <v>0</v>
      </c>
    </row>
    <row r="7" spans="1:9" x14ac:dyDescent="0.35">
      <c r="B7" t="s">
        <v>24</v>
      </c>
      <c r="C7">
        <v>2</v>
      </c>
      <c r="D7" s="2">
        <f t="shared" si="0"/>
        <v>300</v>
      </c>
      <c r="E7" t="s">
        <v>8</v>
      </c>
      <c r="F7" s="4">
        <f t="shared" si="2"/>
        <v>126</v>
      </c>
    </row>
    <row r="8" spans="1:9" x14ac:dyDescent="0.35">
      <c r="B8" t="s">
        <v>25</v>
      </c>
      <c r="C8">
        <v>0</v>
      </c>
      <c r="D8" s="2">
        <f t="shared" si="0"/>
        <v>0</v>
      </c>
      <c r="E8" s="3">
        <f t="shared" si="1"/>
        <v>0</v>
      </c>
      <c r="F8" s="4">
        <f t="shared" si="2"/>
        <v>0</v>
      </c>
    </row>
    <row r="9" spans="1:9" x14ac:dyDescent="0.35">
      <c r="B9" t="s">
        <v>97</v>
      </c>
      <c r="C9">
        <v>5</v>
      </c>
      <c r="D9" s="2">
        <f t="shared" si="0"/>
        <v>750</v>
      </c>
      <c r="E9" s="3">
        <v>0</v>
      </c>
      <c r="F9" s="4">
        <f t="shared" si="2"/>
        <v>315</v>
      </c>
    </row>
    <row r="10" spans="1:9" x14ac:dyDescent="0.35">
      <c r="B10" t="s">
        <v>28</v>
      </c>
      <c r="C10">
        <v>0</v>
      </c>
      <c r="D10" s="2">
        <f t="shared" si="0"/>
        <v>0</v>
      </c>
      <c r="E10" s="3">
        <f t="shared" si="1"/>
        <v>0</v>
      </c>
      <c r="F10" s="4">
        <f t="shared" si="2"/>
        <v>0</v>
      </c>
    </row>
    <row r="11" spans="1:9" x14ac:dyDescent="0.35">
      <c r="B11" t="s">
        <v>69</v>
      </c>
      <c r="C11">
        <v>0</v>
      </c>
      <c r="D11" s="2">
        <f t="shared" si="0"/>
        <v>0</v>
      </c>
      <c r="E11" s="3">
        <f t="shared" si="1"/>
        <v>0</v>
      </c>
      <c r="F11" s="4">
        <f t="shared" si="2"/>
        <v>0</v>
      </c>
    </row>
    <row r="12" spans="1:9" x14ac:dyDescent="0.35">
      <c r="B12" t="s">
        <v>27</v>
      </c>
      <c r="C12">
        <v>6</v>
      </c>
      <c r="D12" s="2">
        <f t="shared" si="0"/>
        <v>900</v>
      </c>
      <c r="E12" s="3">
        <v>0</v>
      </c>
      <c r="F12" s="4">
        <f t="shared" si="2"/>
        <v>378</v>
      </c>
    </row>
    <row r="13" spans="1:9" x14ac:dyDescent="0.35">
      <c r="C13" s="6" t="s">
        <v>8</v>
      </c>
    </row>
    <row r="14" spans="1:9" ht="15.5" x14ac:dyDescent="0.35">
      <c r="B14" s="7" t="s">
        <v>10</v>
      </c>
      <c r="C14" s="15">
        <f>SUM(C4:C13)</f>
        <v>23</v>
      </c>
      <c r="D14" s="15">
        <f>SUM(D4:D13)</f>
        <v>3450</v>
      </c>
      <c r="E14" s="15">
        <f>SUM(E4:E13)</f>
        <v>25</v>
      </c>
      <c r="F14" s="15">
        <f>SUM(F4:F13)</f>
        <v>1449</v>
      </c>
      <c r="G14" s="9"/>
    </row>
    <row r="15" spans="1:9" x14ac:dyDescent="0.35">
      <c r="B15" t="s">
        <v>8</v>
      </c>
    </row>
    <row r="16" spans="1:9" x14ac:dyDescent="0.35">
      <c r="B16" t="s">
        <v>11</v>
      </c>
      <c r="C16" s="1">
        <v>4</v>
      </c>
      <c r="D16" s="2">
        <f>C16*150</f>
        <v>600</v>
      </c>
      <c r="E16" s="3">
        <f>C16*2.5</f>
        <v>10</v>
      </c>
      <c r="F16" s="4">
        <f>C16*63</f>
        <v>252</v>
      </c>
    </row>
    <row r="17" spans="2:7" x14ac:dyDescent="0.35">
      <c r="B17" t="s">
        <v>13</v>
      </c>
      <c r="C17">
        <v>8</v>
      </c>
      <c r="D17" s="2">
        <f t="shared" ref="D17:D27" si="3">C17*150</f>
        <v>1200</v>
      </c>
      <c r="E17" s="3">
        <f t="shared" ref="E17:E27" si="4">C17*2.5</f>
        <v>20</v>
      </c>
      <c r="F17" s="4">
        <f t="shared" ref="F17:F27" si="5">C17*63</f>
        <v>504</v>
      </c>
    </row>
    <row r="18" spans="2:7" x14ac:dyDescent="0.35">
      <c r="B18" t="s">
        <v>14</v>
      </c>
      <c r="C18" t="s">
        <v>8</v>
      </c>
      <c r="D18" s="2" t="s">
        <v>8</v>
      </c>
      <c r="E18" s="3" t="s">
        <v>8</v>
      </c>
      <c r="F18" s="4" t="s">
        <v>8</v>
      </c>
      <c r="G18" t="s">
        <v>8</v>
      </c>
    </row>
    <row r="19" spans="2:7" x14ac:dyDescent="0.35">
      <c r="B19" t="s">
        <v>15</v>
      </c>
      <c r="C19">
        <v>8</v>
      </c>
      <c r="D19" s="2">
        <f t="shared" si="3"/>
        <v>1200</v>
      </c>
      <c r="E19" s="3">
        <f t="shared" si="4"/>
        <v>20</v>
      </c>
      <c r="F19" s="4">
        <f t="shared" si="5"/>
        <v>504</v>
      </c>
    </row>
    <row r="20" spans="2:7" x14ac:dyDescent="0.35">
      <c r="B20" t="s">
        <v>16</v>
      </c>
      <c r="C20">
        <v>8</v>
      </c>
      <c r="D20" s="2">
        <f t="shared" si="3"/>
        <v>1200</v>
      </c>
      <c r="E20" s="3">
        <f t="shared" si="4"/>
        <v>20</v>
      </c>
      <c r="F20" s="4">
        <f t="shared" si="5"/>
        <v>504</v>
      </c>
    </row>
    <row r="21" spans="2:7" x14ac:dyDescent="0.35">
      <c r="B21" t="s">
        <v>17</v>
      </c>
      <c r="D21" s="2" t="s">
        <v>8</v>
      </c>
      <c r="E21" s="3" t="s">
        <v>8</v>
      </c>
      <c r="F21" s="4" t="s">
        <v>8</v>
      </c>
    </row>
    <row r="22" spans="2:7" x14ac:dyDescent="0.35">
      <c r="B22" t="s">
        <v>29</v>
      </c>
      <c r="C22" t="s">
        <v>8</v>
      </c>
      <c r="D22" s="2" t="s">
        <v>8</v>
      </c>
      <c r="E22" s="3" t="s">
        <v>8</v>
      </c>
      <c r="F22" s="4" t="s">
        <v>8</v>
      </c>
    </row>
    <row r="23" spans="2:7" x14ac:dyDescent="0.35">
      <c r="B23" t="s">
        <v>19</v>
      </c>
      <c r="C23">
        <v>0</v>
      </c>
      <c r="D23" s="2">
        <f t="shared" si="3"/>
        <v>0</v>
      </c>
      <c r="E23" s="3">
        <f t="shared" si="4"/>
        <v>0</v>
      </c>
      <c r="F23" s="4">
        <f t="shared" si="5"/>
        <v>0</v>
      </c>
    </row>
    <row r="24" spans="2:7" x14ac:dyDescent="0.35">
      <c r="B24" t="s">
        <v>20</v>
      </c>
      <c r="D24" s="2" t="s">
        <v>8</v>
      </c>
      <c r="E24" s="3" t="s">
        <v>8</v>
      </c>
      <c r="F24" s="4" t="s">
        <v>8</v>
      </c>
    </row>
    <row r="25" spans="2:7" x14ac:dyDescent="0.35">
      <c r="B25" t="s">
        <v>21</v>
      </c>
      <c r="C25" t="s">
        <v>8</v>
      </c>
      <c r="D25" s="2" t="s">
        <v>8</v>
      </c>
      <c r="E25" s="3" t="s">
        <v>8</v>
      </c>
      <c r="F25" s="4" t="s">
        <v>8</v>
      </c>
    </row>
    <row r="26" spans="2:7" x14ac:dyDescent="0.35">
      <c r="B26" t="s">
        <v>22</v>
      </c>
      <c r="C26">
        <v>5</v>
      </c>
      <c r="D26" s="2">
        <f t="shared" si="3"/>
        <v>750</v>
      </c>
      <c r="E26" s="3">
        <f t="shared" si="4"/>
        <v>12.5</v>
      </c>
      <c r="F26" s="4">
        <f t="shared" si="5"/>
        <v>315</v>
      </c>
    </row>
    <row r="27" spans="2:7" x14ac:dyDescent="0.35">
      <c r="B27" t="s">
        <v>81</v>
      </c>
      <c r="C27">
        <v>0</v>
      </c>
      <c r="D27" s="2">
        <f t="shared" si="3"/>
        <v>0</v>
      </c>
      <c r="E27" s="3">
        <f t="shared" si="4"/>
        <v>0</v>
      </c>
      <c r="F27" s="4">
        <f t="shared" si="5"/>
        <v>0</v>
      </c>
    </row>
    <row r="28" spans="2:7" ht="15.5" x14ac:dyDescent="0.35">
      <c r="B28" s="8" t="s">
        <v>12</v>
      </c>
      <c r="C28" s="8">
        <f>SUM(C16:C27)</f>
        <v>33</v>
      </c>
      <c r="D28" s="8">
        <f>SUM(D16:D27)</f>
        <v>4950</v>
      </c>
      <c r="E28" s="8">
        <f>SUM(E16:E27)</f>
        <v>82.5</v>
      </c>
      <c r="F28" s="8">
        <f>SUM(F16:F27)</f>
        <v>2079</v>
      </c>
    </row>
    <row r="29" spans="2:7" ht="15.5" x14ac:dyDescent="0.35">
      <c r="B29" s="13" t="s">
        <v>40</v>
      </c>
      <c r="C29" s="13">
        <f>SUM(C14+C28)</f>
        <v>56</v>
      </c>
      <c r="D29" s="13">
        <f>SUM(D14+D28)</f>
        <v>8400</v>
      </c>
      <c r="E29" s="13">
        <f>SUM(E14+E28)</f>
        <v>107.5</v>
      </c>
      <c r="F29" s="13">
        <f>SUM(F14+F28)</f>
        <v>3528</v>
      </c>
    </row>
    <row r="31" spans="2:7" x14ac:dyDescent="0.35">
      <c r="C31" t="s">
        <v>8</v>
      </c>
      <c r="D31" t="s">
        <v>8</v>
      </c>
    </row>
    <row r="32" spans="2:7" x14ac:dyDescent="0.35">
      <c r="C32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N29"/>
  <sheetViews>
    <sheetView workbookViewId="0">
      <selection activeCell="L9" sqref="L9"/>
    </sheetView>
  </sheetViews>
  <sheetFormatPr defaultRowHeight="14.5" x14ac:dyDescent="0.35"/>
  <cols>
    <col min="2" max="2" width="13.54296875" customWidth="1"/>
  </cols>
  <sheetData>
    <row r="1" spans="1:13" ht="18.5" x14ac:dyDescent="0.45">
      <c r="A1" s="10" t="s">
        <v>1</v>
      </c>
      <c r="B1" s="10"/>
      <c r="C1" s="10">
        <v>2018</v>
      </c>
      <c r="D1" s="10" t="s">
        <v>30</v>
      </c>
      <c r="E1" s="10"/>
      <c r="F1" s="10"/>
      <c r="G1" s="10"/>
      <c r="H1" s="10"/>
      <c r="I1" s="10"/>
    </row>
    <row r="2" spans="1:13" x14ac:dyDescent="0.35">
      <c r="K2" t="s">
        <v>73</v>
      </c>
    </row>
    <row r="3" spans="1:13" x14ac:dyDescent="0.35">
      <c r="C3" s="5" t="s">
        <v>4</v>
      </c>
      <c r="D3" s="5" t="s">
        <v>5</v>
      </c>
      <c r="E3" s="5" t="s">
        <v>6</v>
      </c>
      <c r="F3" s="5" t="s">
        <v>7</v>
      </c>
    </row>
    <row r="4" spans="1:13" x14ac:dyDescent="0.35">
      <c r="B4" t="s">
        <v>3</v>
      </c>
      <c r="C4">
        <v>1</v>
      </c>
      <c r="D4" s="2">
        <f>C4*150</f>
        <v>150</v>
      </c>
      <c r="E4" s="3">
        <f>C4*2.5</f>
        <v>2.5</v>
      </c>
      <c r="F4" s="4">
        <f>C4*63</f>
        <v>63</v>
      </c>
      <c r="H4" t="s">
        <v>54</v>
      </c>
      <c r="I4" t="s">
        <v>55</v>
      </c>
      <c r="K4">
        <v>4</v>
      </c>
      <c r="L4">
        <v>1.5</v>
      </c>
    </row>
    <row r="5" spans="1:13" x14ac:dyDescent="0.35">
      <c r="B5" t="s">
        <v>9</v>
      </c>
      <c r="C5">
        <v>1</v>
      </c>
      <c r="D5" s="2">
        <f>C5*150</f>
        <v>150</v>
      </c>
      <c r="E5" s="3">
        <f t="shared" ref="E5:E12" si="0">C5*2.5</f>
        <v>2.5</v>
      </c>
      <c r="F5" s="4">
        <f t="shared" ref="F5:F12" si="1">C5*63</f>
        <v>63</v>
      </c>
      <c r="H5" t="s">
        <v>54</v>
      </c>
      <c r="K5">
        <v>4</v>
      </c>
      <c r="L5">
        <v>0.5</v>
      </c>
    </row>
    <row r="6" spans="1:13" x14ac:dyDescent="0.35">
      <c r="B6" t="s">
        <v>23</v>
      </c>
      <c r="C6">
        <v>0</v>
      </c>
      <c r="D6" s="2">
        <f>C6*150</f>
        <v>0</v>
      </c>
      <c r="E6" s="3">
        <f t="shared" si="0"/>
        <v>0</v>
      </c>
      <c r="F6" s="4">
        <f t="shared" si="1"/>
        <v>0</v>
      </c>
    </row>
    <row r="7" spans="1:13" x14ac:dyDescent="0.35">
      <c r="B7" t="s">
        <v>24</v>
      </c>
      <c r="C7">
        <v>1</v>
      </c>
      <c r="D7" s="2">
        <f>C7*150</f>
        <v>150</v>
      </c>
      <c r="E7" s="3">
        <f t="shared" si="0"/>
        <v>2.5</v>
      </c>
      <c r="F7" s="4">
        <f t="shared" si="1"/>
        <v>63</v>
      </c>
      <c r="H7" t="s">
        <v>54</v>
      </c>
      <c r="K7">
        <v>4</v>
      </c>
    </row>
    <row r="8" spans="1:13" x14ac:dyDescent="0.35">
      <c r="B8" t="s">
        <v>25</v>
      </c>
      <c r="C8" t="s">
        <v>8</v>
      </c>
      <c r="D8" s="2" t="s">
        <v>8</v>
      </c>
      <c r="E8" s="3" t="s">
        <v>8</v>
      </c>
      <c r="F8" s="4" t="s">
        <v>8</v>
      </c>
    </row>
    <row r="9" spans="1:13" x14ac:dyDescent="0.35">
      <c r="B9" t="s">
        <v>26</v>
      </c>
      <c r="C9" t="s">
        <v>8</v>
      </c>
      <c r="D9" s="2" t="s">
        <v>8</v>
      </c>
      <c r="E9" s="3" t="s">
        <v>8</v>
      </c>
      <c r="F9" s="4" t="s">
        <v>8</v>
      </c>
    </row>
    <row r="10" spans="1:13" x14ac:dyDescent="0.35">
      <c r="B10" t="s">
        <v>28</v>
      </c>
      <c r="C10">
        <v>1</v>
      </c>
      <c r="D10" s="2">
        <f>C10*150</f>
        <v>150</v>
      </c>
      <c r="E10" s="3">
        <f t="shared" si="0"/>
        <v>2.5</v>
      </c>
      <c r="F10" s="4">
        <f t="shared" si="1"/>
        <v>63</v>
      </c>
    </row>
    <row r="11" spans="1:13" x14ac:dyDescent="0.35">
      <c r="B11" t="s">
        <v>69</v>
      </c>
      <c r="C11">
        <v>1.5</v>
      </c>
      <c r="D11" s="2">
        <f>C11*150</f>
        <v>225</v>
      </c>
      <c r="E11" s="3">
        <f t="shared" si="0"/>
        <v>3.75</v>
      </c>
      <c r="F11" s="4">
        <f t="shared" si="1"/>
        <v>94.5</v>
      </c>
    </row>
    <row r="12" spans="1:13" x14ac:dyDescent="0.35">
      <c r="B12" t="s">
        <v>27</v>
      </c>
      <c r="C12">
        <v>1.5</v>
      </c>
      <c r="D12" s="2">
        <f>C12*150</f>
        <v>225</v>
      </c>
      <c r="E12" s="3">
        <f t="shared" si="0"/>
        <v>3.75</v>
      </c>
      <c r="F12" s="4">
        <f t="shared" si="1"/>
        <v>94.5</v>
      </c>
    </row>
    <row r="13" spans="1:13" x14ac:dyDescent="0.35">
      <c r="C13" s="6" t="s">
        <v>8</v>
      </c>
    </row>
    <row r="14" spans="1:13" ht="15.5" x14ac:dyDescent="0.35">
      <c r="B14" s="7" t="s">
        <v>10</v>
      </c>
      <c r="C14" s="15">
        <f>SUM(C4:C13)</f>
        <v>7</v>
      </c>
      <c r="D14" s="15">
        <f>SUM(D4:D13)</f>
        <v>1050</v>
      </c>
      <c r="E14" s="15">
        <f>SUM(E4:E13)</f>
        <v>17.5</v>
      </c>
      <c r="F14" s="15">
        <f>SUM(F4:F13)</f>
        <v>441</v>
      </c>
      <c r="G14" s="9"/>
    </row>
    <row r="15" spans="1:13" x14ac:dyDescent="0.35">
      <c r="B15" t="s">
        <v>8</v>
      </c>
    </row>
    <row r="16" spans="1:13" x14ac:dyDescent="0.35">
      <c r="B16" t="s">
        <v>11</v>
      </c>
      <c r="C16">
        <v>1</v>
      </c>
      <c r="D16" s="2">
        <f>C16*150</f>
        <v>150</v>
      </c>
      <c r="E16" s="3">
        <f>C16*2.5</f>
        <v>2.5</v>
      </c>
      <c r="F16" s="4">
        <f>C16*63</f>
        <v>63</v>
      </c>
      <c r="K16">
        <v>4</v>
      </c>
      <c r="L16">
        <v>1</v>
      </c>
      <c r="M16">
        <v>14</v>
      </c>
    </row>
    <row r="17" spans="2:14" x14ac:dyDescent="0.35">
      <c r="B17" t="s">
        <v>13</v>
      </c>
      <c r="C17">
        <v>1</v>
      </c>
      <c r="D17" s="2">
        <f t="shared" ref="D17:D27" si="2">C17*150</f>
        <v>150</v>
      </c>
      <c r="E17" s="3">
        <f t="shared" ref="E17:E27" si="3">C17*2.5</f>
        <v>2.5</v>
      </c>
      <c r="F17" s="4">
        <f t="shared" ref="F17:F27" si="4">C17*63</f>
        <v>63</v>
      </c>
      <c r="G17" t="s">
        <v>8</v>
      </c>
      <c r="H17" t="s">
        <v>56</v>
      </c>
      <c r="I17" t="s">
        <v>57</v>
      </c>
      <c r="K17">
        <v>4</v>
      </c>
      <c r="L17" t="s">
        <v>8</v>
      </c>
      <c r="M17" t="s">
        <v>8</v>
      </c>
    </row>
    <row r="18" spans="2:14" x14ac:dyDescent="0.35">
      <c r="B18" t="s">
        <v>14</v>
      </c>
      <c r="C18">
        <v>0</v>
      </c>
      <c r="D18" s="2">
        <f t="shared" si="2"/>
        <v>0</v>
      </c>
      <c r="E18" s="3">
        <f t="shared" si="3"/>
        <v>0</v>
      </c>
      <c r="F18" s="4">
        <f t="shared" si="4"/>
        <v>0</v>
      </c>
    </row>
    <row r="19" spans="2:14" x14ac:dyDescent="0.35">
      <c r="B19" t="s">
        <v>15</v>
      </c>
      <c r="C19">
        <v>1</v>
      </c>
      <c r="D19" s="2">
        <f t="shared" si="2"/>
        <v>150</v>
      </c>
      <c r="E19" s="3">
        <f t="shared" si="3"/>
        <v>2.5</v>
      </c>
      <c r="F19" s="4">
        <f t="shared" si="4"/>
        <v>63</v>
      </c>
    </row>
    <row r="20" spans="2:14" x14ac:dyDescent="0.35">
      <c r="B20" t="s">
        <v>16</v>
      </c>
      <c r="C20">
        <v>1</v>
      </c>
      <c r="D20" s="2">
        <f t="shared" si="2"/>
        <v>150</v>
      </c>
      <c r="E20" s="3">
        <f t="shared" si="3"/>
        <v>2.5</v>
      </c>
      <c r="F20" s="4">
        <f t="shared" si="4"/>
        <v>63</v>
      </c>
      <c r="K20">
        <v>4</v>
      </c>
      <c r="L20">
        <v>2</v>
      </c>
    </row>
    <row r="21" spans="2:14" x14ac:dyDescent="0.35">
      <c r="B21" t="s">
        <v>17</v>
      </c>
      <c r="C21">
        <v>0</v>
      </c>
      <c r="D21" s="2">
        <f t="shared" si="2"/>
        <v>0</v>
      </c>
      <c r="E21" s="3">
        <f t="shared" si="3"/>
        <v>0</v>
      </c>
      <c r="F21" s="4">
        <f t="shared" si="4"/>
        <v>0</v>
      </c>
    </row>
    <row r="22" spans="2:14" x14ac:dyDescent="0.35">
      <c r="B22" t="s">
        <v>29</v>
      </c>
      <c r="C22">
        <v>3</v>
      </c>
      <c r="D22" s="2">
        <f t="shared" si="2"/>
        <v>450</v>
      </c>
      <c r="E22" s="3">
        <f t="shared" si="3"/>
        <v>7.5</v>
      </c>
      <c r="F22" s="4">
        <f t="shared" si="4"/>
        <v>189</v>
      </c>
      <c r="K22">
        <v>3</v>
      </c>
      <c r="L22" t="s">
        <v>8</v>
      </c>
      <c r="M22">
        <v>10</v>
      </c>
    </row>
    <row r="23" spans="2:14" x14ac:dyDescent="0.35">
      <c r="B23" t="s">
        <v>19</v>
      </c>
      <c r="C23">
        <v>0</v>
      </c>
      <c r="D23" s="2">
        <f t="shared" si="2"/>
        <v>0</v>
      </c>
      <c r="E23" s="3">
        <f t="shared" si="3"/>
        <v>0</v>
      </c>
      <c r="F23" s="4">
        <f t="shared" si="4"/>
        <v>0</v>
      </c>
    </row>
    <row r="24" spans="2:14" x14ac:dyDescent="0.35">
      <c r="B24" t="s">
        <v>20</v>
      </c>
      <c r="C24">
        <v>1</v>
      </c>
      <c r="D24" s="2">
        <f t="shared" si="2"/>
        <v>150</v>
      </c>
      <c r="E24" s="3">
        <f t="shared" si="3"/>
        <v>2.5</v>
      </c>
      <c r="F24" s="4">
        <f t="shared" si="4"/>
        <v>63</v>
      </c>
      <c r="H24" t="s">
        <v>58</v>
      </c>
      <c r="K24">
        <v>7.5</v>
      </c>
    </row>
    <row r="25" spans="2:14" x14ac:dyDescent="0.35">
      <c r="B25" t="s">
        <v>21</v>
      </c>
      <c r="C25">
        <v>0</v>
      </c>
      <c r="D25" s="2">
        <f t="shared" si="2"/>
        <v>0</v>
      </c>
      <c r="E25" s="3">
        <f t="shared" si="3"/>
        <v>0</v>
      </c>
      <c r="F25" s="4">
        <f t="shared" si="4"/>
        <v>0</v>
      </c>
      <c r="H25" t="s">
        <v>59</v>
      </c>
      <c r="K25">
        <v>3</v>
      </c>
    </row>
    <row r="26" spans="2:14" x14ac:dyDescent="0.35">
      <c r="B26" t="s">
        <v>74</v>
      </c>
      <c r="C26">
        <v>1</v>
      </c>
      <c r="D26" s="2">
        <f t="shared" si="2"/>
        <v>150</v>
      </c>
      <c r="E26" s="3">
        <f t="shared" si="3"/>
        <v>2.5</v>
      </c>
      <c r="F26" s="4">
        <f t="shared" si="4"/>
        <v>63</v>
      </c>
      <c r="K26">
        <v>2.5</v>
      </c>
    </row>
    <row r="27" spans="2:14" x14ac:dyDescent="0.35">
      <c r="B27" t="s">
        <v>75</v>
      </c>
      <c r="C27">
        <v>1</v>
      </c>
      <c r="D27" s="2">
        <f t="shared" si="2"/>
        <v>150</v>
      </c>
      <c r="E27" s="3">
        <f t="shared" si="3"/>
        <v>2.5</v>
      </c>
      <c r="F27" s="4">
        <f t="shared" si="4"/>
        <v>63</v>
      </c>
      <c r="K27">
        <v>2.5</v>
      </c>
      <c r="N27" t="s">
        <v>76</v>
      </c>
    </row>
    <row r="28" spans="2:14" ht="15.5" x14ac:dyDescent="0.35">
      <c r="B28" s="8" t="s">
        <v>12</v>
      </c>
      <c r="C28" s="8">
        <f>SUM(C16:C27)</f>
        <v>10</v>
      </c>
      <c r="D28" s="8">
        <f>SUM(D16:D27)</f>
        <v>1500</v>
      </c>
      <c r="E28" s="8">
        <f>SUM(E16:E27)</f>
        <v>25</v>
      </c>
      <c r="F28" s="8">
        <f>SUM(F16:F27)</f>
        <v>630</v>
      </c>
    </row>
    <row r="29" spans="2:14" ht="15.5" x14ac:dyDescent="0.35">
      <c r="B29" s="13" t="s">
        <v>40</v>
      </c>
      <c r="C29" s="13">
        <f>SUM(C14+C28)</f>
        <v>17</v>
      </c>
      <c r="D29" s="13">
        <f>SUM(D14+D28)</f>
        <v>2550</v>
      </c>
      <c r="E29" s="13">
        <f>SUM(E14+E28)</f>
        <v>42.5</v>
      </c>
      <c r="F29" s="13">
        <f>SUM(F14+F28)</f>
        <v>1071</v>
      </c>
      <c r="G29" s="13" t="s">
        <v>8</v>
      </c>
      <c r="K29">
        <f>SUM(K3:K28)</f>
        <v>42.5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M29"/>
  <sheetViews>
    <sheetView workbookViewId="0">
      <selection activeCell="M13" sqref="M13"/>
    </sheetView>
  </sheetViews>
  <sheetFormatPr defaultRowHeight="14.5" x14ac:dyDescent="0.35"/>
  <cols>
    <col min="2" max="2" width="13.54296875" customWidth="1"/>
  </cols>
  <sheetData>
    <row r="1" spans="1:13" ht="18.5" x14ac:dyDescent="0.45">
      <c r="A1" s="10" t="s">
        <v>98</v>
      </c>
      <c r="B1" s="10"/>
      <c r="C1" s="10"/>
      <c r="D1" s="10">
        <v>2020</v>
      </c>
      <c r="E1" s="10" t="s">
        <v>30</v>
      </c>
      <c r="F1" s="10"/>
      <c r="G1" s="10"/>
      <c r="H1" s="10"/>
      <c r="I1" s="10"/>
      <c r="J1" s="10"/>
      <c r="K1" s="10"/>
      <c r="L1" s="10"/>
      <c r="M1" s="9"/>
    </row>
    <row r="2" spans="1:13" x14ac:dyDescent="0.35">
      <c r="A2" s="21"/>
      <c r="G2" t="s">
        <v>8</v>
      </c>
    </row>
    <row r="3" spans="1:13" x14ac:dyDescent="0.35">
      <c r="C3" s="5" t="s">
        <v>4</v>
      </c>
      <c r="D3" s="5" t="s">
        <v>5</v>
      </c>
      <c r="E3" s="5" t="s">
        <v>6</v>
      </c>
      <c r="F3" s="5" t="s">
        <v>7</v>
      </c>
      <c r="G3" s="11" t="s">
        <v>44</v>
      </c>
      <c r="I3" s="11" t="s">
        <v>8</v>
      </c>
    </row>
    <row r="4" spans="1:13" x14ac:dyDescent="0.35">
      <c r="B4" t="s">
        <v>3</v>
      </c>
      <c r="C4" s="1">
        <v>0</v>
      </c>
      <c r="D4" s="2">
        <f>C4*150</f>
        <v>0</v>
      </c>
      <c r="E4" s="3">
        <f>C4*2.5</f>
        <v>0</v>
      </c>
      <c r="F4" s="4">
        <f>C4*63</f>
        <v>0</v>
      </c>
      <c r="G4">
        <v>0</v>
      </c>
      <c r="I4" s="12">
        <v>550</v>
      </c>
    </row>
    <row r="5" spans="1:13" x14ac:dyDescent="0.35">
      <c r="B5" t="s">
        <v>9</v>
      </c>
      <c r="C5">
        <v>0</v>
      </c>
      <c r="D5" s="2">
        <f t="shared" ref="D5:D12" si="0">C5*150</f>
        <v>0</v>
      </c>
      <c r="E5" s="3">
        <f t="shared" ref="E5:E12" si="1">C5*2.5</f>
        <v>0</v>
      </c>
      <c r="F5" s="4">
        <f t="shared" ref="F5:F12" si="2">C5*63</f>
        <v>0</v>
      </c>
      <c r="G5">
        <v>0</v>
      </c>
      <c r="I5" s="12">
        <v>550</v>
      </c>
    </row>
    <row r="6" spans="1:13" x14ac:dyDescent="0.35">
      <c r="B6" t="s">
        <v>23</v>
      </c>
      <c r="C6">
        <v>0</v>
      </c>
      <c r="D6" s="2" t="s">
        <v>8</v>
      </c>
      <c r="E6" s="3" t="s">
        <v>8</v>
      </c>
      <c r="F6" s="4" t="s">
        <v>8</v>
      </c>
      <c r="I6" s="12"/>
    </row>
    <row r="7" spans="1:13" x14ac:dyDescent="0.35">
      <c r="B7" t="s">
        <v>45</v>
      </c>
      <c r="C7">
        <v>0</v>
      </c>
      <c r="D7" s="2">
        <f t="shared" si="0"/>
        <v>0</v>
      </c>
      <c r="E7" s="3">
        <f t="shared" si="1"/>
        <v>0</v>
      </c>
      <c r="F7" s="4">
        <f t="shared" si="2"/>
        <v>0</v>
      </c>
      <c r="G7">
        <v>0</v>
      </c>
      <c r="I7" s="12">
        <v>500</v>
      </c>
    </row>
    <row r="8" spans="1:13" x14ac:dyDescent="0.35">
      <c r="B8" t="s">
        <v>25</v>
      </c>
      <c r="C8">
        <v>0</v>
      </c>
      <c r="D8" s="2">
        <f t="shared" si="0"/>
        <v>0</v>
      </c>
      <c r="E8" s="3">
        <f t="shared" si="1"/>
        <v>0</v>
      </c>
      <c r="F8" s="4">
        <f t="shared" si="2"/>
        <v>0</v>
      </c>
      <c r="G8">
        <v>0</v>
      </c>
      <c r="I8" s="12">
        <v>300</v>
      </c>
    </row>
    <row r="9" spans="1:13" x14ac:dyDescent="0.35">
      <c r="B9" t="s">
        <v>26</v>
      </c>
      <c r="C9">
        <v>0</v>
      </c>
      <c r="D9" s="2">
        <f t="shared" si="0"/>
        <v>0</v>
      </c>
      <c r="E9" s="3">
        <f t="shared" si="1"/>
        <v>0</v>
      </c>
      <c r="F9" s="4">
        <f t="shared" si="2"/>
        <v>0</v>
      </c>
      <c r="I9" s="12">
        <v>300</v>
      </c>
    </row>
    <row r="10" spans="1:13" x14ac:dyDescent="0.35">
      <c r="B10" t="s">
        <v>28</v>
      </c>
      <c r="D10" s="2" t="s">
        <v>8</v>
      </c>
      <c r="E10" s="3" t="s">
        <v>8</v>
      </c>
      <c r="F10" s="4" t="s">
        <v>8</v>
      </c>
      <c r="I10" s="12"/>
    </row>
    <row r="11" spans="1:13" x14ac:dyDescent="0.35">
      <c r="B11" t="s">
        <v>69</v>
      </c>
      <c r="D11" s="2" t="s">
        <v>8</v>
      </c>
      <c r="E11" s="3" t="s">
        <v>8</v>
      </c>
      <c r="F11" s="4" t="s">
        <v>8</v>
      </c>
      <c r="I11" s="12"/>
    </row>
    <row r="12" spans="1:13" x14ac:dyDescent="0.35">
      <c r="B12" t="s">
        <v>27</v>
      </c>
      <c r="C12">
        <v>0</v>
      </c>
      <c r="D12" s="2">
        <f t="shared" si="0"/>
        <v>0</v>
      </c>
      <c r="E12" s="3">
        <f t="shared" si="1"/>
        <v>0</v>
      </c>
      <c r="F12" s="4">
        <f t="shared" si="2"/>
        <v>0</v>
      </c>
      <c r="G12">
        <v>0</v>
      </c>
      <c r="I12" s="12">
        <v>300</v>
      </c>
    </row>
    <row r="13" spans="1:13" x14ac:dyDescent="0.35">
      <c r="C13" s="6" t="s">
        <v>8</v>
      </c>
      <c r="I13" s="12"/>
    </row>
    <row r="14" spans="1:13" ht="15.5" x14ac:dyDescent="0.35">
      <c r="A14" s="9"/>
      <c r="B14" s="7" t="s">
        <v>10</v>
      </c>
      <c r="C14" s="15">
        <f>SUM(C4:C13)</f>
        <v>0</v>
      </c>
      <c r="D14" s="15">
        <f>SUM(D4:D13)</f>
        <v>0</v>
      </c>
      <c r="E14" s="15">
        <f>SUM(E4:E13)</f>
        <v>0</v>
      </c>
      <c r="F14" s="15">
        <f>SUM(F4:F13)</f>
        <v>0</v>
      </c>
      <c r="G14" s="15">
        <f>SUM(G4:G13)</f>
        <v>0</v>
      </c>
      <c r="I14" s="12"/>
    </row>
    <row r="15" spans="1:13" x14ac:dyDescent="0.35">
      <c r="B15" t="s">
        <v>8</v>
      </c>
      <c r="I15" s="12"/>
    </row>
    <row r="16" spans="1:13" x14ac:dyDescent="0.35">
      <c r="B16" t="s">
        <v>11</v>
      </c>
      <c r="C16" s="1">
        <v>0</v>
      </c>
      <c r="D16" s="2">
        <f>C16*150</f>
        <v>0</v>
      </c>
      <c r="E16" s="3">
        <f>C16*2.5</f>
        <v>0</v>
      </c>
      <c r="F16" s="4">
        <f>C16*63</f>
        <v>0</v>
      </c>
      <c r="G16">
        <v>0</v>
      </c>
      <c r="I16" s="12">
        <v>600</v>
      </c>
    </row>
    <row r="17" spans="2:10" x14ac:dyDescent="0.35">
      <c r="B17" t="s">
        <v>13</v>
      </c>
      <c r="C17">
        <v>0</v>
      </c>
      <c r="D17" s="2">
        <f t="shared" ref="D17:D23" si="3">C17*150</f>
        <v>0</v>
      </c>
      <c r="E17" s="3">
        <f t="shared" ref="E17:E23" si="4">C17*2.5</f>
        <v>0</v>
      </c>
      <c r="F17" s="4">
        <f t="shared" ref="F17:F23" si="5">C17*63</f>
        <v>0</v>
      </c>
      <c r="G17">
        <v>0</v>
      </c>
      <c r="I17" s="12">
        <v>600</v>
      </c>
    </row>
    <row r="18" spans="2:10" x14ac:dyDescent="0.35">
      <c r="B18" t="s">
        <v>14</v>
      </c>
      <c r="C18">
        <v>0</v>
      </c>
      <c r="D18" s="2">
        <f t="shared" si="3"/>
        <v>0</v>
      </c>
      <c r="E18" s="3">
        <f t="shared" si="4"/>
        <v>0</v>
      </c>
      <c r="F18" s="4">
        <f t="shared" si="5"/>
        <v>0</v>
      </c>
      <c r="H18" t="s">
        <v>46</v>
      </c>
      <c r="I18" s="12">
        <v>0</v>
      </c>
    </row>
    <row r="19" spans="2:10" x14ac:dyDescent="0.35">
      <c r="B19" t="s">
        <v>15</v>
      </c>
      <c r="C19">
        <v>0</v>
      </c>
      <c r="D19" s="2">
        <f t="shared" si="3"/>
        <v>0</v>
      </c>
      <c r="E19" s="3">
        <f t="shared" si="4"/>
        <v>0</v>
      </c>
      <c r="F19" s="4">
        <f t="shared" si="5"/>
        <v>0</v>
      </c>
      <c r="G19">
        <v>0</v>
      </c>
      <c r="H19" t="s">
        <v>46</v>
      </c>
      <c r="I19" s="12">
        <v>0</v>
      </c>
    </row>
    <row r="20" spans="2:10" x14ac:dyDescent="0.35">
      <c r="B20" t="s">
        <v>16</v>
      </c>
      <c r="C20">
        <v>0</v>
      </c>
      <c r="D20" s="2">
        <f t="shared" si="3"/>
        <v>0</v>
      </c>
      <c r="E20" s="3">
        <f t="shared" si="4"/>
        <v>0</v>
      </c>
      <c r="F20" s="4">
        <f t="shared" si="5"/>
        <v>0</v>
      </c>
      <c r="G20">
        <v>0</v>
      </c>
      <c r="I20" s="12">
        <v>400</v>
      </c>
    </row>
    <row r="21" spans="2:10" x14ac:dyDescent="0.35">
      <c r="B21" t="s">
        <v>17</v>
      </c>
      <c r="D21" s="2" t="s">
        <v>8</v>
      </c>
      <c r="E21" s="3" t="s">
        <v>8</v>
      </c>
      <c r="F21" s="4" t="s">
        <v>8</v>
      </c>
      <c r="I21" s="12"/>
    </row>
    <row r="22" spans="2:10" x14ac:dyDescent="0.35">
      <c r="B22" t="s">
        <v>29</v>
      </c>
      <c r="D22" s="2" t="s">
        <v>8</v>
      </c>
      <c r="E22" s="3" t="s">
        <v>8</v>
      </c>
      <c r="F22" s="4" t="s">
        <v>8</v>
      </c>
      <c r="I22" s="12"/>
    </row>
    <row r="23" spans="2:10" x14ac:dyDescent="0.35">
      <c r="B23" t="s">
        <v>19</v>
      </c>
      <c r="C23">
        <v>0</v>
      </c>
      <c r="D23" s="2">
        <f t="shared" si="3"/>
        <v>0</v>
      </c>
      <c r="E23" s="3">
        <f t="shared" si="4"/>
        <v>0</v>
      </c>
      <c r="F23" s="4">
        <f t="shared" si="5"/>
        <v>0</v>
      </c>
      <c r="G23">
        <v>0</v>
      </c>
      <c r="I23" s="12">
        <v>300</v>
      </c>
    </row>
    <row r="24" spans="2:10" x14ac:dyDescent="0.35">
      <c r="B24" t="s">
        <v>20</v>
      </c>
      <c r="C24">
        <v>0</v>
      </c>
    </row>
    <row r="25" spans="2:10" x14ac:dyDescent="0.35">
      <c r="B25" t="s">
        <v>21</v>
      </c>
      <c r="C25">
        <v>0</v>
      </c>
    </row>
    <row r="26" spans="2:10" x14ac:dyDescent="0.35">
      <c r="B26" t="s">
        <v>22</v>
      </c>
      <c r="C26">
        <v>0</v>
      </c>
    </row>
    <row r="27" spans="2:10" x14ac:dyDescent="0.35">
      <c r="B27" t="s">
        <v>46</v>
      </c>
      <c r="I27" t="s">
        <v>8</v>
      </c>
      <c r="J27">
        <v>600</v>
      </c>
    </row>
    <row r="28" spans="2:10" ht="15.5" x14ac:dyDescent="0.35">
      <c r="B28" s="8" t="s">
        <v>12</v>
      </c>
      <c r="C28" s="8">
        <f>SUM(C16:C27)</f>
        <v>0</v>
      </c>
      <c r="D28" s="8">
        <f>SUM(D16:D27)</f>
        <v>0</v>
      </c>
      <c r="E28" s="8">
        <f>SUM(E16:E27)</f>
        <v>0</v>
      </c>
      <c r="F28" s="8">
        <f>SUM(F16:F27)</f>
        <v>0</v>
      </c>
      <c r="G28" s="8">
        <f>SUM(G16:G27)</f>
        <v>0</v>
      </c>
    </row>
    <row r="29" spans="2:10" ht="15.5" x14ac:dyDescent="0.35">
      <c r="B29" s="13" t="s">
        <v>40</v>
      </c>
      <c r="C29" s="13">
        <f>SUM(H29:K29)</f>
        <v>0</v>
      </c>
      <c r="D29" s="13">
        <f>C29*150</f>
        <v>0</v>
      </c>
      <c r="E29" s="14">
        <f>SUM(E14+E28)</f>
        <v>0</v>
      </c>
      <c r="F29" s="14">
        <f>SUM(F4:F14)</f>
        <v>0</v>
      </c>
      <c r="G29" s="14">
        <f>SUM(G4:G14)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topLeftCell="A20" workbookViewId="0">
      <selection activeCell="H29" sqref="H29"/>
    </sheetView>
  </sheetViews>
  <sheetFormatPr defaultRowHeight="14.5" x14ac:dyDescent="0.35"/>
  <sheetData>
    <row r="1" spans="1:6" x14ac:dyDescent="0.35">
      <c r="A1" t="s">
        <v>88</v>
      </c>
      <c r="C1">
        <v>2018</v>
      </c>
      <c r="D1" t="s">
        <v>30</v>
      </c>
    </row>
    <row r="3" spans="1:6" x14ac:dyDescent="0.35">
      <c r="C3" t="s">
        <v>4</v>
      </c>
      <c r="D3" t="s">
        <v>5</v>
      </c>
      <c r="E3" t="s">
        <v>6</v>
      </c>
      <c r="F3" t="s">
        <v>7</v>
      </c>
    </row>
    <row r="4" spans="1:6" x14ac:dyDescent="0.35">
      <c r="B4" t="s">
        <v>3</v>
      </c>
      <c r="C4">
        <v>0</v>
      </c>
      <c r="D4">
        <f>C4*150</f>
        <v>0</v>
      </c>
      <c r="E4">
        <f>C4*2.5</f>
        <v>0</v>
      </c>
      <c r="F4">
        <f>C4*63</f>
        <v>0</v>
      </c>
    </row>
    <row r="5" spans="1:6" x14ac:dyDescent="0.35">
      <c r="B5" t="s">
        <v>9</v>
      </c>
      <c r="C5">
        <v>0</v>
      </c>
      <c r="D5">
        <f t="shared" ref="D5:D12" si="0">C5*150</f>
        <v>0</v>
      </c>
      <c r="E5">
        <f t="shared" ref="E5:E12" si="1">C5*2.5</f>
        <v>0</v>
      </c>
      <c r="F5">
        <f t="shared" ref="F5:F12" si="2">C5*63</f>
        <v>0</v>
      </c>
    </row>
    <row r="6" spans="1:6" x14ac:dyDescent="0.35">
      <c r="B6" t="s">
        <v>23</v>
      </c>
      <c r="C6">
        <v>0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 x14ac:dyDescent="0.35">
      <c r="B7" t="s">
        <v>24</v>
      </c>
      <c r="D7" t="s">
        <v>8</v>
      </c>
      <c r="E7" t="s">
        <v>8</v>
      </c>
      <c r="F7" t="s">
        <v>8</v>
      </c>
    </row>
    <row r="8" spans="1:6" x14ac:dyDescent="0.35">
      <c r="B8" t="s">
        <v>25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 x14ac:dyDescent="0.35">
      <c r="B9" t="s">
        <v>26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6" x14ac:dyDescent="0.35">
      <c r="B10" t="s">
        <v>28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6" x14ac:dyDescent="0.35">
      <c r="B11" t="s">
        <v>69</v>
      </c>
      <c r="D11" t="s">
        <v>8</v>
      </c>
      <c r="E11" t="s">
        <v>8</v>
      </c>
      <c r="F11" t="s">
        <v>8</v>
      </c>
    </row>
    <row r="12" spans="1:6" x14ac:dyDescent="0.35">
      <c r="B12" t="s">
        <v>27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6" x14ac:dyDescent="0.35">
      <c r="C13" t="s">
        <v>8</v>
      </c>
    </row>
    <row r="14" spans="1:6" x14ac:dyDescent="0.35">
      <c r="B14" t="s">
        <v>10</v>
      </c>
      <c r="C14">
        <f>SUM(C4:C13)</f>
        <v>0</v>
      </c>
      <c r="D14">
        <f>SUM(D4:D13)</f>
        <v>0</v>
      </c>
      <c r="E14">
        <f>SUM(E4:E13)</f>
        <v>0</v>
      </c>
      <c r="F14">
        <f>SUM(F4:F13)</f>
        <v>0</v>
      </c>
    </row>
    <row r="15" spans="1:6" x14ac:dyDescent="0.35">
      <c r="B15" t="s">
        <v>8</v>
      </c>
    </row>
    <row r="16" spans="1:6" x14ac:dyDescent="0.35">
      <c r="B16" t="s">
        <v>11</v>
      </c>
      <c r="C16">
        <v>0</v>
      </c>
      <c r="D16">
        <f>C16*150</f>
        <v>0</v>
      </c>
      <c r="E16">
        <f>C16*2.5</f>
        <v>0</v>
      </c>
      <c r="F16">
        <f>C16*63</f>
        <v>0</v>
      </c>
    </row>
    <row r="17" spans="2:7" x14ac:dyDescent="0.35">
      <c r="B17" t="s">
        <v>13</v>
      </c>
      <c r="C17">
        <v>0</v>
      </c>
      <c r="D17">
        <f t="shared" ref="D17:D27" si="3">C17*150</f>
        <v>0</v>
      </c>
      <c r="E17">
        <f t="shared" ref="E17:E27" si="4">C17*2.5</f>
        <v>0</v>
      </c>
      <c r="F17">
        <f t="shared" ref="F17:F27" si="5">C17*63</f>
        <v>0</v>
      </c>
    </row>
    <row r="18" spans="2:7" x14ac:dyDescent="0.35">
      <c r="B18" t="s">
        <v>14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</row>
    <row r="19" spans="2:7" x14ac:dyDescent="0.35">
      <c r="B19" t="s">
        <v>15</v>
      </c>
      <c r="C19">
        <v>0</v>
      </c>
      <c r="D19">
        <f t="shared" si="3"/>
        <v>0</v>
      </c>
      <c r="E19">
        <f t="shared" si="4"/>
        <v>0</v>
      </c>
      <c r="F19">
        <f t="shared" si="5"/>
        <v>0</v>
      </c>
    </row>
    <row r="20" spans="2:7" x14ac:dyDescent="0.35">
      <c r="B20" t="s">
        <v>16</v>
      </c>
      <c r="C20">
        <v>0</v>
      </c>
      <c r="D20">
        <f t="shared" si="3"/>
        <v>0</v>
      </c>
      <c r="E20">
        <f t="shared" si="4"/>
        <v>0</v>
      </c>
      <c r="F20">
        <f t="shared" si="5"/>
        <v>0</v>
      </c>
    </row>
    <row r="21" spans="2:7" x14ac:dyDescent="0.35">
      <c r="B21" t="s">
        <v>17</v>
      </c>
      <c r="D21" t="s">
        <v>8</v>
      </c>
      <c r="E21" t="s">
        <v>8</v>
      </c>
      <c r="F21" t="s">
        <v>8</v>
      </c>
    </row>
    <row r="22" spans="2:7" x14ac:dyDescent="0.35">
      <c r="B22" t="s">
        <v>29</v>
      </c>
      <c r="C22" t="s">
        <v>8</v>
      </c>
      <c r="D22" t="s">
        <v>8</v>
      </c>
      <c r="E22" t="s">
        <v>8</v>
      </c>
      <c r="F22" t="s">
        <v>8</v>
      </c>
    </row>
    <row r="23" spans="2:7" x14ac:dyDescent="0.35">
      <c r="B23" t="s">
        <v>19</v>
      </c>
      <c r="C23">
        <v>0</v>
      </c>
      <c r="D23">
        <f t="shared" si="3"/>
        <v>0</v>
      </c>
      <c r="E23">
        <f t="shared" si="4"/>
        <v>0</v>
      </c>
      <c r="F23">
        <f t="shared" si="5"/>
        <v>0</v>
      </c>
    </row>
    <row r="24" spans="2:7" x14ac:dyDescent="0.35">
      <c r="B24" t="s">
        <v>20</v>
      </c>
      <c r="D24" t="s">
        <v>8</v>
      </c>
      <c r="E24" t="s">
        <v>8</v>
      </c>
      <c r="F24" t="s">
        <v>8</v>
      </c>
    </row>
    <row r="25" spans="2:7" x14ac:dyDescent="0.35">
      <c r="B25" t="s">
        <v>21</v>
      </c>
      <c r="D25" t="s">
        <v>8</v>
      </c>
      <c r="E25" t="s">
        <v>8</v>
      </c>
      <c r="F25" t="s">
        <v>8</v>
      </c>
    </row>
    <row r="26" spans="2:7" x14ac:dyDescent="0.35">
      <c r="B26" t="s">
        <v>22</v>
      </c>
      <c r="C26">
        <v>0</v>
      </c>
      <c r="D26">
        <f t="shared" si="3"/>
        <v>0</v>
      </c>
      <c r="E26">
        <f t="shared" si="4"/>
        <v>0</v>
      </c>
      <c r="F26">
        <f t="shared" si="5"/>
        <v>0</v>
      </c>
    </row>
    <row r="27" spans="2:7" x14ac:dyDescent="0.35">
      <c r="B27" t="s">
        <v>81</v>
      </c>
      <c r="C27">
        <v>0</v>
      </c>
      <c r="D27">
        <f t="shared" si="3"/>
        <v>0</v>
      </c>
      <c r="E27">
        <f t="shared" si="4"/>
        <v>0</v>
      </c>
      <c r="F27">
        <f t="shared" si="5"/>
        <v>0</v>
      </c>
    </row>
    <row r="28" spans="2:7" x14ac:dyDescent="0.35">
      <c r="B28" t="s">
        <v>12</v>
      </c>
      <c r="C28">
        <f>SUM(C16:C27)</f>
        <v>0</v>
      </c>
      <c r="D28">
        <f>SUM(D16:D27)</f>
        <v>0</v>
      </c>
      <c r="E28">
        <f>SUM(E16:E27)</f>
        <v>0</v>
      </c>
      <c r="F28">
        <f>SUM(F16:F27)</f>
        <v>0</v>
      </c>
    </row>
    <row r="29" spans="2:7" x14ac:dyDescent="0.35">
      <c r="B29" t="s">
        <v>40</v>
      </c>
      <c r="C29">
        <f>SUM(C14+C28)</f>
        <v>0</v>
      </c>
      <c r="D29">
        <f>SUM(D14+D28)</f>
        <v>0</v>
      </c>
      <c r="E29">
        <f>SUM(E14+E28)</f>
        <v>0</v>
      </c>
      <c r="F29">
        <f>SUM(F14+F28)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O32"/>
  <sheetViews>
    <sheetView zoomScale="115" zoomScaleNormal="115" workbookViewId="0">
      <selection activeCell="H12" sqref="H12"/>
    </sheetView>
  </sheetViews>
  <sheetFormatPr defaultRowHeight="14.5" x14ac:dyDescent="0.35"/>
  <cols>
    <col min="2" max="2" width="12.1796875" customWidth="1"/>
  </cols>
  <sheetData>
    <row r="1" spans="1:15" ht="18.5" x14ac:dyDescent="0.45">
      <c r="D1" s="10" t="s">
        <v>90</v>
      </c>
      <c r="E1" s="10" t="s">
        <v>30</v>
      </c>
      <c r="K1" t="s">
        <v>8</v>
      </c>
    </row>
    <row r="3" spans="1:15" x14ac:dyDescent="0.35">
      <c r="C3" s="5" t="s">
        <v>4</v>
      </c>
      <c r="D3" s="5" t="s">
        <v>5</v>
      </c>
      <c r="E3" s="5" t="s">
        <v>6</v>
      </c>
      <c r="F3" s="5" t="s">
        <v>7</v>
      </c>
      <c r="G3" s="11" t="s">
        <v>85</v>
      </c>
      <c r="K3" t="s">
        <v>7</v>
      </c>
      <c r="L3" t="s">
        <v>65</v>
      </c>
      <c r="M3" t="s">
        <v>61</v>
      </c>
      <c r="N3" t="s">
        <v>62</v>
      </c>
      <c r="O3" t="s">
        <v>63</v>
      </c>
    </row>
    <row r="4" spans="1:15" x14ac:dyDescent="0.35">
      <c r="A4" t="s">
        <v>42</v>
      </c>
      <c r="B4" s="12" t="s">
        <v>3</v>
      </c>
      <c r="C4" s="1">
        <v>0</v>
      </c>
      <c r="D4" s="2">
        <f>C4*150</f>
        <v>0</v>
      </c>
      <c r="E4" s="3">
        <f>C4*2.5</f>
        <v>0</v>
      </c>
      <c r="F4" s="4">
        <f>C4*63</f>
        <v>0</v>
      </c>
      <c r="G4" s="17">
        <v>1200</v>
      </c>
      <c r="H4" t="s">
        <v>86</v>
      </c>
      <c r="O4" t="s">
        <v>42</v>
      </c>
    </row>
    <row r="5" spans="1:15" x14ac:dyDescent="0.35">
      <c r="A5" t="s">
        <v>42</v>
      </c>
      <c r="B5" s="12" t="s">
        <v>9</v>
      </c>
      <c r="C5">
        <v>0</v>
      </c>
      <c r="D5" s="2">
        <f t="shared" ref="D5:D12" si="0">C5*150</f>
        <v>0</v>
      </c>
      <c r="E5" s="3">
        <f t="shared" ref="E5:E12" si="1">C5*2.5</f>
        <v>0</v>
      </c>
      <c r="F5" s="4">
        <f t="shared" ref="F5:F12" si="2">C5*63</f>
        <v>0</v>
      </c>
      <c r="G5">
        <v>700</v>
      </c>
    </row>
    <row r="6" spans="1:15" x14ac:dyDescent="0.35">
      <c r="A6" t="s">
        <v>42</v>
      </c>
      <c r="B6" s="12" t="s">
        <v>23</v>
      </c>
      <c r="C6">
        <v>0</v>
      </c>
      <c r="D6" s="2">
        <f t="shared" si="0"/>
        <v>0</v>
      </c>
      <c r="E6" s="3">
        <f t="shared" si="1"/>
        <v>0</v>
      </c>
      <c r="F6" s="4">
        <f t="shared" si="2"/>
        <v>0</v>
      </c>
      <c r="G6">
        <v>500</v>
      </c>
    </row>
    <row r="7" spans="1:15" x14ac:dyDescent="0.35">
      <c r="A7" t="s">
        <v>42</v>
      </c>
      <c r="B7" s="12" t="s">
        <v>45</v>
      </c>
      <c r="C7">
        <v>0</v>
      </c>
      <c r="D7" s="2">
        <f t="shared" si="0"/>
        <v>0</v>
      </c>
      <c r="E7" s="3">
        <f t="shared" si="1"/>
        <v>0</v>
      </c>
      <c r="F7" s="4">
        <f t="shared" si="2"/>
        <v>0</v>
      </c>
      <c r="G7">
        <v>450</v>
      </c>
    </row>
    <row r="8" spans="1:15" x14ac:dyDescent="0.35">
      <c r="A8" t="s">
        <v>42</v>
      </c>
      <c r="B8" t="s">
        <v>72</v>
      </c>
      <c r="C8">
        <v>0</v>
      </c>
      <c r="D8" s="2">
        <f t="shared" si="0"/>
        <v>0</v>
      </c>
      <c r="E8" s="3">
        <f t="shared" si="1"/>
        <v>0</v>
      </c>
      <c r="F8" s="4">
        <f t="shared" si="2"/>
        <v>0</v>
      </c>
      <c r="G8" s="17">
        <v>2000</v>
      </c>
      <c r="O8" t="s">
        <v>60</v>
      </c>
    </row>
    <row r="9" spans="1:15" x14ac:dyDescent="0.35">
      <c r="A9" t="s">
        <v>42</v>
      </c>
      <c r="B9" t="s">
        <v>26</v>
      </c>
      <c r="C9">
        <v>0</v>
      </c>
      <c r="D9" s="2">
        <f t="shared" si="0"/>
        <v>0</v>
      </c>
      <c r="E9" s="3">
        <f t="shared" si="1"/>
        <v>0</v>
      </c>
      <c r="F9" s="4">
        <f t="shared" si="2"/>
        <v>0</v>
      </c>
      <c r="G9" t="s">
        <v>8</v>
      </c>
    </row>
    <row r="10" spans="1:15" x14ac:dyDescent="0.35">
      <c r="A10" t="s">
        <v>42</v>
      </c>
      <c r="B10" s="12" t="s">
        <v>28</v>
      </c>
      <c r="C10" s="18">
        <v>0</v>
      </c>
      <c r="D10" s="2">
        <f t="shared" si="0"/>
        <v>0</v>
      </c>
      <c r="E10" s="3">
        <f t="shared" si="1"/>
        <v>0</v>
      </c>
      <c r="F10" s="4">
        <f t="shared" si="2"/>
        <v>0</v>
      </c>
      <c r="G10">
        <v>450</v>
      </c>
    </row>
    <row r="11" spans="1:15" x14ac:dyDescent="0.35">
      <c r="B11" t="s">
        <v>69</v>
      </c>
      <c r="D11" s="2" t="s">
        <v>8</v>
      </c>
      <c r="E11" s="3" t="s">
        <v>8</v>
      </c>
      <c r="F11" s="4" t="s">
        <v>8</v>
      </c>
    </row>
    <row r="12" spans="1:15" x14ac:dyDescent="0.35">
      <c r="A12" t="s">
        <v>42</v>
      </c>
      <c r="B12" s="12" t="s">
        <v>51</v>
      </c>
      <c r="C12">
        <v>0</v>
      </c>
      <c r="D12" s="2">
        <f t="shared" si="0"/>
        <v>0</v>
      </c>
      <c r="E12" s="3">
        <f t="shared" si="1"/>
        <v>0</v>
      </c>
      <c r="F12" s="4">
        <f t="shared" si="2"/>
        <v>0</v>
      </c>
      <c r="G12">
        <v>600</v>
      </c>
    </row>
    <row r="13" spans="1:15" x14ac:dyDescent="0.35">
      <c r="B13" t="s">
        <v>25</v>
      </c>
      <c r="C13" s="6" t="s">
        <v>8</v>
      </c>
      <c r="G13">
        <v>300</v>
      </c>
    </row>
    <row r="14" spans="1:15" ht="15.5" x14ac:dyDescent="0.35">
      <c r="B14" s="7" t="s">
        <v>10</v>
      </c>
      <c r="C14" s="15">
        <f>SUM(C4:C13)</f>
        <v>0</v>
      </c>
      <c r="D14" s="15">
        <f>SUM(D4:D13)</f>
        <v>0</v>
      </c>
      <c r="E14" s="15">
        <f>SUM(E4:E13)</f>
        <v>0</v>
      </c>
      <c r="F14" s="15">
        <f>SUM(F4:F13)</f>
        <v>0</v>
      </c>
      <c r="G14" s="15">
        <f>SUM(G4:G13)</f>
        <v>6200</v>
      </c>
    </row>
    <row r="15" spans="1:15" x14ac:dyDescent="0.35">
      <c r="B15" t="s">
        <v>8</v>
      </c>
    </row>
    <row r="16" spans="1:15" x14ac:dyDescent="0.35">
      <c r="A16" t="s">
        <v>60</v>
      </c>
      <c r="B16" s="19" t="s">
        <v>11</v>
      </c>
      <c r="C16" s="1">
        <v>0</v>
      </c>
      <c r="D16" s="2">
        <f>C16*150</f>
        <v>0</v>
      </c>
      <c r="E16" s="3">
        <f>C16*2.5</f>
        <v>0</v>
      </c>
      <c r="F16" s="4">
        <f>C16*63</f>
        <v>0</v>
      </c>
      <c r="G16">
        <v>700</v>
      </c>
    </row>
    <row r="17" spans="1:8" x14ac:dyDescent="0.35">
      <c r="A17" t="s">
        <v>42</v>
      </c>
      <c r="B17" s="12" t="s">
        <v>13</v>
      </c>
      <c r="C17">
        <v>0</v>
      </c>
      <c r="D17" s="2">
        <f t="shared" ref="D17:D25" si="3">C17*150</f>
        <v>0</v>
      </c>
      <c r="E17" s="3">
        <f>C17*2.2</f>
        <v>0</v>
      </c>
      <c r="F17" s="4">
        <f t="shared" ref="F17:F25" si="4">C17*63</f>
        <v>0</v>
      </c>
      <c r="G17">
        <v>0</v>
      </c>
      <c r="H17" t="s">
        <v>8</v>
      </c>
    </row>
    <row r="18" spans="1:8" x14ac:dyDescent="0.35">
      <c r="B18" t="s">
        <v>14</v>
      </c>
      <c r="C18">
        <v>0</v>
      </c>
      <c r="D18" s="2">
        <f t="shared" si="3"/>
        <v>0</v>
      </c>
      <c r="E18" s="3">
        <f t="shared" ref="E18:E25" si="5">C18*2.5</f>
        <v>0</v>
      </c>
      <c r="F18" s="4">
        <f t="shared" si="4"/>
        <v>0</v>
      </c>
      <c r="G18">
        <v>0</v>
      </c>
    </row>
    <row r="19" spans="1:8" x14ac:dyDescent="0.35">
      <c r="A19" t="s">
        <v>64</v>
      </c>
      <c r="B19" s="20" t="s">
        <v>15</v>
      </c>
      <c r="C19">
        <v>0</v>
      </c>
      <c r="D19" s="2">
        <f t="shared" si="3"/>
        <v>0</v>
      </c>
      <c r="E19" s="3">
        <f t="shared" si="5"/>
        <v>0</v>
      </c>
      <c r="F19" s="4">
        <f t="shared" si="4"/>
        <v>0</v>
      </c>
      <c r="G19" s="17">
        <v>650</v>
      </c>
    </row>
    <row r="20" spans="1:8" x14ac:dyDescent="0.35">
      <c r="A20" t="s">
        <v>42</v>
      </c>
      <c r="B20" s="12" t="s">
        <v>16</v>
      </c>
      <c r="C20">
        <v>0</v>
      </c>
      <c r="D20" s="2">
        <f t="shared" si="3"/>
        <v>0</v>
      </c>
      <c r="E20" s="3">
        <f t="shared" si="5"/>
        <v>0</v>
      </c>
      <c r="F20" s="4">
        <f t="shared" si="4"/>
        <v>0</v>
      </c>
      <c r="G20">
        <v>600</v>
      </c>
      <c r="H20" t="s">
        <v>8</v>
      </c>
    </row>
    <row r="21" spans="1:8" x14ac:dyDescent="0.35">
      <c r="B21" t="s">
        <v>8</v>
      </c>
      <c r="C21">
        <v>0</v>
      </c>
      <c r="D21" s="2">
        <f t="shared" si="3"/>
        <v>0</v>
      </c>
      <c r="E21" s="3">
        <f t="shared" si="5"/>
        <v>0</v>
      </c>
      <c r="F21" s="4">
        <f t="shared" si="4"/>
        <v>0</v>
      </c>
    </row>
    <row r="22" spans="1:8" x14ac:dyDescent="0.35">
      <c r="A22" t="s">
        <v>60</v>
      </c>
      <c r="B22" s="19" t="s">
        <v>52</v>
      </c>
      <c r="C22">
        <v>0</v>
      </c>
      <c r="D22" s="2">
        <f t="shared" si="3"/>
        <v>0</v>
      </c>
      <c r="E22" s="3">
        <f t="shared" si="5"/>
        <v>0</v>
      </c>
      <c r="F22" s="4">
        <f>C22*95</f>
        <v>0</v>
      </c>
      <c r="G22">
        <v>0</v>
      </c>
    </row>
    <row r="23" spans="1:8" x14ac:dyDescent="0.35">
      <c r="A23" t="s">
        <v>64</v>
      </c>
      <c r="B23" s="20" t="s">
        <v>19</v>
      </c>
      <c r="C23">
        <v>0</v>
      </c>
      <c r="D23" s="2">
        <f t="shared" si="3"/>
        <v>0</v>
      </c>
      <c r="E23" s="3">
        <f t="shared" si="5"/>
        <v>0</v>
      </c>
      <c r="F23" s="4">
        <f t="shared" si="4"/>
        <v>0</v>
      </c>
      <c r="G23" s="17">
        <v>1000</v>
      </c>
    </row>
    <row r="24" spans="1:8" x14ac:dyDescent="0.35">
      <c r="A24" t="s">
        <v>42</v>
      </c>
      <c r="B24" s="16" t="s">
        <v>70</v>
      </c>
      <c r="C24">
        <v>0</v>
      </c>
      <c r="D24" s="2">
        <f t="shared" si="3"/>
        <v>0</v>
      </c>
      <c r="E24" s="3">
        <f t="shared" si="5"/>
        <v>0</v>
      </c>
      <c r="F24" s="4">
        <f t="shared" si="4"/>
        <v>0</v>
      </c>
      <c r="G24">
        <v>650</v>
      </c>
      <c r="H24" t="s">
        <v>8</v>
      </c>
    </row>
    <row r="25" spans="1:8" x14ac:dyDescent="0.35">
      <c r="B25" t="s">
        <v>87</v>
      </c>
      <c r="C25">
        <v>0</v>
      </c>
      <c r="D25" s="2">
        <f t="shared" si="3"/>
        <v>0</v>
      </c>
      <c r="E25" s="3">
        <f t="shared" si="5"/>
        <v>0</v>
      </c>
      <c r="F25" s="4">
        <f t="shared" si="4"/>
        <v>0</v>
      </c>
      <c r="G25">
        <v>250</v>
      </c>
      <c r="H25" t="s">
        <v>8</v>
      </c>
    </row>
    <row r="26" spans="1:8" x14ac:dyDescent="0.35">
      <c r="B26" t="s">
        <v>78</v>
      </c>
      <c r="C26">
        <v>0</v>
      </c>
      <c r="E26">
        <v>0</v>
      </c>
      <c r="F26">
        <v>0</v>
      </c>
      <c r="G26">
        <v>0</v>
      </c>
    </row>
    <row r="27" spans="1:8" x14ac:dyDescent="0.35">
      <c r="B27" t="s">
        <v>79</v>
      </c>
      <c r="F27">
        <v>0</v>
      </c>
      <c r="G27">
        <v>250</v>
      </c>
    </row>
    <row r="28" spans="1:8" ht="15.5" x14ac:dyDescent="0.35">
      <c r="B28" s="8" t="s">
        <v>12</v>
      </c>
      <c r="C28" s="8">
        <f>SUM(C16:C27)</f>
        <v>0</v>
      </c>
      <c r="D28" s="8">
        <f>SUM(D16:D27)</f>
        <v>0</v>
      </c>
      <c r="E28" s="8">
        <f>SUM(E16:E27)</f>
        <v>0</v>
      </c>
      <c r="F28" s="8">
        <v>0</v>
      </c>
      <c r="G28" s="8">
        <f>SUM(G16:G27)</f>
        <v>4100</v>
      </c>
    </row>
    <row r="29" spans="1:8" ht="15.5" x14ac:dyDescent="0.35">
      <c r="B29" s="13" t="s">
        <v>40</v>
      </c>
      <c r="C29" s="14">
        <f>SUM(C14+C28)</f>
        <v>0</v>
      </c>
      <c r="D29" s="14">
        <f>SUM(D14+D28)</f>
        <v>0</v>
      </c>
      <c r="E29" s="14">
        <f>SUM(E14+E28)</f>
        <v>0</v>
      </c>
      <c r="F29" s="14">
        <v>0</v>
      </c>
      <c r="G29" s="14">
        <f>SUM(G14+G28)</f>
        <v>10300</v>
      </c>
    </row>
    <row r="32" spans="1:8" x14ac:dyDescent="0.35">
      <c r="B32" s="12" t="s">
        <v>71</v>
      </c>
      <c r="C32" s="12"/>
      <c r="D32" s="1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Pearmund</vt:lpstr>
      <vt:lpstr>Effingham</vt:lpstr>
      <vt:lpstr>Vint Hill</vt:lpstr>
      <vt:lpstr>.</vt:lpstr>
      <vt:lpstr>,</vt:lpstr>
      <vt:lpstr>..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Pearmund</dc:creator>
  <cp:lastModifiedBy>Chris</cp:lastModifiedBy>
  <dcterms:created xsi:type="dcterms:W3CDTF">2010-03-01T20:36:56Z</dcterms:created>
  <dcterms:modified xsi:type="dcterms:W3CDTF">2021-03-04T13:00:46Z</dcterms:modified>
</cp:coreProperties>
</file>