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개별변수IV" sheetId="1" r:id="rId4"/>
    <sheet state="visible" name="압력조건IV" sheetId="2" r:id="rId5"/>
    <sheet state="visible" name="비스킷두께IV" sheetId="3" r:id="rId6"/>
  </sheets>
  <definedNames/>
  <calcPr/>
</workbook>
</file>

<file path=xl/sharedStrings.xml><?xml version="1.0" encoding="utf-8"?>
<sst xmlns="http://schemas.openxmlformats.org/spreadsheetml/2006/main" count="1155" uniqueCount="112">
  <si>
    <t>&lt;facility_operation_cycleTime&gt;</t>
  </si>
  <si>
    <t>전체건수 - 불량품건수</t>
  </si>
  <si>
    <t>양품건수/전체 양품건수</t>
  </si>
  <si>
    <t>구간</t>
  </si>
  <si>
    <t>최소값</t>
  </si>
  <si>
    <t>최대값</t>
  </si>
  <si>
    <t>전체건수</t>
  </si>
  <si>
    <t>양품건수</t>
  </si>
  <si>
    <t>양품구성비</t>
  </si>
  <si>
    <t>불량품건수</t>
  </si>
  <si>
    <t>불량품구성비</t>
  </si>
  <si>
    <t>WOE</t>
  </si>
  <si>
    <t>(양품구성비-불량품구성비)*WOE</t>
  </si>
  <si>
    <t>구간 선택 기준: 불량품구성비가 양품 구성비보다 높으면, 구간을 포함시키면 안된다.</t>
  </si>
  <si>
    <t>합계</t>
  </si>
  <si>
    <t>IV1 이상인 애들</t>
  </si>
  <si>
    <t>&lt;physical_strength&gt;</t>
  </si>
  <si>
    <t>불량률</t>
  </si>
  <si>
    <t>2~9구간(640~ 737 )구간에서 불량률이 2.27%으로 떨어짐. (2%감소)</t>
  </si>
  <si>
    <t>&lt;production_cycletime&gt;</t>
  </si>
  <si>
    <t>3~5구간의 양품건수/전체건수 = 4.37% (양품구성비)  그리고 3~5구간의 불량품 건수/전체건수 = 4.72% (불량품구성비) 따라서 3~5구간 포함 X</t>
  </si>
  <si>
    <t>6~8 구간(107~132)  불량률이 1.99% 로 떨어짐 (14% 감소)</t>
  </si>
  <si>
    <t>6~8 양품구성비</t>
  </si>
  <si>
    <t>&lt;low_section_speed&gt;</t>
  </si>
  <si>
    <t>6구간이 불량품 구성비가 양품 구성비보다 높지만, 전체건수가 많은 6구간을 포함시킴</t>
  </si>
  <si>
    <t>4~6구간(94~ 112) 불량률이 1.86% 로 떨어짐(20% 감소)</t>
  </si>
  <si>
    <t>4~6구간</t>
  </si>
  <si>
    <t>&lt; high_section_speed&gt;</t>
  </si>
  <si>
    <t xml:space="preserve">7~9구간(84~127)불량률이 2.05% 로 떨어짐(12% 감소) </t>
  </si>
  <si>
    <t>7~9구간</t>
  </si>
  <si>
    <t>&lt;cast_pressure&gt;</t>
  </si>
  <si>
    <t>IV 값이 높게 나오기 때문에 이 변수가 중요하다고 볼 수 있음</t>
  </si>
  <si>
    <t>1~5구간(317~348) 불량률이 0.82%로 떨어짐(64.59% 감소)</t>
  </si>
  <si>
    <t>1~5구간</t>
  </si>
  <si>
    <t>&lt; biscuit_thickness&gt;</t>
  </si>
  <si>
    <t>2 구간을 포함 시키는 이유 -&gt; 전체 건수의 비율이 높기 때문에 포함</t>
  </si>
  <si>
    <t>2~6구간(45~74) 불량률이 1.92%로 떨어짐(17% 감소)</t>
  </si>
  <si>
    <t>3~6구간</t>
  </si>
  <si>
    <t>&lt;upper_mold_temp1&gt;</t>
  </si>
  <si>
    <t>코드로 10구간 더 찢자</t>
  </si>
  <si>
    <t xml:space="preserve">2~7구간(167~285) 74.45% </t>
  </si>
  <si>
    <t>2~9구간(115~285) 88%</t>
  </si>
  <si>
    <t>운전을 할 수 있다는 가정하에 -&gt;  전체 건수가 줄어들어도 된다. (생산 건수를 가정했을 때)</t>
  </si>
  <si>
    <t>10구간을 더쪼개</t>
  </si>
  <si>
    <t>19~114 더 쪼개!</t>
  </si>
  <si>
    <t>코드로 더쪼개!</t>
  </si>
  <si>
    <t>2~7 구간()불량률이 1.11%로 떨어짐(52% 감소)</t>
  </si>
  <si>
    <t>&gt; 양품구성비가 적으면 신뢰성이 적을 수 있지만 그렇다고 불량률이 높은 구간을 포함하면 품질 관리 뿐만아니라 리스크 고객신뢰 비용 등의 측면에서 불리</t>
  </si>
  <si>
    <t>2구간~7구간</t>
  </si>
  <si>
    <t>생산량은 줄어줄 수 있지만 불량률은 확실하게 줄일 수 있다!</t>
  </si>
  <si>
    <t>167이상 유지하면-불량줄임</t>
  </si>
  <si>
    <t>2구간~9</t>
  </si>
  <si>
    <t>&lt;upper_mold_temp2&gt;</t>
  </si>
  <si>
    <t>2~7구간(137~389) 불량률이 1.03% 로 떨어짐(56%)</t>
  </si>
  <si>
    <t>2~7 구간</t>
  </si>
  <si>
    <t>&lt;upper_mold_temp3&gt;</t>
  </si>
  <si>
    <t>보류 - IV로 구간제시 어렵</t>
  </si>
  <si>
    <t>보류!</t>
  </si>
  <si>
    <t>1449는 IV 값으로 제안할 수 없는 변수임 (모든 변수를 제안하지 않아도됨)</t>
  </si>
  <si>
    <t>-&gt; 불량률을 야기하는데 큰 영향을 미치지 않음</t>
  </si>
  <si>
    <t xml:space="preserve">1~4구간(131 ~ 1449) 불량률이  </t>
  </si>
  <si>
    <t>1~4 구간</t>
  </si>
  <si>
    <t>&lt; lower_mold_temp1&gt;</t>
  </si>
  <si>
    <t>1~7구간(172~369) 불량률이 1.11% 로 떨어짐( 52% 감소)</t>
  </si>
  <si>
    <t>1~7 구간</t>
  </si>
  <si>
    <t>&lt;lower_mold_temp2&gt;</t>
  </si>
  <si>
    <t>생각필요! 양품구성비 적음</t>
  </si>
  <si>
    <t>2~7구간(175~343) 불량률이 0.97% 로 떨어짐( 58% 감소)</t>
  </si>
  <si>
    <t>&lt;lower_mold_temp3&gt;</t>
  </si>
  <si>
    <t>upper_temp3 짝. 나눌수 x</t>
  </si>
  <si>
    <t>IV 로 판단할 수 없음 2구간만 선택</t>
  </si>
  <si>
    <t>&lt;sleeve_temperature&gt;</t>
  </si>
  <si>
    <t>생각 더 필요</t>
  </si>
  <si>
    <t>불량률이 넘 높음!</t>
  </si>
  <si>
    <t xml:space="preserve">2~3구간(493~614) 불량률이 </t>
  </si>
  <si>
    <t>2~3</t>
  </si>
  <si>
    <t>&lt;Coolant_temperature&gt;</t>
  </si>
  <si>
    <t>3~7구간(31~37) 불량률이 1.47% 떨어짐(37% 감소)</t>
  </si>
  <si>
    <t>3~7 구간</t>
  </si>
  <si>
    <t>&lt;molten_temp&gt;</t>
  </si>
  <si>
    <t>알수없는 값</t>
  </si>
  <si>
    <t>알 수 없는값~~~</t>
  </si>
  <si>
    <t>IV 로 판단할 수 없음</t>
  </si>
  <si>
    <t>facility_operation_cycleTime</t>
  </si>
  <si>
    <t>&lt;EMS_operation_time&gt;</t>
  </si>
  <si>
    <t>변수 이름</t>
  </si>
  <si>
    <t>IV 값</t>
  </si>
  <si>
    <t>* 2~6구간(45~74) 불량률이 1.88%로 떨어짐(19% 감소)</t>
  </si>
  <si>
    <t>2~7구간(137~389) 불량률이 1.03% 로 떨어짐(56%  감소)</t>
  </si>
  <si>
    <t>production_cycletime</t>
  </si>
  <si>
    <t>low_section_speed</t>
  </si>
  <si>
    <t>high_section_speed</t>
  </si>
  <si>
    <t>biscuit_thickness</t>
  </si>
  <si>
    <t>2~7</t>
  </si>
  <si>
    <t>44~60의 두께를 유지하면 불량률이 0.51%로 38% 줄어듬</t>
  </si>
  <si>
    <t>upper_mold_temp1</t>
  </si>
  <si>
    <t>upper_mold_temp2</t>
  </si>
  <si>
    <t>upper_mold_temp3</t>
  </si>
  <si>
    <t>lower_mold_temp1</t>
  </si>
  <si>
    <t>lower_mold_temp2</t>
  </si>
  <si>
    <t>lower_mold_temp3</t>
  </si>
  <si>
    <t>sleeve_temperature</t>
  </si>
  <si>
    <t>physical_strength</t>
  </si>
  <si>
    <t>Coolant_temperature</t>
  </si>
  <si>
    <t>molten_temp</t>
  </si>
  <si>
    <t>EMS_operation_time</t>
  </si>
  <si>
    <t>mold_code</t>
  </si>
  <si>
    <t>압력조건IV - 변수이름</t>
  </si>
  <si>
    <t>IV값</t>
  </si>
  <si>
    <t>3~4 구간</t>
  </si>
  <si>
    <t>조건: 103~112으로 스피드를 유지하면 0.33%로줄음 불량률 34% 감소</t>
  </si>
  <si>
    <t>비드킷 두께IV 변수이름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</si>
</sst>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m-d"/>
    <numFmt numFmtId="166" formatCode="0.000%"/>
  </numFmts>
  <fonts count="18">
    <font>
      <sz val="10.0"/>
      <color rgb="FF000000"/>
      <name val="Arial"/>
      <scheme val="minor"/>
    </font>
    <font>
      <sz val="11.0"/>
      <color rgb="FF000000"/>
      <name val="&quot;맑은 고딕&quot;"/>
    </font>
    <font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rgb="FF000000"/>
      <name val="Arial"/>
    </font>
    <font>
      <b/>
      <sz val="11.0"/>
      <color rgb="FF000000"/>
      <name val="&quot;맑은 고딕&quot;"/>
    </font>
    <font>
      <b/>
      <sz val="11.0"/>
      <color theme="1"/>
      <name val="Arial"/>
    </font>
    <font>
      <b/>
      <color theme="1"/>
      <name val="Arial"/>
      <scheme val="minor"/>
    </font>
    <font>
      <color rgb="FFCC0000"/>
      <name val="Arial"/>
    </font>
    <font>
      <b/>
      <color theme="1"/>
      <name val="Arial"/>
    </font>
    <font>
      <color rgb="FFFF0000"/>
      <name val="Arial"/>
    </font>
    <font>
      <sz val="11.0"/>
      <color rgb="FF000000"/>
      <name val="Arial"/>
    </font>
    <font>
      <b/>
      <sz val="11.0"/>
      <color rgb="FF434343"/>
      <name val="Arial"/>
    </font>
    <font>
      <color rgb="FF434343"/>
      <name val="Roboto"/>
    </font>
    <font>
      <b/>
      <sz val="11.0"/>
      <color rgb="FF000000"/>
      <name val="Arial"/>
    </font>
    <font>
      <b/>
      <sz val="11.0"/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6F8F9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0" xfId="0" applyAlignment="1" applyFont="1" applyNumberFormat="1">
      <alignment vertical="bottom"/>
    </xf>
    <xf borderId="0" fillId="0" fontId="4" numFmtId="164" xfId="0" applyAlignment="1" applyFont="1" applyNumberFormat="1">
      <alignment vertical="bottom"/>
    </xf>
    <xf borderId="0" fillId="0" fontId="3" numFmtId="164" xfId="0" applyFont="1" applyNumberFormat="1"/>
    <xf borderId="0" fillId="2" fontId="5" numFmtId="0" xfId="0" applyAlignment="1" applyFill="1" applyFont="1">
      <alignment horizontal="left" readingOrder="0"/>
    </xf>
    <xf borderId="0" fillId="2" fontId="3" numFmtId="0" xfId="0" applyFont="1"/>
    <xf borderId="0" fillId="3" fontId="3" numFmtId="0" xfId="0" applyFill="1" applyFont="1"/>
    <xf borderId="0" fillId="0" fontId="2" numFmtId="0" xfId="0" applyAlignment="1" applyFont="1">
      <alignment horizontal="right" vertical="bottom"/>
    </xf>
    <xf borderId="0" fillId="4" fontId="6" numFmtId="0" xfId="0" applyAlignment="1" applyFill="1" applyFont="1">
      <alignment horizontal="left" readingOrder="0"/>
    </xf>
    <xf borderId="0" fillId="5" fontId="7" numFmtId="0" xfId="0" applyAlignment="1" applyFill="1" applyFont="1">
      <alignment readingOrder="0" shrinkToFit="0" wrapText="0"/>
    </xf>
    <xf borderId="0" fillId="5" fontId="1" numFmtId="0" xfId="0" applyAlignment="1" applyFont="1">
      <alignment readingOrder="0" shrinkToFit="0" wrapText="0"/>
    </xf>
    <xf borderId="1" fillId="6" fontId="8" numFmtId="0" xfId="0" applyAlignment="1" applyBorder="1" applyFill="1" applyFont="1">
      <alignment horizontal="center" vertical="bottom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1" fillId="6" fontId="8" numFmtId="0" xfId="0" applyAlignment="1" applyBorder="1" applyFont="1">
      <alignment readingOrder="0" vertical="bottom"/>
    </xf>
    <xf borderId="1" fillId="6" fontId="9" numFmtId="0" xfId="0" applyAlignment="1" applyBorder="1" applyFont="1">
      <alignment readingOrder="0"/>
    </xf>
    <xf borderId="2" fillId="7" fontId="8" numFmtId="0" xfId="0" applyAlignment="1" applyBorder="1" applyFill="1" applyFont="1">
      <alignment horizontal="center" vertical="bottom"/>
    </xf>
    <xf borderId="3" fillId="7" fontId="4" numFmtId="0" xfId="0" applyAlignment="1" applyBorder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2" fillId="0" fontId="4" numFmtId="0" xfId="0" applyAlignment="1" applyBorder="1" applyFont="1">
      <alignment vertical="bottom"/>
    </xf>
    <xf borderId="0" fillId="0" fontId="10" numFmtId="10" xfId="0" applyAlignment="1" applyFont="1" applyNumberFormat="1">
      <alignment vertical="bottom"/>
    </xf>
    <xf borderId="2" fillId="0" fontId="2" numFmtId="0" xfId="0" applyAlignment="1" applyBorder="1" applyFont="1">
      <alignment horizontal="right" readingOrder="0" vertical="bottom"/>
    </xf>
    <xf borderId="3" fillId="0" fontId="10" numFmtId="10" xfId="0" applyAlignment="1" applyBorder="1" applyFont="1" applyNumberFormat="1">
      <alignment vertical="bottom"/>
    </xf>
    <xf borderId="0" fillId="0" fontId="3" numFmtId="10" xfId="0" applyFont="1" applyNumberFormat="1"/>
    <xf borderId="2" fillId="0" fontId="4" numFmtId="164" xfId="0" applyAlignment="1" applyBorder="1" applyFont="1" applyNumberFormat="1">
      <alignment vertical="bottom"/>
    </xf>
    <xf borderId="3" fillId="0" fontId="3" numFmtId="164" xfId="0" applyBorder="1" applyFont="1" applyNumberFormat="1"/>
    <xf borderId="0" fillId="0" fontId="1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1" fillId="9" fontId="2" numFmtId="0" xfId="0" applyAlignment="1" applyBorder="1" applyFill="1" applyFont="1">
      <alignment horizontal="center" vertical="bottom"/>
    </xf>
    <xf borderId="4" fillId="9" fontId="4" numFmtId="0" xfId="0" applyAlignment="1" applyBorder="1" applyFont="1">
      <alignment vertical="bottom"/>
    </xf>
    <xf borderId="5" fillId="9" fontId="2" numFmtId="0" xfId="0" applyAlignment="1" applyBorder="1" applyFont="1">
      <alignment horizontal="right" vertical="bottom"/>
    </xf>
    <xf borderId="1" fillId="9" fontId="4" numFmtId="0" xfId="0" applyAlignment="1" applyBorder="1" applyFont="1">
      <alignment vertical="bottom"/>
    </xf>
    <xf borderId="5" fillId="9" fontId="4" numFmtId="10" xfId="0" applyAlignment="1" applyBorder="1" applyFont="1" applyNumberFormat="1">
      <alignment vertical="bottom"/>
    </xf>
    <xf borderId="1" fillId="9" fontId="2" numFmtId="0" xfId="0" applyAlignment="1" applyBorder="1" applyFont="1">
      <alignment horizontal="right" vertical="bottom"/>
    </xf>
    <xf borderId="4" fillId="9" fontId="4" numFmtId="10" xfId="0" applyAlignment="1" applyBorder="1" applyFont="1" applyNumberFormat="1">
      <alignment vertical="bottom"/>
    </xf>
    <xf borderId="1" fillId="9" fontId="4" numFmtId="164" xfId="0" applyAlignment="1" applyBorder="1" applyFont="1" applyNumberFormat="1">
      <alignment vertical="bottom"/>
    </xf>
    <xf borderId="4" fillId="5" fontId="9" numFmtId="164" xfId="0" applyBorder="1" applyFont="1" applyNumberFormat="1"/>
    <xf borderId="0" fillId="0" fontId="3" numFmtId="9" xfId="0" applyAlignment="1" applyFont="1" applyNumberFormat="1">
      <alignment horizontal="left"/>
    </xf>
    <xf borderId="0" fillId="0" fontId="3" numFmtId="9" xfId="0" applyFont="1" applyNumberFormat="1"/>
    <xf borderId="0" fillId="10" fontId="9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3" numFmtId="10" xfId="0" applyAlignment="1" applyFont="1" applyNumberFormat="1">
      <alignment readingOrder="0"/>
    </xf>
    <xf borderId="0" fillId="3" fontId="3" numFmtId="9" xfId="0" applyFont="1" applyNumberFormat="1"/>
    <xf borderId="0" fillId="11" fontId="1" numFmtId="0" xfId="0" applyAlignment="1" applyFill="1" applyFont="1">
      <alignment readingOrder="0" shrinkToFit="0" wrapText="0"/>
    </xf>
    <xf borderId="0" fillId="5" fontId="8" numFmtId="0" xfId="0" applyAlignment="1" applyFont="1">
      <alignment vertical="bottom"/>
    </xf>
    <xf borderId="0" fillId="5" fontId="4" numFmtId="0" xfId="0" applyAlignment="1" applyFont="1">
      <alignment vertical="bottom"/>
    </xf>
    <xf borderId="1" fillId="6" fontId="8" numFmtId="0" xfId="0" applyAlignment="1" applyBorder="1" applyFont="1">
      <alignment horizontal="center" vertical="bottom"/>
    </xf>
    <xf borderId="1" fillId="6" fontId="11" numFmtId="0" xfId="0" applyAlignment="1" applyBorder="1" applyFont="1">
      <alignment vertical="bottom"/>
    </xf>
    <xf borderId="0" fillId="0" fontId="12" numFmtId="10" xfId="0" applyAlignment="1" applyFont="1" applyNumberFormat="1">
      <alignment vertical="bottom"/>
    </xf>
    <xf borderId="2" fillId="0" fontId="13" numFmtId="0" xfId="0" applyAlignment="1" applyBorder="1" applyFont="1">
      <alignment horizontal="right" readingOrder="0" vertical="bottom"/>
    </xf>
    <xf borderId="2" fillId="7" fontId="8" numFmtId="0" xfId="0" applyAlignment="1" applyBorder="1" applyFont="1">
      <alignment horizontal="center" vertical="bottom"/>
    </xf>
    <xf borderId="3" fillId="7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horizontal="right" vertical="bottom"/>
    </xf>
    <xf borderId="0" fillId="0" fontId="10" numFmtId="10" xfId="0" applyAlignment="1" applyFont="1" applyNumberFormat="1">
      <alignment horizontal="right" vertical="bottom"/>
    </xf>
    <xf borderId="3" fillId="0" fontId="10" numFmtId="10" xfId="0" applyAlignment="1" applyBorder="1" applyFont="1" applyNumberFormat="1">
      <alignment horizontal="right" vertical="bottom"/>
    </xf>
    <xf borderId="0" fillId="0" fontId="4" numFmtId="10" xfId="0" applyAlignment="1" applyFont="1" applyNumberFormat="1">
      <alignment horizontal="right" vertical="bottom"/>
    </xf>
    <xf borderId="2" fillId="0" fontId="4" numFmtId="164" xfId="0" applyAlignment="1" applyBorder="1" applyFont="1" applyNumberFormat="1">
      <alignment horizontal="right" vertical="bottom"/>
    </xf>
    <xf borderId="3" fillId="0" fontId="4" numFmtId="164" xfId="0" applyAlignment="1" applyBorder="1" applyFont="1" applyNumberFormat="1">
      <alignment horizontal="right" vertical="bottom"/>
    </xf>
    <xf borderId="2" fillId="7" fontId="8" numFmtId="165" xfId="0" applyAlignment="1" applyBorder="1" applyFont="1" applyNumberFormat="1">
      <alignment horizontal="center" readingOrder="0" vertical="bottom"/>
    </xf>
    <xf borderId="4" fillId="9" fontId="4" numFmtId="0" xfId="0" applyAlignment="1" applyBorder="1" applyFont="1">
      <alignment horizontal="right" vertical="bottom"/>
    </xf>
    <xf borderId="1" fillId="9" fontId="4" numFmtId="0" xfId="0" applyAlignment="1" applyBorder="1" applyFont="1">
      <alignment horizontal="right" vertical="bottom"/>
    </xf>
    <xf borderId="5" fillId="9" fontId="4" numFmtId="10" xfId="0" applyAlignment="1" applyBorder="1" applyFont="1" applyNumberFormat="1">
      <alignment horizontal="right" vertical="bottom"/>
    </xf>
    <xf borderId="4" fillId="9" fontId="4" numFmtId="10" xfId="0" applyAlignment="1" applyBorder="1" applyFont="1" applyNumberFormat="1">
      <alignment horizontal="right" vertical="bottom"/>
    </xf>
    <xf borderId="4" fillId="5" fontId="11" numFmtId="164" xfId="0" applyAlignment="1" applyBorder="1" applyFont="1" applyNumberFormat="1">
      <alignment horizontal="right" vertical="bottom"/>
    </xf>
    <xf borderId="0" fillId="12" fontId="3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wrapText="0"/>
    </xf>
    <xf borderId="2" fillId="0" fontId="4" numFmtId="0" xfId="0" applyAlignment="1" applyBorder="1" applyFont="1">
      <alignment readingOrder="0" vertical="bottom"/>
    </xf>
    <xf borderId="0" fillId="13" fontId="1" numFmtId="0" xfId="0" applyAlignment="1" applyFill="1" applyFont="1">
      <alignment readingOrder="0" shrinkToFit="0" wrapText="0"/>
    </xf>
    <xf borderId="0" fillId="5" fontId="8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13" fontId="4" numFmtId="0" xfId="0" applyAlignment="1" applyFont="1">
      <alignment readingOrder="0" vertical="bottom"/>
    </xf>
    <xf borderId="0" fillId="13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6" fontId="8" numFmtId="10" xfId="0" applyAlignment="1" applyBorder="1" applyFont="1" applyNumberFormat="1">
      <alignment vertical="bottom"/>
    </xf>
    <xf borderId="1" fillId="6" fontId="8" numFmtId="164" xfId="0" applyAlignment="1" applyBorder="1" applyFont="1" applyNumberFormat="1">
      <alignment vertical="bottom"/>
    </xf>
    <xf borderId="3" fillId="7" fontId="4" numFmtId="0" xfId="0" applyAlignment="1" applyBorder="1" applyFont="1">
      <alignment horizontal="right" readingOrder="0" vertical="bottom"/>
    </xf>
    <xf borderId="2" fillId="0" fontId="1" numFmtId="0" xfId="0" applyAlignment="1" applyBorder="1" applyFont="1">
      <alignment horizontal="right" readingOrder="0" shrinkToFit="0" wrapText="0"/>
    </xf>
    <xf borderId="0" fillId="0" fontId="4" numFmtId="166" xfId="0" applyAlignment="1" applyFont="1" applyNumberFormat="1">
      <alignment vertical="bottom"/>
    </xf>
    <xf borderId="3" fillId="7" fontId="4" numFmtId="0" xfId="0" applyAlignment="1" applyBorder="1" applyFont="1">
      <alignment horizontal="right" vertical="bottom"/>
    </xf>
    <xf borderId="1" fillId="9" fontId="2" numFmtId="0" xfId="0" applyAlignment="1" applyBorder="1" applyFont="1">
      <alignment horizontal="center" vertical="bottom"/>
    </xf>
    <xf borderId="4" fillId="9" fontId="4" numFmtId="0" xfId="0" applyAlignment="1" applyBorder="1" applyFont="1">
      <alignment horizontal="right" vertical="bottom"/>
    </xf>
    <xf borderId="2" fillId="14" fontId="8" numFmtId="0" xfId="0" applyAlignment="1" applyBorder="1" applyFill="1" applyFont="1">
      <alignment horizontal="center" vertical="bottom"/>
    </xf>
    <xf borderId="3" fillId="14" fontId="4" numFmtId="0" xfId="0" applyAlignment="1" applyBorder="1" applyFont="1">
      <alignment readingOrder="0" vertical="bottom"/>
    </xf>
    <xf borderId="1" fillId="14" fontId="2" numFmtId="0" xfId="0" applyAlignment="1" applyBorder="1" applyFont="1">
      <alignment horizontal="center" vertical="bottom"/>
    </xf>
    <xf borderId="4" fillId="14" fontId="4" numFmtId="0" xfId="0" applyAlignment="1" applyBorder="1" applyFont="1">
      <alignment vertical="bottom"/>
    </xf>
    <xf borderId="0" fillId="14" fontId="1" numFmtId="0" xfId="0" applyAlignment="1" applyFont="1">
      <alignment readingOrder="0" shrinkToFit="0" wrapText="0"/>
    </xf>
    <xf borderId="2" fillId="7" fontId="8" numFmtId="0" xfId="0" applyAlignment="1" applyBorder="1" applyFont="1">
      <alignment horizontal="center" readingOrder="0" vertical="bottom"/>
    </xf>
    <xf borderId="2" fillId="15" fontId="8" numFmtId="0" xfId="0" applyAlignment="1" applyBorder="1" applyFill="1" applyFont="1">
      <alignment horizontal="center" vertical="bottom"/>
    </xf>
    <xf borderId="0" fillId="15" fontId="3" numFmtId="0" xfId="0" applyFont="1"/>
    <xf borderId="1" fillId="15" fontId="2" numFmtId="0" xfId="0" applyAlignment="1" applyBorder="1" applyFont="1">
      <alignment horizontal="center" vertical="bottom"/>
    </xf>
    <xf borderId="4" fillId="15" fontId="4" numFmtId="0" xfId="0" applyAlignment="1" applyBorder="1" applyFont="1">
      <alignment vertical="bottom"/>
    </xf>
    <xf borderId="1" fillId="14" fontId="8" numFmtId="0" xfId="0" applyAlignment="1" applyBorder="1" applyFont="1">
      <alignment horizontal="center" vertical="bottom"/>
    </xf>
    <xf borderId="1" fillId="14" fontId="4" numFmtId="0" xfId="0" applyAlignment="1" applyBorder="1" applyFont="1">
      <alignment readingOrder="0" vertical="bottom"/>
    </xf>
    <xf borderId="1" fillId="14" fontId="4" numFmtId="0" xfId="0" applyAlignment="1" applyBorder="1" applyFont="1">
      <alignment vertical="bottom"/>
    </xf>
    <xf borderId="6" fillId="0" fontId="8" numFmtId="0" xfId="0" applyAlignment="1" applyBorder="1" applyFont="1">
      <alignment horizontal="left" readingOrder="0" shrinkToFit="0" vertical="bottom" wrapText="0"/>
    </xf>
    <xf borderId="7" fillId="0" fontId="4" numFmtId="164" xfId="0" applyAlignment="1" applyBorder="1" applyFont="1" applyNumberFormat="1">
      <alignment horizontal="left" readingOrder="0" shrinkToFit="0" vertical="bottom" wrapText="0"/>
    </xf>
    <xf borderId="8" fillId="3" fontId="14" numFmtId="0" xfId="0" applyAlignment="1" applyBorder="1" applyFont="1">
      <alignment shrinkToFit="0" vertical="bottom" wrapText="0"/>
    </xf>
    <xf borderId="9" fillId="3" fontId="15" numFmtId="164" xfId="0" applyAlignment="1" applyBorder="1" applyFont="1" applyNumberFormat="1">
      <alignment horizontal="right" shrinkToFit="0" vertical="center" wrapText="0"/>
    </xf>
    <xf borderId="10" fillId="15" fontId="15" numFmtId="164" xfId="0" applyAlignment="1" applyBorder="1" applyFont="1" applyNumberFormat="1">
      <alignment horizontal="right" shrinkToFit="0" vertical="center" wrapText="0"/>
    </xf>
    <xf borderId="11" fillId="3" fontId="15" numFmtId="164" xfId="0" applyAlignment="1" applyBorder="1" applyFont="1" applyNumberFormat="1">
      <alignment horizontal="right" shrinkToFit="0" vertical="center" wrapText="0"/>
    </xf>
    <xf borderId="9" fillId="15" fontId="15" numFmtId="164" xfId="0" applyAlignment="1" applyBorder="1" applyFont="1" applyNumberFormat="1">
      <alignment horizontal="right" shrinkToFit="0" vertical="center" wrapText="0"/>
    </xf>
    <xf borderId="8" fillId="15" fontId="8" numFmtId="0" xfId="0" applyAlignment="1" applyBorder="1" applyFont="1">
      <alignment shrinkToFit="0" vertical="bottom" wrapText="0"/>
    </xf>
    <xf borderId="11" fillId="15" fontId="15" numFmtId="164" xfId="0" applyAlignment="1" applyBorder="1" applyFont="1" applyNumberFormat="1">
      <alignment horizontal="right" shrinkToFit="0" vertical="center" wrapText="0"/>
    </xf>
    <xf borderId="8" fillId="14" fontId="7" numFmtId="0" xfId="0" applyAlignment="1" applyBorder="1" applyFont="1">
      <alignment readingOrder="0" shrinkToFit="0" vertical="center" wrapText="0"/>
    </xf>
    <xf borderId="9" fillId="15" fontId="3" numFmtId="164" xfId="0" applyAlignment="1" applyBorder="1" applyFont="1" applyNumberFormat="1">
      <alignment readingOrder="0" shrinkToFit="0" vertical="center" wrapText="0"/>
    </xf>
    <xf borderId="12" fillId="15" fontId="15" numFmtId="164" xfId="0" applyAlignment="1" applyBorder="1" applyFont="1" applyNumberFormat="1">
      <alignment horizontal="right" shrinkToFit="0" vertical="center" wrapText="0"/>
    </xf>
    <xf borderId="13" fillId="3" fontId="14" numFmtId="0" xfId="0" applyAlignment="1" applyBorder="1" applyFont="1">
      <alignment shrinkToFit="0" vertical="bottom" wrapText="0"/>
    </xf>
    <xf borderId="13" fillId="15" fontId="8" numFmtId="0" xfId="0" applyAlignment="1" applyBorder="1" applyFont="1">
      <alignment shrinkToFit="0" vertical="bottom" wrapText="0"/>
    </xf>
    <xf borderId="14" fillId="3" fontId="14" numFmtId="0" xfId="0" applyAlignment="1" applyBorder="1" applyFont="1">
      <alignment shrinkToFit="0" vertical="bottom" wrapText="0"/>
    </xf>
    <xf borderId="15" fillId="15" fontId="15" numFmtId="164" xfId="0" applyAlignment="1" applyBorder="1" applyFont="1" applyNumberFormat="1">
      <alignment horizontal="right" shrinkToFit="0" vertical="center" wrapText="0"/>
    </xf>
    <xf borderId="0" fillId="5" fontId="16" numFmtId="0" xfId="0" applyAlignment="1" applyFont="1">
      <alignment horizontal="left" readingOrder="0"/>
    </xf>
    <xf borderId="6" fillId="0" fontId="3" numFmtId="0" xfId="0" applyAlignment="1" applyBorder="1" applyFont="1">
      <alignment horizontal="left" readingOrder="0" shrinkToFit="0" vertical="center" wrapText="0"/>
    </xf>
    <xf borderId="7" fillId="0" fontId="3" numFmtId="0" xfId="0" applyAlignment="1" applyBorder="1" applyFont="1">
      <alignment horizontal="left" readingOrder="0" shrinkToFit="0" vertical="center" wrapText="0"/>
    </xf>
    <xf borderId="8" fillId="0" fontId="17" numFmtId="0" xfId="0" applyAlignment="1" applyBorder="1" applyFont="1">
      <alignment shrinkToFit="0" vertical="center" wrapText="0"/>
    </xf>
    <xf borderId="9" fillId="0" fontId="3" numFmtId="164" xfId="0" applyAlignment="1" applyBorder="1" applyFont="1" applyNumberFormat="1">
      <alignment shrinkToFit="0" vertical="center" wrapText="0"/>
    </xf>
    <xf borderId="13" fillId="0" fontId="17" numFmtId="0" xfId="0" applyAlignment="1" applyBorder="1" applyFont="1">
      <alignment shrinkToFit="0" vertical="center" wrapText="0"/>
    </xf>
    <xf borderId="11" fillId="0" fontId="3" numFmtId="164" xfId="0" applyAlignment="1" applyBorder="1" applyFont="1" applyNumberFormat="1">
      <alignment shrinkToFit="0" vertical="center" wrapText="0"/>
    </xf>
    <xf borderId="16" fillId="0" fontId="17" numFmtId="0" xfId="0" applyAlignment="1" applyBorder="1" applyFont="1">
      <alignment shrinkToFit="0" vertical="center" wrapText="0"/>
    </xf>
    <xf borderId="17" fillId="0" fontId="3" numFmtId="164" xfId="0" applyAlignment="1" applyBorder="1" applyFont="1" applyNumberFormat="1">
      <alignment shrinkToFit="0" vertical="center" wrapText="0"/>
    </xf>
    <xf borderId="14" fillId="0" fontId="17" numFmtId="0" xfId="0" applyAlignment="1" applyBorder="1" applyFont="1">
      <alignment shrinkToFit="0" vertical="center" wrapText="0"/>
    </xf>
    <xf borderId="15" fillId="0" fontId="3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개별변수IV-style">
      <tableStyleElement dxfId="1" type="headerRow"/>
      <tableStyleElement dxfId="2" type="firstRowStripe"/>
      <tableStyleElement dxfId="3" type="secondRowStripe"/>
    </tableStyle>
    <tableStyle count="3" pivot="0" name="압력조건IV-style">
      <tableStyleElement dxfId="1" type="headerRow"/>
      <tableStyleElement dxfId="2" type="firstRowStripe"/>
      <tableStyleElement dxfId="3" type="secondRowStripe"/>
    </tableStyle>
    <tableStyle count="3" pivot="0" name="비스킷두께IV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98:C316" displayName="표1" name="표1" id="1">
  <tableColumns count="2">
    <tableColumn name="변수 이름" id="1"/>
    <tableColumn name="IV 값" id="2"/>
  </tableColumns>
  <tableStyleInfo name="개별변수IV-style" showColumnStripes="0" showFirstColumn="1" showLastColumn="1" showRowStripes="1"/>
</table>
</file>

<file path=xl/tables/table2.xml><?xml version="1.0" encoding="utf-8"?>
<table xmlns="http://schemas.openxmlformats.org/spreadsheetml/2006/main" ref="O248:P265" displayName="표2" name="표2" id="2">
  <tableColumns count="2">
    <tableColumn name="압력조건IV - 변수이름" id="1"/>
    <tableColumn name="IV값" id="2"/>
  </tableColumns>
  <tableStyleInfo name="압력조건IV-style" showColumnStripes="0" showFirstColumn="1" showLastColumn="1" showRowStripes="1"/>
</table>
</file>

<file path=xl/tables/table3.xml><?xml version="1.0" encoding="utf-8"?>
<table xmlns="http://schemas.openxmlformats.org/spreadsheetml/2006/main" ref="M232:N248" displayName="표3" name="표3" id="3">
  <tableColumns count="2">
    <tableColumn name="비드킷 두께IV 변수이름" id="1"/>
    <tableColumn name="IV값" id="2"/>
  </tableColumns>
  <tableStyleInfo name="비스킷두께IV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7.25"/>
    <col customWidth="1" min="11" max="11" width="25.63"/>
    <col customWidth="1" min="12" max="12" width="115.5"/>
    <col customWidth="1" min="23" max="23" width="15.88"/>
  </cols>
  <sheetData>
    <row r="1">
      <c r="A1" s="1" t="s">
        <v>0</v>
      </c>
      <c r="B1" s="1"/>
      <c r="C1" s="1"/>
      <c r="D1" s="1"/>
      <c r="E1" s="1" t="s">
        <v>1</v>
      </c>
      <c r="F1" s="1" t="s">
        <v>2</v>
      </c>
      <c r="G1" s="1"/>
      <c r="H1" s="1"/>
      <c r="I1" s="1"/>
      <c r="J1" s="1"/>
    </row>
    <row r="2">
      <c r="A2" s="2" t="s">
        <v>3</v>
      </c>
      <c r="B2" s="3" t="s">
        <v>4</v>
      </c>
      <c r="C2" s="3" t="s">
        <v>5</v>
      </c>
      <c r="D2" s="2" t="s">
        <v>6</v>
      </c>
      <c r="E2" s="3" t="s">
        <v>7</v>
      </c>
      <c r="F2" s="3" t="s">
        <v>8</v>
      </c>
      <c r="G2" s="2" t="s">
        <v>9</v>
      </c>
      <c r="H2" s="3" t="s">
        <v>10</v>
      </c>
      <c r="I2" s="3"/>
      <c r="J2" s="3" t="s">
        <v>11</v>
      </c>
      <c r="K2" s="4" t="s">
        <v>12</v>
      </c>
    </row>
    <row r="3">
      <c r="A3" s="5">
        <v>1.0</v>
      </c>
      <c r="B3" s="6"/>
      <c r="C3" s="6"/>
      <c r="D3" s="5">
        <v>9200.0</v>
      </c>
      <c r="E3" s="6">
        <f t="shared" ref="E3:E13" si="1">D3-G3</f>
        <v>8641</v>
      </c>
      <c r="F3" s="7">
        <f t="shared" ref="F3:F13" si="2">E3/$E$13</f>
        <v>0.09819541353</v>
      </c>
      <c r="G3" s="5">
        <v>559.0</v>
      </c>
      <c r="H3" s="7">
        <f t="shared" ref="H3:H13" si="3">G3/$G$13</f>
        <v>0.1391932271</v>
      </c>
      <c r="I3" s="7"/>
      <c r="J3" s="8">
        <f t="shared" ref="J3:J12" si="4">LN(F3/H3)</f>
        <v>-0.3489035819</v>
      </c>
      <c r="K3" s="9">
        <f t="shared" ref="K3:K12" si="5">(F3-H3)*J3</f>
        <v>0.014304284</v>
      </c>
      <c r="L3" s="10" t="s">
        <v>13</v>
      </c>
      <c r="M3" s="11"/>
      <c r="N3" s="11"/>
      <c r="O3" s="11"/>
      <c r="P3" s="11"/>
      <c r="Q3" s="11"/>
    </row>
    <row r="4">
      <c r="A4" s="5">
        <v>2.0</v>
      </c>
      <c r="B4" s="6"/>
      <c r="C4" s="6"/>
      <c r="D4" s="5">
        <v>9200.0</v>
      </c>
      <c r="E4" s="6">
        <f t="shared" si="1"/>
        <v>8781</v>
      </c>
      <c r="F4" s="7">
        <f t="shared" si="2"/>
        <v>0.09978635878</v>
      </c>
      <c r="G4" s="5">
        <v>419.0</v>
      </c>
      <c r="H4" s="7">
        <f t="shared" si="3"/>
        <v>0.1043326693</v>
      </c>
      <c r="I4" s="7"/>
      <c r="J4" s="8">
        <f t="shared" si="4"/>
        <v>-0.04455304912</v>
      </c>
      <c r="K4" s="9">
        <f t="shared" si="5"/>
        <v>0.0002025519969</v>
      </c>
      <c r="L4" s="10"/>
      <c r="M4" s="11"/>
      <c r="N4" s="11"/>
      <c r="O4" s="11"/>
      <c r="P4" s="11"/>
      <c r="Q4" s="11"/>
      <c r="R4" s="11"/>
      <c r="S4" s="11"/>
      <c r="T4" s="11"/>
    </row>
    <row r="5">
      <c r="A5" s="5">
        <v>3.0</v>
      </c>
      <c r="B5" s="6"/>
      <c r="C5" s="6"/>
      <c r="D5" s="5">
        <v>9200.0</v>
      </c>
      <c r="E5" s="6">
        <f t="shared" si="1"/>
        <v>8846</v>
      </c>
      <c r="F5" s="7">
        <f t="shared" si="2"/>
        <v>0.1005250119</v>
      </c>
      <c r="G5" s="5">
        <v>354.0</v>
      </c>
      <c r="H5" s="7">
        <f t="shared" si="3"/>
        <v>0.08814741036</v>
      </c>
      <c r="I5" s="7"/>
      <c r="J5" s="8">
        <f t="shared" si="4"/>
        <v>0.1313960407</v>
      </c>
      <c r="K5" s="9">
        <f t="shared" si="5"/>
        <v>0.001626367841</v>
      </c>
      <c r="L5" s="10"/>
      <c r="M5" s="11"/>
      <c r="N5" s="11"/>
      <c r="O5" s="11"/>
      <c r="P5" s="11"/>
      <c r="Q5" s="11"/>
      <c r="R5" s="11"/>
      <c r="S5" s="11"/>
      <c r="T5" s="11"/>
    </row>
    <row r="6">
      <c r="A6" s="5">
        <v>4.0</v>
      </c>
      <c r="B6" s="6"/>
      <c r="C6" s="6"/>
      <c r="D6" s="5">
        <v>9200.0</v>
      </c>
      <c r="E6" s="6">
        <f t="shared" si="1"/>
        <v>8826</v>
      </c>
      <c r="F6" s="7">
        <f t="shared" si="2"/>
        <v>0.100297734</v>
      </c>
      <c r="G6" s="5">
        <v>374.0</v>
      </c>
      <c r="H6" s="7">
        <f t="shared" si="3"/>
        <v>0.09312749004</v>
      </c>
      <c r="I6" s="7"/>
      <c r="J6" s="8">
        <f t="shared" si="4"/>
        <v>0.07417368786</v>
      </c>
      <c r="K6" s="9">
        <f t="shared" si="5"/>
        <v>0.0005318434403</v>
      </c>
    </row>
    <row r="7">
      <c r="A7" s="5">
        <v>5.0</v>
      </c>
      <c r="B7" s="6"/>
      <c r="C7" s="6"/>
      <c r="D7" s="5">
        <v>9200.0</v>
      </c>
      <c r="E7" s="6">
        <f t="shared" si="1"/>
        <v>8818</v>
      </c>
      <c r="F7" s="7">
        <f t="shared" si="2"/>
        <v>0.1002068229</v>
      </c>
      <c r="G7" s="5">
        <v>382.0</v>
      </c>
      <c r="H7" s="7">
        <f t="shared" si="3"/>
        <v>0.09511952191</v>
      </c>
      <c r="I7" s="7"/>
      <c r="J7" s="8">
        <f t="shared" si="4"/>
        <v>0.05210205275</v>
      </c>
      <c r="K7" s="9">
        <f t="shared" si="5"/>
        <v>0.0002650588235</v>
      </c>
    </row>
    <row r="8">
      <c r="A8" s="5">
        <v>6.0</v>
      </c>
      <c r="B8" s="6"/>
      <c r="C8" s="6"/>
      <c r="D8" s="5">
        <v>9200.0</v>
      </c>
      <c r="E8" s="6">
        <f t="shared" si="1"/>
        <v>8828</v>
      </c>
      <c r="F8" s="7">
        <f t="shared" si="2"/>
        <v>0.1003204618</v>
      </c>
      <c r="G8" s="5">
        <v>372.0</v>
      </c>
      <c r="H8" s="7">
        <f t="shared" si="3"/>
        <v>0.09262948207</v>
      </c>
      <c r="I8" s="7"/>
      <c r="J8" s="8">
        <f t="shared" si="4"/>
        <v>0.07976220855</v>
      </c>
      <c r="K8" s="9">
        <f t="shared" si="5"/>
        <v>0.0006134495313</v>
      </c>
    </row>
    <row r="9">
      <c r="A9" s="5">
        <v>7.0</v>
      </c>
      <c r="B9" s="6"/>
      <c r="C9" s="6"/>
      <c r="D9" s="5">
        <v>9200.0</v>
      </c>
      <c r="E9" s="6">
        <f t="shared" si="1"/>
        <v>8852</v>
      </c>
      <c r="F9" s="7">
        <f t="shared" si="2"/>
        <v>0.1005931953</v>
      </c>
      <c r="G9" s="5">
        <v>348.0</v>
      </c>
      <c r="H9" s="7">
        <f t="shared" si="3"/>
        <v>0.08665338645</v>
      </c>
      <c r="I9" s="7"/>
      <c r="J9" s="8">
        <f t="shared" si="4"/>
        <v>0.1491685168</v>
      </c>
      <c r="K9" s="9">
        <f t="shared" si="5"/>
        <v>0.002079380611</v>
      </c>
    </row>
    <row r="10">
      <c r="A10" s="5">
        <v>8.0</v>
      </c>
      <c r="B10" s="6"/>
      <c r="C10" s="6"/>
      <c r="D10" s="5">
        <v>9200.0</v>
      </c>
      <c r="E10" s="6">
        <f t="shared" si="1"/>
        <v>8903</v>
      </c>
      <c r="F10" s="7">
        <f t="shared" si="2"/>
        <v>0.1011727539</v>
      </c>
      <c r="G10" s="5">
        <v>297.0</v>
      </c>
      <c r="H10" s="7">
        <f t="shared" si="3"/>
        <v>0.07395418327</v>
      </c>
      <c r="I10" s="7"/>
      <c r="J10" s="8">
        <f t="shared" si="4"/>
        <v>0.3133837342</v>
      </c>
      <c r="K10" s="9">
        <f t="shared" si="5"/>
        <v>0.008529857313</v>
      </c>
      <c r="L10" s="12"/>
    </row>
    <row r="11">
      <c r="A11" s="5">
        <v>9.0</v>
      </c>
      <c r="B11" s="6"/>
      <c r="C11" s="6"/>
      <c r="D11" s="5">
        <v>9200.0</v>
      </c>
      <c r="E11" s="6">
        <f t="shared" si="1"/>
        <v>8829</v>
      </c>
      <c r="F11" s="7">
        <f t="shared" si="2"/>
        <v>0.1003318257</v>
      </c>
      <c r="G11" s="5">
        <v>371.0</v>
      </c>
      <c r="H11" s="7">
        <f t="shared" si="3"/>
        <v>0.09238047809</v>
      </c>
      <c r="I11" s="7"/>
      <c r="J11" s="8">
        <f t="shared" si="4"/>
        <v>0.08256726974</v>
      </c>
      <c r="K11" s="9">
        <f t="shared" si="5"/>
        <v>0.000656521065</v>
      </c>
    </row>
    <row r="12">
      <c r="A12" s="5">
        <v>10.0</v>
      </c>
      <c r="B12" s="6"/>
      <c r="C12" s="6"/>
      <c r="D12" s="5">
        <v>9214.0</v>
      </c>
      <c r="E12" s="6">
        <f t="shared" si="1"/>
        <v>8674</v>
      </c>
      <c r="F12" s="7">
        <f t="shared" si="2"/>
        <v>0.09857042206</v>
      </c>
      <c r="G12" s="5">
        <v>540.0</v>
      </c>
      <c r="H12" s="7">
        <f t="shared" si="3"/>
        <v>0.1344621514</v>
      </c>
      <c r="I12" s="7"/>
      <c r="J12" s="8">
        <f t="shared" si="4"/>
        <v>-0.3105115197</v>
      </c>
      <c r="K12" s="9">
        <f t="shared" si="5"/>
        <v>0.01114479542</v>
      </c>
    </row>
    <row r="13">
      <c r="A13" s="3" t="s">
        <v>14</v>
      </c>
      <c r="B13" s="6"/>
      <c r="C13" s="6"/>
      <c r="D13" s="13">
        <f>sum(D3:D12)</f>
        <v>92014</v>
      </c>
      <c r="E13" s="6">
        <f t="shared" si="1"/>
        <v>87998</v>
      </c>
      <c r="F13" s="7">
        <f t="shared" si="2"/>
        <v>1</v>
      </c>
      <c r="G13" s="13">
        <v>4016.0</v>
      </c>
      <c r="H13" s="7">
        <f t="shared" si="3"/>
        <v>1</v>
      </c>
      <c r="I13" s="7"/>
      <c r="J13" s="8"/>
      <c r="K13" s="9">
        <f>sum(K3:K12)</f>
        <v>0.03995411004</v>
      </c>
    </row>
    <row r="14">
      <c r="A14" s="14"/>
      <c r="B14" s="4" t="s">
        <v>15</v>
      </c>
      <c r="K14" s="12"/>
    </row>
    <row r="16">
      <c r="A16" s="15" t="s">
        <v>16</v>
      </c>
      <c r="B16" s="16"/>
      <c r="C16" s="1"/>
      <c r="D16" s="1"/>
      <c r="E16" s="1" t="s">
        <v>1</v>
      </c>
      <c r="F16" s="1" t="s">
        <v>2</v>
      </c>
      <c r="G16" s="1"/>
      <c r="H16" s="1"/>
      <c r="I16" s="1"/>
      <c r="J16" s="1"/>
      <c r="M16" s="15" t="s">
        <v>16</v>
      </c>
      <c r="N16" s="16"/>
      <c r="O16" s="1">
        <v>0.0</v>
      </c>
      <c r="P16" s="1"/>
      <c r="Q16" s="1" t="s">
        <v>1</v>
      </c>
      <c r="R16" s="1" t="s">
        <v>2</v>
      </c>
      <c r="S16" s="1"/>
      <c r="T16" s="1"/>
      <c r="U16" s="1"/>
      <c r="V16" s="1"/>
    </row>
    <row r="17">
      <c r="A17" s="17" t="s">
        <v>3</v>
      </c>
      <c r="B17" s="18" t="s">
        <v>4</v>
      </c>
      <c r="C17" s="18" t="s">
        <v>5</v>
      </c>
      <c r="D17" s="19" t="s">
        <v>6</v>
      </c>
      <c r="E17" s="18" t="s">
        <v>7</v>
      </c>
      <c r="F17" s="18" t="s">
        <v>8</v>
      </c>
      <c r="G17" s="19" t="s">
        <v>9</v>
      </c>
      <c r="H17" s="18" t="s">
        <v>10</v>
      </c>
      <c r="I17" s="20" t="s">
        <v>17</v>
      </c>
      <c r="J17" s="18" t="s">
        <v>11</v>
      </c>
      <c r="K17" s="21" t="s">
        <v>12</v>
      </c>
      <c r="M17" s="17" t="s">
        <v>3</v>
      </c>
      <c r="N17" s="18" t="s">
        <v>4</v>
      </c>
      <c r="O17" s="18" t="s">
        <v>5</v>
      </c>
      <c r="P17" s="19" t="s">
        <v>6</v>
      </c>
      <c r="Q17" s="18" t="s">
        <v>7</v>
      </c>
      <c r="R17" s="18" t="s">
        <v>8</v>
      </c>
      <c r="S17" s="19" t="s">
        <v>9</v>
      </c>
      <c r="T17" s="18" t="s">
        <v>10</v>
      </c>
      <c r="U17" s="20" t="s">
        <v>17</v>
      </c>
      <c r="V17" s="18" t="s">
        <v>11</v>
      </c>
      <c r="W17" s="21" t="s">
        <v>12</v>
      </c>
    </row>
    <row r="18">
      <c r="A18" s="22">
        <v>1.0</v>
      </c>
      <c r="B18" s="23">
        <v>65535.0</v>
      </c>
      <c r="C18" s="23">
        <v>65535.0</v>
      </c>
      <c r="D18" s="24">
        <v>3.0</v>
      </c>
      <c r="E18" s="25">
        <f t="shared" ref="E18:E28" si="6">D18-G18</f>
        <v>0.000000009999999939</v>
      </c>
      <c r="F18" s="26">
        <f t="shared" ref="F18:F28" si="7">E18/$E$13</f>
        <v>0</v>
      </c>
      <c r="G18" s="27">
        <v>2.99999999</v>
      </c>
      <c r="H18" s="28">
        <f t="shared" ref="H18:H27" si="8">G18/$G$28</f>
        <v>0.00143061516</v>
      </c>
      <c r="I18" s="29">
        <f t="shared" ref="I18:I28" si="9">G18/D18</f>
        <v>0.9999999967</v>
      </c>
      <c r="J18" s="30">
        <f t="shared" ref="J18:J27" si="10">LN(F18/H18)</f>
        <v>-23.25609937</v>
      </c>
      <c r="K18" s="31">
        <f t="shared" ref="K18:K27" si="11">(F18-H18)*J18</f>
        <v>0.03327052831</v>
      </c>
      <c r="M18" s="22">
        <v>1.0</v>
      </c>
      <c r="N18" s="23">
        <v>718.0</v>
      </c>
      <c r="O18" s="23">
        <v>65535.0</v>
      </c>
      <c r="P18" s="32">
        <v>9000.0</v>
      </c>
      <c r="Q18" s="25">
        <f t="shared" ref="Q18:Q28" si="12">P18-S18</f>
        <v>8965</v>
      </c>
      <c r="R18" s="26">
        <f t="shared" ref="R18:R28" si="13">Q18/$E$13</f>
        <v>0.1018773154</v>
      </c>
      <c r="S18" s="32">
        <v>35.0</v>
      </c>
      <c r="T18" s="28">
        <f t="shared" ref="T18:T27" si="14">S18/$AD$118</f>
        <v>0.1394422311</v>
      </c>
      <c r="U18" s="29">
        <f t="shared" ref="U18:U28" si="15">S18/P18</f>
        <v>0.003888888889</v>
      </c>
      <c r="V18" s="30">
        <f t="shared" ref="V18:V27" si="16">LN(R18/T18)</f>
        <v>-0.3138811022</v>
      </c>
      <c r="W18" s="31">
        <f t="shared" ref="W18:W27" si="17">(R18-T18)*V18</f>
        <v>0.01179091714</v>
      </c>
    </row>
    <row r="19">
      <c r="A19" s="22">
        <v>2.0</v>
      </c>
      <c r="B19" s="23">
        <v>724.0</v>
      </c>
      <c r="C19" s="23">
        <v>737.0</v>
      </c>
      <c r="D19" s="24">
        <v>5109.0</v>
      </c>
      <c r="E19" s="25">
        <f t="shared" si="6"/>
        <v>5095</v>
      </c>
      <c r="F19" s="26">
        <f t="shared" si="7"/>
        <v>0.05789904316</v>
      </c>
      <c r="G19" s="27">
        <v>14.0</v>
      </c>
      <c r="H19" s="28">
        <f t="shared" si="8"/>
        <v>0.006676204101</v>
      </c>
      <c r="I19" s="29">
        <f t="shared" si="9"/>
        <v>0.002740262282</v>
      </c>
      <c r="J19" s="30">
        <f t="shared" si="10"/>
        <v>2.160151281</v>
      </c>
      <c r="K19" s="31">
        <f t="shared" si="11"/>
        <v>0.1106490814</v>
      </c>
      <c r="L19" s="33"/>
      <c r="M19" s="22">
        <v>2.0</v>
      </c>
      <c r="N19" s="23">
        <v>712.0</v>
      </c>
      <c r="O19" s="23">
        <v>718.0</v>
      </c>
      <c r="P19" s="32">
        <v>9000.0</v>
      </c>
      <c r="Q19" s="25">
        <f t="shared" si="12"/>
        <v>8802</v>
      </c>
      <c r="R19" s="26">
        <f t="shared" si="13"/>
        <v>0.1000250006</v>
      </c>
      <c r="S19" s="32">
        <v>198.0</v>
      </c>
      <c r="T19" s="28">
        <f t="shared" si="14"/>
        <v>0.7888446215</v>
      </c>
      <c r="U19" s="29">
        <f t="shared" si="15"/>
        <v>0.022</v>
      </c>
      <c r="V19" s="30">
        <f t="shared" si="16"/>
        <v>-2.06514921</v>
      </c>
      <c r="W19" s="31">
        <f t="shared" si="17"/>
        <v>1.422515296</v>
      </c>
    </row>
    <row r="20">
      <c r="A20" s="22">
        <v>3.0</v>
      </c>
      <c r="B20" s="23">
        <v>717.0</v>
      </c>
      <c r="C20" s="23">
        <v>723.0</v>
      </c>
      <c r="D20" s="24">
        <v>5010.0</v>
      </c>
      <c r="E20" s="25">
        <f t="shared" si="6"/>
        <v>4982</v>
      </c>
      <c r="F20" s="26">
        <f t="shared" si="7"/>
        <v>0.05661492307</v>
      </c>
      <c r="G20" s="27">
        <v>28.0</v>
      </c>
      <c r="H20" s="28">
        <f t="shared" si="8"/>
        <v>0.0133524082</v>
      </c>
      <c r="I20" s="29">
        <f t="shared" si="9"/>
        <v>0.005588822355</v>
      </c>
      <c r="J20" s="30">
        <f t="shared" si="10"/>
        <v>1.444575851</v>
      </c>
      <c r="K20" s="31">
        <f t="shared" si="11"/>
        <v>0.06249598421</v>
      </c>
      <c r="M20" s="22">
        <v>3.0</v>
      </c>
      <c r="N20" s="23">
        <v>708.0</v>
      </c>
      <c r="O20" s="23">
        <v>712.0</v>
      </c>
      <c r="P20" s="32">
        <v>9000.0</v>
      </c>
      <c r="Q20" s="25">
        <f t="shared" si="12"/>
        <v>8646</v>
      </c>
      <c r="R20" s="26">
        <f t="shared" si="13"/>
        <v>0.09825223301</v>
      </c>
      <c r="S20" s="32">
        <v>354.0</v>
      </c>
      <c r="T20" s="28">
        <f t="shared" si="14"/>
        <v>1.410358566</v>
      </c>
      <c r="U20" s="29">
        <f t="shared" si="15"/>
        <v>0.03933333333</v>
      </c>
      <c r="V20" s="30">
        <f t="shared" si="16"/>
        <v>-2.664061275</v>
      </c>
      <c r="W20" s="31">
        <f t="shared" si="17"/>
        <v>3.495531669</v>
      </c>
    </row>
    <row r="21">
      <c r="A21" s="22">
        <v>4.0</v>
      </c>
      <c r="B21" s="23">
        <v>711.0</v>
      </c>
      <c r="C21" s="23">
        <v>716.0</v>
      </c>
      <c r="D21" s="24">
        <v>11430.0</v>
      </c>
      <c r="E21" s="25">
        <f t="shared" si="6"/>
        <v>11135</v>
      </c>
      <c r="F21" s="26">
        <f t="shared" si="7"/>
        <v>0.1265369667</v>
      </c>
      <c r="G21" s="27">
        <v>295.0</v>
      </c>
      <c r="H21" s="28">
        <f t="shared" si="8"/>
        <v>0.1406771578</v>
      </c>
      <c r="I21" s="29">
        <f t="shared" si="9"/>
        <v>0.02580927384</v>
      </c>
      <c r="J21" s="30">
        <f t="shared" si="10"/>
        <v>-0.1059331117</v>
      </c>
      <c r="K21" s="31">
        <f t="shared" si="11"/>
        <v>0.001497914443</v>
      </c>
      <c r="M21" s="22">
        <v>4.0</v>
      </c>
      <c r="N21" s="23">
        <v>706.0</v>
      </c>
      <c r="O21" s="23">
        <v>708.0</v>
      </c>
      <c r="P21" s="32">
        <v>9000.0</v>
      </c>
      <c r="Q21" s="25">
        <f t="shared" si="12"/>
        <v>8691</v>
      </c>
      <c r="R21" s="26">
        <f t="shared" si="13"/>
        <v>0.09876360826</v>
      </c>
      <c r="S21" s="32">
        <v>309.0</v>
      </c>
      <c r="T21" s="28">
        <f t="shared" si="14"/>
        <v>1.231075697</v>
      </c>
      <c r="U21" s="29">
        <f t="shared" si="15"/>
        <v>0.03433333333</v>
      </c>
      <c r="V21" s="30">
        <f t="shared" si="16"/>
        <v>-2.522914417</v>
      </c>
      <c r="W21" s="31">
        <f t="shared" si="17"/>
        <v>2.856726494</v>
      </c>
    </row>
    <row r="22">
      <c r="A22" s="22">
        <v>5.0</v>
      </c>
      <c r="B22" s="23">
        <v>704.0</v>
      </c>
      <c r="C22" s="23">
        <v>710.0</v>
      </c>
      <c r="D22" s="24">
        <v>22158.0</v>
      </c>
      <c r="E22" s="25">
        <f t="shared" si="6"/>
        <v>21407</v>
      </c>
      <c r="F22" s="26">
        <f t="shared" si="7"/>
        <v>0.2432668924</v>
      </c>
      <c r="G22" s="27">
        <v>751.0</v>
      </c>
      <c r="H22" s="28">
        <f t="shared" si="8"/>
        <v>0.3581306629</v>
      </c>
      <c r="I22" s="29">
        <f t="shared" si="9"/>
        <v>0.03389295063</v>
      </c>
      <c r="J22" s="30">
        <f t="shared" si="10"/>
        <v>-0.3867387365</v>
      </c>
      <c r="K22" s="31">
        <f t="shared" si="11"/>
        <v>0.04442226944</v>
      </c>
      <c r="M22" s="22">
        <v>5.0</v>
      </c>
      <c r="N22" s="23">
        <v>703.0</v>
      </c>
      <c r="O22" s="23">
        <v>706.0</v>
      </c>
      <c r="P22" s="32">
        <v>9000.0</v>
      </c>
      <c r="Q22" s="25">
        <f t="shared" si="12"/>
        <v>8782</v>
      </c>
      <c r="R22" s="26">
        <f t="shared" si="13"/>
        <v>0.09979772268</v>
      </c>
      <c r="S22" s="32">
        <v>218.0</v>
      </c>
      <c r="T22" s="28">
        <f t="shared" si="14"/>
        <v>0.8685258964</v>
      </c>
      <c r="U22" s="29">
        <f t="shared" si="15"/>
        <v>0.02422222222</v>
      </c>
      <c r="V22" s="30">
        <f t="shared" si="16"/>
        <v>-2.163652038</v>
      </c>
      <c r="W22" s="31">
        <f t="shared" si="17"/>
        <v>1.66326028</v>
      </c>
    </row>
    <row r="23">
      <c r="A23" s="22">
        <v>6.0</v>
      </c>
      <c r="B23" s="23">
        <v>697.0</v>
      </c>
      <c r="C23" s="23">
        <v>703.0</v>
      </c>
      <c r="D23" s="24">
        <v>25391.0</v>
      </c>
      <c r="E23" s="25">
        <f t="shared" si="6"/>
        <v>24893</v>
      </c>
      <c r="F23" s="26">
        <f t="shared" si="7"/>
        <v>0.2828814291</v>
      </c>
      <c r="G23" s="27">
        <v>498.0</v>
      </c>
      <c r="H23" s="28">
        <f t="shared" si="8"/>
        <v>0.2374821173</v>
      </c>
      <c r="I23" s="29">
        <f t="shared" si="9"/>
        <v>0.01961324879</v>
      </c>
      <c r="J23" s="30">
        <f t="shared" si="10"/>
        <v>0.1749355064</v>
      </c>
      <c r="K23" s="31">
        <f t="shared" si="11"/>
        <v>0.007941951601</v>
      </c>
      <c r="M23" s="22">
        <v>6.0</v>
      </c>
      <c r="N23" s="23">
        <v>701.0</v>
      </c>
      <c r="O23" s="23">
        <v>703.0</v>
      </c>
      <c r="P23" s="32">
        <v>9000.0</v>
      </c>
      <c r="Q23" s="25">
        <f t="shared" si="12"/>
        <v>8777</v>
      </c>
      <c r="R23" s="26">
        <f t="shared" si="13"/>
        <v>0.0997409032</v>
      </c>
      <c r="S23" s="32">
        <v>223.0</v>
      </c>
      <c r="T23" s="28">
        <f t="shared" si="14"/>
        <v>0.8884462151</v>
      </c>
      <c r="U23" s="29">
        <f t="shared" si="15"/>
        <v>0.02477777778</v>
      </c>
      <c r="V23" s="30">
        <f t="shared" si="16"/>
        <v>-2.186898256</v>
      </c>
      <c r="W23" s="31">
        <f t="shared" si="17"/>
        <v>1.724818271</v>
      </c>
    </row>
    <row r="24">
      <c r="A24" s="22">
        <v>7.0</v>
      </c>
      <c r="B24" s="23">
        <v>689.0</v>
      </c>
      <c r="C24" s="23">
        <v>696.0</v>
      </c>
      <c r="D24" s="24">
        <v>11664.0</v>
      </c>
      <c r="E24" s="25">
        <f t="shared" si="6"/>
        <v>11376</v>
      </c>
      <c r="F24" s="26">
        <f t="shared" si="7"/>
        <v>0.1292756654</v>
      </c>
      <c r="G24" s="27">
        <v>288.0</v>
      </c>
      <c r="H24" s="28">
        <f t="shared" si="8"/>
        <v>0.1373390558</v>
      </c>
      <c r="I24" s="29">
        <f t="shared" si="9"/>
        <v>0.02469135802</v>
      </c>
      <c r="J24" s="30">
        <f t="shared" si="10"/>
        <v>-0.06050566313</v>
      </c>
      <c r="K24" s="31">
        <f t="shared" si="11"/>
        <v>0.0004878807855</v>
      </c>
      <c r="M24" s="22">
        <v>7.0</v>
      </c>
      <c r="N24" s="23">
        <v>699.0</v>
      </c>
      <c r="O24" s="23">
        <v>701.0</v>
      </c>
      <c r="P24" s="32">
        <v>9000.0</v>
      </c>
      <c r="Q24" s="25">
        <f t="shared" si="12"/>
        <v>8850</v>
      </c>
      <c r="R24" s="26">
        <f t="shared" si="13"/>
        <v>0.1005704675</v>
      </c>
      <c r="S24" s="32">
        <v>150.0</v>
      </c>
      <c r="T24" s="28">
        <f t="shared" si="14"/>
        <v>0.5976095618</v>
      </c>
      <c r="U24" s="29">
        <f t="shared" si="15"/>
        <v>0.01666666667</v>
      </c>
      <c r="V24" s="30">
        <f t="shared" si="16"/>
        <v>-1.782078983</v>
      </c>
      <c r="W24" s="31">
        <f t="shared" si="17"/>
        <v>0.8857629235</v>
      </c>
    </row>
    <row r="25">
      <c r="A25" s="22">
        <v>8.0</v>
      </c>
      <c r="B25" s="23">
        <v>671.0</v>
      </c>
      <c r="C25" s="23">
        <v>688.0</v>
      </c>
      <c r="D25" s="24">
        <v>5733.0</v>
      </c>
      <c r="E25" s="25">
        <f t="shared" si="6"/>
        <v>5621</v>
      </c>
      <c r="F25" s="26">
        <f t="shared" si="7"/>
        <v>0.06387645174</v>
      </c>
      <c r="G25" s="27">
        <v>112.0</v>
      </c>
      <c r="H25" s="28">
        <f t="shared" si="8"/>
        <v>0.05340963281</v>
      </c>
      <c r="I25" s="29">
        <f t="shared" si="9"/>
        <v>0.01953601954</v>
      </c>
      <c r="J25" s="30">
        <f t="shared" si="10"/>
        <v>0.1789596567</v>
      </c>
      <c r="K25" s="31">
        <f t="shared" si="11"/>
        <v>0.001873138322</v>
      </c>
      <c r="L25" s="34" t="s">
        <v>18</v>
      </c>
      <c r="M25" s="22">
        <v>8.0</v>
      </c>
      <c r="N25" s="23">
        <v>695.0</v>
      </c>
      <c r="O25" s="23">
        <v>699.0</v>
      </c>
      <c r="P25" s="32">
        <v>9000.0</v>
      </c>
      <c r="Q25" s="25">
        <f t="shared" si="12"/>
        <v>8841</v>
      </c>
      <c r="R25" s="26">
        <f t="shared" si="13"/>
        <v>0.1004681925</v>
      </c>
      <c r="S25" s="32">
        <v>159.0</v>
      </c>
      <c r="T25" s="28">
        <f t="shared" si="14"/>
        <v>0.6334661355</v>
      </c>
      <c r="U25" s="29">
        <f t="shared" si="15"/>
        <v>0.01766666667</v>
      </c>
      <c r="V25" s="30">
        <f t="shared" si="16"/>
        <v>-1.841365358</v>
      </c>
      <c r="W25" s="31">
        <f t="shared" si="17"/>
        <v>0.9814439479</v>
      </c>
    </row>
    <row r="26">
      <c r="A26" s="22">
        <v>9.0</v>
      </c>
      <c r="B26" s="23">
        <v>640.0</v>
      </c>
      <c r="C26" s="23">
        <v>670.0</v>
      </c>
      <c r="D26" s="24">
        <v>3229.0</v>
      </c>
      <c r="E26" s="25">
        <f t="shared" si="6"/>
        <v>3176</v>
      </c>
      <c r="F26" s="26">
        <f t="shared" si="7"/>
        <v>0.03609172936</v>
      </c>
      <c r="G26" s="27">
        <v>53.0</v>
      </c>
      <c r="H26" s="28">
        <f t="shared" si="8"/>
        <v>0.02527420124</v>
      </c>
      <c r="I26" s="29">
        <f t="shared" si="9"/>
        <v>0.01641375039</v>
      </c>
      <c r="J26" s="30">
        <f t="shared" si="10"/>
        <v>0.3562795738</v>
      </c>
      <c r="K26" s="31">
        <f t="shared" si="11"/>
        <v>0.003854064307</v>
      </c>
      <c r="M26" s="22">
        <v>9.0</v>
      </c>
      <c r="N26" s="23">
        <v>688.0</v>
      </c>
      <c r="O26" s="23">
        <v>695.0</v>
      </c>
      <c r="P26" s="32">
        <v>9000.0</v>
      </c>
      <c r="Q26" s="25">
        <f t="shared" si="12"/>
        <v>8765</v>
      </c>
      <c r="R26" s="26">
        <f t="shared" si="13"/>
        <v>0.09960453647</v>
      </c>
      <c r="S26" s="32">
        <v>235.0</v>
      </c>
      <c r="T26" s="28">
        <f t="shared" si="14"/>
        <v>0.9362549801</v>
      </c>
      <c r="U26" s="29">
        <f t="shared" si="15"/>
        <v>0.02611111111</v>
      </c>
      <c r="V26" s="30">
        <f t="shared" si="16"/>
        <v>-2.240680144</v>
      </c>
      <c r="W26" s="31">
        <f t="shared" si="17"/>
        <v>1.874666036</v>
      </c>
    </row>
    <row r="27">
      <c r="A27" s="22">
        <v>10.0</v>
      </c>
      <c r="B27" s="23">
        <v>0.0</v>
      </c>
      <c r="C27" s="23">
        <v>179.0</v>
      </c>
      <c r="D27" s="24">
        <v>368.0</v>
      </c>
      <c r="E27" s="25">
        <f t="shared" si="6"/>
        <v>313</v>
      </c>
      <c r="F27" s="26">
        <f t="shared" si="7"/>
        <v>0.00355689902</v>
      </c>
      <c r="G27" s="27">
        <v>55.0</v>
      </c>
      <c r="H27" s="28">
        <f t="shared" si="8"/>
        <v>0.02622794468</v>
      </c>
      <c r="I27" s="29">
        <f t="shared" si="9"/>
        <v>0.1494565217</v>
      </c>
      <c r="J27" s="30">
        <f t="shared" si="10"/>
        <v>-1.99793633</v>
      </c>
      <c r="K27" s="31">
        <f t="shared" si="11"/>
        <v>0.04529530576</v>
      </c>
      <c r="M27" s="22">
        <v>10.0</v>
      </c>
      <c r="N27" s="23">
        <v>0.0</v>
      </c>
      <c r="O27" s="23">
        <v>688.0</v>
      </c>
      <c r="P27" s="32">
        <v>9095.0</v>
      </c>
      <c r="Q27" s="25">
        <f t="shared" si="12"/>
        <v>8879</v>
      </c>
      <c r="R27" s="26">
        <f t="shared" si="13"/>
        <v>0.1009000205</v>
      </c>
      <c r="S27" s="32">
        <v>216.0</v>
      </c>
      <c r="T27" s="28">
        <f t="shared" si="14"/>
        <v>0.8605577689</v>
      </c>
      <c r="U27" s="29">
        <f t="shared" si="15"/>
        <v>0.02374931281</v>
      </c>
      <c r="V27" s="30">
        <f t="shared" si="16"/>
        <v>-2.143450617</v>
      </c>
      <c r="W27" s="31">
        <f t="shared" si="17"/>
        <v>1.62828887</v>
      </c>
    </row>
    <row r="28">
      <c r="A28" s="35" t="s">
        <v>14</v>
      </c>
      <c r="B28" s="36">
        <f t="shared" ref="B28:C28" si="18">SUM(B18:B27)</f>
        <v>71088</v>
      </c>
      <c r="C28" s="36">
        <f t="shared" si="18"/>
        <v>71357</v>
      </c>
      <c r="D28" s="37">
        <f>sum(D18:D27)</f>
        <v>90095</v>
      </c>
      <c r="E28" s="38">
        <f t="shared" si="6"/>
        <v>87998</v>
      </c>
      <c r="F28" s="39">
        <f t="shared" si="7"/>
        <v>1</v>
      </c>
      <c r="G28" s="40">
        <f>sum(G18:G27)</f>
        <v>2097</v>
      </c>
      <c r="H28" s="41">
        <f>SUM(H18:H27)</f>
        <v>1</v>
      </c>
      <c r="I28" s="39">
        <f t="shared" si="9"/>
        <v>0.02327543149</v>
      </c>
      <c r="J28" s="42"/>
      <c r="K28" s="43">
        <f>sum(K18:K27)</f>
        <v>0.3117881186</v>
      </c>
      <c r="L28" s="44">
        <f>(I28-I29)/I28</f>
        <v>0.0236380227</v>
      </c>
      <c r="M28" s="35" t="s">
        <v>14</v>
      </c>
      <c r="N28" s="36">
        <f t="shared" ref="N28:O28" si="19">SUM(N18:N27)</f>
        <v>6330</v>
      </c>
      <c r="O28" s="36">
        <f t="shared" si="19"/>
        <v>71865</v>
      </c>
      <c r="P28" s="37">
        <f>sum(P18:P27)</f>
        <v>90095</v>
      </c>
      <c r="Q28" s="38">
        <f t="shared" si="12"/>
        <v>87998</v>
      </c>
      <c r="R28" s="39">
        <f t="shared" si="13"/>
        <v>1</v>
      </c>
      <c r="S28" s="40">
        <f>sum(S18:S27)</f>
        <v>2097</v>
      </c>
      <c r="T28" s="41">
        <f>SUM(T18:T27)</f>
        <v>8.354581673</v>
      </c>
      <c r="U28" s="39">
        <f t="shared" si="15"/>
        <v>0.02327543149</v>
      </c>
      <c r="V28" s="42"/>
      <c r="W28" s="43">
        <f>sum(W18:W27)</f>
        <v>16.54480471</v>
      </c>
    </row>
    <row r="29">
      <c r="F29" s="29">
        <f>sum(F19:F26)</f>
        <v>0.996443101</v>
      </c>
      <c r="I29" s="29">
        <f>sum(G19:G26)/sum(D19:D26)</f>
        <v>0.02272524631</v>
      </c>
      <c r="M29" s="29"/>
    </row>
    <row r="30">
      <c r="M30" s="29"/>
    </row>
    <row r="31">
      <c r="A31" s="15" t="s">
        <v>19</v>
      </c>
      <c r="B31" s="16"/>
      <c r="C31" s="1"/>
      <c r="D31" s="1"/>
      <c r="E31" s="1" t="s">
        <v>1</v>
      </c>
      <c r="F31" s="1" t="s">
        <v>2</v>
      </c>
      <c r="G31" s="1"/>
      <c r="H31" s="1"/>
      <c r="I31" s="1"/>
      <c r="J31" s="1"/>
      <c r="M31" s="15" t="s">
        <v>19</v>
      </c>
      <c r="N31" s="16"/>
      <c r="O31" s="1">
        <v>0.0</v>
      </c>
      <c r="P31" s="1"/>
      <c r="Q31" s="1" t="s">
        <v>1</v>
      </c>
      <c r="R31" s="1" t="s">
        <v>2</v>
      </c>
      <c r="S31" s="1"/>
      <c r="T31" s="1"/>
      <c r="U31" s="1"/>
      <c r="V31" s="1"/>
    </row>
    <row r="32">
      <c r="A32" s="17" t="s">
        <v>3</v>
      </c>
      <c r="B32" s="18" t="s">
        <v>4</v>
      </c>
      <c r="C32" s="18" t="s">
        <v>5</v>
      </c>
      <c r="D32" s="19" t="s">
        <v>6</v>
      </c>
      <c r="E32" s="18" t="s">
        <v>7</v>
      </c>
      <c r="F32" s="18" t="s">
        <v>8</v>
      </c>
      <c r="G32" s="19" t="s">
        <v>9</v>
      </c>
      <c r="H32" s="18" t="s">
        <v>10</v>
      </c>
      <c r="I32" s="20" t="s">
        <v>17</v>
      </c>
      <c r="J32" s="18" t="s">
        <v>11</v>
      </c>
      <c r="K32" s="21" t="s">
        <v>12</v>
      </c>
      <c r="M32" s="17" t="s">
        <v>3</v>
      </c>
      <c r="N32" s="18" t="s">
        <v>4</v>
      </c>
      <c r="O32" s="18" t="s">
        <v>5</v>
      </c>
      <c r="P32" s="19" t="s">
        <v>6</v>
      </c>
      <c r="Q32" s="18" t="s">
        <v>7</v>
      </c>
      <c r="R32" s="18" t="s">
        <v>8</v>
      </c>
      <c r="S32" s="19" t="s">
        <v>9</v>
      </c>
      <c r="T32" s="18" t="s">
        <v>10</v>
      </c>
      <c r="U32" s="20" t="s">
        <v>17</v>
      </c>
      <c r="V32" s="18" t="s">
        <v>11</v>
      </c>
      <c r="W32" s="21" t="s">
        <v>12</v>
      </c>
    </row>
    <row r="33">
      <c r="A33" s="22">
        <v>1.0</v>
      </c>
      <c r="B33" s="23">
        <v>352.0</v>
      </c>
      <c r="C33" s="23">
        <v>485.0</v>
      </c>
      <c r="D33" s="24">
        <v>23.0</v>
      </c>
      <c r="E33" s="25">
        <f t="shared" ref="E33:E43" si="20">D33-G33</f>
        <v>21</v>
      </c>
      <c r="F33" s="26">
        <f t="shared" ref="F33:F43" si="21">E33/$E$13</f>
        <v>0.0002386417873</v>
      </c>
      <c r="G33" s="27">
        <v>2.0</v>
      </c>
      <c r="H33" s="28">
        <f t="shared" ref="H33:H42" si="22">G33/$G$28</f>
        <v>0.000953743443</v>
      </c>
      <c r="I33" s="29">
        <f t="shared" ref="I33:I43" si="23">G33/D33</f>
        <v>0.08695652174</v>
      </c>
      <c r="J33" s="30">
        <f t="shared" ref="J33:J42" si="24">LN(F33/H33)</f>
        <v>-1.385431078</v>
      </c>
      <c r="K33" s="31">
        <f t="shared" ref="K33:K42" si="25">(F33-H33)*J33</f>
        <v>0.0009907240576</v>
      </c>
      <c r="L33" s="4" t="s">
        <v>20</v>
      </c>
      <c r="M33" s="22">
        <v>1.0</v>
      </c>
      <c r="N33" s="23">
        <v>126.0</v>
      </c>
      <c r="O33" s="23">
        <v>485.0</v>
      </c>
      <c r="P33" s="32">
        <v>9000.0</v>
      </c>
      <c r="Q33" s="25">
        <f t="shared" ref="Q33:Q43" si="26">P33-S33</f>
        <v>8732</v>
      </c>
      <c r="R33" s="26">
        <f t="shared" ref="R33:R43" si="27">Q33/$E$13</f>
        <v>0.09922952794</v>
      </c>
      <c r="S33" s="32">
        <v>268.0</v>
      </c>
      <c r="T33" s="28">
        <f t="shared" ref="T33:T42" si="28">S33/$AD$118</f>
        <v>1.067729084</v>
      </c>
      <c r="U33" s="29">
        <f t="shared" ref="U33:U43" si="29">S33/P33</f>
        <v>0.02977777778</v>
      </c>
      <c r="V33" s="30">
        <f t="shared" ref="V33:V42" si="30">LN(R33/T33)</f>
        <v>-2.37585369</v>
      </c>
      <c r="W33" s="31">
        <f t="shared" ref="W33:W42" si="31">(R33-T33)*V33</f>
        <v>2.301013243</v>
      </c>
    </row>
    <row r="34">
      <c r="A34" s="22">
        <v>2.0</v>
      </c>
      <c r="B34" s="23">
        <v>222.0</v>
      </c>
      <c r="C34" s="23">
        <v>300.0</v>
      </c>
      <c r="D34" s="24">
        <v>336.0</v>
      </c>
      <c r="E34" s="25">
        <f t="shared" si="20"/>
        <v>324</v>
      </c>
      <c r="F34" s="26">
        <f t="shared" si="21"/>
        <v>0.003681901861</v>
      </c>
      <c r="G34" s="27">
        <v>12.0</v>
      </c>
      <c r="H34" s="28">
        <f t="shared" si="22"/>
        <v>0.005722460658</v>
      </c>
      <c r="I34" s="29">
        <f t="shared" si="23"/>
        <v>0.03571428571</v>
      </c>
      <c r="J34" s="30">
        <f t="shared" si="24"/>
        <v>-0.440969469</v>
      </c>
      <c r="K34" s="31">
        <f t="shared" si="25"/>
        <v>0.0008998241291</v>
      </c>
      <c r="L34" s="4"/>
      <c r="M34" s="22">
        <v>2.0</v>
      </c>
      <c r="N34" s="23">
        <v>123.0</v>
      </c>
      <c r="O34" s="23">
        <v>126.0</v>
      </c>
      <c r="P34" s="32">
        <v>9000.0</v>
      </c>
      <c r="Q34" s="25">
        <f t="shared" si="26"/>
        <v>8780</v>
      </c>
      <c r="R34" s="26">
        <f t="shared" si="27"/>
        <v>0.09977499489</v>
      </c>
      <c r="S34" s="32">
        <v>220.0</v>
      </c>
      <c r="T34" s="28">
        <f t="shared" si="28"/>
        <v>0.8764940239</v>
      </c>
      <c r="U34" s="29">
        <f t="shared" si="29"/>
        <v>0.02444444444</v>
      </c>
      <c r="V34" s="30">
        <f t="shared" si="30"/>
        <v>-2.173012287</v>
      </c>
      <c r="W34" s="31">
        <f t="shared" si="31"/>
        <v>1.687819993</v>
      </c>
    </row>
    <row r="35">
      <c r="A35" s="22">
        <v>3.0</v>
      </c>
      <c r="B35" s="23">
        <v>183.0</v>
      </c>
      <c r="C35" s="23">
        <v>221.0</v>
      </c>
      <c r="D35" s="24">
        <v>899.0</v>
      </c>
      <c r="E35" s="25">
        <f t="shared" si="20"/>
        <v>884</v>
      </c>
      <c r="F35" s="26">
        <f t="shared" si="21"/>
        <v>0.01004568286</v>
      </c>
      <c r="G35" s="27">
        <v>15.0</v>
      </c>
      <c r="H35" s="28">
        <f t="shared" si="22"/>
        <v>0.007153075823</v>
      </c>
      <c r="I35" s="29">
        <f t="shared" si="23"/>
        <v>0.01668520578</v>
      </c>
      <c r="J35" s="30">
        <f t="shared" si="24"/>
        <v>0.3396005265</v>
      </c>
      <c r="K35" s="31">
        <f t="shared" si="25"/>
        <v>0.0009823308716</v>
      </c>
      <c r="M35" s="22">
        <v>3.0</v>
      </c>
      <c r="N35" s="23">
        <v>122.0</v>
      </c>
      <c r="O35" s="23">
        <v>123.0</v>
      </c>
      <c r="P35" s="32">
        <v>9000.0</v>
      </c>
      <c r="Q35" s="25">
        <f t="shared" si="26"/>
        <v>8841</v>
      </c>
      <c r="R35" s="26">
        <f t="shared" si="27"/>
        <v>0.1004681925</v>
      </c>
      <c r="S35" s="32">
        <v>159.0</v>
      </c>
      <c r="T35" s="28">
        <f t="shared" si="28"/>
        <v>0.6334661355</v>
      </c>
      <c r="U35" s="29">
        <f t="shared" si="29"/>
        <v>0.01766666667</v>
      </c>
      <c r="V35" s="30">
        <f t="shared" si="30"/>
        <v>-1.841365358</v>
      </c>
      <c r="W35" s="31">
        <f t="shared" si="31"/>
        <v>0.9814439479</v>
      </c>
    </row>
    <row r="36">
      <c r="A36" s="22">
        <v>4.0</v>
      </c>
      <c r="B36" s="23">
        <v>150.0</v>
      </c>
      <c r="C36" s="23">
        <v>182.0</v>
      </c>
      <c r="D36" s="24">
        <v>538.0</v>
      </c>
      <c r="E36" s="25">
        <f t="shared" si="20"/>
        <v>520</v>
      </c>
      <c r="F36" s="26">
        <f t="shared" si="21"/>
        <v>0.00590922521</v>
      </c>
      <c r="G36" s="27">
        <v>18.0</v>
      </c>
      <c r="H36" s="28">
        <f t="shared" si="22"/>
        <v>0.008583690987</v>
      </c>
      <c r="I36" s="29">
        <f t="shared" si="23"/>
        <v>0.03345724907</v>
      </c>
      <c r="J36" s="30">
        <f t="shared" si="24"/>
        <v>-0.3733492814</v>
      </c>
      <c r="K36" s="31">
        <f t="shared" si="25"/>
        <v>0.000998509876</v>
      </c>
      <c r="L36" s="29">
        <f>(E35+E36+E37)/E43</f>
        <v>0.04368281097</v>
      </c>
      <c r="M36" s="22">
        <v>4.0</v>
      </c>
      <c r="N36" s="23">
        <v>122.0</v>
      </c>
      <c r="O36" s="23">
        <v>122.0</v>
      </c>
      <c r="P36" s="32">
        <v>9000.0</v>
      </c>
      <c r="Q36" s="25">
        <f t="shared" si="26"/>
        <v>8836</v>
      </c>
      <c r="R36" s="26">
        <f t="shared" si="27"/>
        <v>0.100411373</v>
      </c>
      <c r="S36" s="32">
        <v>164.0</v>
      </c>
      <c r="T36" s="28">
        <f t="shared" si="28"/>
        <v>0.6533864542</v>
      </c>
      <c r="U36" s="29">
        <f t="shared" si="29"/>
        <v>0.01822222222</v>
      </c>
      <c r="V36" s="30">
        <f t="shared" si="30"/>
        <v>-1.87289329</v>
      </c>
      <c r="W36" s="31">
        <f t="shared" si="31"/>
        <v>1.035663319</v>
      </c>
    </row>
    <row r="37">
      <c r="A37" s="22">
        <v>5.0</v>
      </c>
      <c r="B37" s="23">
        <v>133.0</v>
      </c>
      <c r="C37" s="23">
        <v>149.0</v>
      </c>
      <c r="D37" s="24">
        <v>2506.0</v>
      </c>
      <c r="E37" s="25">
        <f t="shared" si="20"/>
        <v>2440</v>
      </c>
      <c r="F37" s="26">
        <f t="shared" si="21"/>
        <v>0.02772790291</v>
      </c>
      <c r="G37" s="27">
        <v>66.0</v>
      </c>
      <c r="H37" s="28">
        <f t="shared" si="22"/>
        <v>0.03147353362</v>
      </c>
      <c r="I37" s="29">
        <f t="shared" si="23"/>
        <v>0.0263367917</v>
      </c>
      <c r="J37" s="30">
        <f t="shared" si="24"/>
        <v>-0.1267077588</v>
      </c>
      <c r="K37" s="31">
        <f t="shared" si="25"/>
        <v>0.0004746004728</v>
      </c>
      <c r="L37" s="29">
        <f>(G35+G36+G37)/G43</f>
        <v>0.04721030043</v>
      </c>
      <c r="M37" s="22">
        <v>5.0</v>
      </c>
      <c r="N37" s="23">
        <v>121.0</v>
      </c>
      <c r="O37" s="23">
        <v>122.0</v>
      </c>
      <c r="P37" s="32">
        <v>9000.0</v>
      </c>
      <c r="Q37" s="25">
        <f t="shared" si="26"/>
        <v>8906</v>
      </c>
      <c r="R37" s="26">
        <f t="shared" si="27"/>
        <v>0.1012068456</v>
      </c>
      <c r="S37" s="32">
        <v>94.0</v>
      </c>
      <c r="T37" s="28">
        <f t="shared" si="28"/>
        <v>0.374501992</v>
      </c>
      <c r="U37" s="29">
        <f t="shared" si="29"/>
        <v>0.01044444444</v>
      </c>
      <c r="V37" s="30">
        <f t="shared" si="30"/>
        <v>-1.308430723</v>
      </c>
      <c r="W37" s="31">
        <f t="shared" si="31"/>
        <v>0.3575877661</v>
      </c>
    </row>
    <row r="38">
      <c r="A38" s="22">
        <v>6.0</v>
      </c>
      <c r="B38" s="23">
        <v>125.0</v>
      </c>
      <c r="C38" s="23">
        <v>132.0</v>
      </c>
      <c r="D38" s="24">
        <v>7070.0</v>
      </c>
      <c r="E38" s="25">
        <f t="shared" si="20"/>
        <v>6844</v>
      </c>
      <c r="F38" s="26">
        <f t="shared" si="21"/>
        <v>0.07777449487</v>
      </c>
      <c r="G38" s="27">
        <v>226.0</v>
      </c>
      <c r="H38" s="28">
        <f t="shared" si="22"/>
        <v>0.1077730091</v>
      </c>
      <c r="I38" s="29">
        <f t="shared" si="23"/>
        <v>0.03196605375</v>
      </c>
      <c r="J38" s="30">
        <f t="shared" si="24"/>
        <v>-0.3262136993</v>
      </c>
      <c r="K38" s="31">
        <f t="shared" si="25"/>
        <v>0.009785926286</v>
      </c>
      <c r="M38" s="22">
        <v>6.0</v>
      </c>
      <c r="N38" s="23">
        <v>120.0</v>
      </c>
      <c r="O38" s="23">
        <v>121.0</v>
      </c>
      <c r="P38" s="32">
        <v>9000.0</v>
      </c>
      <c r="Q38" s="25">
        <f t="shared" si="26"/>
        <v>8784</v>
      </c>
      <c r="R38" s="26">
        <f t="shared" si="27"/>
        <v>0.09982045046</v>
      </c>
      <c r="S38" s="32">
        <v>216.0</v>
      </c>
      <c r="T38" s="28">
        <f t="shared" si="28"/>
        <v>0.8605577689</v>
      </c>
      <c r="U38" s="29">
        <f t="shared" si="29"/>
        <v>0.024</v>
      </c>
      <c r="V38" s="30">
        <f t="shared" si="30"/>
        <v>-2.154207671</v>
      </c>
      <c r="W38" s="31">
        <f t="shared" si="31"/>
        <v>1.638786167</v>
      </c>
    </row>
    <row r="39">
      <c r="A39" s="22">
        <v>7.0</v>
      </c>
      <c r="B39" s="23">
        <v>120.0</v>
      </c>
      <c r="C39" s="23">
        <v>124.0</v>
      </c>
      <c r="D39" s="24">
        <v>51479.0</v>
      </c>
      <c r="E39" s="25">
        <f t="shared" si="20"/>
        <v>50516</v>
      </c>
      <c r="F39" s="26">
        <f t="shared" si="21"/>
        <v>0.5740585013</v>
      </c>
      <c r="G39" s="27">
        <v>963.0</v>
      </c>
      <c r="H39" s="28">
        <f t="shared" si="22"/>
        <v>0.4592274678</v>
      </c>
      <c r="I39" s="29">
        <f t="shared" si="23"/>
        <v>0.01870665708</v>
      </c>
      <c r="J39" s="30">
        <f t="shared" si="24"/>
        <v>0.2231856499</v>
      </c>
      <c r="K39" s="31">
        <f t="shared" si="25"/>
        <v>0.02562863885</v>
      </c>
      <c r="M39" s="22">
        <v>7.0</v>
      </c>
      <c r="N39" s="23">
        <v>119.0</v>
      </c>
      <c r="O39" s="23">
        <v>120.0</v>
      </c>
      <c r="P39" s="32">
        <v>9000.0</v>
      </c>
      <c r="Q39" s="25">
        <f t="shared" si="26"/>
        <v>8811</v>
      </c>
      <c r="R39" s="26">
        <f t="shared" si="27"/>
        <v>0.1001272756</v>
      </c>
      <c r="S39" s="32">
        <v>189.0</v>
      </c>
      <c r="T39" s="28">
        <f t="shared" si="28"/>
        <v>0.7529880478</v>
      </c>
      <c r="U39" s="29">
        <f t="shared" si="29"/>
        <v>0.021</v>
      </c>
      <c r="V39" s="30">
        <f t="shared" si="30"/>
        <v>-2.017607222</v>
      </c>
      <c r="W39" s="31">
        <f t="shared" si="31"/>
        <v>1.317216609</v>
      </c>
    </row>
    <row r="40">
      <c r="A40" s="22">
        <v>8.0</v>
      </c>
      <c r="B40" s="23">
        <v>107.0</v>
      </c>
      <c r="C40" s="23">
        <v>119.0</v>
      </c>
      <c r="D40" s="24">
        <v>26445.0</v>
      </c>
      <c r="E40" s="25">
        <f t="shared" si="20"/>
        <v>25941</v>
      </c>
      <c r="F40" s="26">
        <f t="shared" si="21"/>
        <v>0.2947907907</v>
      </c>
      <c r="G40" s="27">
        <v>504.0</v>
      </c>
      <c r="H40" s="28">
        <f t="shared" si="22"/>
        <v>0.2403433476</v>
      </c>
      <c r="I40" s="29">
        <f t="shared" si="23"/>
        <v>0.01905842314</v>
      </c>
      <c r="J40" s="30">
        <f t="shared" si="24"/>
        <v>0.2041974045</v>
      </c>
      <c r="K40" s="31">
        <f t="shared" si="25"/>
        <v>0.01111802656</v>
      </c>
      <c r="L40" s="4"/>
      <c r="M40" s="22">
        <v>8.0</v>
      </c>
      <c r="N40" s="23">
        <v>119.0</v>
      </c>
      <c r="O40" s="23">
        <v>119.0</v>
      </c>
      <c r="P40" s="32">
        <v>9000.0</v>
      </c>
      <c r="Q40" s="25">
        <f t="shared" si="26"/>
        <v>8805</v>
      </c>
      <c r="R40" s="26">
        <f t="shared" si="27"/>
        <v>0.1000590923</v>
      </c>
      <c r="S40" s="32">
        <v>195.0</v>
      </c>
      <c r="T40" s="28">
        <f t="shared" si="28"/>
        <v>0.7768924303</v>
      </c>
      <c r="U40" s="29">
        <f t="shared" si="29"/>
        <v>0.02166666667</v>
      </c>
      <c r="V40" s="30">
        <f t="shared" si="30"/>
        <v>-2.049540964</v>
      </c>
      <c r="W40" s="31">
        <f t="shared" si="31"/>
        <v>1.387197652</v>
      </c>
    </row>
    <row r="41">
      <c r="A41" s="22">
        <v>9.0</v>
      </c>
      <c r="B41" s="23">
        <v>75.0</v>
      </c>
      <c r="C41" s="23">
        <v>100.0</v>
      </c>
      <c r="D41" s="24">
        <v>785.0</v>
      </c>
      <c r="E41" s="25">
        <f t="shared" si="20"/>
        <v>500</v>
      </c>
      <c r="F41" s="26">
        <f t="shared" si="21"/>
        <v>0.005681947317</v>
      </c>
      <c r="G41" s="27">
        <v>285.0</v>
      </c>
      <c r="H41" s="28">
        <f t="shared" si="22"/>
        <v>0.1359084406</v>
      </c>
      <c r="I41" s="29">
        <f t="shared" si="23"/>
        <v>0.3630573248</v>
      </c>
      <c r="J41" s="30">
        <f t="shared" si="24"/>
        <v>-3.174687417</v>
      </c>
      <c r="K41" s="31">
        <f t="shared" si="25"/>
        <v>0.4134284097</v>
      </c>
      <c r="L41" s="34" t="s">
        <v>21</v>
      </c>
      <c r="M41" s="22">
        <v>9.0</v>
      </c>
      <c r="N41" s="23">
        <v>117.0</v>
      </c>
      <c r="O41" s="23">
        <v>119.0</v>
      </c>
      <c r="P41" s="32">
        <v>9000.0</v>
      </c>
      <c r="Q41" s="25">
        <f t="shared" si="26"/>
        <v>8838</v>
      </c>
      <c r="R41" s="26">
        <f t="shared" si="27"/>
        <v>0.1004341008</v>
      </c>
      <c r="S41" s="32">
        <v>162.0</v>
      </c>
      <c r="T41" s="28">
        <f t="shared" si="28"/>
        <v>0.6454183267</v>
      </c>
      <c r="U41" s="29">
        <f t="shared" si="29"/>
        <v>0.018</v>
      </c>
      <c r="V41" s="30">
        <f t="shared" si="30"/>
        <v>-1.860396876</v>
      </c>
      <c r="W41" s="31">
        <f t="shared" si="31"/>
        <v>1.013886952</v>
      </c>
    </row>
    <row r="42">
      <c r="A42" s="22">
        <v>10.0</v>
      </c>
      <c r="B42" s="23">
        <v>0.0</v>
      </c>
      <c r="C42" s="23">
        <v>0.0</v>
      </c>
      <c r="D42" s="24">
        <v>14.0</v>
      </c>
      <c r="E42" s="25">
        <f t="shared" si="20"/>
        <v>8</v>
      </c>
      <c r="F42" s="26">
        <f t="shared" si="21"/>
        <v>0.00009091115707</v>
      </c>
      <c r="G42" s="27">
        <v>6.0</v>
      </c>
      <c r="H42" s="28">
        <f t="shared" si="22"/>
        <v>0.002861230329</v>
      </c>
      <c r="I42" s="29">
        <f t="shared" si="23"/>
        <v>0.4285714286</v>
      </c>
      <c r="J42" s="30">
        <f t="shared" si="24"/>
        <v>-3.449124263</v>
      </c>
      <c r="K42" s="31">
        <f t="shared" si="25"/>
        <v>0.009555175071</v>
      </c>
      <c r="M42" s="22">
        <v>10.0</v>
      </c>
      <c r="N42" s="23">
        <v>0.0</v>
      </c>
      <c r="O42" s="23">
        <v>117.0</v>
      </c>
      <c r="P42" s="32">
        <v>9095.0</v>
      </c>
      <c r="Q42" s="25">
        <f t="shared" si="26"/>
        <v>8665</v>
      </c>
      <c r="R42" s="26">
        <f t="shared" si="27"/>
        <v>0.098468147</v>
      </c>
      <c r="S42" s="32">
        <v>430.0</v>
      </c>
      <c r="T42" s="28">
        <f t="shared" si="28"/>
        <v>1.71314741</v>
      </c>
      <c r="U42" s="29">
        <f t="shared" si="29"/>
        <v>0.04727872457</v>
      </c>
      <c r="V42" s="30">
        <f t="shared" si="30"/>
        <v>-2.856354433</v>
      </c>
      <c r="W42" s="31">
        <f t="shared" si="31"/>
        <v>4.612096272</v>
      </c>
    </row>
    <row r="43">
      <c r="A43" s="35" t="s">
        <v>14</v>
      </c>
      <c r="B43" s="36">
        <f t="shared" ref="B43:C43" si="32">SUM(B33:B42)</f>
        <v>1467</v>
      </c>
      <c r="C43" s="36">
        <f t="shared" si="32"/>
        <v>1812</v>
      </c>
      <c r="D43" s="37">
        <f>sum(D33:D42)</f>
        <v>90095</v>
      </c>
      <c r="E43" s="38">
        <f t="shared" si="20"/>
        <v>87998</v>
      </c>
      <c r="F43" s="39">
        <f t="shared" si="21"/>
        <v>1</v>
      </c>
      <c r="G43" s="40">
        <f>sum(G33:G42)</f>
        <v>2097</v>
      </c>
      <c r="H43" s="41">
        <f>SUM(H33:H42)</f>
        <v>1</v>
      </c>
      <c r="I43" s="39">
        <f t="shared" si="23"/>
        <v>0.02327543149</v>
      </c>
      <c r="J43" s="42"/>
      <c r="K43" s="43">
        <f>sum(K33:K42)</f>
        <v>0.4738621658</v>
      </c>
      <c r="L43" s="44">
        <f>(I43-I44)/I43</f>
        <v>0.1442026276</v>
      </c>
      <c r="M43" s="35" t="s">
        <v>14</v>
      </c>
      <c r="N43" s="36">
        <f t="shared" ref="N43:O43" si="33">SUM(N33:N42)</f>
        <v>1089</v>
      </c>
      <c r="O43" s="36">
        <f t="shared" si="33"/>
        <v>1574</v>
      </c>
      <c r="P43" s="37">
        <f>sum(P33:P42)</f>
        <v>90095</v>
      </c>
      <c r="Q43" s="38">
        <f t="shared" si="26"/>
        <v>87998</v>
      </c>
      <c r="R43" s="39">
        <f t="shared" si="27"/>
        <v>1</v>
      </c>
      <c r="S43" s="40">
        <f>sum(S33:S42)</f>
        <v>2097</v>
      </c>
      <c r="T43" s="41">
        <f>SUM(T33:T42)</f>
        <v>8.354581673</v>
      </c>
      <c r="U43" s="39">
        <f t="shared" si="29"/>
        <v>0.02327543149</v>
      </c>
      <c r="V43" s="42"/>
      <c r="W43" s="43">
        <f>sum(W33:W42)</f>
        <v>16.33271192</v>
      </c>
    </row>
    <row r="44">
      <c r="E44" s="4" t="s">
        <v>22</v>
      </c>
      <c r="F44" s="29">
        <f>sum(F38:F40)</f>
        <v>0.9466237869</v>
      </c>
      <c r="I44" s="29">
        <f>sum(G38:G40)/sum(D38:D40)</f>
        <v>0.01991905311</v>
      </c>
    </row>
    <row r="46">
      <c r="A46" s="15" t="s">
        <v>23</v>
      </c>
      <c r="B46" s="16"/>
      <c r="C46" s="1"/>
      <c r="D46" s="1"/>
      <c r="E46" s="1" t="s">
        <v>1</v>
      </c>
      <c r="F46" s="1" t="s">
        <v>2</v>
      </c>
      <c r="G46" s="1"/>
      <c r="H46" s="1"/>
      <c r="I46" s="1"/>
      <c r="J46" s="1"/>
      <c r="M46" s="15" t="s">
        <v>23</v>
      </c>
      <c r="N46" s="16"/>
      <c r="O46" s="1">
        <v>0.0</v>
      </c>
      <c r="P46" s="1"/>
      <c r="Q46" s="1" t="s">
        <v>1</v>
      </c>
      <c r="R46" s="1" t="s">
        <v>2</v>
      </c>
      <c r="S46" s="1"/>
      <c r="T46" s="1"/>
      <c r="U46" s="1"/>
      <c r="V46" s="1"/>
    </row>
    <row r="47">
      <c r="A47" s="17" t="s">
        <v>3</v>
      </c>
      <c r="B47" s="18" t="s">
        <v>4</v>
      </c>
      <c r="C47" s="18" t="s">
        <v>5</v>
      </c>
      <c r="D47" s="19" t="s">
        <v>6</v>
      </c>
      <c r="E47" s="18" t="s">
        <v>7</v>
      </c>
      <c r="F47" s="18" t="s">
        <v>8</v>
      </c>
      <c r="G47" s="19" t="s">
        <v>9</v>
      </c>
      <c r="H47" s="18" t="s">
        <v>10</v>
      </c>
      <c r="I47" s="20" t="s">
        <v>17</v>
      </c>
      <c r="J47" s="18" t="s">
        <v>11</v>
      </c>
      <c r="K47" s="21" t="s">
        <v>12</v>
      </c>
      <c r="M47" s="17" t="s">
        <v>3</v>
      </c>
      <c r="N47" s="18" t="s">
        <v>4</v>
      </c>
      <c r="O47" s="18" t="s">
        <v>5</v>
      </c>
      <c r="P47" s="19" t="s">
        <v>6</v>
      </c>
      <c r="Q47" s="18" t="s">
        <v>7</v>
      </c>
      <c r="R47" s="18" t="s">
        <v>8</v>
      </c>
      <c r="S47" s="19" t="s">
        <v>9</v>
      </c>
      <c r="T47" s="18" t="s">
        <v>10</v>
      </c>
      <c r="U47" s="20" t="s">
        <v>17</v>
      </c>
      <c r="V47" s="18" t="s">
        <v>11</v>
      </c>
      <c r="W47" s="21" t="s">
        <v>12</v>
      </c>
    </row>
    <row r="48">
      <c r="A48" s="22">
        <v>1.0</v>
      </c>
      <c r="B48" s="23">
        <v>65534.0</v>
      </c>
      <c r="C48" s="23">
        <v>65534.0</v>
      </c>
      <c r="D48" s="24">
        <v>1.0</v>
      </c>
      <c r="E48" s="25">
        <f t="shared" ref="E48:E58" si="34">D48-G48</f>
        <v>0.00000001000000005</v>
      </c>
      <c r="F48" s="26">
        <f t="shared" ref="F48:F58" si="35">E48/$E$13</f>
        <v>0</v>
      </c>
      <c r="G48" s="27">
        <v>0.99999999</v>
      </c>
      <c r="H48" s="28">
        <f t="shared" ref="H48:H57" si="36">G48/$G$28</f>
        <v>0.0004768717167</v>
      </c>
      <c r="I48" s="29">
        <f t="shared" ref="I48:I58" si="37">G48/D48</f>
        <v>0.99999999</v>
      </c>
      <c r="J48" s="30">
        <f t="shared" ref="J48:J57" si="38">LN(F48/H48)</f>
        <v>-22.15748706</v>
      </c>
      <c r="K48" s="31">
        <f t="shared" ref="K48:K57" si="39">(F48-H48)*J48</f>
        <v>0.01056627889</v>
      </c>
      <c r="M48" s="22">
        <v>1.0</v>
      </c>
      <c r="N48" s="23">
        <v>110.0</v>
      </c>
      <c r="O48" s="23">
        <v>65534.0</v>
      </c>
      <c r="P48" s="32">
        <v>9000.0</v>
      </c>
      <c r="Q48" s="25">
        <f t="shared" ref="Q48:Q58" si="40">P48-S48</f>
        <v>8771</v>
      </c>
      <c r="R48" s="26">
        <f t="shared" ref="R48:R58" si="41">Q48/$E$13</f>
        <v>0.09967271983</v>
      </c>
      <c r="S48" s="32">
        <v>229.0</v>
      </c>
      <c r="T48" s="28">
        <f t="shared" ref="T48:T57" si="42">S48/$AD$118</f>
        <v>0.9123505976</v>
      </c>
      <c r="U48" s="29">
        <f t="shared" ref="U48:U58" si="43">S48/P48</f>
        <v>0.02544444444</v>
      </c>
      <c r="V48" s="30">
        <f t="shared" ref="V48:V57" si="44">LN(R48/T48)</f>
        <v>-2.214132326</v>
      </c>
      <c r="W48" s="31">
        <f t="shared" ref="W48:W57" si="45">(R48-T48)*V48</f>
        <v>1.79937636</v>
      </c>
    </row>
    <row r="49">
      <c r="A49" s="22">
        <v>2.0</v>
      </c>
      <c r="B49" s="23">
        <v>135.0</v>
      </c>
      <c r="C49" s="23">
        <v>200.0</v>
      </c>
      <c r="D49" s="24">
        <v>3404.0</v>
      </c>
      <c r="E49" s="25">
        <f t="shared" si="34"/>
        <v>3290</v>
      </c>
      <c r="F49" s="26">
        <f t="shared" si="35"/>
        <v>0.03738721335</v>
      </c>
      <c r="G49" s="27">
        <v>114.0</v>
      </c>
      <c r="H49" s="28">
        <f t="shared" si="36"/>
        <v>0.05436337625</v>
      </c>
      <c r="I49" s="29">
        <f t="shared" si="37"/>
        <v>0.03349001175</v>
      </c>
      <c r="J49" s="30">
        <f t="shared" si="38"/>
        <v>-0.3743619397</v>
      </c>
      <c r="K49" s="31">
        <f t="shared" si="39"/>
        <v>0.006355229274</v>
      </c>
      <c r="M49" s="22">
        <v>2.0</v>
      </c>
      <c r="N49" s="23">
        <v>110.0</v>
      </c>
      <c r="O49" s="23">
        <v>110.0</v>
      </c>
      <c r="P49" s="32">
        <v>9000.0</v>
      </c>
      <c r="Q49" s="25">
        <f t="shared" si="40"/>
        <v>8959</v>
      </c>
      <c r="R49" s="26">
        <f t="shared" si="41"/>
        <v>0.101809132</v>
      </c>
      <c r="S49" s="32">
        <v>41.0</v>
      </c>
      <c r="T49" s="28">
        <f t="shared" si="42"/>
        <v>0.1633466135</v>
      </c>
      <c r="U49" s="29">
        <f t="shared" si="43"/>
        <v>0.004555555556</v>
      </c>
      <c r="V49" s="30">
        <f t="shared" si="44"/>
        <v>-0.4727746009</v>
      </c>
      <c r="W49" s="31">
        <f t="shared" si="45"/>
        <v>0.02909335827</v>
      </c>
    </row>
    <row r="50">
      <c r="A50" s="22">
        <v>3.0</v>
      </c>
      <c r="B50" s="23">
        <v>113.0</v>
      </c>
      <c r="C50" s="23">
        <v>121.0</v>
      </c>
      <c r="D50" s="24">
        <v>2411.0</v>
      </c>
      <c r="E50" s="25">
        <f t="shared" si="34"/>
        <v>2308</v>
      </c>
      <c r="F50" s="26">
        <f t="shared" si="35"/>
        <v>0.02622786882</v>
      </c>
      <c r="G50" s="27">
        <v>103.0</v>
      </c>
      <c r="H50" s="28">
        <f t="shared" si="36"/>
        <v>0.04911778732</v>
      </c>
      <c r="I50" s="29">
        <f t="shared" si="37"/>
        <v>0.04272086271</v>
      </c>
      <c r="J50" s="30">
        <f t="shared" si="38"/>
        <v>-0.6273986956</v>
      </c>
      <c r="K50" s="31">
        <f t="shared" si="39"/>
        <v>0.01436110501</v>
      </c>
      <c r="L50" s="4" t="s">
        <v>24</v>
      </c>
      <c r="M50" s="22">
        <v>3.0</v>
      </c>
      <c r="N50" s="23">
        <v>110.0</v>
      </c>
      <c r="O50" s="23">
        <v>110.0</v>
      </c>
      <c r="P50" s="32">
        <v>9000.0</v>
      </c>
      <c r="Q50" s="25">
        <f t="shared" si="40"/>
        <v>8983</v>
      </c>
      <c r="R50" s="26">
        <f t="shared" si="41"/>
        <v>0.1020818655</v>
      </c>
      <c r="S50" s="32">
        <v>17.0</v>
      </c>
      <c r="T50" s="28">
        <f t="shared" si="42"/>
        <v>0.06772908367</v>
      </c>
      <c r="U50" s="29">
        <f t="shared" si="43"/>
        <v>0.001888888889</v>
      </c>
      <c r="V50" s="30">
        <f t="shared" si="44"/>
        <v>0.4102594104</v>
      </c>
      <c r="W50" s="31">
        <f t="shared" si="45"/>
        <v>0.01409355202</v>
      </c>
    </row>
    <row r="51">
      <c r="A51" s="22">
        <v>4.0</v>
      </c>
      <c r="B51" s="23">
        <v>108.0</v>
      </c>
      <c r="C51" s="23">
        <v>112.0</v>
      </c>
      <c r="D51" s="24">
        <v>68727.0</v>
      </c>
      <c r="E51" s="25">
        <f t="shared" si="34"/>
        <v>67548</v>
      </c>
      <c r="F51" s="26">
        <f t="shared" si="35"/>
        <v>0.7676083547</v>
      </c>
      <c r="G51" s="27">
        <v>1179.0</v>
      </c>
      <c r="H51" s="28">
        <f t="shared" si="36"/>
        <v>0.5622317597</v>
      </c>
      <c r="I51" s="29">
        <f t="shared" si="37"/>
        <v>0.01715482998</v>
      </c>
      <c r="J51" s="30">
        <f t="shared" si="38"/>
        <v>0.3113654997</v>
      </c>
      <c r="K51" s="31">
        <f t="shared" si="39"/>
        <v>0.06394718615</v>
      </c>
      <c r="M51" s="22">
        <v>4.0</v>
      </c>
      <c r="N51" s="23">
        <v>110.0</v>
      </c>
      <c r="O51" s="23">
        <v>110.0</v>
      </c>
      <c r="P51" s="32">
        <v>9000.0</v>
      </c>
      <c r="Q51" s="25">
        <f t="shared" si="40"/>
        <v>8979</v>
      </c>
      <c r="R51" s="26">
        <f t="shared" si="41"/>
        <v>0.1020364099</v>
      </c>
      <c r="S51" s="32">
        <v>21.0</v>
      </c>
      <c r="T51" s="28">
        <f t="shared" si="42"/>
        <v>0.08366533865</v>
      </c>
      <c r="U51" s="29">
        <f t="shared" si="43"/>
        <v>0.002333333333</v>
      </c>
      <c r="V51" s="30">
        <f t="shared" si="44"/>
        <v>0.198504932</v>
      </c>
      <c r="W51" s="31">
        <f t="shared" si="45"/>
        <v>0.003646748254</v>
      </c>
    </row>
    <row r="52">
      <c r="A52" s="22">
        <v>5.0</v>
      </c>
      <c r="B52" s="23">
        <v>103.0</v>
      </c>
      <c r="C52" s="23">
        <v>107.0</v>
      </c>
      <c r="D52" s="24">
        <v>7725.0</v>
      </c>
      <c r="E52" s="25">
        <f t="shared" si="34"/>
        <v>7554</v>
      </c>
      <c r="F52" s="26">
        <f t="shared" si="35"/>
        <v>0.08584286007</v>
      </c>
      <c r="G52" s="27">
        <v>171.0</v>
      </c>
      <c r="H52" s="28">
        <f t="shared" si="36"/>
        <v>0.08154506438</v>
      </c>
      <c r="I52" s="29">
        <f t="shared" si="37"/>
        <v>0.02213592233</v>
      </c>
      <c r="J52" s="30">
        <f t="shared" si="38"/>
        <v>0.05136261174</v>
      </c>
      <c r="K52" s="31">
        <f t="shared" si="39"/>
        <v>0.0002207460112</v>
      </c>
      <c r="M52" s="22">
        <v>5.0</v>
      </c>
      <c r="N52" s="23">
        <v>110.0</v>
      </c>
      <c r="O52" s="23">
        <v>110.0</v>
      </c>
      <c r="P52" s="32">
        <v>9000.0</v>
      </c>
      <c r="Q52" s="25">
        <f t="shared" si="40"/>
        <v>8880</v>
      </c>
      <c r="R52" s="26">
        <f t="shared" si="41"/>
        <v>0.1009113843</v>
      </c>
      <c r="S52" s="32">
        <v>120.0</v>
      </c>
      <c r="T52" s="28">
        <f t="shared" si="42"/>
        <v>0.4780876494</v>
      </c>
      <c r="U52" s="29">
        <f t="shared" si="43"/>
        <v>0.01333333333</v>
      </c>
      <c r="V52" s="30">
        <f t="shared" si="44"/>
        <v>-1.555551334</v>
      </c>
      <c r="W52" s="31">
        <f t="shared" si="45"/>
        <v>0.5867170421</v>
      </c>
    </row>
    <row r="53">
      <c r="A53" s="22">
        <v>6.0</v>
      </c>
      <c r="B53" s="23">
        <v>94.0</v>
      </c>
      <c r="C53" s="23">
        <v>102.0</v>
      </c>
      <c r="D53" s="24">
        <v>7363.0</v>
      </c>
      <c r="E53" s="25">
        <f t="shared" si="34"/>
        <v>7157</v>
      </c>
      <c r="F53" s="26">
        <f t="shared" si="35"/>
        <v>0.0813313939</v>
      </c>
      <c r="G53" s="27">
        <v>206.0</v>
      </c>
      <c r="H53" s="28">
        <f t="shared" si="36"/>
        <v>0.09823557463</v>
      </c>
      <c r="I53" s="29">
        <f t="shared" si="37"/>
        <v>0.02797772647</v>
      </c>
      <c r="J53" s="30">
        <f t="shared" si="38"/>
        <v>-0.1888363261</v>
      </c>
      <c r="K53" s="31">
        <f t="shared" si="39"/>
        <v>0.003192123386</v>
      </c>
      <c r="M53" s="22">
        <v>6.0</v>
      </c>
      <c r="N53" s="23">
        <v>110.0</v>
      </c>
      <c r="O53" s="23">
        <v>110.0</v>
      </c>
      <c r="P53" s="32">
        <v>9000.0</v>
      </c>
      <c r="Q53" s="25">
        <f t="shared" si="40"/>
        <v>8710</v>
      </c>
      <c r="R53" s="26">
        <f t="shared" si="41"/>
        <v>0.09897952226</v>
      </c>
      <c r="S53" s="32">
        <v>290.0</v>
      </c>
      <c r="T53" s="28">
        <f t="shared" si="42"/>
        <v>1.155378486</v>
      </c>
      <c r="U53" s="29">
        <f t="shared" si="43"/>
        <v>0.03222222222</v>
      </c>
      <c r="V53" s="30">
        <f t="shared" si="44"/>
        <v>-2.45727028</v>
      </c>
      <c r="W53" s="31">
        <f t="shared" si="45"/>
        <v>2.595857777</v>
      </c>
    </row>
    <row r="54">
      <c r="A54" s="22">
        <v>7.0</v>
      </c>
      <c r="B54" s="23">
        <v>72.0</v>
      </c>
      <c r="C54" s="23">
        <v>93.0</v>
      </c>
      <c r="D54" s="24">
        <v>112.0</v>
      </c>
      <c r="E54" s="25">
        <f t="shared" si="34"/>
        <v>77</v>
      </c>
      <c r="F54" s="26">
        <f t="shared" si="35"/>
        <v>0.0008750198868</v>
      </c>
      <c r="G54" s="27">
        <v>35.0</v>
      </c>
      <c r="H54" s="28">
        <f t="shared" si="36"/>
        <v>0.01669051025</v>
      </c>
      <c r="I54" s="29">
        <f t="shared" si="37"/>
        <v>0.3125</v>
      </c>
      <c r="J54" s="30">
        <f t="shared" si="38"/>
        <v>-2.948348975</v>
      </c>
      <c r="K54" s="31">
        <f t="shared" si="39"/>
        <v>0.0466295848</v>
      </c>
      <c r="M54" s="22">
        <v>7.0</v>
      </c>
      <c r="N54" s="23">
        <v>110.0</v>
      </c>
      <c r="O54" s="23">
        <v>110.0</v>
      </c>
      <c r="P54" s="32">
        <v>9000.0</v>
      </c>
      <c r="Q54" s="25">
        <f t="shared" si="40"/>
        <v>8755</v>
      </c>
      <c r="R54" s="26">
        <f t="shared" si="41"/>
        <v>0.09949089752</v>
      </c>
      <c r="S54" s="32">
        <v>245.0</v>
      </c>
      <c r="T54" s="28">
        <f t="shared" si="42"/>
        <v>0.9760956175</v>
      </c>
      <c r="U54" s="29">
        <f t="shared" si="43"/>
        <v>0.02722222222</v>
      </c>
      <c r="V54" s="30">
        <f t="shared" si="44"/>
        <v>-2.283494393</v>
      </c>
      <c r="W54" s="31">
        <f t="shared" si="45"/>
        <v>2.001721963</v>
      </c>
    </row>
    <row r="55">
      <c r="A55" s="22">
        <v>8.0</v>
      </c>
      <c r="B55" s="23">
        <v>37.0</v>
      </c>
      <c r="C55" s="23">
        <v>71.0</v>
      </c>
      <c r="D55" s="24">
        <v>72.0</v>
      </c>
      <c r="E55" s="25">
        <f t="shared" si="34"/>
        <v>38</v>
      </c>
      <c r="F55" s="26">
        <f t="shared" si="35"/>
        <v>0.0004318279961</v>
      </c>
      <c r="G55" s="27">
        <v>34.0</v>
      </c>
      <c r="H55" s="28">
        <f t="shared" si="36"/>
        <v>0.01621363853</v>
      </c>
      <c r="I55" s="29">
        <f t="shared" si="37"/>
        <v>0.4722222222</v>
      </c>
      <c r="J55" s="30">
        <f t="shared" si="38"/>
        <v>-3.6255807</v>
      </c>
      <c r="K55" s="31">
        <f t="shared" si="39"/>
        <v>0.05721822769</v>
      </c>
      <c r="M55" s="22">
        <v>8.0</v>
      </c>
      <c r="N55" s="23">
        <v>110.0</v>
      </c>
      <c r="O55" s="23">
        <v>110.0</v>
      </c>
      <c r="P55" s="32">
        <v>9000.0</v>
      </c>
      <c r="Q55" s="25">
        <f t="shared" si="40"/>
        <v>8849</v>
      </c>
      <c r="R55" s="26">
        <f t="shared" si="41"/>
        <v>0.1005591036</v>
      </c>
      <c r="S55" s="32">
        <v>151.0</v>
      </c>
      <c r="T55" s="28">
        <f t="shared" si="42"/>
        <v>0.6015936255</v>
      </c>
      <c r="U55" s="29">
        <f t="shared" si="43"/>
        <v>0.01677777778</v>
      </c>
      <c r="V55" s="30">
        <f t="shared" si="44"/>
        <v>-1.788836526</v>
      </c>
      <c r="W55" s="31">
        <f t="shared" si="45"/>
        <v>0.8962688537</v>
      </c>
    </row>
    <row r="56">
      <c r="A56" s="22">
        <v>9.0</v>
      </c>
      <c r="B56" s="23">
        <v>9.0</v>
      </c>
      <c r="C56" s="23">
        <v>35.0</v>
      </c>
      <c r="D56" s="24">
        <v>75.0</v>
      </c>
      <c r="E56" s="25">
        <f t="shared" si="34"/>
        <v>11</v>
      </c>
      <c r="F56" s="26">
        <f t="shared" si="35"/>
        <v>0.000125002841</v>
      </c>
      <c r="G56" s="27">
        <v>64.0</v>
      </c>
      <c r="H56" s="28">
        <f t="shared" si="36"/>
        <v>0.03051979018</v>
      </c>
      <c r="I56" s="29">
        <f t="shared" si="37"/>
        <v>0.8533333333</v>
      </c>
      <c r="J56" s="30">
        <f t="shared" si="38"/>
        <v>-5.497794146</v>
      </c>
      <c r="K56" s="31">
        <f t="shared" si="39"/>
        <v>0.1671042839</v>
      </c>
      <c r="M56" s="22">
        <v>9.0</v>
      </c>
      <c r="N56" s="23">
        <v>105.0</v>
      </c>
      <c r="O56" s="23">
        <v>110.0</v>
      </c>
      <c r="P56" s="32">
        <v>9000.0</v>
      </c>
      <c r="Q56" s="25">
        <f t="shared" si="40"/>
        <v>8585</v>
      </c>
      <c r="R56" s="26">
        <f t="shared" si="41"/>
        <v>0.09755903543</v>
      </c>
      <c r="S56" s="32">
        <v>415.0</v>
      </c>
      <c r="T56" s="28">
        <f t="shared" si="42"/>
        <v>1.653386454</v>
      </c>
      <c r="U56" s="29">
        <f t="shared" si="43"/>
        <v>0.04611111111</v>
      </c>
      <c r="V56" s="30">
        <f t="shared" si="44"/>
        <v>-2.830123174</v>
      </c>
      <c r="W56" s="31">
        <f t="shared" si="45"/>
        <v>4.403183232</v>
      </c>
    </row>
    <row r="57">
      <c r="A57" s="22">
        <v>10.0</v>
      </c>
      <c r="B57" s="23">
        <v>0.0</v>
      </c>
      <c r="C57" s="23">
        <v>8.0</v>
      </c>
      <c r="D57" s="24">
        <v>205.0</v>
      </c>
      <c r="E57" s="25">
        <f t="shared" si="34"/>
        <v>15</v>
      </c>
      <c r="F57" s="26">
        <f t="shared" si="35"/>
        <v>0.0001704584195</v>
      </c>
      <c r="G57" s="27">
        <v>190.0</v>
      </c>
      <c r="H57" s="28">
        <f t="shared" si="36"/>
        <v>0.09060562709</v>
      </c>
      <c r="I57" s="29">
        <f t="shared" si="37"/>
        <v>0.9268292683</v>
      </c>
      <c r="J57" s="30">
        <f t="shared" si="38"/>
        <v>-6.275780206</v>
      </c>
      <c r="K57" s="31">
        <f t="shared" si="39"/>
        <v>0.5675512415</v>
      </c>
      <c r="L57" s="34" t="s">
        <v>25</v>
      </c>
      <c r="M57" s="22">
        <v>10.0</v>
      </c>
      <c r="N57" s="23">
        <v>0.0</v>
      </c>
      <c r="O57" s="23">
        <v>105.0</v>
      </c>
      <c r="P57" s="32">
        <v>9095.0</v>
      </c>
      <c r="Q57" s="25">
        <f t="shared" si="40"/>
        <v>8527</v>
      </c>
      <c r="R57" s="26">
        <f t="shared" si="41"/>
        <v>0.09689992954</v>
      </c>
      <c r="S57" s="32">
        <v>568.0</v>
      </c>
      <c r="T57" s="28">
        <f t="shared" si="42"/>
        <v>2.262948207</v>
      </c>
      <c r="U57" s="29">
        <f t="shared" si="43"/>
        <v>0.06245189665</v>
      </c>
      <c r="V57" s="30">
        <f t="shared" si="44"/>
        <v>-3.150744967</v>
      </c>
      <c r="W57" s="31">
        <f t="shared" si="45"/>
        <v>6.824665709</v>
      </c>
    </row>
    <row r="58">
      <c r="A58" s="35" t="s">
        <v>14</v>
      </c>
      <c r="B58" s="36">
        <f t="shared" ref="B58:C58" si="46">SUM(B48:B57)</f>
        <v>66205</v>
      </c>
      <c r="C58" s="36">
        <f t="shared" si="46"/>
        <v>66383</v>
      </c>
      <c r="D58" s="37">
        <f>sum(D48:D57)</f>
        <v>90095</v>
      </c>
      <c r="E58" s="38">
        <f t="shared" si="34"/>
        <v>87998</v>
      </c>
      <c r="F58" s="39">
        <f t="shared" si="35"/>
        <v>1</v>
      </c>
      <c r="G58" s="40">
        <f>sum(G48:G57)</f>
        <v>2097</v>
      </c>
      <c r="H58" s="41">
        <f>SUM(H48:H57)</f>
        <v>1</v>
      </c>
      <c r="I58" s="39">
        <f t="shared" si="37"/>
        <v>0.02327543149</v>
      </c>
      <c r="J58" s="42"/>
      <c r="K58" s="43">
        <f>sum(K48:K57)</f>
        <v>0.9371460065</v>
      </c>
      <c r="L58" s="45">
        <f>(I58-I59)/I58</f>
        <v>0.2023908959</v>
      </c>
      <c r="M58" s="35" t="s">
        <v>14</v>
      </c>
      <c r="N58" s="36">
        <f t="shared" ref="N58:O58" si="47">SUM(N48:N57)</f>
        <v>985</v>
      </c>
      <c r="O58" s="36">
        <f t="shared" si="47"/>
        <v>66519</v>
      </c>
      <c r="P58" s="37">
        <f>sum(P48:P57)</f>
        <v>90095</v>
      </c>
      <c r="Q58" s="38">
        <f t="shared" si="40"/>
        <v>87998</v>
      </c>
      <c r="R58" s="39">
        <f t="shared" si="41"/>
        <v>1</v>
      </c>
      <c r="S58" s="40">
        <f>sum(S48:S57)</f>
        <v>2097</v>
      </c>
      <c r="T58" s="41">
        <f>SUM(T48:T57)</f>
        <v>8.354581673</v>
      </c>
      <c r="U58" s="39">
        <f t="shared" si="43"/>
        <v>0.02327543149</v>
      </c>
      <c r="V58" s="42"/>
      <c r="W58" s="43">
        <f>sum(W48:W57)</f>
        <v>19.1546246</v>
      </c>
    </row>
    <row r="59">
      <c r="E59" s="4" t="s">
        <v>26</v>
      </c>
      <c r="F59" s="29">
        <f>sum(F51:F53)</f>
        <v>0.9347826087</v>
      </c>
      <c r="I59" s="29">
        <f>sum(G51:G53)/sum(D51:D53)</f>
        <v>0.01856469606</v>
      </c>
    </row>
    <row r="60">
      <c r="D60" s="29">
        <f>373/70727</f>
        <v>0.005273799256</v>
      </c>
    </row>
    <row r="61">
      <c r="A61" s="15" t="s">
        <v>27</v>
      </c>
      <c r="B61" s="16"/>
      <c r="C61" s="1"/>
      <c r="D61" s="1"/>
      <c r="E61" s="1" t="s">
        <v>1</v>
      </c>
      <c r="F61" s="1" t="s">
        <v>2</v>
      </c>
      <c r="G61" s="1"/>
      <c r="H61" s="1"/>
      <c r="I61" s="1"/>
      <c r="J61" s="1"/>
      <c r="M61" s="15" t="s">
        <v>27</v>
      </c>
      <c r="N61" s="16"/>
      <c r="O61" s="1">
        <v>0.0</v>
      </c>
      <c r="P61" s="1"/>
      <c r="Q61" s="1" t="s">
        <v>1</v>
      </c>
      <c r="R61" s="1" t="s">
        <v>2</v>
      </c>
      <c r="S61" s="1"/>
      <c r="T61" s="1"/>
      <c r="U61" s="1"/>
      <c r="V61" s="1"/>
    </row>
    <row r="62">
      <c r="A62" s="17" t="s">
        <v>3</v>
      </c>
      <c r="B62" s="18" t="s">
        <v>4</v>
      </c>
      <c r="C62" s="18" t="s">
        <v>5</v>
      </c>
      <c r="D62" s="19" t="s">
        <v>6</v>
      </c>
      <c r="E62" s="18" t="s">
        <v>7</v>
      </c>
      <c r="F62" s="18" t="s">
        <v>8</v>
      </c>
      <c r="G62" s="19" t="s">
        <v>9</v>
      </c>
      <c r="H62" s="18" t="s">
        <v>10</v>
      </c>
      <c r="I62" s="20" t="s">
        <v>17</v>
      </c>
      <c r="J62" s="18" t="s">
        <v>11</v>
      </c>
      <c r="K62" s="21" t="s">
        <v>12</v>
      </c>
      <c r="M62" s="17" t="s">
        <v>3</v>
      </c>
      <c r="N62" s="18" t="s">
        <v>4</v>
      </c>
      <c r="O62" s="18" t="s">
        <v>5</v>
      </c>
      <c r="P62" s="19" t="s">
        <v>6</v>
      </c>
      <c r="Q62" s="18" t="s">
        <v>7</v>
      </c>
      <c r="R62" s="18" t="s">
        <v>8</v>
      </c>
      <c r="S62" s="19" t="s">
        <v>9</v>
      </c>
      <c r="T62" s="18" t="s">
        <v>10</v>
      </c>
      <c r="U62" s="20" t="s">
        <v>17</v>
      </c>
      <c r="V62" s="18" t="s">
        <v>11</v>
      </c>
      <c r="W62" s="21" t="s">
        <v>12</v>
      </c>
    </row>
    <row r="63">
      <c r="A63" s="22">
        <v>1.0</v>
      </c>
      <c r="B63" s="23">
        <v>305.0</v>
      </c>
      <c r="C63" s="23">
        <v>388.0</v>
      </c>
      <c r="D63" s="24">
        <v>33.0</v>
      </c>
      <c r="E63" s="25">
        <f t="shared" ref="E63:E73" si="48">D63-G63</f>
        <v>4</v>
      </c>
      <c r="F63" s="26">
        <f t="shared" ref="F63:F73" si="49">E63/$E$13</f>
        <v>0.00004545557854</v>
      </c>
      <c r="G63" s="27">
        <v>29.0</v>
      </c>
      <c r="H63" s="28">
        <f t="shared" ref="H63:H72" si="50">G63/$G$28</f>
        <v>0.01382927992</v>
      </c>
      <c r="I63" s="29">
        <f t="shared" ref="I63:I73" si="51">G63/D63</f>
        <v>0.8787878788</v>
      </c>
      <c r="J63" s="30">
        <f t="shared" ref="J63:J72" si="52">LN(F63/H63)</f>
        <v>-5.717807804</v>
      </c>
      <c r="K63" s="31">
        <f t="shared" ref="K63:K72" si="53">(F63-H63)*J63</f>
        <v>0.07881325841</v>
      </c>
      <c r="M63" s="22">
        <v>1.0</v>
      </c>
      <c r="N63" s="23">
        <v>113.0</v>
      </c>
      <c r="O63" s="23">
        <v>388.0</v>
      </c>
      <c r="P63" s="32">
        <v>9000.0</v>
      </c>
      <c r="Q63" s="25">
        <f t="shared" ref="Q63:Q73" si="54">P63-S63</f>
        <v>8527</v>
      </c>
      <c r="R63" s="26">
        <f t="shared" ref="R63:R73" si="55">Q63/$E$13</f>
        <v>0.09689992954</v>
      </c>
      <c r="S63" s="32">
        <v>473.0</v>
      </c>
      <c r="T63" s="28">
        <f t="shared" ref="T63:T72" si="56">S63/$AD$118</f>
        <v>1.884462151</v>
      </c>
      <c r="U63" s="29">
        <f t="shared" ref="U63:U73" si="57">S63/P63</f>
        <v>0.05255555556</v>
      </c>
      <c r="V63" s="30">
        <f t="shared" ref="V63:V72" si="58">LN(R63/T63)</f>
        <v>-2.967718937</v>
      </c>
      <c r="W63" s="31">
        <f t="shared" ref="W63:W72" si="59">(R63-T63)*V63</f>
        <v>5.304982256</v>
      </c>
    </row>
    <row r="64">
      <c r="A64" s="22">
        <v>2.0</v>
      </c>
      <c r="B64" s="23">
        <v>257.0</v>
      </c>
      <c r="C64" s="23">
        <v>301.0</v>
      </c>
      <c r="D64" s="24">
        <v>40.0</v>
      </c>
      <c r="E64" s="25">
        <f t="shared" si="48"/>
        <v>9</v>
      </c>
      <c r="F64" s="26">
        <f t="shared" si="49"/>
        <v>0.0001022750517</v>
      </c>
      <c r="G64" s="27">
        <v>31.0</v>
      </c>
      <c r="H64" s="28">
        <f t="shared" si="50"/>
        <v>0.01478302337</v>
      </c>
      <c r="I64" s="29">
        <f t="shared" si="51"/>
        <v>0.775</v>
      </c>
      <c r="J64" s="30">
        <f t="shared" si="52"/>
        <v>-4.973568962</v>
      </c>
      <c r="K64" s="31">
        <f t="shared" si="53"/>
        <v>0.07301571416</v>
      </c>
      <c r="M64" s="22">
        <v>2.0</v>
      </c>
      <c r="N64" s="23">
        <v>112.0</v>
      </c>
      <c r="O64" s="23">
        <v>113.0</v>
      </c>
      <c r="P64" s="32">
        <v>9000.0</v>
      </c>
      <c r="Q64" s="25">
        <f t="shared" si="54"/>
        <v>8917</v>
      </c>
      <c r="R64" s="26">
        <f t="shared" si="55"/>
        <v>0.1013318485</v>
      </c>
      <c r="S64" s="32">
        <v>83.0</v>
      </c>
      <c r="T64" s="28">
        <f t="shared" si="56"/>
        <v>0.3306772908</v>
      </c>
      <c r="U64" s="29">
        <f t="shared" si="57"/>
        <v>0.009222222222</v>
      </c>
      <c r="V64" s="30">
        <f t="shared" si="58"/>
        <v>-1.182742188</v>
      </c>
      <c r="W64" s="31">
        <f t="shared" si="59"/>
        <v>0.2712565304</v>
      </c>
    </row>
    <row r="65">
      <c r="A65" s="22">
        <v>3.0</v>
      </c>
      <c r="B65" s="23">
        <v>221.0</v>
      </c>
      <c r="C65" s="23">
        <v>255.0</v>
      </c>
      <c r="D65" s="24">
        <v>76.0</v>
      </c>
      <c r="E65" s="25">
        <f t="shared" si="48"/>
        <v>18</v>
      </c>
      <c r="F65" s="26">
        <f t="shared" si="49"/>
        <v>0.0002045501034</v>
      </c>
      <c r="G65" s="27">
        <v>58.0</v>
      </c>
      <c r="H65" s="28">
        <f t="shared" si="50"/>
        <v>0.02765855985</v>
      </c>
      <c r="I65" s="29">
        <f t="shared" si="51"/>
        <v>0.7631578947</v>
      </c>
      <c r="J65" s="30">
        <f t="shared" si="52"/>
        <v>-4.906877588</v>
      </c>
      <c r="K65" s="31">
        <f t="shared" si="53"/>
        <v>0.1347134651</v>
      </c>
      <c r="M65" s="22">
        <v>3.0</v>
      </c>
      <c r="N65" s="23">
        <v>112.0</v>
      </c>
      <c r="O65" s="23">
        <v>112.0</v>
      </c>
      <c r="P65" s="32">
        <v>9000.0</v>
      </c>
      <c r="Q65" s="25">
        <f t="shared" si="54"/>
        <v>8931</v>
      </c>
      <c r="R65" s="26">
        <f t="shared" si="55"/>
        <v>0.101490943</v>
      </c>
      <c r="S65" s="32">
        <v>69.0</v>
      </c>
      <c r="T65" s="28">
        <f t="shared" si="56"/>
        <v>0.2749003984</v>
      </c>
      <c r="U65" s="29">
        <f t="shared" si="57"/>
        <v>0.007666666667</v>
      </c>
      <c r="V65" s="30">
        <f t="shared" si="58"/>
        <v>-0.9964392817</v>
      </c>
      <c r="W65" s="31">
        <f t="shared" si="59"/>
        <v>0.1727919932</v>
      </c>
    </row>
    <row r="66">
      <c r="A66" s="22">
        <v>4.0</v>
      </c>
      <c r="B66" s="23">
        <v>188.0</v>
      </c>
      <c r="C66" s="23">
        <v>220.0</v>
      </c>
      <c r="D66" s="24">
        <v>108.0</v>
      </c>
      <c r="E66" s="25">
        <f t="shared" si="48"/>
        <v>47</v>
      </c>
      <c r="F66" s="26">
        <f t="shared" si="49"/>
        <v>0.0005341030478</v>
      </c>
      <c r="G66" s="27">
        <v>61.0</v>
      </c>
      <c r="H66" s="28">
        <f t="shared" si="50"/>
        <v>0.02908917501</v>
      </c>
      <c r="I66" s="29">
        <f t="shared" si="51"/>
        <v>0.5648148148</v>
      </c>
      <c r="J66" s="30">
        <f t="shared" si="52"/>
        <v>-3.997532597</v>
      </c>
      <c r="K66" s="31">
        <f t="shared" si="53"/>
        <v>0.114149831</v>
      </c>
      <c r="M66" s="22">
        <v>4.0</v>
      </c>
      <c r="N66" s="23">
        <v>112.0</v>
      </c>
      <c r="O66" s="23">
        <v>112.0</v>
      </c>
      <c r="P66" s="32">
        <v>9000.0</v>
      </c>
      <c r="Q66" s="25">
        <f t="shared" si="54"/>
        <v>8967</v>
      </c>
      <c r="R66" s="26">
        <f t="shared" si="55"/>
        <v>0.1019000432</v>
      </c>
      <c r="S66" s="32">
        <v>33.0</v>
      </c>
      <c r="T66" s="28">
        <f t="shared" si="56"/>
        <v>0.1314741036</v>
      </c>
      <c r="U66" s="29">
        <f t="shared" si="57"/>
        <v>0.003666666667</v>
      </c>
      <c r="V66" s="30">
        <f t="shared" si="58"/>
        <v>-0.2548175373</v>
      </c>
      <c r="W66" s="31">
        <f t="shared" si="59"/>
        <v>0.00753598924</v>
      </c>
    </row>
    <row r="67">
      <c r="A67" s="22">
        <v>5.0</v>
      </c>
      <c r="B67" s="23">
        <v>158.0</v>
      </c>
      <c r="C67" s="23">
        <v>187.0</v>
      </c>
      <c r="D67" s="24">
        <v>182.0</v>
      </c>
      <c r="E67" s="25">
        <f t="shared" si="48"/>
        <v>168</v>
      </c>
      <c r="F67" s="26">
        <f t="shared" si="49"/>
        <v>0.001909134299</v>
      </c>
      <c r="G67" s="27">
        <v>14.0</v>
      </c>
      <c r="H67" s="28">
        <f t="shared" si="50"/>
        <v>0.006676204101</v>
      </c>
      <c r="I67" s="29">
        <f t="shared" si="51"/>
        <v>0.07692307692</v>
      </c>
      <c r="J67" s="30">
        <f t="shared" si="52"/>
        <v>-1.251899685</v>
      </c>
      <c r="K67" s="31">
        <f t="shared" si="53"/>
        <v>0.005967893185</v>
      </c>
      <c r="M67" s="22">
        <v>5.0</v>
      </c>
      <c r="N67" s="23">
        <v>112.0</v>
      </c>
      <c r="O67" s="23">
        <v>112.0</v>
      </c>
      <c r="P67" s="32">
        <v>9000.0</v>
      </c>
      <c r="Q67" s="25">
        <f t="shared" si="54"/>
        <v>8777</v>
      </c>
      <c r="R67" s="26">
        <f t="shared" si="55"/>
        <v>0.0997409032</v>
      </c>
      <c r="S67" s="32">
        <v>223.0</v>
      </c>
      <c r="T67" s="28">
        <f t="shared" si="56"/>
        <v>0.8884462151</v>
      </c>
      <c r="U67" s="29">
        <f t="shared" si="57"/>
        <v>0.02477777778</v>
      </c>
      <c r="V67" s="30">
        <f t="shared" si="58"/>
        <v>-2.186898256</v>
      </c>
      <c r="W67" s="31">
        <f t="shared" si="59"/>
        <v>1.724818271</v>
      </c>
    </row>
    <row r="68">
      <c r="A68" s="22">
        <v>6.0</v>
      </c>
      <c r="B68" s="23">
        <v>128.0</v>
      </c>
      <c r="C68" s="23">
        <v>157.0</v>
      </c>
      <c r="D68" s="24">
        <v>3669.0</v>
      </c>
      <c r="E68" s="25">
        <f t="shared" si="48"/>
        <v>3541</v>
      </c>
      <c r="F68" s="26">
        <f t="shared" si="49"/>
        <v>0.0402395509</v>
      </c>
      <c r="G68" s="27">
        <v>128.0</v>
      </c>
      <c r="H68" s="28">
        <f t="shared" si="50"/>
        <v>0.06103958035</v>
      </c>
      <c r="I68" s="29">
        <f t="shared" si="51"/>
        <v>0.03488689016</v>
      </c>
      <c r="J68" s="30">
        <f t="shared" si="52"/>
        <v>-0.4166721468</v>
      </c>
      <c r="K68" s="31">
        <f t="shared" si="53"/>
        <v>0.008666792927</v>
      </c>
      <c r="M68" s="22">
        <v>6.0</v>
      </c>
      <c r="N68" s="23">
        <v>112.0</v>
      </c>
      <c r="O68" s="23">
        <v>112.0</v>
      </c>
      <c r="P68" s="32">
        <v>9000.0</v>
      </c>
      <c r="Q68" s="25">
        <f t="shared" si="54"/>
        <v>8603</v>
      </c>
      <c r="R68" s="26">
        <f t="shared" si="55"/>
        <v>0.09776358554</v>
      </c>
      <c r="S68" s="32">
        <v>397.0</v>
      </c>
      <c r="T68" s="28">
        <f t="shared" si="56"/>
        <v>1.581673307</v>
      </c>
      <c r="U68" s="29">
        <f t="shared" si="57"/>
        <v>0.04411111111</v>
      </c>
      <c r="V68" s="30">
        <f t="shared" si="58"/>
        <v>-2.783686449</v>
      </c>
      <c r="W68" s="31">
        <f t="shared" si="59"/>
        <v>4.130739382</v>
      </c>
    </row>
    <row r="69">
      <c r="A69" s="22">
        <v>7.0</v>
      </c>
      <c r="B69" s="23">
        <v>110.0</v>
      </c>
      <c r="C69" s="23">
        <v>127.0</v>
      </c>
      <c r="D69" s="24">
        <v>71341.0</v>
      </c>
      <c r="E69" s="25">
        <f t="shared" si="48"/>
        <v>69808</v>
      </c>
      <c r="F69" s="26">
        <f t="shared" si="49"/>
        <v>0.7932907566</v>
      </c>
      <c r="G69" s="27">
        <v>1533.0</v>
      </c>
      <c r="H69" s="28">
        <f t="shared" si="50"/>
        <v>0.7310443491</v>
      </c>
      <c r="I69" s="29">
        <f t="shared" si="51"/>
        <v>0.02148834471</v>
      </c>
      <c r="J69" s="30">
        <f t="shared" si="52"/>
        <v>0.08171568146</v>
      </c>
      <c r="K69" s="31">
        <f t="shared" si="53"/>
        <v>0.00508650761</v>
      </c>
      <c r="M69" s="22">
        <v>7.0</v>
      </c>
      <c r="N69" s="23">
        <v>112.0</v>
      </c>
      <c r="O69" s="23">
        <v>112.0</v>
      </c>
      <c r="P69" s="32">
        <v>9000.0</v>
      </c>
      <c r="Q69" s="25">
        <f t="shared" si="54"/>
        <v>8714</v>
      </c>
      <c r="R69" s="26">
        <f t="shared" si="55"/>
        <v>0.09902497784</v>
      </c>
      <c r="S69" s="32">
        <v>286.0</v>
      </c>
      <c r="T69" s="28">
        <f t="shared" si="56"/>
        <v>1.139442231</v>
      </c>
      <c r="U69" s="29">
        <f t="shared" si="57"/>
        <v>0.03177777778</v>
      </c>
      <c r="V69" s="30">
        <f t="shared" si="58"/>
        <v>-2.442922031</v>
      </c>
      <c r="W69" s="31">
        <f t="shared" si="59"/>
        <v>2.541658229</v>
      </c>
    </row>
    <row r="70">
      <c r="A70" s="22">
        <v>8.0</v>
      </c>
      <c r="B70" s="23">
        <v>105.0</v>
      </c>
      <c r="C70" s="23">
        <v>109.0</v>
      </c>
      <c r="D70" s="24">
        <v>7267.0</v>
      </c>
      <c r="E70" s="25">
        <f t="shared" si="48"/>
        <v>7225</v>
      </c>
      <c r="F70" s="26">
        <f t="shared" si="49"/>
        <v>0.08210413873</v>
      </c>
      <c r="G70" s="27">
        <v>42.0</v>
      </c>
      <c r="H70" s="28">
        <f t="shared" si="50"/>
        <v>0.0200286123</v>
      </c>
      <c r="I70" s="29">
        <f t="shared" si="51"/>
        <v>0.005779551397</v>
      </c>
      <c r="J70" s="30">
        <f t="shared" si="52"/>
        <v>1.41082656</v>
      </c>
      <c r="K70" s="31">
        <f t="shared" si="53"/>
        <v>0.08757780139</v>
      </c>
      <c r="M70" s="22">
        <v>8.0</v>
      </c>
      <c r="N70" s="23">
        <v>111.0</v>
      </c>
      <c r="O70" s="23">
        <v>112.0</v>
      </c>
      <c r="P70" s="32">
        <v>9000.0</v>
      </c>
      <c r="Q70" s="25">
        <f t="shared" si="54"/>
        <v>8746</v>
      </c>
      <c r="R70" s="26">
        <f t="shared" si="55"/>
        <v>0.09938862247</v>
      </c>
      <c r="S70" s="32">
        <v>254.0</v>
      </c>
      <c r="T70" s="28">
        <f t="shared" si="56"/>
        <v>1.011952191</v>
      </c>
      <c r="U70" s="29">
        <f t="shared" si="57"/>
        <v>0.02822222222</v>
      </c>
      <c r="V70" s="30">
        <f t="shared" si="58"/>
        <v>-2.320598962</v>
      </c>
      <c r="W70" s="31">
        <f t="shared" si="59"/>
        <v>2.11769407</v>
      </c>
    </row>
    <row r="71">
      <c r="A71" s="22">
        <v>9.0</v>
      </c>
      <c r="B71" s="23">
        <v>84.0</v>
      </c>
      <c r="C71" s="23">
        <v>104.0</v>
      </c>
      <c r="D71" s="24">
        <v>7366.0</v>
      </c>
      <c r="E71" s="25">
        <f t="shared" si="48"/>
        <v>7178</v>
      </c>
      <c r="F71" s="26">
        <f t="shared" si="49"/>
        <v>0.08157003568</v>
      </c>
      <c r="G71" s="27">
        <v>188.0</v>
      </c>
      <c r="H71" s="28">
        <f t="shared" si="50"/>
        <v>0.08965188364</v>
      </c>
      <c r="I71" s="29">
        <f t="shared" si="51"/>
        <v>0.02552267173</v>
      </c>
      <c r="J71" s="30">
        <f t="shared" si="52"/>
        <v>-0.09447222615</v>
      </c>
      <c r="K71" s="31">
        <f t="shared" si="53"/>
        <v>0.0007635101683</v>
      </c>
      <c r="M71" s="22">
        <v>9.0</v>
      </c>
      <c r="N71" s="23">
        <v>106.0</v>
      </c>
      <c r="O71" s="23">
        <v>111.0</v>
      </c>
      <c r="P71" s="32">
        <v>9000.0</v>
      </c>
      <c r="Q71" s="25">
        <f t="shared" si="54"/>
        <v>8936</v>
      </c>
      <c r="R71" s="26">
        <f t="shared" si="55"/>
        <v>0.1015477624</v>
      </c>
      <c r="S71" s="32">
        <v>64.0</v>
      </c>
      <c r="T71" s="28">
        <f t="shared" si="56"/>
        <v>0.2549800797</v>
      </c>
      <c r="U71" s="29">
        <f t="shared" si="57"/>
        <v>0.007111111111</v>
      </c>
      <c r="V71" s="30">
        <f t="shared" si="58"/>
        <v>-0.9206561694</v>
      </c>
      <c r="W71" s="31">
        <f t="shared" si="59"/>
        <v>0.1412584094</v>
      </c>
    </row>
    <row r="72">
      <c r="A72" s="22">
        <v>10.0</v>
      </c>
      <c r="B72" s="23">
        <v>0.0</v>
      </c>
      <c r="C72" s="23">
        <v>35.0</v>
      </c>
      <c r="D72" s="24">
        <v>13.0</v>
      </c>
      <c r="E72" s="25">
        <f t="shared" si="48"/>
        <v>0.0000009999999993</v>
      </c>
      <c r="F72" s="26">
        <f t="shared" si="49"/>
        <v>0</v>
      </c>
      <c r="G72" s="27">
        <v>12.999999</v>
      </c>
      <c r="H72" s="28">
        <f t="shared" si="50"/>
        <v>0.006199331903</v>
      </c>
      <c r="I72" s="29">
        <f t="shared" si="51"/>
        <v>0.9999999231</v>
      </c>
      <c r="J72" s="30">
        <f t="shared" si="52"/>
        <v>-20.11726617</v>
      </c>
      <c r="K72" s="31">
        <f t="shared" si="53"/>
        <v>0.1247136098</v>
      </c>
      <c r="L72" s="34" t="s">
        <v>28</v>
      </c>
      <c r="M72" s="22">
        <v>10.0</v>
      </c>
      <c r="N72" s="23">
        <v>0.0</v>
      </c>
      <c r="O72" s="23">
        <v>106.0</v>
      </c>
      <c r="P72" s="32">
        <v>9095.0</v>
      </c>
      <c r="Q72" s="25">
        <f t="shared" si="54"/>
        <v>8880</v>
      </c>
      <c r="R72" s="26">
        <f t="shared" si="55"/>
        <v>0.1009113843</v>
      </c>
      <c r="S72" s="32">
        <v>215.0</v>
      </c>
      <c r="T72" s="28">
        <f t="shared" si="56"/>
        <v>0.8565737052</v>
      </c>
      <c r="U72" s="29">
        <f t="shared" si="57"/>
        <v>0.02363936229</v>
      </c>
      <c r="V72" s="30">
        <f t="shared" si="58"/>
        <v>-2.138697619</v>
      </c>
      <c r="W72" s="31">
        <f t="shared" si="59"/>
        <v>1.616133206</v>
      </c>
    </row>
    <row r="73">
      <c r="A73" s="35" t="s">
        <v>14</v>
      </c>
      <c r="B73" s="36">
        <f t="shared" ref="B73:C73" si="60">SUM(B63:B72)</f>
        <v>1556</v>
      </c>
      <c r="C73" s="36">
        <f t="shared" si="60"/>
        <v>1883</v>
      </c>
      <c r="D73" s="37">
        <f>sum(D63:D72)</f>
        <v>90095</v>
      </c>
      <c r="E73" s="38">
        <f t="shared" si="48"/>
        <v>87998</v>
      </c>
      <c r="F73" s="39">
        <f t="shared" si="49"/>
        <v>1</v>
      </c>
      <c r="G73" s="40">
        <f>sum(G63:G72)</f>
        <v>2096.999999</v>
      </c>
      <c r="H73" s="41">
        <f>SUM(H63:H72)</f>
        <v>0.9999999995</v>
      </c>
      <c r="I73" s="39">
        <f t="shared" si="51"/>
        <v>0.02327543148</v>
      </c>
      <c r="J73" s="42"/>
      <c r="K73" s="43">
        <f>sum(K63:K72)</f>
        <v>0.6334683837</v>
      </c>
      <c r="L73" s="45">
        <f>(I73-I74)/I73</f>
        <v>0.1189766098</v>
      </c>
      <c r="M73" s="35" t="s">
        <v>14</v>
      </c>
      <c r="N73" s="36">
        <f t="shared" ref="N73:O73" si="61">SUM(N63:N72)</f>
        <v>1002</v>
      </c>
      <c r="O73" s="36">
        <f t="shared" si="61"/>
        <v>1390</v>
      </c>
      <c r="P73" s="37">
        <f>sum(P63:P72)</f>
        <v>90095</v>
      </c>
      <c r="Q73" s="38">
        <f t="shared" si="54"/>
        <v>87998</v>
      </c>
      <c r="R73" s="39">
        <f t="shared" si="55"/>
        <v>1</v>
      </c>
      <c r="S73" s="40">
        <f>sum(S63:S72)</f>
        <v>2097</v>
      </c>
      <c r="T73" s="41">
        <f>SUM(T63:T72)</f>
        <v>8.354581673</v>
      </c>
      <c r="U73" s="39">
        <f t="shared" si="57"/>
        <v>0.02327543149</v>
      </c>
      <c r="V73" s="42"/>
      <c r="W73" s="43">
        <f>sum(W63:W72)</f>
        <v>18.02886834</v>
      </c>
    </row>
    <row r="74">
      <c r="E74" s="4" t="s">
        <v>29</v>
      </c>
      <c r="F74" s="29">
        <f>sum(F69:F71)</f>
        <v>0.956964931</v>
      </c>
      <c r="I74" s="29">
        <f>sum(G69:G71)/sum(D69:D71)</f>
        <v>0.02050619955</v>
      </c>
    </row>
    <row r="76">
      <c r="A76" s="15" t="s">
        <v>30</v>
      </c>
      <c r="B76" s="16"/>
      <c r="C76" s="1"/>
      <c r="D76" s="1"/>
      <c r="E76" s="1" t="s">
        <v>1</v>
      </c>
      <c r="F76" s="1" t="s">
        <v>2</v>
      </c>
      <c r="G76" s="1"/>
      <c r="H76" s="1"/>
      <c r="I76" s="1"/>
      <c r="J76" s="1"/>
      <c r="M76" s="15" t="s">
        <v>30</v>
      </c>
      <c r="N76" s="16"/>
      <c r="O76" s="1">
        <v>0.0</v>
      </c>
      <c r="P76" s="1"/>
      <c r="Q76" s="1" t="s">
        <v>1</v>
      </c>
      <c r="R76" s="1" t="s">
        <v>2</v>
      </c>
      <c r="S76" s="1"/>
      <c r="T76" s="1"/>
      <c r="U76" s="1"/>
      <c r="V76" s="1"/>
    </row>
    <row r="77">
      <c r="A77" s="17" t="s">
        <v>3</v>
      </c>
      <c r="B77" s="18" t="s">
        <v>4</v>
      </c>
      <c r="C77" s="18" t="s">
        <v>5</v>
      </c>
      <c r="D77" s="19" t="s">
        <v>6</v>
      </c>
      <c r="E77" s="18" t="s">
        <v>7</v>
      </c>
      <c r="F77" s="18" t="s">
        <v>8</v>
      </c>
      <c r="G77" s="19" t="s">
        <v>9</v>
      </c>
      <c r="H77" s="18" t="s">
        <v>10</v>
      </c>
      <c r="I77" s="20" t="s">
        <v>17</v>
      </c>
      <c r="J77" s="18" t="s">
        <v>11</v>
      </c>
      <c r="K77" s="21" t="s">
        <v>12</v>
      </c>
      <c r="M77" s="17" t="s">
        <v>3</v>
      </c>
      <c r="N77" s="18" t="s">
        <v>4</v>
      </c>
      <c r="O77" s="18" t="s">
        <v>5</v>
      </c>
      <c r="P77" s="19" t="s">
        <v>6</v>
      </c>
      <c r="Q77" s="18" t="s">
        <v>7</v>
      </c>
      <c r="R77" s="18" t="s">
        <v>8</v>
      </c>
      <c r="S77" s="19" t="s">
        <v>9</v>
      </c>
      <c r="T77" s="18" t="s">
        <v>10</v>
      </c>
      <c r="U77" s="20" t="s">
        <v>17</v>
      </c>
      <c r="V77" s="18" t="s">
        <v>11</v>
      </c>
      <c r="W77" s="21" t="s">
        <v>12</v>
      </c>
    </row>
    <row r="78">
      <c r="A78" s="22">
        <v>1.0</v>
      </c>
      <c r="B78" s="23">
        <v>332.0</v>
      </c>
      <c r="C78" s="23">
        <v>348.0</v>
      </c>
      <c r="D78" s="24">
        <v>20195.0</v>
      </c>
      <c r="E78" s="25">
        <f t="shared" ref="E78:E88" si="62">D78-G78</f>
        <v>20026</v>
      </c>
      <c r="F78" s="26">
        <f t="shared" ref="F78:F88" si="63">E78/$E$13</f>
        <v>0.2275733539</v>
      </c>
      <c r="G78" s="27">
        <v>169.0</v>
      </c>
      <c r="H78" s="28">
        <f t="shared" ref="H78:H87" si="64">G78/$G$28</f>
        <v>0.08059132094</v>
      </c>
      <c r="I78" s="29">
        <f t="shared" ref="I78:I88" si="65">G78/D78</f>
        <v>0.008368408022</v>
      </c>
      <c r="J78" s="30">
        <f t="shared" ref="J78:J87" si="66">LN(F78/H78)</f>
        <v>1.038081658</v>
      </c>
      <c r="K78" s="31">
        <f t="shared" ref="K78:K87" si="67">(F78-H78)*J78</f>
        <v>0.1525793526</v>
      </c>
      <c r="M78" s="22">
        <v>1.0</v>
      </c>
      <c r="N78" s="23">
        <v>332.0</v>
      </c>
      <c r="O78" s="23">
        <v>348.0</v>
      </c>
      <c r="P78" s="32">
        <v>9000.0</v>
      </c>
      <c r="Q78" s="25">
        <f t="shared" ref="Q78:Q88" si="68">P78-S78</f>
        <v>8899</v>
      </c>
      <c r="R78" s="26">
        <f t="shared" ref="R78:R88" si="69">Q78/$E$13</f>
        <v>0.1011272983</v>
      </c>
      <c r="S78" s="32">
        <v>101.0</v>
      </c>
      <c r="T78" s="28">
        <f t="shared" ref="T78:T87" si="70">S78/$AD$118</f>
        <v>0.4023904382</v>
      </c>
      <c r="U78" s="29">
        <f t="shared" ref="U78:U88" si="71">S78/P78</f>
        <v>0.01122222222</v>
      </c>
      <c r="V78" s="30">
        <f t="shared" ref="V78:V87" si="72">LN(R78/T78)</f>
        <v>-1.381042754</v>
      </c>
      <c r="W78" s="31">
        <f t="shared" ref="W78:W87" si="73">(R78-T78)*V78</f>
        <v>0.4160572763</v>
      </c>
    </row>
    <row r="79">
      <c r="A79" s="22">
        <v>2.0</v>
      </c>
      <c r="B79" s="23">
        <v>331.0</v>
      </c>
      <c r="C79" s="23">
        <v>331.0</v>
      </c>
      <c r="D79" s="24">
        <v>18151.0</v>
      </c>
      <c r="E79" s="25">
        <f t="shared" si="62"/>
        <v>17962</v>
      </c>
      <c r="F79" s="26">
        <f t="shared" si="63"/>
        <v>0.2041182754</v>
      </c>
      <c r="G79" s="27">
        <v>189.0</v>
      </c>
      <c r="H79" s="28">
        <f t="shared" si="64"/>
        <v>0.09012875537</v>
      </c>
      <c r="I79" s="29">
        <f t="shared" si="65"/>
        <v>0.01041264944</v>
      </c>
      <c r="J79" s="30">
        <f t="shared" si="66"/>
        <v>0.8174603441</v>
      </c>
      <c r="K79" s="31">
        <f t="shared" si="67"/>
        <v>0.09318191229</v>
      </c>
      <c r="L79" s="46" t="s">
        <v>31</v>
      </c>
      <c r="M79" s="22">
        <v>2.0</v>
      </c>
      <c r="N79" s="23">
        <v>332.0</v>
      </c>
      <c r="O79" s="23">
        <v>332.0</v>
      </c>
      <c r="P79" s="32">
        <v>9000.0</v>
      </c>
      <c r="Q79" s="25">
        <f t="shared" si="68"/>
        <v>8937</v>
      </c>
      <c r="R79" s="26">
        <f t="shared" si="69"/>
        <v>0.1015591263</v>
      </c>
      <c r="S79" s="32">
        <v>63.0</v>
      </c>
      <c r="T79" s="28">
        <f t="shared" si="70"/>
        <v>0.2509960159</v>
      </c>
      <c r="U79" s="29">
        <f t="shared" si="71"/>
        <v>0.007</v>
      </c>
      <c r="V79" s="30">
        <f t="shared" si="72"/>
        <v>-0.9047959118</v>
      </c>
      <c r="W79" s="31">
        <f t="shared" si="73"/>
        <v>0.1352098868</v>
      </c>
    </row>
    <row r="80">
      <c r="A80" s="22">
        <v>3.0</v>
      </c>
      <c r="B80" s="23">
        <v>328.0</v>
      </c>
      <c r="C80" s="23">
        <v>330.0</v>
      </c>
      <c r="D80" s="24">
        <v>31618.0</v>
      </c>
      <c r="E80" s="25">
        <f t="shared" si="62"/>
        <v>31477</v>
      </c>
      <c r="F80" s="26">
        <f t="shared" si="63"/>
        <v>0.3577013114</v>
      </c>
      <c r="G80" s="27">
        <v>141.0</v>
      </c>
      <c r="H80" s="28">
        <f t="shared" si="64"/>
        <v>0.06723891273</v>
      </c>
      <c r="I80" s="29">
        <f t="shared" si="65"/>
        <v>0.004459485103</v>
      </c>
      <c r="J80" s="30">
        <f t="shared" si="66"/>
        <v>1.671446174</v>
      </c>
      <c r="K80" s="31">
        <f t="shared" si="67"/>
        <v>0.4854922649</v>
      </c>
      <c r="M80" s="22">
        <v>3.0</v>
      </c>
      <c r="N80" s="23">
        <v>331.0</v>
      </c>
      <c r="O80" s="23">
        <v>332.0</v>
      </c>
      <c r="P80" s="32">
        <v>9000.0</v>
      </c>
      <c r="Q80" s="25">
        <f t="shared" si="68"/>
        <v>8929</v>
      </c>
      <c r="R80" s="26">
        <f t="shared" si="69"/>
        <v>0.1014682152</v>
      </c>
      <c r="S80" s="32">
        <v>71.0</v>
      </c>
      <c r="T80" s="28">
        <f t="shared" si="70"/>
        <v>0.2828685259</v>
      </c>
      <c r="U80" s="29">
        <f t="shared" si="71"/>
        <v>0.007888888889</v>
      </c>
      <c r="V80" s="30">
        <f t="shared" si="72"/>
        <v>-1.025236618</v>
      </c>
      <c r="W80" s="31">
        <f t="shared" si="73"/>
        <v>0.1859782411</v>
      </c>
    </row>
    <row r="81">
      <c r="A81" s="22">
        <v>4.0</v>
      </c>
      <c r="B81" s="23">
        <v>323.0</v>
      </c>
      <c r="C81" s="23">
        <v>327.0</v>
      </c>
      <c r="D81" s="24">
        <v>12571.0</v>
      </c>
      <c r="E81" s="25">
        <f t="shared" si="62"/>
        <v>12392</v>
      </c>
      <c r="F81" s="26">
        <f t="shared" si="63"/>
        <v>0.1408213823</v>
      </c>
      <c r="G81" s="27">
        <v>179.0</v>
      </c>
      <c r="H81" s="28">
        <f t="shared" si="64"/>
        <v>0.08536003815</v>
      </c>
      <c r="I81" s="29">
        <f t="shared" si="65"/>
        <v>0.01423912179</v>
      </c>
      <c r="J81" s="30">
        <f t="shared" si="66"/>
        <v>0.5006142412</v>
      </c>
      <c r="K81" s="31">
        <f t="shared" si="67"/>
        <v>0.02776473872</v>
      </c>
      <c r="M81" s="22">
        <v>4.0</v>
      </c>
      <c r="N81" s="23">
        <v>331.0</v>
      </c>
      <c r="O81" s="23">
        <v>331.0</v>
      </c>
      <c r="P81" s="32">
        <v>9000.0</v>
      </c>
      <c r="Q81" s="25">
        <f t="shared" si="68"/>
        <v>8901</v>
      </c>
      <c r="R81" s="26">
        <f t="shared" si="69"/>
        <v>0.1011500261</v>
      </c>
      <c r="S81" s="32">
        <v>99.0</v>
      </c>
      <c r="T81" s="28">
        <f t="shared" si="70"/>
        <v>0.3944223108</v>
      </c>
      <c r="U81" s="29">
        <f t="shared" si="71"/>
        <v>0.011</v>
      </c>
      <c r="V81" s="30">
        <f t="shared" si="72"/>
        <v>-1.360817368</v>
      </c>
      <c r="W81" s="31">
        <f t="shared" si="73"/>
        <v>0.3990900185</v>
      </c>
    </row>
    <row r="82">
      <c r="A82" s="22">
        <v>5.0</v>
      </c>
      <c r="B82" s="23">
        <v>317.0</v>
      </c>
      <c r="C82" s="23">
        <v>322.0</v>
      </c>
      <c r="D82" s="24">
        <v>3709.0</v>
      </c>
      <c r="E82" s="25">
        <f t="shared" si="62"/>
        <v>3682</v>
      </c>
      <c r="F82" s="26">
        <f t="shared" si="63"/>
        <v>0.04184186004</v>
      </c>
      <c r="G82" s="27">
        <v>27.0</v>
      </c>
      <c r="H82" s="28">
        <f t="shared" si="64"/>
        <v>0.01287553648</v>
      </c>
      <c r="I82" s="29">
        <f t="shared" si="65"/>
        <v>0.007279590186</v>
      </c>
      <c r="J82" s="30">
        <f t="shared" si="66"/>
        <v>1.178568161</v>
      </c>
      <c r="K82" s="31">
        <f t="shared" si="67"/>
        <v>0.03413878668</v>
      </c>
      <c r="L82" s="47"/>
      <c r="M82" s="22">
        <v>5.0</v>
      </c>
      <c r="N82" s="23">
        <v>330.0</v>
      </c>
      <c r="O82" s="23">
        <v>331.0</v>
      </c>
      <c r="P82" s="32">
        <v>9000.0</v>
      </c>
      <c r="Q82" s="25">
        <f t="shared" si="68"/>
        <v>8943</v>
      </c>
      <c r="R82" s="26">
        <f t="shared" si="69"/>
        <v>0.1016273097</v>
      </c>
      <c r="S82" s="32">
        <v>57.0</v>
      </c>
      <c r="T82" s="28">
        <f t="shared" si="70"/>
        <v>0.2270916335</v>
      </c>
      <c r="U82" s="29">
        <f t="shared" si="71"/>
        <v>0.006333333333</v>
      </c>
      <c r="V82" s="30">
        <f t="shared" si="72"/>
        <v>-0.8040413123</v>
      </c>
      <c r="W82" s="31">
        <f t="shared" si="73"/>
        <v>0.1008784995</v>
      </c>
    </row>
    <row r="83">
      <c r="A83" s="22">
        <v>6.0</v>
      </c>
      <c r="B83" s="23">
        <v>260.0</v>
      </c>
      <c r="C83" s="23">
        <v>316.0</v>
      </c>
      <c r="D83" s="24">
        <v>2507.0</v>
      </c>
      <c r="E83" s="25">
        <f t="shared" si="62"/>
        <v>2434</v>
      </c>
      <c r="F83" s="26">
        <f t="shared" si="63"/>
        <v>0.02765971954</v>
      </c>
      <c r="G83" s="27">
        <v>73.0</v>
      </c>
      <c r="H83" s="28">
        <f t="shared" si="64"/>
        <v>0.03481163567</v>
      </c>
      <c r="I83" s="29">
        <f t="shared" si="65"/>
        <v>0.02911846829</v>
      </c>
      <c r="J83" s="30">
        <f t="shared" si="66"/>
        <v>-0.2299745026</v>
      </c>
      <c r="K83" s="31">
        <f t="shared" si="67"/>
        <v>0.001644758355</v>
      </c>
      <c r="L83" s="12"/>
      <c r="M83" s="22">
        <v>6.0</v>
      </c>
      <c r="N83" s="23">
        <v>330.0</v>
      </c>
      <c r="O83" s="23">
        <v>330.0</v>
      </c>
      <c r="P83" s="32">
        <v>9000.0</v>
      </c>
      <c r="Q83" s="25">
        <f t="shared" si="68"/>
        <v>8934</v>
      </c>
      <c r="R83" s="26">
        <f t="shared" si="69"/>
        <v>0.1015250347</v>
      </c>
      <c r="S83" s="32">
        <v>66.0</v>
      </c>
      <c r="T83" s="28">
        <f t="shared" si="70"/>
        <v>0.2629482072</v>
      </c>
      <c r="U83" s="29">
        <f t="shared" si="71"/>
        <v>0.007333333333</v>
      </c>
      <c r="V83" s="30">
        <f t="shared" si="72"/>
        <v>-0.9516516669</v>
      </c>
      <c r="W83" s="31">
        <f t="shared" si="73"/>
        <v>0.1536186312</v>
      </c>
    </row>
    <row r="84">
      <c r="A84" s="22">
        <v>7.0</v>
      </c>
      <c r="B84" s="23">
        <v>166.0</v>
      </c>
      <c r="C84" s="23">
        <v>203.0</v>
      </c>
      <c r="D84" s="24">
        <v>563.0</v>
      </c>
      <c r="E84" s="25">
        <f t="shared" si="62"/>
        <v>5</v>
      </c>
      <c r="F84" s="26">
        <f t="shared" si="63"/>
        <v>0.00005681947317</v>
      </c>
      <c r="G84" s="27">
        <v>558.0</v>
      </c>
      <c r="H84" s="28">
        <f t="shared" si="64"/>
        <v>0.2660944206</v>
      </c>
      <c r="I84" s="29">
        <f t="shared" si="65"/>
        <v>0.9911190053</v>
      </c>
      <c r="J84" s="30">
        <f t="shared" si="66"/>
        <v>-8.451727385</v>
      </c>
      <c r="K84" s="31">
        <f t="shared" si="67"/>
        <v>2.248477279</v>
      </c>
      <c r="L84" s="12"/>
      <c r="M84" s="22">
        <v>7.0</v>
      </c>
      <c r="N84" s="23">
        <v>329.0</v>
      </c>
      <c r="O84" s="23">
        <v>330.0</v>
      </c>
      <c r="P84" s="32">
        <v>9000.0</v>
      </c>
      <c r="Q84" s="25">
        <f t="shared" si="68"/>
        <v>8972</v>
      </c>
      <c r="R84" s="26">
        <f t="shared" si="69"/>
        <v>0.1019568627</v>
      </c>
      <c r="S84" s="32">
        <v>28.0</v>
      </c>
      <c r="T84" s="28">
        <f t="shared" si="70"/>
        <v>0.1115537849</v>
      </c>
      <c r="U84" s="29">
        <f t="shared" si="71"/>
        <v>0.003111111111</v>
      </c>
      <c r="V84" s="30">
        <f t="shared" si="72"/>
        <v>-0.08995704133</v>
      </c>
      <c r="W84" s="31">
        <f t="shared" si="73"/>
        <v>0.0008633107274</v>
      </c>
    </row>
    <row r="85">
      <c r="A85" s="22">
        <v>8.0</v>
      </c>
      <c r="B85" s="23">
        <v>151.0</v>
      </c>
      <c r="C85" s="23">
        <v>165.0</v>
      </c>
      <c r="D85" s="24">
        <v>639.0</v>
      </c>
      <c r="E85" s="25">
        <f t="shared" si="62"/>
        <v>15</v>
      </c>
      <c r="F85" s="26">
        <f t="shared" si="63"/>
        <v>0.0001704584195</v>
      </c>
      <c r="G85" s="27">
        <v>624.0</v>
      </c>
      <c r="H85" s="28">
        <f t="shared" si="64"/>
        <v>0.2975679542</v>
      </c>
      <c r="I85" s="29">
        <f t="shared" si="65"/>
        <v>0.9765258216</v>
      </c>
      <c r="J85" s="30">
        <f t="shared" si="66"/>
        <v>-7.464906502</v>
      </c>
      <c r="K85" s="31">
        <f t="shared" si="67"/>
        <v>2.2200445</v>
      </c>
      <c r="L85" s="12"/>
      <c r="M85" s="22">
        <v>8.0</v>
      </c>
      <c r="N85" s="23">
        <v>325.0</v>
      </c>
      <c r="O85" s="23">
        <v>329.0</v>
      </c>
      <c r="P85" s="32">
        <v>9000.0</v>
      </c>
      <c r="Q85" s="25">
        <f t="shared" si="68"/>
        <v>8955</v>
      </c>
      <c r="R85" s="26">
        <f t="shared" si="69"/>
        <v>0.1017636764</v>
      </c>
      <c r="S85" s="32">
        <v>45.0</v>
      </c>
      <c r="T85" s="28">
        <f t="shared" si="70"/>
        <v>0.1792828685</v>
      </c>
      <c r="U85" s="29">
        <f t="shared" si="71"/>
        <v>0.005</v>
      </c>
      <c r="V85" s="30">
        <f t="shared" si="72"/>
        <v>-0.5663116021</v>
      </c>
      <c r="W85" s="31">
        <f t="shared" si="73"/>
        <v>0.04390001786</v>
      </c>
    </row>
    <row r="86">
      <c r="A86" s="22">
        <v>9.0</v>
      </c>
      <c r="B86" s="23">
        <v>128.0</v>
      </c>
      <c r="C86" s="23">
        <v>150.0</v>
      </c>
      <c r="D86" s="24">
        <v>138.0</v>
      </c>
      <c r="E86" s="25">
        <f t="shared" si="62"/>
        <v>5</v>
      </c>
      <c r="F86" s="26">
        <f t="shared" si="63"/>
        <v>0.00005681947317</v>
      </c>
      <c r="G86" s="27">
        <v>133.0</v>
      </c>
      <c r="H86" s="28">
        <f t="shared" si="64"/>
        <v>0.06342393896</v>
      </c>
      <c r="I86" s="29">
        <f t="shared" si="65"/>
        <v>0.9637681159</v>
      </c>
      <c r="J86" s="30">
        <f t="shared" si="66"/>
        <v>-7.017717551</v>
      </c>
      <c r="K86" s="31">
        <f t="shared" si="67"/>
        <v>0.4446925466</v>
      </c>
      <c r="L86" s="47"/>
      <c r="M86" s="22">
        <v>9.0</v>
      </c>
      <c r="N86" s="23">
        <v>324.0</v>
      </c>
      <c r="O86" s="23">
        <v>325.0</v>
      </c>
      <c r="P86" s="32">
        <v>9000.0</v>
      </c>
      <c r="Q86" s="25">
        <f t="shared" si="68"/>
        <v>8863</v>
      </c>
      <c r="R86" s="26">
        <f t="shared" si="69"/>
        <v>0.1007181981</v>
      </c>
      <c r="S86" s="32">
        <v>137.0</v>
      </c>
      <c r="T86" s="28">
        <f t="shared" si="70"/>
        <v>0.5458167331</v>
      </c>
      <c r="U86" s="29">
        <f t="shared" si="71"/>
        <v>0.01522222222</v>
      </c>
      <c r="V86" s="30">
        <f t="shared" si="72"/>
        <v>-1.689956766</v>
      </c>
      <c r="W86" s="31">
        <f t="shared" si="73"/>
        <v>0.7521972806</v>
      </c>
    </row>
    <row r="87">
      <c r="A87" s="22">
        <v>10.0</v>
      </c>
      <c r="B87" s="23">
        <v>41.0</v>
      </c>
      <c r="C87" s="23">
        <v>62.0</v>
      </c>
      <c r="D87" s="24">
        <v>4.0</v>
      </c>
      <c r="E87" s="25">
        <f t="shared" si="62"/>
        <v>0.00000009999999984</v>
      </c>
      <c r="F87" s="26">
        <f t="shared" si="63"/>
        <v>0</v>
      </c>
      <c r="G87" s="27">
        <v>3.9999999</v>
      </c>
      <c r="H87" s="28">
        <f t="shared" si="64"/>
        <v>0.001907486838</v>
      </c>
      <c r="I87" s="29">
        <f t="shared" si="65"/>
        <v>0.999999975</v>
      </c>
      <c r="J87" s="30">
        <f t="shared" si="66"/>
        <v>-21.24119632</v>
      </c>
      <c r="K87" s="31">
        <f t="shared" si="67"/>
        <v>0.04051730239</v>
      </c>
      <c r="L87" s="34" t="s">
        <v>32</v>
      </c>
      <c r="M87" s="22">
        <v>10.0</v>
      </c>
      <c r="N87" s="23">
        <v>41.0</v>
      </c>
      <c r="O87" s="23">
        <v>324.0</v>
      </c>
      <c r="P87" s="32">
        <v>9095.0</v>
      </c>
      <c r="Q87" s="25">
        <f t="shared" si="68"/>
        <v>7665</v>
      </c>
      <c r="R87" s="26">
        <f t="shared" si="69"/>
        <v>0.08710425237</v>
      </c>
      <c r="S87" s="32">
        <v>1430.0</v>
      </c>
      <c r="T87" s="28">
        <f t="shared" si="70"/>
        <v>5.697211155</v>
      </c>
      <c r="U87" s="29">
        <f t="shared" si="71"/>
        <v>0.1572292468</v>
      </c>
      <c r="V87" s="30">
        <f t="shared" si="72"/>
        <v>-4.180626359</v>
      </c>
      <c r="W87" s="31">
        <f t="shared" si="73"/>
        <v>23.45376079</v>
      </c>
    </row>
    <row r="88">
      <c r="A88" s="35" t="s">
        <v>14</v>
      </c>
      <c r="B88" s="36">
        <f t="shared" ref="B88:C88" si="74">SUM(B78:B87)</f>
        <v>2377</v>
      </c>
      <c r="C88" s="36">
        <f t="shared" si="74"/>
        <v>2554</v>
      </c>
      <c r="D88" s="37">
        <f>sum(D78:D87)</f>
        <v>90095</v>
      </c>
      <c r="E88" s="38">
        <f t="shared" si="62"/>
        <v>87998</v>
      </c>
      <c r="F88" s="39">
        <f t="shared" si="63"/>
        <v>1</v>
      </c>
      <c r="G88" s="40">
        <f>sum(G78:G87)</f>
        <v>2097</v>
      </c>
      <c r="H88" s="41">
        <f>SUM(H78:H87)</f>
        <v>1</v>
      </c>
      <c r="I88" s="39">
        <f t="shared" si="65"/>
        <v>0.02327543149</v>
      </c>
      <c r="J88" s="42"/>
      <c r="K88" s="43">
        <f>sum(K78:K87)</f>
        <v>5.748533442</v>
      </c>
      <c r="L88" s="48">
        <f>(I88-I89)/I88</f>
        <v>0.6458989559</v>
      </c>
      <c r="M88" s="35" t="s">
        <v>14</v>
      </c>
      <c r="N88" s="36">
        <f t="shared" ref="N88:O88" si="75">SUM(N78:N87)</f>
        <v>3005</v>
      </c>
      <c r="O88" s="36">
        <f t="shared" si="75"/>
        <v>3312</v>
      </c>
      <c r="P88" s="37">
        <f>sum(P78:P87)</f>
        <v>90095</v>
      </c>
      <c r="Q88" s="38">
        <f t="shared" si="68"/>
        <v>87998</v>
      </c>
      <c r="R88" s="39">
        <f t="shared" si="69"/>
        <v>1</v>
      </c>
      <c r="S88" s="40">
        <f>sum(S78:S87)</f>
        <v>2097</v>
      </c>
      <c r="T88" s="41">
        <f>SUM(T78:T87)</f>
        <v>8.354581673</v>
      </c>
      <c r="U88" s="39">
        <f t="shared" si="71"/>
        <v>0.02327543149</v>
      </c>
      <c r="V88" s="42"/>
      <c r="W88" s="43">
        <f>sum(W78:W87)</f>
        <v>25.64155396</v>
      </c>
    </row>
    <row r="89">
      <c r="E89" s="4" t="s">
        <v>33</v>
      </c>
      <c r="F89" s="29">
        <f>sum(F78:F82)</f>
        <v>0.9720561831</v>
      </c>
      <c r="I89" s="29">
        <f>sum(G78:G82)/sum(E78:E82)</f>
        <v>0.008241854593</v>
      </c>
      <c r="L89" s="12"/>
    </row>
    <row r="90">
      <c r="I90" s="29">
        <f>sum(G78:G82)/sum(D78:D82)</f>
        <v>0.008174481703</v>
      </c>
      <c r="L90" s="12"/>
    </row>
    <row r="91">
      <c r="A91" s="15" t="s">
        <v>34</v>
      </c>
      <c r="B91" s="16"/>
      <c r="C91" s="1"/>
      <c r="D91" s="1"/>
      <c r="E91" s="1" t="s">
        <v>1</v>
      </c>
      <c r="F91" s="1" t="s">
        <v>2</v>
      </c>
      <c r="G91" s="1"/>
      <c r="H91" s="1"/>
      <c r="I91" s="1"/>
      <c r="J91" s="1"/>
      <c r="L91" s="12"/>
      <c r="M91" s="15" t="s">
        <v>34</v>
      </c>
      <c r="N91" s="16"/>
      <c r="O91" s="1">
        <v>0.0</v>
      </c>
      <c r="P91" s="1"/>
      <c r="Q91" s="1" t="s">
        <v>1</v>
      </c>
      <c r="R91" s="1" t="s">
        <v>2</v>
      </c>
      <c r="S91" s="1"/>
      <c r="T91" s="1"/>
      <c r="U91" s="1"/>
      <c r="V91" s="1"/>
    </row>
    <row r="92">
      <c r="A92" s="17" t="s">
        <v>3</v>
      </c>
      <c r="B92" s="18" t="s">
        <v>4</v>
      </c>
      <c r="C92" s="18" t="s">
        <v>5</v>
      </c>
      <c r="D92" s="19" t="s">
        <v>6</v>
      </c>
      <c r="E92" s="18" t="s">
        <v>7</v>
      </c>
      <c r="F92" s="18" t="s">
        <v>8</v>
      </c>
      <c r="G92" s="19" t="s">
        <v>9</v>
      </c>
      <c r="H92" s="18" t="s">
        <v>10</v>
      </c>
      <c r="I92" s="20" t="s">
        <v>17</v>
      </c>
      <c r="J92" s="18" t="s">
        <v>11</v>
      </c>
      <c r="K92" s="21" t="s">
        <v>12</v>
      </c>
      <c r="L92" s="12"/>
      <c r="M92" s="17" t="s">
        <v>3</v>
      </c>
      <c r="N92" s="18" t="s">
        <v>4</v>
      </c>
      <c r="O92" s="18" t="s">
        <v>5</v>
      </c>
      <c r="P92" s="19" t="s">
        <v>6</v>
      </c>
      <c r="Q92" s="18" t="s">
        <v>7</v>
      </c>
      <c r="R92" s="18" t="s">
        <v>8</v>
      </c>
      <c r="S92" s="19" t="s">
        <v>9</v>
      </c>
      <c r="T92" s="18" t="s">
        <v>10</v>
      </c>
      <c r="U92" s="20" t="s">
        <v>17</v>
      </c>
      <c r="V92" s="18" t="s">
        <v>11</v>
      </c>
      <c r="W92" s="21" t="s">
        <v>12</v>
      </c>
    </row>
    <row r="93">
      <c r="A93" s="22">
        <v>1.0</v>
      </c>
      <c r="B93" s="23">
        <v>420.0</v>
      </c>
      <c r="C93" s="23">
        <v>422.0</v>
      </c>
      <c r="D93" s="24">
        <v>105.0</v>
      </c>
      <c r="E93" s="25">
        <f t="shared" ref="E93:E103" si="76">D93-G93</f>
        <v>0.0000009999999975</v>
      </c>
      <c r="F93" s="26">
        <f t="shared" ref="F93:F103" si="77">E93/$E$13</f>
        <v>0</v>
      </c>
      <c r="G93" s="27">
        <v>104.999999</v>
      </c>
      <c r="H93" s="28">
        <f t="shared" ref="H93:H102" si="78">G93/$G$28</f>
        <v>0.05007153028</v>
      </c>
      <c r="I93" s="29">
        <f t="shared" ref="I93:I103" si="79">G93/D93</f>
        <v>0.9999999905</v>
      </c>
      <c r="J93" s="30">
        <f t="shared" ref="J93:J102" si="80">LN(F93/H93)</f>
        <v>-22.20627724</v>
      </c>
      <c r="K93" s="31">
        <f t="shared" ref="K93:K102" si="81">(F93-H93)*J93</f>
        <v>1.111902283</v>
      </c>
      <c r="L93" s="12"/>
      <c r="M93" s="22">
        <v>1.0</v>
      </c>
      <c r="N93" s="23">
        <v>55.0</v>
      </c>
      <c r="O93" s="23">
        <v>422.0</v>
      </c>
      <c r="P93" s="32">
        <v>9000.0</v>
      </c>
      <c r="Q93" s="25">
        <f t="shared" ref="Q93:Q103" si="82">P93-S93</f>
        <v>8673</v>
      </c>
      <c r="R93" s="26">
        <f t="shared" ref="R93:R103" si="83">Q93/$E$13</f>
        <v>0.09855905816</v>
      </c>
      <c r="S93" s="32">
        <v>327.0</v>
      </c>
      <c r="T93" s="28">
        <f t="shared" ref="T93:T102" si="84">S93/$AD$118</f>
        <v>1.302788845</v>
      </c>
      <c r="U93" s="29">
        <f t="shared" ref="U93:U103" si="85">S93/P93</f>
        <v>0.03633333333</v>
      </c>
      <c r="V93" s="30">
        <f t="shared" ref="V93:V102" si="86">LN(R93/T93)</f>
        <v>-2.581606567</v>
      </c>
      <c r="W93" s="31">
        <f t="shared" ref="W93:W102" si="87">(R93-T93)*V93</f>
        <v>3.108847525</v>
      </c>
    </row>
    <row r="94">
      <c r="A94" s="22">
        <v>2.0</v>
      </c>
      <c r="B94" s="23">
        <v>55.0</v>
      </c>
      <c r="C94" s="23">
        <v>74.0</v>
      </c>
      <c r="D94" s="24">
        <v>10834.0</v>
      </c>
      <c r="E94" s="25">
        <f t="shared" si="76"/>
        <v>10568</v>
      </c>
      <c r="F94" s="26">
        <f t="shared" si="77"/>
        <v>0.1200936385</v>
      </c>
      <c r="G94" s="27">
        <v>266.0</v>
      </c>
      <c r="H94" s="28">
        <f t="shared" si="78"/>
        <v>0.1268478779</v>
      </c>
      <c r="I94" s="29">
        <f t="shared" si="79"/>
        <v>0.02455233524</v>
      </c>
      <c r="J94" s="30">
        <f t="shared" si="80"/>
        <v>-0.05471679761</v>
      </c>
      <c r="K94" s="31">
        <f t="shared" si="81"/>
        <v>0.0003695703519</v>
      </c>
      <c r="L94" s="47" t="s">
        <v>35</v>
      </c>
      <c r="M94" s="22">
        <v>2.0</v>
      </c>
      <c r="N94" s="23">
        <v>54.0</v>
      </c>
      <c r="O94" s="23">
        <v>55.0</v>
      </c>
      <c r="P94" s="32">
        <v>9000.0</v>
      </c>
      <c r="Q94" s="25">
        <f t="shared" si="82"/>
        <v>8828</v>
      </c>
      <c r="R94" s="26">
        <f t="shared" si="83"/>
        <v>0.1003204618</v>
      </c>
      <c r="S94" s="32">
        <v>172.0</v>
      </c>
      <c r="T94" s="28">
        <f t="shared" si="84"/>
        <v>0.6852589641</v>
      </c>
      <c r="U94" s="29">
        <f t="shared" si="85"/>
        <v>0.01911111111</v>
      </c>
      <c r="V94" s="30">
        <f t="shared" si="86"/>
        <v>-1.921427136</v>
      </c>
      <c r="W94" s="31">
        <f t="shared" si="87"/>
        <v>1.123916711</v>
      </c>
    </row>
    <row r="95">
      <c r="A95" s="22">
        <v>3.0</v>
      </c>
      <c r="B95" s="23">
        <v>53.0</v>
      </c>
      <c r="C95" s="23">
        <v>54.0</v>
      </c>
      <c r="D95" s="24">
        <v>16843.0</v>
      </c>
      <c r="E95" s="25">
        <f t="shared" si="76"/>
        <v>16579</v>
      </c>
      <c r="F95" s="26">
        <f t="shared" si="77"/>
        <v>0.1884020091</v>
      </c>
      <c r="G95" s="27">
        <v>264.0</v>
      </c>
      <c r="H95" s="28">
        <f t="shared" si="78"/>
        <v>0.1258941345</v>
      </c>
      <c r="I95" s="29">
        <f t="shared" si="79"/>
        <v>0.01567416731</v>
      </c>
      <c r="J95" s="30">
        <f t="shared" si="80"/>
        <v>0.4031366751</v>
      </c>
      <c r="K95" s="31">
        <f t="shared" si="81"/>
        <v>0.02519921675</v>
      </c>
      <c r="L95" s="12"/>
      <c r="M95" s="22">
        <v>3.0</v>
      </c>
      <c r="N95" s="23">
        <v>53.0</v>
      </c>
      <c r="O95" s="23">
        <v>54.0</v>
      </c>
      <c r="P95" s="32">
        <v>9000.0</v>
      </c>
      <c r="Q95" s="25">
        <f t="shared" si="82"/>
        <v>8877</v>
      </c>
      <c r="R95" s="26">
        <f t="shared" si="83"/>
        <v>0.1008772927</v>
      </c>
      <c r="S95" s="32">
        <v>123.0</v>
      </c>
      <c r="T95" s="28">
        <f t="shared" si="84"/>
        <v>0.4900398406</v>
      </c>
      <c r="U95" s="29">
        <f t="shared" si="85"/>
        <v>0.01366666667</v>
      </c>
      <c r="V95" s="30">
        <f t="shared" si="86"/>
        <v>-1.580581841</v>
      </c>
      <c r="W95" s="31">
        <f t="shared" si="87"/>
        <v>0.6151032566</v>
      </c>
    </row>
    <row r="96">
      <c r="A96" s="22">
        <v>4.0</v>
      </c>
      <c r="B96" s="23">
        <v>50.0</v>
      </c>
      <c r="C96" s="23">
        <v>52.0</v>
      </c>
      <c r="D96" s="24">
        <v>24585.0</v>
      </c>
      <c r="E96" s="25">
        <f t="shared" si="76"/>
        <v>24174</v>
      </c>
      <c r="F96" s="26">
        <f t="shared" si="77"/>
        <v>0.2747107889</v>
      </c>
      <c r="G96" s="27">
        <v>411.0</v>
      </c>
      <c r="H96" s="28">
        <f t="shared" si="78"/>
        <v>0.1959942775</v>
      </c>
      <c r="I96" s="29">
        <f t="shared" si="79"/>
        <v>0.01671751068</v>
      </c>
      <c r="J96" s="30">
        <f t="shared" si="80"/>
        <v>0.3376334049</v>
      </c>
      <c r="K96" s="31">
        <f t="shared" si="81"/>
        <v>0.02657732375</v>
      </c>
      <c r="L96" s="12"/>
      <c r="M96" s="22">
        <v>4.0</v>
      </c>
      <c r="N96" s="23">
        <v>52.0</v>
      </c>
      <c r="O96" s="23">
        <v>53.0</v>
      </c>
      <c r="P96" s="32">
        <v>9000.0</v>
      </c>
      <c r="Q96" s="25">
        <f t="shared" si="82"/>
        <v>8882</v>
      </c>
      <c r="R96" s="26">
        <f t="shared" si="83"/>
        <v>0.1009341121</v>
      </c>
      <c r="S96" s="32">
        <v>118.0</v>
      </c>
      <c r="T96" s="28">
        <f t="shared" si="84"/>
        <v>0.4701195219</v>
      </c>
      <c r="U96" s="29">
        <f t="shared" si="85"/>
        <v>0.01311111111</v>
      </c>
      <c r="V96" s="30">
        <f t="shared" si="86"/>
        <v>-1.538519015</v>
      </c>
      <c r="W96" s="31">
        <f t="shared" si="87"/>
        <v>0.5679987731</v>
      </c>
    </row>
    <row r="97">
      <c r="A97" s="22">
        <v>5.0</v>
      </c>
      <c r="B97" s="23">
        <v>48.0</v>
      </c>
      <c r="C97" s="23">
        <v>49.0</v>
      </c>
      <c r="D97" s="24">
        <v>14115.0</v>
      </c>
      <c r="E97" s="25">
        <f t="shared" si="76"/>
        <v>13861</v>
      </c>
      <c r="F97" s="26">
        <f t="shared" si="77"/>
        <v>0.1575149435</v>
      </c>
      <c r="G97" s="27">
        <v>254.0</v>
      </c>
      <c r="H97" s="28">
        <f t="shared" si="78"/>
        <v>0.1211254173</v>
      </c>
      <c r="I97" s="29">
        <f t="shared" si="79"/>
        <v>0.01799504074</v>
      </c>
      <c r="J97" s="30">
        <f t="shared" si="80"/>
        <v>0.2626938182</v>
      </c>
      <c r="K97" s="31">
        <f t="shared" si="81"/>
        <v>0.009559303594</v>
      </c>
      <c r="L97" s="12"/>
      <c r="M97" s="22">
        <v>5.0</v>
      </c>
      <c r="N97" s="23">
        <v>50.0</v>
      </c>
      <c r="O97" s="23">
        <v>52.0</v>
      </c>
      <c r="P97" s="32">
        <v>9000.0</v>
      </c>
      <c r="Q97" s="25">
        <f t="shared" si="82"/>
        <v>8856</v>
      </c>
      <c r="R97" s="26">
        <f t="shared" si="83"/>
        <v>0.1006386509</v>
      </c>
      <c r="S97" s="32">
        <v>144.0</v>
      </c>
      <c r="T97" s="28">
        <f t="shared" si="84"/>
        <v>0.5737051793</v>
      </c>
      <c r="U97" s="29">
        <f t="shared" si="85"/>
        <v>0.016</v>
      </c>
      <c r="V97" s="30">
        <f t="shared" si="86"/>
        <v>-1.740579252</v>
      </c>
      <c r="W97" s="31">
        <f t="shared" si="87"/>
        <v>0.8234097841</v>
      </c>
    </row>
    <row r="98">
      <c r="A98" s="22">
        <v>6.0</v>
      </c>
      <c r="B98" s="23">
        <v>45.0</v>
      </c>
      <c r="C98" s="23">
        <v>47.0</v>
      </c>
      <c r="D98" s="24">
        <v>13976.0</v>
      </c>
      <c r="E98" s="25">
        <f t="shared" si="76"/>
        <v>13657</v>
      </c>
      <c r="F98" s="26">
        <f t="shared" si="77"/>
        <v>0.155196709</v>
      </c>
      <c r="G98" s="27">
        <v>319.0</v>
      </c>
      <c r="H98" s="28">
        <f t="shared" si="78"/>
        <v>0.1521220792</v>
      </c>
      <c r="I98" s="29">
        <f t="shared" si="79"/>
        <v>0.02282484259</v>
      </c>
      <c r="J98" s="30">
        <f t="shared" si="80"/>
        <v>0.02001005186</v>
      </c>
      <c r="K98" s="31">
        <f t="shared" si="81"/>
        <v>0.00006152350285</v>
      </c>
      <c r="L98" s="12"/>
      <c r="M98" s="22">
        <v>6.0</v>
      </c>
      <c r="N98" s="23">
        <v>49.0</v>
      </c>
      <c r="O98" s="23">
        <v>50.0</v>
      </c>
      <c r="P98" s="32">
        <v>9000.0</v>
      </c>
      <c r="Q98" s="25">
        <f t="shared" si="82"/>
        <v>8812</v>
      </c>
      <c r="R98" s="26">
        <f t="shared" si="83"/>
        <v>0.1001386395</v>
      </c>
      <c r="S98" s="32">
        <v>188.0</v>
      </c>
      <c r="T98" s="28">
        <f t="shared" si="84"/>
        <v>0.7490039841</v>
      </c>
      <c r="U98" s="29">
        <f t="shared" si="85"/>
        <v>0.02088888889</v>
      </c>
      <c r="V98" s="30">
        <f t="shared" si="86"/>
        <v>-2.012188682</v>
      </c>
      <c r="W98" s="31">
        <f t="shared" si="87"/>
        <v>1.305639502</v>
      </c>
    </row>
    <row r="99">
      <c r="A99" s="22">
        <v>7.0</v>
      </c>
      <c r="B99" s="23">
        <v>43.0</v>
      </c>
      <c r="C99" s="23">
        <v>44.0</v>
      </c>
      <c r="D99" s="24">
        <v>5039.0</v>
      </c>
      <c r="E99" s="25">
        <f t="shared" si="76"/>
        <v>4906</v>
      </c>
      <c r="F99" s="26">
        <f t="shared" si="77"/>
        <v>0.05575126707</v>
      </c>
      <c r="G99" s="27">
        <v>133.0</v>
      </c>
      <c r="H99" s="28">
        <f t="shared" si="78"/>
        <v>0.06342393896</v>
      </c>
      <c r="I99" s="29">
        <f t="shared" si="79"/>
        <v>0.02639412582</v>
      </c>
      <c r="J99" s="30">
        <f t="shared" si="80"/>
        <v>-0.1289412384</v>
      </c>
      <c r="K99" s="31">
        <f t="shared" si="81"/>
        <v>0.0009893238152</v>
      </c>
      <c r="L99" s="12"/>
      <c r="M99" s="22">
        <v>7.0</v>
      </c>
      <c r="N99" s="23">
        <v>48.0</v>
      </c>
      <c r="O99" s="23">
        <v>49.0</v>
      </c>
      <c r="P99" s="32">
        <v>9000.0</v>
      </c>
      <c r="Q99" s="25">
        <f t="shared" si="82"/>
        <v>8850</v>
      </c>
      <c r="R99" s="26">
        <f t="shared" si="83"/>
        <v>0.1005704675</v>
      </c>
      <c r="S99" s="32">
        <v>150.0</v>
      </c>
      <c r="T99" s="28">
        <f t="shared" si="84"/>
        <v>0.5976095618</v>
      </c>
      <c r="U99" s="29">
        <f t="shared" si="85"/>
        <v>0.01666666667</v>
      </c>
      <c r="V99" s="30">
        <f t="shared" si="86"/>
        <v>-1.782078983</v>
      </c>
      <c r="W99" s="31">
        <f t="shared" si="87"/>
        <v>0.8857629235</v>
      </c>
    </row>
    <row r="100">
      <c r="A100" s="22">
        <v>8.0</v>
      </c>
      <c r="B100" s="23">
        <v>37.0</v>
      </c>
      <c r="C100" s="23">
        <v>42.0</v>
      </c>
      <c r="D100" s="24">
        <v>4131.0</v>
      </c>
      <c r="E100" s="25">
        <f t="shared" si="76"/>
        <v>3970</v>
      </c>
      <c r="F100" s="26">
        <f t="shared" si="77"/>
        <v>0.0451146617</v>
      </c>
      <c r="G100" s="27">
        <v>161.0</v>
      </c>
      <c r="H100" s="28">
        <f t="shared" si="78"/>
        <v>0.07677634716</v>
      </c>
      <c r="I100" s="29">
        <f t="shared" si="79"/>
        <v>0.03897361414</v>
      </c>
      <c r="J100" s="30">
        <f t="shared" si="80"/>
        <v>-0.5316893263</v>
      </c>
      <c r="K100" s="31">
        <f t="shared" si="81"/>
        <v>0.01683418022</v>
      </c>
      <c r="L100" s="12"/>
      <c r="M100" s="22">
        <v>8.0</v>
      </c>
      <c r="N100" s="23">
        <v>47.0</v>
      </c>
      <c r="O100" s="23">
        <v>48.0</v>
      </c>
      <c r="P100" s="32">
        <v>9000.0</v>
      </c>
      <c r="Q100" s="25">
        <f t="shared" si="82"/>
        <v>8792</v>
      </c>
      <c r="R100" s="26">
        <f t="shared" si="83"/>
        <v>0.09991136162</v>
      </c>
      <c r="S100" s="32">
        <v>208.0</v>
      </c>
      <c r="T100" s="28">
        <f t="shared" si="84"/>
        <v>0.828685259</v>
      </c>
      <c r="U100" s="29">
        <f t="shared" si="85"/>
        <v>0.02311111111</v>
      </c>
      <c r="V100" s="30">
        <f t="shared" si="86"/>
        <v>-2.11555701</v>
      </c>
      <c r="W100" s="31">
        <f t="shared" si="87"/>
        <v>1.541762728</v>
      </c>
    </row>
    <row r="101">
      <c r="A101" s="22">
        <v>9.0</v>
      </c>
      <c r="B101" s="23">
        <v>21.0</v>
      </c>
      <c r="C101" s="23">
        <v>36.0</v>
      </c>
      <c r="D101" s="24">
        <v>409.0</v>
      </c>
      <c r="E101" s="25">
        <f t="shared" si="76"/>
        <v>281</v>
      </c>
      <c r="F101" s="26">
        <f t="shared" si="77"/>
        <v>0.003193254392</v>
      </c>
      <c r="G101" s="27">
        <v>128.0</v>
      </c>
      <c r="H101" s="28">
        <f t="shared" si="78"/>
        <v>0.06103958035</v>
      </c>
      <c r="I101" s="29">
        <f t="shared" si="79"/>
        <v>0.3129584352</v>
      </c>
      <c r="J101" s="30">
        <f t="shared" si="80"/>
        <v>-2.95048193</v>
      </c>
      <c r="K101" s="31">
        <f t="shared" si="81"/>
        <v>0.1706745394</v>
      </c>
      <c r="L101" s="12"/>
      <c r="M101" s="22">
        <v>9.0</v>
      </c>
      <c r="N101" s="23">
        <v>44.0</v>
      </c>
      <c r="O101" s="23">
        <v>47.0</v>
      </c>
      <c r="P101" s="32">
        <v>9000.0</v>
      </c>
      <c r="Q101" s="25">
        <f t="shared" si="82"/>
        <v>8797</v>
      </c>
      <c r="R101" s="26">
        <f t="shared" si="83"/>
        <v>0.0999681811</v>
      </c>
      <c r="S101" s="32">
        <v>203.0</v>
      </c>
      <c r="T101" s="28">
        <f t="shared" si="84"/>
        <v>0.8087649402</v>
      </c>
      <c r="U101" s="29">
        <f t="shared" si="85"/>
        <v>0.02255555556</v>
      </c>
      <c r="V101" s="30">
        <f t="shared" si="86"/>
        <v>-2.090656373</v>
      </c>
      <c r="W101" s="31">
        <f t="shared" si="87"/>
        <v>1.481850461</v>
      </c>
    </row>
    <row r="102">
      <c r="A102" s="22">
        <v>10.0</v>
      </c>
      <c r="B102" s="23">
        <v>0.0</v>
      </c>
      <c r="C102" s="23">
        <v>20.0</v>
      </c>
      <c r="D102" s="24">
        <v>58.0</v>
      </c>
      <c r="E102" s="25">
        <f t="shared" si="76"/>
        <v>2</v>
      </c>
      <c r="F102" s="26">
        <f t="shared" si="77"/>
        <v>0.00002272778927</v>
      </c>
      <c r="G102" s="27">
        <v>56.0</v>
      </c>
      <c r="H102" s="28">
        <f t="shared" si="78"/>
        <v>0.0267048164</v>
      </c>
      <c r="I102" s="29">
        <f t="shared" si="79"/>
        <v>0.9655172414</v>
      </c>
      <c r="J102" s="30">
        <f t="shared" si="80"/>
        <v>-7.069010845</v>
      </c>
      <c r="K102" s="31">
        <f t="shared" si="81"/>
        <v>0.1886159738</v>
      </c>
      <c r="L102" s="34" t="s">
        <v>36</v>
      </c>
      <c r="M102" s="22">
        <v>10.0</v>
      </c>
      <c r="N102" s="23">
        <v>0.0</v>
      </c>
      <c r="O102" s="23">
        <v>44.0</v>
      </c>
      <c r="P102" s="32">
        <v>9095.0</v>
      </c>
      <c r="Q102" s="25">
        <f t="shared" si="82"/>
        <v>8631</v>
      </c>
      <c r="R102" s="26">
        <f t="shared" si="83"/>
        <v>0.09808177459</v>
      </c>
      <c r="S102" s="32">
        <v>464.0</v>
      </c>
      <c r="T102" s="28">
        <f t="shared" si="84"/>
        <v>1.848605578</v>
      </c>
      <c r="U102" s="29">
        <f t="shared" si="85"/>
        <v>0.05101704233</v>
      </c>
      <c r="V102" s="30">
        <f t="shared" si="86"/>
        <v>-2.936385327</v>
      </c>
      <c r="W102" s="31">
        <f t="shared" si="87"/>
        <v>5.14021241</v>
      </c>
    </row>
    <row r="103">
      <c r="A103" s="35" t="s">
        <v>14</v>
      </c>
      <c r="B103" s="36">
        <f t="shared" ref="B103:C103" si="88">SUM(B93:B102)</f>
        <v>772</v>
      </c>
      <c r="C103" s="36">
        <f t="shared" si="88"/>
        <v>840</v>
      </c>
      <c r="D103" s="37">
        <f>sum(D93:D102)</f>
        <v>90095</v>
      </c>
      <c r="E103" s="38">
        <f t="shared" si="76"/>
        <v>87998</v>
      </c>
      <c r="F103" s="39">
        <f t="shared" si="77"/>
        <v>1</v>
      </c>
      <c r="G103" s="40">
        <f>sum(G93:G102)</f>
        <v>2096.999999</v>
      </c>
      <c r="H103" s="41">
        <f>SUM(H93:H102)</f>
        <v>0.9999999995</v>
      </c>
      <c r="I103" s="39">
        <f t="shared" si="79"/>
        <v>0.02327543148</v>
      </c>
      <c r="J103" s="42"/>
      <c r="K103" s="43">
        <f>sum(K93:K102)</f>
        <v>1.550783238</v>
      </c>
      <c r="L103" s="49">
        <f>(I103-I105)/I103</f>
        <v>0.228717765</v>
      </c>
      <c r="M103" s="35" t="s">
        <v>14</v>
      </c>
      <c r="N103" s="36">
        <f t="shared" ref="N103:O103" si="89">SUM(N93:N102)</f>
        <v>452</v>
      </c>
      <c r="O103" s="36">
        <f t="shared" si="89"/>
        <v>874</v>
      </c>
      <c r="P103" s="37">
        <f>sum(P93:P102)</f>
        <v>90095</v>
      </c>
      <c r="Q103" s="38">
        <f t="shared" si="82"/>
        <v>87998</v>
      </c>
      <c r="R103" s="39">
        <f t="shared" si="83"/>
        <v>1</v>
      </c>
      <c r="S103" s="40">
        <f>sum(S93:S102)</f>
        <v>2097</v>
      </c>
      <c r="T103" s="41">
        <f>SUM(T93:T102)</f>
        <v>8.354581673</v>
      </c>
      <c r="U103" s="39">
        <f t="shared" si="85"/>
        <v>0.02327543149</v>
      </c>
      <c r="V103" s="42"/>
      <c r="W103" s="43">
        <f>sum(W93:W102)</f>
        <v>16.59450407</v>
      </c>
    </row>
    <row r="104">
      <c r="E104" s="4" t="s">
        <v>37</v>
      </c>
      <c r="F104" s="29">
        <f>SUM(F95:F98)</f>
        <v>0.7758244506</v>
      </c>
      <c r="I104" s="29">
        <f>sum(G94:G98)/sum(E94:E98)</f>
        <v>0.0192036936</v>
      </c>
      <c r="L104" s="12"/>
    </row>
    <row r="105">
      <c r="I105" s="29">
        <f>sum(G95:G98)/ sum(D95:D98)</f>
        <v>0.01795192681</v>
      </c>
      <c r="L105" s="12"/>
    </row>
    <row r="106">
      <c r="A106" s="15" t="s">
        <v>38</v>
      </c>
      <c r="B106" s="16"/>
      <c r="C106" s="50" t="s">
        <v>39</v>
      </c>
      <c r="D106" s="50"/>
      <c r="E106" s="1" t="s">
        <v>1</v>
      </c>
      <c r="F106" s="1" t="s">
        <v>2</v>
      </c>
      <c r="G106" s="1"/>
      <c r="H106" s="1"/>
      <c r="I106" s="1"/>
      <c r="J106" s="1"/>
      <c r="L106" s="12"/>
      <c r="M106" s="51" t="s">
        <v>38</v>
      </c>
      <c r="N106" s="52"/>
      <c r="O106" s="13">
        <v>0.0</v>
      </c>
      <c r="P106" s="6"/>
      <c r="Q106" s="3" t="s">
        <v>1</v>
      </c>
      <c r="R106" s="3" t="s">
        <v>2</v>
      </c>
      <c r="S106" s="6"/>
      <c r="T106" s="6"/>
      <c r="U106" s="6"/>
      <c r="V106" s="6"/>
      <c r="W106" s="6"/>
      <c r="X106" s="15" t="s">
        <v>38</v>
      </c>
      <c r="Y106" s="16"/>
      <c r="Z106" s="50" t="s">
        <v>39</v>
      </c>
      <c r="AA106" s="50"/>
      <c r="AB106" s="1" t="s">
        <v>1</v>
      </c>
      <c r="AC106" s="1" t="s">
        <v>2</v>
      </c>
      <c r="AD106" s="1"/>
      <c r="AE106" s="1"/>
      <c r="AF106" s="1"/>
      <c r="AG106" s="1"/>
    </row>
    <row r="107">
      <c r="A107" s="17" t="s">
        <v>3</v>
      </c>
      <c r="B107" s="18" t="s">
        <v>4</v>
      </c>
      <c r="C107" s="18" t="s">
        <v>5</v>
      </c>
      <c r="D107" s="19" t="s">
        <v>6</v>
      </c>
      <c r="E107" s="18" t="s">
        <v>7</v>
      </c>
      <c r="F107" s="18" t="s">
        <v>8</v>
      </c>
      <c r="G107" s="19" t="s">
        <v>9</v>
      </c>
      <c r="H107" s="18" t="s">
        <v>10</v>
      </c>
      <c r="I107" s="20" t="s">
        <v>17</v>
      </c>
      <c r="J107" s="18" t="s">
        <v>11</v>
      </c>
      <c r="K107" s="21" t="s">
        <v>12</v>
      </c>
      <c r="L107" s="12"/>
      <c r="M107" s="53" t="s">
        <v>3</v>
      </c>
      <c r="N107" s="18" t="s">
        <v>4</v>
      </c>
      <c r="O107" s="18" t="s">
        <v>5</v>
      </c>
      <c r="P107" s="18" t="s">
        <v>6</v>
      </c>
      <c r="Q107" s="18" t="s">
        <v>7</v>
      </c>
      <c r="R107" s="18" t="s">
        <v>8</v>
      </c>
      <c r="S107" s="18" t="s">
        <v>9</v>
      </c>
      <c r="T107" s="18" t="s">
        <v>10</v>
      </c>
      <c r="U107" s="18" t="s">
        <v>17</v>
      </c>
      <c r="V107" s="18" t="s">
        <v>11</v>
      </c>
      <c r="W107" s="54" t="s">
        <v>12</v>
      </c>
      <c r="X107" s="17" t="s">
        <v>3</v>
      </c>
      <c r="Y107" s="18" t="s">
        <v>4</v>
      </c>
      <c r="Z107" s="18" t="s">
        <v>5</v>
      </c>
      <c r="AA107" s="19" t="s">
        <v>6</v>
      </c>
      <c r="AB107" s="18" t="s">
        <v>7</v>
      </c>
      <c r="AC107" s="18" t="s">
        <v>8</v>
      </c>
      <c r="AD107" s="19" t="s">
        <v>9</v>
      </c>
      <c r="AE107" s="18" t="s">
        <v>10</v>
      </c>
      <c r="AF107" s="20" t="s">
        <v>17</v>
      </c>
      <c r="AG107" s="18" t="s">
        <v>11</v>
      </c>
      <c r="AH107" s="21" t="s">
        <v>12</v>
      </c>
    </row>
    <row r="108">
      <c r="A108" s="22">
        <v>1.0</v>
      </c>
      <c r="B108" s="23">
        <v>286.0</v>
      </c>
      <c r="C108" s="23">
        <v>1449.0</v>
      </c>
      <c r="D108" s="24">
        <v>673.0</v>
      </c>
      <c r="E108" s="25">
        <f t="shared" ref="E108:E118" si="90">D108-G108</f>
        <v>656</v>
      </c>
      <c r="F108" s="55">
        <f t="shared" ref="F108:F118" si="91">E108/$E$13</f>
        <v>0.00745471488</v>
      </c>
      <c r="G108" s="56">
        <v>17.0</v>
      </c>
      <c r="H108" s="28">
        <f t="shared" ref="H108:H117" si="92">G108/$G$28</f>
        <v>0.008106819266</v>
      </c>
      <c r="I108" s="29">
        <f t="shared" ref="I108:I118" si="93">G108/D108</f>
        <v>0.02526002972</v>
      </c>
      <c r="J108" s="30">
        <f t="shared" ref="J108:J117" si="94">LN(F108/H108)</f>
        <v>-0.08385889014</v>
      </c>
      <c r="K108" s="31">
        <f t="shared" ref="K108:K117" si="95">(F108-H108)*J108</f>
        <v>0.00005468475005</v>
      </c>
      <c r="L108" s="47" t="s">
        <v>40</v>
      </c>
      <c r="M108" s="57">
        <v>1.0</v>
      </c>
      <c r="N108" s="58">
        <v>236.0</v>
      </c>
      <c r="O108" s="58">
        <v>1449.0</v>
      </c>
      <c r="P108" s="13">
        <v>9000.0</v>
      </c>
      <c r="Q108" s="59">
        <f t="shared" ref="Q108:Q118" si="96">P108-S108</f>
        <v>8916</v>
      </c>
      <c r="R108" s="60">
        <f t="shared" ref="R108:R118" si="97">Q108/$E$13</f>
        <v>0.1013204846</v>
      </c>
      <c r="S108" s="13">
        <v>84.0</v>
      </c>
      <c r="T108" s="61">
        <f t="shared" ref="T108:T117" si="98">S108/$AD$118</f>
        <v>0.3346613546</v>
      </c>
      <c r="U108" s="62">
        <f t="shared" ref="U108:U118" si="99">S108/P108</f>
        <v>0.009333333333</v>
      </c>
      <c r="V108" s="63">
        <f t="shared" ref="V108:V117" si="100">LN(R108/T108)</f>
        <v>-1.194830531</v>
      </c>
      <c r="W108" s="64">
        <f t="shared" ref="W108:W117" si="101">(R108-T108)*V108</f>
        <v>0.2788027957</v>
      </c>
      <c r="X108" s="22">
        <v>1.0</v>
      </c>
      <c r="Y108" s="23">
        <v>286.0</v>
      </c>
      <c r="Z108" s="23">
        <v>1449.0</v>
      </c>
      <c r="AA108" s="24">
        <v>673.0</v>
      </c>
      <c r="AB108" s="25">
        <f t="shared" ref="AB108:AB122" si="102">AA108-AD108</f>
        <v>656</v>
      </c>
      <c r="AC108" s="55">
        <f t="shared" ref="AC108:AC122" si="103">AB108/$E$13</f>
        <v>0.00745471488</v>
      </c>
      <c r="AD108" s="56">
        <v>17.0</v>
      </c>
      <c r="AE108" s="28">
        <f t="shared" ref="AE108:AE121" si="104">AD108/$G$28</f>
        <v>0.008106819266</v>
      </c>
      <c r="AF108" s="29">
        <f t="shared" ref="AF108:AF122" si="105">AD108/AA108</f>
        <v>0.02526002972</v>
      </c>
      <c r="AG108" s="30">
        <f t="shared" ref="AG108:AG121" si="106">LN(AC108/AE108)</f>
        <v>-0.08385889014</v>
      </c>
      <c r="AH108" s="31">
        <f t="shared" ref="AH108:AH121" si="107">(AC108-AE108)*AG108</f>
        <v>0.00005468475005</v>
      </c>
    </row>
    <row r="109">
      <c r="A109" s="22">
        <v>2.0</v>
      </c>
      <c r="B109" s="23">
        <v>253.0</v>
      </c>
      <c r="C109" s="23">
        <v>285.0</v>
      </c>
      <c r="D109" s="24">
        <v>1883.0</v>
      </c>
      <c r="E109" s="25">
        <f t="shared" si="90"/>
        <v>1864</v>
      </c>
      <c r="F109" s="55">
        <f t="shared" si="91"/>
        <v>0.0211822996</v>
      </c>
      <c r="G109" s="56">
        <v>19.0</v>
      </c>
      <c r="H109" s="28">
        <f t="shared" si="92"/>
        <v>0.009060562709</v>
      </c>
      <c r="I109" s="29">
        <f t="shared" si="93"/>
        <v>0.01009028147</v>
      </c>
      <c r="J109" s="30">
        <f t="shared" si="94"/>
        <v>0.849234681</v>
      </c>
      <c r="K109" s="31">
        <f t="shared" si="95"/>
        <v>0.01029419936</v>
      </c>
      <c r="L109" s="47" t="s">
        <v>41</v>
      </c>
      <c r="M109" s="57">
        <v>2.0</v>
      </c>
      <c r="N109" s="58">
        <v>228.0</v>
      </c>
      <c r="O109" s="58">
        <v>236.0</v>
      </c>
      <c r="P109" s="13">
        <v>9000.0</v>
      </c>
      <c r="Q109" s="59">
        <f t="shared" si="96"/>
        <v>8953</v>
      </c>
      <c r="R109" s="60">
        <f t="shared" si="97"/>
        <v>0.1017409487</v>
      </c>
      <c r="S109" s="13">
        <v>47.0</v>
      </c>
      <c r="T109" s="61">
        <f t="shared" si="98"/>
        <v>0.187250996</v>
      </c>
      <c r="U109" s="62">
        <f t="shared" si="99"/>
        <v>0.005222222222</v>
      </c>
      <c r="V109" s="63">
        <f t="shared" si="100"/>
        <v>-0.6100200779</v>
      </c>
      <c r="W109" s="64">
        <f t="shared" si="101"/>
        <v>0.05216284575</v>
      </c>
      <c r="X109" s="22">
        <v>2.0</v>
      </c>
      <c r="Y109" s="23">
        <v>253.0</v>
      </c>
      <c r="Z109" s="23">
        <v>285.0</v>
      </c>
      <c r="AA109" s="24">
        <v>1883.0</v>
      </c>
      <c r="AB109" s="25">
        <f t="shared" si="102"/>
        <v>1864</v>
      </c>
      <c r="AC109" s="55">
        <f t="shared" si="103"/>
        <v>0.0211822996</v>
      </c>
      <c r="AD109" s="56">
        <v>19.0</v>
      </c>
      <c r="AE109" s="28">
        <f t="shared" si="104"/>
        <v>0.009060562709</v>
      </c>
      <c r="AF109" s="29">
        <f t="shared" si="105"/>
        <v>0.01009028147</v>
      </c>
      <c r="AG109" s="30">
        <f t="shared" si="106"/>
        <v>0.849234681</v>
      </c>
      <c r="AH109" s="31">
        <f t="shared" si="107"/>
        <v>0.01029419936</v>
      </c>
    </row>
    <row r="110">
      <c r="A110" s="22">
        <v>3.0</v>
      </c>
      <c r="B110" s="23">
        <v>231.0</v>
      </c>
      <c r="C110" s="23">
        <v>252.0</v>
      </c>
      <c r="D110" s="24">
        <v>12681.0</v>
      </c>
      <c r="E110" s="25">
        <f t="shared" si="90"/>
        <v>12605</v>
      </c>
      <c r="F110" s="55">
        <f t="shared" si="91"/>
        <v>0.1432418919</v>
      </c>
      <c r="G110" s="56">
        <v>76.0</v>
      </c>
      <c r="H110" s="28">
        <f t="shared" si="92"/>
        <v>0.03624225083</v>
      </c>
      <c r="I110" s="29">
        <f t="shared" si="93"/>
        <v>0.0059932182</v>
      </c>
      <c r="J110" s="30">
        <f t="shared" si="94"/>
        <v>1.374309164</v>
      </c>
      <c r="K110" s="31">
        <f t="shared" si="95"/>
        <v>0.1470505872</v>
      </c>
      <c r="L110" s="47"/>
      <c r="M110" s="57">
        <v>3.0</v>
      </c>
      <c r="N110" s="58">
        <v>216.0</v>
      </c>
      <c r="O110" s="58">
        <v>228.0</v>
      </c>
      <c r="P110" s="13">
        <v>9000.0</v>
      </c>
      <c r="Q110" s="59">
        <f t="shared" si="96"/>
        <v>8933</v>
      </c>
      <c r="R110" s="60">
        <f t="shared" si="97"/>
        <v>0.1015136708</v>
      </c>
      <c r="S110" s="13">
        <v>67.0</v>
      </c>
      <c r="T110" s="61">
        <f t="shared" si="98"/>
        <v>0.2669322709</v>
      </c>
      <c r="U110" s="62">
        <f t="shared" si="99"/>
        <v>0.007444444444</v>
      </c>
      <c r="V110" s="63">
        <f t="shared" si="100"/>
        <v>-0.9668014825</v>
      </c>
      <c r="W110" s="64">
        <f t="shared" si="101"/>
        <v>0.1599269479</v>
      </c>
      <c r="X110" s="22">
        <v>3.0</v>
      </c>
      <c r="Y110" s="23">
        <v>231.0</v>
      </c>
      <c r="Z110" s="23">
        <v>252.0</v>
      </c>
      <c r="AA110" s="24">
        <v>12681.0</v>
      </c>
      <c r="AB110" s="25">
        <f t="shared" si="102"/>
        <v>12605</v>
      </c>
      <c r="AC110" s="55">
        <f t="shared" si="103"/>
        <v>0.1432418919</v>
      </c>
      <c r="AD110" s="56">
        <v>76.0</v>
      </c>
      <c r="AE110" s="28">
        <f t="shared" si="104"/>
        <v>0.03624225083</v>
      </c>
      <c r="AF110" s="29">
        <f t="shared" si="105"/>
        <v>0.0059932182</v>
      </c>
      <c r="AG110" s="30">
        <f t="shared" si="106"/>
        <v>1.374309164</v>
      </c>
      <c r="AH110" s="31">
        <f t="shared" si="107"/>
        <v>0.1470505872</v>
      </c>
    </row>
    <row r="111">
      <c r="A111" s="22">
        <v>4.0</v>
      </c>
      <c r="B111" s="23">
        <v>217.0</v>
      </c>
      <c r="C111" s="23">
        <v>230.0</v>
      </c>
      <c r="D111" s="24">
        <v>11614.0</v>
      </c>
      <c r="E111" s="25">
        <f t="shared" si="90"/>
        <v>11531</v>
      </c>
      <c r="F111" s="55">
        <f t="shared" si="91"/>
        <v>0.131037069</v>
      </c>
      <c r="G111" s="56">
        <v>83.0</v>
      </c>
      <c r="H111" s="28">
        <f t="shared" si="92"/>
        <v>0.03958035289</v>
      </c>
      <c r="I111" s="29">
        <f t="shared" si="93"/>
        <v>0.007146547271</v>
      </c>
      <c r="J111" s="30">
        <f t="shared" si="94"/>
        <v>1.197147397</v>
      </c>
      <c r="K111" s="31">
        <f t="shared" si="95"/>
        <v>0.1094871697</v>
      </c>
      <c r="L111" s="47" t="s">
        <v>42</v>
      </c>
      <c r="M111" s="57">
        <v>4.0</v>
      </c>
      <c r="N111" s="58">
        <v>204.0</v>
      </c>
      <c r="O111" s="58">
        <v>216.0</v>
      </c>
      <c r="P111" s="13">
        <v>9000.0</v>
      </c>
      <c r="Q111" s="59">
        <f t="shared" si="96"/>
        <v>8865</v>
      </c>
      <c r="R111" s="60">
        <f t="shared" si="97"/>
        <v>0.1007409259</v>
      </c>
      <c r="S111" s="13">
        <v>135.0</v>
      </c>
      <c r="T111" s="61">
        <f t="shared" si="98"/>
        <v>0.5378486056</v>
      </c>
      <c r="U111" s="62">
        <f t="shared" si="99"/>
        <v>0.015</v>
      </c>
      <c r="V111" s="63">
        <f t="shared" si="100"/>
        <v>-1.675024987</v>
      </c>
      <c r="W111" s="64">
        <f t="shared" si="101"/>
        <v>0.7321662853</v>
      </c>
      <c r="X111" s="22">
        <v>4.0</v>
      </c>
      <c r="Y111" s="23">
        <v>217.0</v>
      </c>
      <c r="Z111" s="23">
        <v>230.0</v>
      </c>
      <c r="AA111" s="24">
        <v>11614.0</v>
      </c>
      <c r="AB111" s="25">
        <f t="shared" si="102"/>
        <v>11531</v>
      </c>
      <c r="AC111" s="55">
        <f t="shared" si="103"/>
        <v>0.131037069</v>
      </c>
      <c r="AD111" s="56">
        <v>83.0</v>
      </c>
      <c r="AE111" s="28">
        <f t="shared" si="104"/>
        <v>0.03958035289</v>
      </c>
      <c r="AF111" s="29">
        <f t="shared" si="105"/>
        <v>0.007146547271</v>
      </c>
      <c r="AG111" s="30">
        <f t="shared" si="106"/>
        <v>1.197147397</v>
      </c>
      <c r="AH111" s="31">
        <f t="shared" si="107"/>
        <v>0.1094871697</v>
      </c>
    </row>
    <row r="112">
      <c r="A112" s="22">
        <v>5.0</v>
      </c>
      <c r="B112" s="23">
        <v>202.0</v>
      </c>
      <c r="C112" s="23">
        <v>216.0</v>
      </c>
      <c r="D112" s="24">
        <v>11769.0</v>
      </c>
      <c r="E112" s="25">
        <f t="shared" si="90"/>
        <v>11596</v>
      </c>
      <c r="F112" s="55">
        <f t="shared" si="91"/>
        <v>0.1317757222</v>
      </c>
      <c r="G112" s="56">
        <v>173.0</v>
      </c>
      <c r="H112" s="28">
        <f t="shared" si="92"/>
        <v>0.08249880782</v>
      </c>
      <c r="I112" s="29">
        <f t="shared" si="93"/>
        <v>0.01469963463</v>
      </c>
      <c r="J112" s="30">
        <f t="shared" si="94"/>
        <v>0.4683175605</v>
      </c>
      <c r="K112" s="31">
        <f t="shared" si="95"/>
        <v>0.02307724432</v>
      </c>
      <c r="L112" s="47" t="s">
        <v>43</v>
      </c>
      <c r="M112" s="57">
        <v>5.0</v>
      </c>
      <c r="N112" s="58">
        <v>195.0</v>
      </c>
      <c r="O112" s="58">
        <v>204.0</v>
      </c>
      <c r="P112" s="13">
        <v>9000.0</v>
      </c>
      <c r="Q112" s="59">
        <f t="shared" si="96"/>
        <v>8890</v>
      </c>
      <c r="R112" s="60">
        <f t="shared" si="97"/>
        <v>0.1010250233</v>
      </c>
      <c r="S112" s="13">
        <v>110.0</v>
      </c>
      <c r="T112" s="61">
        <f t="shared" si="98"/>
        <v>0.438247012</v>
      </c>
      <c r="U112" s="62">
        <f t="shared" si="99"/>
        <v>0.01222222222</v>
      </c>
      <c r="V112" s="63">
        <f t="shared" si="100"/>
        <v>-1.467414464</v>
      </c>
      <c r="W112" s="64">
        <f t="shared" si="101"/>
        <v>0.4948444238</v>
      </c>
      <c r="X112" s="22">
        <v>5.0</v>
      </c>
      <c r="Y112" s="23">
        <v>202.0</v>
      </c>
      <c r="Z112" s="23">
        <v>216.0</v>
      </c>
      <c r="AA112" s="24">
        <v>11769.0</v>
      </c>
      <c r="AB112" s="25">
        <f t="shared" si="102"/>
        <v>11596</v>
      </c>
      <c r="AC112" s="55">
        <f t="shared" si="103"/>
        <v>0.1317757222</v>
      </c>
      <c r="AD112" s="56">
        <v>173.0</v>
      </c>
      <c r="AE112" s="28">
        <f t="shared" si="104"/>
        <v>0.08249880782</v>
      </c>
      <c r="AF112" s="29">
        <f t="shared" si="105"/>
        <v>0.01469963463</v>
      </c>
      <c r="AG112" s="30">
        <f t="shared" si="106"/>
        <v>0.4683175605</v>
      </c>
      <c r="AH112" s="31">
        <f t="shared" si="107"/>
        <v>0.02307724432</v>
      </c>
    </row>
    <row r="113">
      <c r="A113" s="22">
        <v>6.0</v>
      </c>
      <c r="B113" s="23">
        <v>186.0</v>
      </c>
      <c r="C113" s="23">
        <v>201.0</v>
      </c>
      <c r="D113" s="24">
        <v>12135.0</v>
      </c>
      <c r="E113" s="25">
        <f t="shared" si="90"/>
        <v>11988</v>
      </c>
      <c r="F113" s="55">
        <f t="shared" si="91"/>
        <v>0.1362303689</v>
      </c>
      <c r="G113" s="56">
        <v>147.0</v>
      </c>
      <c r="H113" s="28">
        <f t="shared" si="92"/>
        <v>0.07010014306</v>
      </c>
      <c r="I113" s="29">
        <f t="shared" si="93"/>
        <v>0.01211372064</v>
      </c>
      <c r="J113" s="30">
        <f t="shared" si="94"/>
        <v>0.6644225066</v>
      </c>
      <c r="K113" s="31">
        <f t="shared" si="95"/>
        <v>0.0439384104</v>
      </c>
      <c r="L113" s="47" t="s">
        <v>44</v>
      </c>
      <c r="M113" s="57">
        <v>6.0</v>
      </c>
      <c r="N113" s="58">
        <v>182.0</v>
      </c>
      <c r="O113" s="58">
        <v>195.0</v>
      </c>
      <c r="P113" s="13">
        <v>9000.0</v>
      </c>
      <c r="Q113" s="59">
        <f t="shared" si="96"/>
        <v>8898</v>
      </c>
      <c r="R113" s="60">
        <f t="shared" si="97"/>
        <v>0.1011159345</v>
      </c>
      <c r="S113" s="13">
        <v>102.0</v>
      </c>
      <c r="T113" s="61">
        <f t="shared" si="98"/>
        <v>0.406374502</v>
      </c>
      <c r="U113" s="62">
        <f t="shared" si="99"/>
        <v>0.01133333333</v>
      </c>
      <c r="V113" s="63">
        <f t="shared" si="100"/>
        <v>-1.391007429</v>
      </c>
      <c r="W113" s="64">
        <f t="shared" si="101"/>
        <v>0.4246169351</v>
      </c>
      <c r="X113" s="22">
        <v>6.0</v>
      </c>
      <c r="Y113" s="23">
        <v>186.0</v>
      </c>
      <c r="Z113" s="23">
        <v>201.0</v>
      </c>
      <c r="AA113" s="24">
        <v>12135.0</v>
      </c>
      <c r="AB113" s="25">
        <f t="shared" si="102"/>
        <v>11988</v>
      </c>
      <c r="AC113" s="55">
        <f t="shared" si="103"/>
        <v>0.1362303689</v>
      </c>
      <c r="AD113" s="56">
        <v>147.0</v>
      </c>
      <c r="AE113" s="28">
        <f t="shared" si="104"/>
        <v>0.07010014306</v>
      </c>
      <c r="AF113" s="29">
        <f t="shared" si="105"/>
        <v>0.01211372064</v>
      </c>
      <c r="AG113" s="30">
        <f t="shared" si="106"/>
        <v>0.6644225066</v>
      </c>
      <c r="AH113" s="31">
        <f t="shared" si="107"/>
        <v>0.0439384104</v>
      </c>
    </row>
    <row r="114">
      <c r="A114" s="22">
        <v>7.0</v>
      </c>
      <c r="B114" s="23">
        <v>167.0</v>
      </c>
      <c r="C114" s="23">
        <v>185.0</v>
      </c>
      <c r="D114" s="24">
        <v>16168.0</v>
      </c>
      <c r="E114" s="25">
        <f t="shared" si="90"/>
        <v>15929</v>
      </c>
      <c r="F114" s="55">
        <f t="shared" si="91"/>
        <v>0.1810154776</v>
      </c>
      <c r="G114" s="56">
        <v>239.0</v>
      </c>
      <c r="H114" s="28">
        <f t="shared" si="92"/>
        <v>0.1139723414</v>
      </c>
      <c r="I114" s="29">
        <f t="shared" si="93"/>
        <v>0.014782286</v>
      </c>
      <c r="J114" s="30">
        <f t="shared" si="94"/>
        <v>0.4626267393</v>
      </c>
      <c r="K114" s="31">
        <f t="shared" si="95"/>
        <v>0.03101594749</v>
      </c>
      <c r="L114" s="47" t="s">
        <v>45</v>
      </c>
      <c r="M114" s="57">
        <v>7.0</v>
      </c>
      <c r="N114" s="58">
        <v>173.0</v>
      </c>
      <c r="O114" s="58">
        <v>182.0</v>
      </c>
      <c r="P114" s="13">
        <v>9000.0</v>
      </c>
      <c r="Q114" s="59">
        <f t="shared" si="96"/>
        <v>8865</v>
      </c>
      <c r="R114" s="60">
        <f t="shared" si="97"/>
        <v>0.1007409259</v>
      </c>
      <c r="S114" s="13">
        <v>135.0</v>
      </c>
      <c r="T114" s="61">
        <f t="shared" si="98"/>
        <v>0.5378486056</v>
      </c>
      <c r="U114" s="62">
        <f t="shared" si="99"/>
        <v>0.015</v>
      </c>
      <c r="V114" s="63">
        <f t="shared" si="100"/>
        <v>-1.675024987</v>
      </c>
      <c r="W114" s="64">
        <f t="shared" si="101"/>
        <v>0.7321662853</v>
      </c>
      <c r="X114" s="22">
        <v>7.0</v>
      </c>
      <c r="Y114" s="23">
        <v>167.0</v>
      </c>
      <c r="Z114" s="23">
        <v>185.0</v>
      </c>
      <c r="AA114" s="24">
        <v>16168.0</v>
      </c>
      <c r="AB114" s="25">
        <f t="shared" si="102"/>
        <v>15929</v>
      </c>
      <c r="AC114" s="55">
        <f t="shared" si="103"/>
        <v>0.1810154776</v>
      </c>
      <c r="AD114" s="56">
        <v>239.0</v>
      </c>
      <c r="AE114" s="28">
        <f t="shared" si="104"/>
        <v>0.1139723414</v>
      </c>
      <c r="AF114" s="29">
        <f t="shared" si="105"/>
        <v>0.014782286</v>
      </c>
      <c r="AG114" s="30">
        <f t="shared" si="106"/>
        <v>0.4626267393</v>
      </c>
      <c r="AH114" s="31">
        <f t="shared" si="107"/>
        <v>0.03101594749</v>
      </c>
    </row>
    <row r="115">
      <c r="A115" s="22">
        <v>8.0</v>
      </c>
      <c r="B115" s="23">
        <v>143.0</v>
      </c>
      <c r="C115" s="23">
        <v>166.0</v>
      </c>
      <c r="D115" s="24">
        <v>7458.0</v>
      </c>
      <c r="E115" s="25">
        <f t="shared" si="90"/>
        <v>7235</v>
      </c>
      <c r="F115" s="55">
        <f t="shared" si="91"/>
        <v>0.08221777768</v>
      </c>
      <c r="G115" s="56">
        <v>223.0</v>
      </c>
      <c r="H115" s="28">
        <f t="shared" si="92"/>
        <v>0.1063423939</v>
      </c>
      <c r="I115" s="29">
        <f t="shared" si="93"/>
        <v>0.02990077769</v>
      </c>
      <c r="J115" s="30">
        <f t="shared" si="94"/>
        <v>-0.2572924674</v>
      </c>
      <c r="K115" s="31">
        <f t="shared" si="95"/>
        <v>0.006207082033</v>
      </c>
      <c r="L115" s="12"/>
      <c r="M115" s="57">
        <v>8.0</v>
      </c>
      <c r="N115" s="58">
        <v>153.0</v>
      </c>
      <c r="O115" s="58">
        <v>173.0</v>
      </c>
      <c r="P115" s="13">
        <v>9000.0</v>
      </c>
      <c r="Q115" s="59">
        <f t="shared" si="96"/>
        <v>8801</v>
      </c>
      <c r="R115" s="60">
        <f t="shared" si="97"/>
        <v>0.1000136367</v>
      </c>
      <c r="S115" s="13">
        <v>199.0</v>
      </c>
      <c r="T115" s="61">
        <f t="shared" si="98"/>
        <v>0.7928286853</v>
      </c>
      <c r="U115" s="62">
        <f t="shared" si="99"/>
        <v>0.02211111111</v>
      </c>
      <c r="V115" s="63">
        <f t="shared" si="100"/>
        <v>-2.070300621</v>
      </c>
      <c r="W115" s="64">
        <f t="shared" si="101"/>
        <v>1.434335425</v>
      </c>
      <c r="X115" s="22">
        <v>8.0</v>
      </c>
      <c r="Y115" s="23">
        <v>143.0</v>
      </c>
      <c r="Z115" s="23">
        <v>166.0</v>
      </c>
      <c r="AA115" s="24">
        <v>7458.0</v>
      </c>
      <c r="AB115" s="25">
        <f t="shared" si="102"/>
        <v>7235</v>
      </c>
      <c r="AC115" s="55">
        <f t="shared" si="103"/>
        <v>0.08221777768</v>
      </c>
      <c r="AD115" s="56">
        <v>223.0</v>
      </c>
      <c r="AE115" s="28">
        <f t="shared" si="104"/>
        <v>0.1063423939</v>
      </c>
      <c r="AF115" s="29">
        <f t="shared" si="105"/>
        <v>0.02990077769</v>
      </c>
      <c r="AG115" s="30">
        <f t="shared" si="106"/>
        <v>-0.2572924674</v>
      </c>
      <c r="AH115" s="31">
        <f t="shared" si="107"/>
        <v>0.006207082033</v>
      </c>
    </row>
    <row r="116">
      <c r="A116" s="22">
        <v>9.0</v>
      </c>
      <c r="B116" s="23">
        <v>115.0</v>
      </c>
      <c r="C116" s="23">
        <v>142.0</v>
      </c>
      <c r="D116" s="24">
        <v>5029.0</v>
      </c>
      <c r="E116" s="25">
        <f t="shared" si="90"/>
        <v>4689</v>
      </c>
      <c r="F116" s="55">
        <f t="shared" si="91"/>
        <v>0.05328530194</v>
      </c>
      <c r="G116" s="56">
        <v>340.0</v>
      </c>
      <c r="H116" s="28">
        <f t="shared" si="92"/>
        <v>0.1621363853</v>
      </c>
      <c r="I116" s="29">
        <f t="shared" si="93"/>
        <v>0.06760787433</v>
      </c>
      <c r="J116" s="30">
        <f t="shared" si="94"/>
        <v>-1.112777334</v>
      </c>
      <c r="K116" s="31">
        <f t="shared" si="95"/>
        <v>0.1211270183</v>
      </c>
      <c r="L116" s="47" t="s">
        <v>46</v>
      </c>
      <c r="M116" s="57">
        <v>9.0</v>
      </c>
      <c r="N116" s="58">
        <v>105.0</v>
      </c>
      <c r="O116" s="58">
        <v>153.0</v>
      </c>
      <c r="P116" s="13">
        <v>9000.0</v>
      </c>
      <c r="Q116" s="59">
        <f t="shared" si="96"/>
        <v>8500</v>
      </c>
      <c r="R116" s="60">
        <f t="shared" si="97"/>
        <v>0.09659310439</v>
      </c>
      <c r="S116" s="13">
        <v>500.0</v>
      </c>
      <c r="T116" s="61">
        <f t="shared" si="98"/>
        <v>1.992031873</v>
      </c>
      <c r="U116" s="62">
        <f t="shared" si="99"/>
        <v>0.05555555556</v>
      </c>
      <c r="V116" s="63">
        <f t="shared" si="100"/>
        <v>-3.026403083</v>
      </c>
      <c r="W116" s="64">
        <f t="shared" si="101"/>
        <v>5.736361731</v>
      </c>
      <c r="X116" s="22">
        <v>9.0</v>
      </c>
      <c r="Y116" s="23">
        <v>115.0</v>
      </c>
      <c r="Z116" s="23">
        <v>142.0</v>
      </c>
      <c r="AA116" s="24">
        <v>5029.0</v>
      </c>
      <c r="AB116" s="25">
        <f t="shared" si="102"/>
        <v>4689</v>
      </c>
      <c r="AC116" s="55">
        <f t="shared" si="103"/>
        <v>0.05328530194</v>
      </c>
      <c r="AD116" s="56">
        <v>340.0</v>
      </c>
      <c r="AE116" s="28">
        <f t="shared" si="104"/>
        <v>0.1621363853</v>
      </c>
      <c r="AF116" s="29">
        <f t="shared" si="105"/>
        <v>0.06760787433</v>
      </c>
      <c r="AG116" s="30">
        <f t="shared" si="106"/>
        <v>-1.112777334</v>
      </c>
      <c r="AH116" s="31">
        <f t="shared" si="107"/>
        <v>0.1211270183</v>
      </c>
    </row>
    <row r="117">
      <c r="A117" s="22">
        <v>10.0</v>
      </c>
      <c r="B117" s="23">
        <v>19.0</v>
      </c>
      <c r="C117" s="23">
        <v>114.0</v>
      </c>
      <c r="D117" s="24">
        <v>10685.0</v>
      </c>
      <c r="E117" s="25">
        <f t="shared" si="90"/>
        <v>9905</v>
      </c>
      <c r="F117" s="55">
        <f t="shared" si="91"/>
        <v>0.1125593763</v>
      </c>
      <c r="G117" s="56">
        <v>780.0</v>
      </c>
      <c r="H117" s="28">
        <f t="shared" si="92"/>
        <v>0.3719599428</v>
      </c>
      <c r="I117" s="29">
        <f t="shared" si="93"/>
        <v>0.07299953205</v>
      </c>
      <c r="J117" s="30">
        <f t="shared" si="94"/>
        <v>-1.195305296</v>
      </c>
      <c r="K117" s="31">
        <f t="shared" si="95"/>
        <v>0.3100628707</v>
      </c>
      <c r="L117" s="47" t="s">
        <v>47</v>
      </c>
      <c r="M117" s="57">
        <v>10.0</v>
      </c>
      <c r="N117" s="58">
        <v>19.0</v>
      </c>
      <c r="O117" s="58">
        <v>105.0</v>
      </c>
      <c r="P117" s="13">
        <v>9095.0</v>
      </c>
      <c r="Q117" s="59">
        <f t="shared" si="96"/>
        <v>8377</v>
      </c>
      <c r="R117" s="60">
        <f t="shared" si="97"/>
        <v>0.09519534535</v>
      </c>
      <c r="S117" s="13">
        <v>718.0</v>
      </c>
      <c r="T117" s="61">
        <f t="shared" si="98"/>
        <v>2.860557769</v>
      </c>
      <c r="U117" s="62">
        <f t="shared" si="99"/>
        <v>0.07894447499</v>
      </c>
      <c r="V117" s="63">
        <f t="shared" si="100"/>
        <v>-3.402840862</v>
      </c>
      <c r="W117" s="64">
        <f t="shared" si="101"/>
        <v>9.410088252</v>
      </c>
      <c r="X117" s="65">
        <v>45566.0</v>
      </c>
      <c r="Y117" s="23">
        <v>107.0</v>
      </c>
      <c r="Z117" s="23">
        <v>114.0</v>
      </c>
      <c r="AA117" s="24">
        <v>1244.0</v>
      </c>
      <c r="AB117" s="25">
        <f t="shared" si="102"/>
        <v>1193</v>
      </c>
      <c r="AC117" s="55">
        <f t="shared" si="103"/>
        <v>0.0135571263</v>
      </c>
      <c r="AD117" s="56">
        <v>51.0</v>
      </c>
      <c r="AE117" s="28">
        <f t="shared" si="104"/>
        <v>0.0243204578</v>
      </c>
      <c r="AF117" s="29">
        <f t="shared" si="105"/>
        <v>0.04099678457</v>
      </c>
      <c r="AG117" s="30">
        <f t="shared" si="106"/>
        <v>-0.5844055457</v>
      </c>
      <c r="AH117" s="31">
        <f t="shared" si="107"/>
        <v>0.006290150618</v>
      </c>
    </row>
    <row r="118">
      <c r="A118" s="35" t="s">
        <v>14</v>
      </c>
      <c r="B118" s="36">
        <f t="shared" ref="B118:C118" si="108">SUM(B108:B117)</f>
        <v>1819</v>
      </c>
      <c r="C118" s="36">
        <f t="shared" si="108"/>
        <v>3240</v>
      </c>
      <c r="D118" s="37">
        <f>sum(D108:D117)</f>
        <v>90095</v>
      </c>
      <c r="E118" s="38">
        <f t="shared" si="90"/>
        <v>87998</v>
      </c>
      <c r="F118" s="39">
        <f t="shared" si="91"/>
        <v>1</v>
      </c>
      <c r="G118" s="40">
        <f>sum(G108:G117)</f>
        <v>2097</v>
      </c>
      <c r="H118" s="41">
        <f>SUM(H108:H117)</f>
        <v>1</v>
      </c>
      <c r="I118" s="39">
        <f t="shared" si="93"/>
        <v>0.02327543149</v>
      </c>
      <c r="J118" s="42"/>
      <c r="K118" s="43">
        <f>sum(K108:K117)</f>
        <v>0.8023152143</v>
      </c>
      <c r="L118" s="49">
        <f>(I118-I119)/I118</f>
        <v>0.522048461</v>
      </c>
      <c r="M118" s="35" t="s">
        <v>14</v>
      </c>
      <c r="N118" s="66">
        <f t="shared" ref="N118:O118" si="109">SUM(N108:N117)</f>
        <v>1711</v>
      </c>
      <c r="O118" s="66">
        <f t="shared" si="109"/>
        <v>3141</v>
      </c>
      <c r="P118" s="37">
        <f>sum(P108:P117)</f>
        <v>90095</v>
      </c>
      <c r="Q118" s="67">
        <f t="shared" si="96"/>
        <v>87998</v>
      </c>
      <c r="R118" s="68">
        <f t="shared" si="97"/>
        <v>1</v>
      </c>
      <c r="S118" s="40">
        <f>sum(S108:S117)</f>
        <v>2097</v>
      </c>
      <c r="T118" s="69">
        <f>SUM(T108:T117)</f>
        <v>8.354581673</v>
      </c>
      <c r="U118" s="68">
        <f t="shared" si="99"/>
        <v>0.02327543149</v>
      </c>
      <c r="V118" s="42"/>
      <c r="W118" s="70">
        <f>sum(W108:W117)</f>
        <v>19.45547193</v>
      </c>
      <c r="X118" s="65">
        <v>45567.0</v>
      </c>
      <c r="Y118" s="23">
        <v>94.0</v>
      </c>
      <c r="Z118" s="23">
        <v>106.0</v>
      </c>
      <c r="AA118" s="24">
        <v>8753.0</v>
      </c>
      <c r="AB118" s="25">
        <f t="shared" si="102"/>
        <v>8502</v>
      </c>
      <c r="AC118" s="55">
        <f t="shared" si="103"/>
        <v>0.09661583218</v>
      </c>
      <c r="AD118" s="56">
        <v>251.0</v>
      </c>
      <c r="AE118" s="28">
        <f t="shared" si="104"/>
        <v>0.1196948021</v>
      </c>
      <c r="AF118" s="29">
        <f t="shared" si="105"/>
        <v>0.02867588255</v>
      </c>
      <c r="AG118" s="30">
        <f t="shared" si="106"/>
        <v>-0.2142025652</v>
      </c>
      <c r="AH118" s="31">
        <f t="shared" si="107"/>
        <v>0.00494357456</v>
      </c>
    </row>
    <row r="119">
      <c r="E119" s="71" t="s">
        <v>48</v>
      </c>
      <c r="F119" s="29">
        <f>SUM(F109:F114)</f>
        <v>0.7444828292</v>
      </c>
      <c r="I119" s="29">
        <f>sum(G109:G114)/ sum(D109:D114)</f>
        <v>0.0111245283</v>
      </c>
      <c r="L119" s="47" t="s">
        <v>49</v>
      </c>
      <c r="X119" s="65">
        <v>45568.0</v>
      </c>
      <c r="Y119" s="23">
        <v>71.0</v>
      </c>
      <c r="Z119" s="23">
        <v>93.0</v>
      </c>
      <c r="AA119" s="24">
        <v>383.0</v>
      </c>
      <c r="AB119" s="25">
        <f t="shared" si="102"/>
        <v>155</v>
      </c>
      <c r="AC119" s="55">
        <f t="shared" si="103"/>
        <v>0.001761403668</v>
      </c>
      <c r="AD119" s="56">
        <v>228.0</v>
      </c>
      <c r="AE119" s="28">
        <f t="shared" si="104"/>
        <v>0.1087267525</v>
      </c>
      <c r="AF119" s="29">
        <f t="shared" si="105"/>
        <v>0.5953002611</v>
      </c>
      <c r="AG119" s="30">
        <f t="shared" si="106"/>
        <v>-4.122726847</v>
      </c>
      <c r="AH119" s="31">
        <f t="shared" si="107"/>
        <v>0.4409889154</v>
      </c>
    </row>
    <row r="120">
      <c r="C120" s="4" t="s">
        <v>50</v>
      </c>
      <c r="E120" s="4" t="s">
        <v>51</v>
      </c>
      <c r="F120" s="29">
        <f>sum(F109:F116)</f>
        <v>0.8799859088</v>
      </c>
      <c r="J120" s="29"/>
      <c r="L120" s="12"/>
      <c r="M120" s="15" t="s">
        <v>52</v>
      </c>
      <c r="N120" s="16"/>
      <c r="O120" s="1"/>
      <c r="P120" s="1"/>
      <c r="Q120" s="1" t="s">
        <v>1</v>
      </c>
      <c r="R120" s="1" t="s">
        <v>2</v>
      </c>
      <c r="S120" s="1"/>
      <c r="T120" s="1"/>
      <c r="U120" s="1"/>
      <c r="V120" s="1"/>
      <c r="X120" s="65">
        <v>45569.0</v>
      </c>
      <c r="Y120" s="23">
        <v>47.0</v>
      </c>
      <c r="Z120" s="23">
        <v>70.0</v>
      </c>
      <c r="AA120" s="24">
        <v>173.0</v>
      </c>
      <c r="AB120" s="25">
        <f t="shared" si="102"/>
        <v>37</v>
      </c>
      <c r="AC120" s="55">
        <f t="shared" si="103"/>
        <v>0.0004204641015</v>
      </c>
      <c r="AD120" s="56">
        <v>136.0</v>
      </c>
      <c r="AE120" s="28">
        <f t="shared" si="104"/>
        <v>0.06485455413</v>
      </c>
      <c r="AF120" s="29">
        <f t="shared" si="105"/>
        <v>0.7861271676</v>
      </c>
      <c r="AG120" s="30">
        <f t="shared" si="106"/>
        <v>-5.038543308</v>
      </c>
      <c r="AH120" s="31">
        <f t="shared" si="107"/>
        <v>0.3246539531</v>
      </c>
    </row>
    <row r="121">
      <c r="A121" s="15" t="s">
        <v>52</v>
      </c>
      <c r="B121" s="16"/>
      <c r="C121" s="1"/>
      <c r="D121" s="1"/>
      <c r="E121" s="1" t="s">
        <v>1</v>
      </c>
      <c r="F121" s="1" t="s">
        <v>2</v>
      </c>
      <c r="G121" s="1"/>
      <c r="H121" s="1"/>
      <c r="I121" s="1"/>
      <c r="J121" s="1"/>
      <c r="M121" s="17" t="s">
        <v>3</v>
      </c>
      <c r="N121" s="18" t="s">
        <v>4</v>
      </c>
      <c r="O121" s="18" t="s">
        <v>5</v>
      </c>
      <c r="P121" s="19" t="s">
        <v>6</v>
      </c>
      <c r="Q121" s="18" t="s">
        <v>7</v>
      </c>
      <c r="R121" s="18" t="s">
        <v>8</v>
      </c>
      <c r="S121" s="19" t="s">
        <v>9</v>
      </c>
      <c r="T121" s="18" t="s">
        <v>10</v>
      </c>
      <c r="U121" s="20" t="s">
        <v>17</v>
      </c>
      <c r="V121" s="18" t="s">
        <v>11</v>
      </c>
      <c r="W121" s="21" t="s">
        <v>12</v>
      </c>
      <c r="X121" s="65">
        <v>45570.0</v>
      </c>
      <c r="Y121" s="23">
        <v>19.0</v>
      </c>
      <c r="Z121" s="23">
        <v>46.0</v>
      </c>
      <c r="AA121" s="24">
        <v>132.0</v>
      </c>
      <c r="AB121" s="25">
        <f t="shared" si="102"/>
        <v>18</v>
      </c>
      <c r="AC121" s="55">
        <f t="shared" si="103"/>
        <v>0.0002045501034</v>
      </c>
      <c r="AD121" s="56">
        <v>114.0</v>
      </c>
      <c r="AE121" s="28">
        <f t="shared" si="104"/>
        <v>0.05436337625</v>
      </c>
      <c r="AF121" s="29">
        <f t="shared" si="105"/>
        <v>0.8636363636</v>
      </c>
      <c r="AG121" s="30">
        <f t="shared" si="106"/>
        <v>-5.582633026</v>
      </c>
      <c r="AH121" s="31">
        <f t="shared" si="107"/>
        <v>0.3023488515</v>
      </c>
    </row>
    <row r="122">
      <c r="A122" s="17" t="s">
        <v>3</v>
      </c>
      <c r="B122" s="18" t="s">
        <v>4</v>
      </c>
      <c r="C122" s="18" t="s">
        <v>5</v>
      </c>
      <c r="D122" s="19" t="s">
        <v>6</v>
      </c>
      <c r="E122" s="18" t="s">
        <v>7</v>
      </c>
      <c r="F122" s="18" t="s">
        <v>8</v>
      </c>
      <c r="G122" s="19" t="s">
        <v>9</v>
      </c>
      <c r="H122" s="18" t="s">
        <v>10</v>
      </c>
      <c r="I122" s="20" t="s">
        <v>17</v>
      </c>
      <c r="J122" s="18" t="s">
        <v>11</v>
      </c>
      <c r="K122" s="21" t="s">
        <v>12</v>
      </c>
      <c r="M122" s="22">
        <v>1.0</v>
      </c>
      <c r="N122" s="23">
        <v>200.0</v>
      </c>
      <c r="O122" s="23">
        <v>4232.0</v>
      </c>
      <c r="P122" s="32">
        <v>9000.0</v>
      </c>
      <c r="Q122" s="25">
        <f t="shared" ref="Q122:Q132" si="111">P122-S122</f>
        <v>8968</v>
      </c>
      <c r="R122" s="26">
        <f t="shared" ref="R122:R132" si="112">Q122/$E$13</f>
        <v>0.1019114071</v>
      </c>
      <c r="S122" s="32">
        <v>32.0</v>
      </c>
      <c r="T122" s="28">
        <f t="shared" ref="T122:T131" si="113">S122/$AD$118</f>
        <v>0.1274900398</v>
      </c>
      <c r="U122" s="29">
        <f t="shared" ref="U122:U132" si="114">S122/P122</f>
        <v>0.003555555556</v>
      </c>
      <c r="V122" s="30">
        <f t="shared" ref="V122:V131" si="115">LN(R122/T122)</f>
        <v>-0.2239343648</v>
      </c>
      <c r="W122" s="31">
        <f t="shared" ref="W122:W131" si="116">(R122-T122)*V122</f>
        <v>0.005727934881</v>
      </c>
      <c r="X122" s="35" t="s">
        <v>14</v>
      </c>
      <c r="Y122" s="36">
        <f t="shared" ref="Y122:Z122" si="110">SUM(Y112:Y121)</f>
        <v>1151</v>
      </c>
      <c r="Z122" s="36">
        <f t="shared" si="110"/>
        <v>1339</v>
      </c>
      <c r="AA122" s="37">
        <f>sum(AA108:AA121)</f>
        <v>90095</v>
      </c>
      <c r="AB122" s="38">
        <f t="shared" si="102"/>
        <v>87998</v>
      </c>
      <c r="AC122" s="39">
        <f t="shared" si="103"/>
        <v>1</v>
      </c>
      <c r="AD122" s="40">
        <f>sum(AD108:AD121)</f>
        <v>2097</v>
      </c>
      <c r="AE122" s="41">
        <f>SUM(AE112:AE121)</f>
        <v>0.9070100143</v>
      </c>
      <c r="AF122" s="39">
        <f t="shared" si="105"/>
        <v>0.02327543149</v>
      </c>
      <c r="AG122" s="42"/>
      <c r="AH122" s="43">
        <f>sum(AH112:AH121)</f>
        <v>1.304591148</v>
      </c>
    </row>
    <row r="123">
      <c r="A123" s="22">
        <v>1.0</v>
      </c>
      <c r="B123" s="23">
        <v>4232.0</v>
      </c>
      <c r="C123" s="23">
        <v>4232.0</v>
      </c>
      <c r="D123" s="72">
        <v>1.0</v>
      </c>
      <c r="E123" s="73">
        <f t="shared" ref="E123:E133" si="117">D123-G123</f>
        <v>0.00000001000000005</v>
      </c>
      <c r="F123" s="55">
        <f t="shared" ref="F123:F133" si="118">E123/$E$13</f>
        <v>0</v>
      </c>
      <c r="G123" s="72">
        <v>0.99999999</v>
      </c>
      <c r="H123" s="28">
        <f t="shared" ref="H123:H132" si="119">G123/$G$28</f>
        <v>0.0004768717167</v>
      </c>
      <c r="I123" s="29">
        <f t="shared" ref="I123:I133" si="120">G123/D123</f>
        <v>0.99999999</v>
      </c>
      <c r="J123" s="30">
        <f t="shared" ref="J123:J132" si="121">LN(F123/H123)</f>
        <v>-22.15748706</v>
      </c>
      <c r="K123" s="31">
        <f t="shared" ref="K123:K132" si="122">(F123-H123)*J123</f>
        <v>0.01056627889</v>
      </c>
      <c r="M123" s="22">
        <v>2.0</v>
      </c>
      <c r="N123" s="23">
        <v>187.0</v>
      </c>
      <c r="O123" s="23">
        <v>200.0</v>
      </c>
      <c r="P123" s="32">
        <v>9000.0</v>
      </c>
      <c r="Q123" s="25">
        <f t="shared" si="111"/>
        <v>8933</v>
      </c>
      <c r="R123" s="26">
        <f t="shared" si="112"/>
        <v>0.1015136708</v>
      </c>
      <c r="S123" s="32">
        <v>67.0</v>
      </c>
      <c r="T123" s="28">
        <f t="shared" si="113"/>
        <v>0.2669322709</v>
      </c>
      <c r="U123" s="29">
        <f t="shared" si="114"/>
        <v>0.007444444444</v>
      </c>
      <c r="V123" s="30">
        <f t="shared" si="115"/>
        <v>-0.9668014825</v>
      </c>
      <c r="W123" s="31">
        <f t="shared" si="116"/>
        <v>0.1599269479</v>
      </c>
    </row>
    <row r="124">
      <c r="A124" s="22">
        <v>2.0</v>
      </c>
      <c r="B124" s="23">
        <v>204.0</v>
      </c>
      <c r="C124" s="23">
        <v>389.0</v>
      </c>
      <c r="D124" s="72">
        <v>7650.0</v>
      </c>
      <c r="E124" s="25">
        <f t="shared" si="117"/>
        <v>7627</v>
      </c>
      <c r="F124" s="55">
        <f t="shared" si="118"/>
        <v>0.08667242437</v>
      </c>
      <c r="G124" s="72">
        <v>23.0</v>
      </c>
      <c r="H124" s="28">
        <f t="shared" si="119"/>
        <v>0.01096804959</v>
      </c>
      <c r="I124" s="29">
        <f t="shared" si="120"/>
        <v>0.003006535948</v>
      </c>
      <c r="J124" s="30">
        <f t="shared" si="121"/>
        <v>2.067149311</v>
      </c>
      <c r="K124" s="31">
        <f t="shared" si="122"/>
        <v>0.1564922462</v>
      </c>
      <c r="M124" s="22">
        <v>3.0</v>
      </c>
      <c r="N124" s="23">
        <v>183.0</v>
      </c>
      <c r="O124" s="23">
        <v>187.0</v>
      </c>
      <c r="P124" s="32">
        <v>9000.0</v>
      </c>
      <c r="Q124" s="25">
        <f t="shared" si="111"/>
        <v>8943</v>
      </c>
      <c r="R124" s="26">
        <f t="shared" si="112"/>
        <v>0.1016273097</v>
      </c>
      <c r="S124" s="32">
        <v>57.0</v>
      </c>
      <c r="T124" s="28">
        <f t="shared" si="113"/>
        <v>0.2270916335</v>
      </c>
      <c r="U124" s="29">
        <f t="shared" si="114"/>
        <v>0.006333333333</v>
      </c>
      <c r="V124" s="30">
        <f t="shared" si="115"/>
        <v>-0.8040413123</v>
      </c>
      <c r="W124" s="31">
        <f t="shared" si="116"/>
        <v>0.1008784995</v>
      </c>
    </row>
    <row r="125">
      <c r="A125" s="22">
        <v>3.0</v>
      </c>
      <c r="B125" s="23">
        <v>190.0</v>
      </c>
      <c r="C125" s="23">
        <v>203.0</v>
      </c>
      <c r="D125" s="72">
        <v>8217.0</v>
      </c>
      <c r="E125" s="25">
        <f t="shared" si="117"/>
        <v>8166</v>
      </c>
      <c r="F125" s="55">
        <f t="shared" si="118"/>
        <v>0.09279756358</v>
      </c>
      <c r="G125" s="72">
        <v>51.0</v>
      </c>
      <c r="H125" s="28">
        <f t="shared" si="119"/>
        <v>0.0243204578</v>
      </c>
      <c r="I125" s="29">
        <f t="shared" si="120"/>
        <v>0.006206644761</v>
      </c>
      <c r="J125" s="30">
        <f t="shared" si="121"/>
        <v>1.339102504</v>
      </c>
      <c r="K125" s="31">
        <f t="shared" si="122"/>
        <v>0.09169786383</v>
      </c>
      <c r="M125" s="22">
        <v>4.0</v>
      </c>
      <c r="N125" s="23">
        <v>179.0</v>
      </c>
      <c r="O125" s="23">
        <v>183.0</v>
      </c>
      <c r="P125" s="32">
        <v>9000.0</v>
      </c>
      <c r="Q125" s="25">
        <f t="shared" si="111"/>
        <v>8928</v>
      </c>
      <c r="R125" s="26">
        <f t="shared" si="112"/>
        <v>0.1014568513</v>
      </c>
      <c r="S125" s="32">
        <v>72.0</v>
      </c>
      <c r="T125" s="28">
        <f t="shared" si="113"/>
        <v>0.2868525896</v>
      </c>
      <c r="U125" s="29">
        <f t="shared" si="114"/>
        <v>0.008</v>
      </c>
      <c r="V125" s="30">
        <f t="shared" si="115"/>
        <v>-1.039334861</v>
      </c>
      <c r="W125" s="31">
        <f t="shared" si="116"/>
        <v>0.192688254</v>
      </c>
    </row>
    <row r="126">
      <c r="A126" s="22">
        <v>4.0</v>
      </c>
      <c r="B126" s="23">
        <v>178.0</v>
      </c>
      <c r="C126" s="23">
        <v>189.0</v>
      </c>
      <c r="D126" s="72">
        <v>23535.0</v>
      </c>
      <c r="E126" s="25">
        <f t="shared" si="117"/>
        <v>23344</v>
      </c>
      <c r="F126" s="55">
        <f t="shared" si="118"/>
        <v>0.2652787563</v>
      </c>
      <c r="G126" s="72">
        <v>191.0</v>
      </c>
      <c r="H126" s="28">
        <f t="shared" si="119"/>
        <v>0.09108249881</v>
      </c>
      <c r="I126" s="29">
        <f t="shared" si="120"/>
        <v>0.008115572552</v>
      </c>
      <c r="J126" s="30">
        <f t="shared" si="121"/>
        <v>1.069015508</v>
      </c>
      <c r="K126" s="31">
        <f t="shared" si="122"/>
        <v>0.1862185007</v>
      </c>
      <c r="M126" s="22">
        <v>5.0</v>
      </c>
      <c r="N126" s="23">
        <v>173.0</v>
      </c>
      <c r="O126" s="23">
        <v>179.0</v>
      </c>
      <c r="P126" s="32">
        <v>9000.0</v>
      </c>
      <c r="Q126" s="25">
        <f t="shared" si="111"/>
        <v>8907</v>
      </c>
      <c r="R126" s="26">
        <f t="shared" si="112"/>
        <v>0.1012182095</v>
      </c>
      <c r="S126" s="32">
        <v>93.0</v>
      </c>
      <c r="T126" s="28">
        <f t="shared" si="113"/>
        <v>0.3705179283</v>
      </c>
      <c r="U126" s="29">
        <f t="shared" si="114"/>
        <v>0.01033333333</v>
      </c>
      <c r="V126" s="30">
        <f t="shared" si="115"/>
        <v>-1.297623157</v>
      </c>
      <c r="W126" s="31">
        <f t="shared" si="116"/>
        <v>0.3494495511</v>
      </c>
    </row>
    <row r="127">
      <c r="A127" s="22">
        <v>5.0</v>
      </c>
      <c r="B127" s="23">
        <v>166.0</v>
      </c>
      <c r="C127" s="23">
        <v>177.0</v>
      </c>
      <c r="D127" s="72">
        <v>11064.0</v>
      </c>
      <c r="E127" s="25">
        <f t="shared" si="117"/>
        <v>10940</v>
      </c>
      <c r="F127" s="55">
        <f t="shared" si="118"/>
        <v>0.1243210073</v>
      </c>
      <c r="G127" s="72">
        <v>124.0</v>
      </c>
      <c r="H127" s="28">
        <f t="shared" si="119"/>
        <v>0.05913209347</v>
      </c>
      <c r="I127" s="29">
        <f t="shared" si="120"/>
        <v>0.01120751988</v>
      </c>
      <c r="J127" s="30">
        <f t="shared" si="121"/>
        <v>0.7430931753</v>
      </c>
      <c r="K127" s="31">
        <f t="shared" si="122"/>
        <v>0.04844143697</v>
      </c>
      <c r="M127" s="22">
        <v>6.0</v>
      </c>
      <c r="N127" s="23">
        <v>162.0</v>
      </c>
      <c r="O127" s="23">
        <v>173.0</v>
      </c>
      <c r="P127" s="32">
        <v>9000.0</v>
      </c>
      <c r="Q127" s="25">
        <f t="shared" si="111"/>
        <v>8897</v>
      </c>
      <c r="R127" s="26">
        <f t="shared" si="112"/>
        <v>0.1011045706</v>
      </c>
      <c r="S127" s="32">
        <v>103.0</v>
      </c>
      <c r="T127" s="28">
        <f t="shared" si="113"/>
        <v>0.4103585657</v>
      </c>
      <c r="U127" s="29">
        <f t="shared" si="114"/>
        <v>0.01144444444</v>
      </c>
      <c r="V127" s="30">
        <f t="shared" si="115"/>
        <v>-1.400875995</v>
      </c>
      <c r="W127" s="31">
        <f t="shared" si="116"/>
        <v>0.4332264981</v>
      </c>
    </row>
    <row r="128">
      <c r="A128" s="22">
        <v>6.0</v>
      </c>
      <c r="B128" s="23">
        <v>152.0</v>
      </c>
      <c r="C128" s="23">
        <v>165.0</v>
      </c>
      <c r="D128" s="72">
        <v>14355.0</v>
      </c>
      <c r="E128" s="25">
        <f t="shared" si="117"/>
        <v>14180</v>
      </c>
      <c r="F128" s="55">
        <f t="shared" si="118"/>
        <v>0.1611400259</v>
      </c>
      <c r="G128" s="72">
        <v>175.0</v>
      </c>
      <c r="H128" s="28">
        <f t="shared" si="119"/>
        <v>0.08345255126</v>
      </c>
      <c r="I128" s="29">
        <f t="shared" si="120"/>
        <v>0.01219087426</v>
      </c>
      <c r="J128" s="30">
        <f t="shared" si="121"/>
        <v>0.6579954911</v>
      </c>
      <c r="K128" s="31">
        <f t="shared" si="122"/>
        <v>0.05111800803</v>
      </c>
      <c r="M128" s="22">
        <v>7.0</v>
      </c>
      <c r="N128" s="23">
        <v>154.0</v>
      </c>
      <c r="O128" s="23">
        <v>162.0</v>
      </c>
      <c r="P128" s="32">
        <v>9000.0</v>
      </c>
      <c r="Q128" s="25">
        <f t="shared" si="111"/>
        <v>8890</v>
      </c>
      <c r="R128" s="26">
        <f t="shared" si="112"/>
        <v>0.1010250233</v>
      </c>
      <c r="S128" s="32">
        <v>110.0</v>
      </c>
      <c r="T128" s="28">
        <f t="shared" si="113"/>
        <v>0.438247012</v>
      </c>
      <c r="U128" s="29">
        <f t="shared" si="114"/>
        <v>0.01222222222</v>
      </c>
      <c r="V128" s="30">
        <f t="shared" si="115"/>
        <v>-1.467414464</v>
      </c>
      <c r="W128" s="31">
        <f t="shared" si="116"/>
        <v>0.4948444238</v>
      </c>
    </row>
    <row r="129">
      <c r="A129" s="22">
        <v>7.0</v>
      </c>
      <c r="B129" s="23">
        <v>137.0</v>
      </c>
      <c r="C129" s="23">
        <v>151.0</v>
      </c>
      <c r="D129" s="72">
        <v>9128.0</v>
      </c>
      <c r="E129" s="25">
        <f t="shared" si="117"/>
        <v>8930</v>
      </c>
      <c r="F129" s="55">
        <f t="shared" si="118"/>
        <v>0.1014795791</v>
      </c>
      <c r="G129" s="72">
        <v>198.0</v>
      </c>
      <c r="H129" s="28">
        <f t="shared" si="119"/>
        <v>0.09442060086</v>
      </c>
      <c r="I129" s="29">
        <f t="shared" si="120"/>
        <v>0.02169149869</v>
      </c>
      <c r="J129" s="30">
        <f t="shared" si="121"/>
        <v>0.07209830814</v>
      </c>
      <c r="K129" s="31">
        <f t="shared" si="122"/>
        <v>0.0005089403871</v>
      </c>
      <c r="M129" s="22">
        <v>8.0</v>
      </c>
      <c r="N129" s="23">
        <v>140.0</v>
      </c>
      <c r="O129" s="23">
        <v>154.0</v>
      </c>
      <c r="P129" s="32">
        <v>9000.0</v>
      </c>
      <c r="Q129" s="25">
        <f t="shared" si="111"/>
        <v>8823</v>
      </c>
      <c r="R129" s="26">
        <f t="shared" si="112"/>
        <v>0.1002636424</v>
      </c>
      <c r="S129" s="32">
        <v>177.0</v>
      </c>
      <c r="T129" s="28">
        <f t="shared" si="113"/>
        <v>0.7051792829</v>
      </c>
      <c r="U129" s="29">
        <f t="shared" si="114"/>
        <v>0.01966666667</v>
      </c>
      <c r="V129" s="30">
        <f t="shared" si="115"/>
        <v>-1.950648932</v>
      </c>
      <c r="W129" s="31">
        <f t="shared" si="116"/>
        <v>1.179978048</v>
      </c>
    </row>
    <row r="130">
      <c r="A130" s="22">
        <v>8.0</v>
      </c>
      <c r="B130" s="23">
        <v>121.0</v>
      </c>
      <c r="C130" s="23">
        <v>136.0</v>
      </c>
      <c r="D130" s="72">
        <v>10703.0</v>
      </c>
      <c r="E130" s="25">
        <f t="shared" si="117"/>
        <v>10301</v>
      </c>
      <c r="F130" s="55">
        <f t="shared" si="118"/>
        <v>0.1170594786</v>
      </c>
      <c r="G130" s="72">
        <v>402.0</v>
      </c>
      <c r="H130" s="28">
        <f t="shared" si="119"/>
        <v>0.191702432</v>
      </c>
      <c r="I130" s="29">
        <f t="shared" si="120"/>
        <v>0.03755956274</v>
      </c>
      <c r="J130" s="30">
        <f t="shared" si="121"/>
        <v>-0.4932621668</v>
      </c>
      <c r="K130" s="31">
        <f t="shared" si="122"/>
        <v>0.03681854494</v>
      </c>
      <c r="M130" s="22">
        <v>9.0</v>
      </c>
      <c r="N130" s="23">
        <v>125.0</v>
      </c>
      <c r="O130" s="23">
        <v>140.0</v>
      </c>
      <c r="P130" s="32">
        <v>9000.0</v>
      </c>
      <c r="Q130" s="25">
        <f t="shared" si="111"/>
        <v>8708</v>
      </c>
      <c r="R130" s="26">
        <f t="shared" si="112"/>
        <v>0.09895679447</v>
      </c>
      <c r="S130" s="32">
        <v>292.0</v>
      </c>
      <c r="T130" s="28">
        <f t="shared" si="113"/>
        <v>1.163346614</v>
      </c>
      <c r="U130" s="29">
        <f t="shared" si="114"/>
        <v>0.03244444444</v>
      </c>
      <c r="V130" s="30">
        <f t="shared" si="115"/>
        <v>-2.464372807</v>
      </c>
      <c r="W130" s="31">
        <f t="shared" si="116"/>
        <v>2.623053326</v>
      </c>
    </row>
    <row r="131">
      <c r="A131" s="22">
        <v>9.0</v>
      </c>
      <c r="B131" s="23">
        <v>94.0</v>
      </c>
      <c r="C131" s="23">
        <v>120.0</v>
      </c>
      <c r="D131" s="72">
        <v>4583.0</v>
      </c>
      <c r="E131" s="25">
        <f t="shared" si="117"/>
        <v>3993</v>
      </c>
      <c r="F131" s="55">
        <f t="shared" si="118"/>
        <v>0.04537603127</v>
      </c>
      <c r="G131" s="72">
        <v>590.0</v>
      </c>
      <c r="H131" s="28">
        <f t="shared" si="119"/>
        <v>0.2813543157</v>
      </c>
      <c r="I131" s="29">
        <f t="shared" si="120"/>
        <v>0.1287366354</v>
      </c>
      <c r="J131" s="30">
        <f t="shared" si="121"/>
        <v>-1.824630765</v>
      </c>
      <c r="K131" s="31">
        <f t="shared" si="122"/>
        <v>0.4305732376</v>
      </c>
      <c r="L131" s="34" t="s">
        <v>53</v>
      </c>
      <c r="M131" s="22">
        <v>10.0</v>
      </c>
      <c r="N131" s="23">
        <v>15.0</v>
      </c>
      <c r="O131" s="23">
        <v>125.0</v>
      </c>
      <c r="P131" s="32">
        <v>9095.0</v>
      </c>
      <c r="Q131" s="25">
        <f t="shared" si="111"/>
        <v>8001</v>
      </c>
      <c r="R131" s="26">
        <f t="shared" si="112"/>
        <v>0.09092252097</v>
      </c>
      <c r="S131" s="32">
        <v>1094.0</v>
      </c>
      <c r="T131" s="28">
        <f t="shared" si="113"/>
        <v>4.358565737</v>
      </c>
      <c r="U131" s="29">
        <f t="shared" si="114"/>
        <v>0.1202858714</v>
      </c>
      <c r="V131" s="30">
        <f t="shared" si="115"/>
        <v>-3.869890597</v>
      </c>
      <c r="W131" s="31">
        <f t="shared" si="116"/>
        <v>16.51531235</v>
      </c>
    </row>
    <row r="132">
      <c r="A132" s="22">
        <v>10.0</v>
      </c>
      <c r="B132" s="23">
        <v>15.0</v>
      </c>
      <c r="C132" s="23">
        <v>93.0</v>
      </c>
      <c r="D132" s="72">
        <v>859.0</v>
      </c>
      <c r="E132" s="25">
        <f t="shared" si="117"/>
        <v>517</v>
      </c>
      <c r="F132" s="55">
        <f t="shared" si="118"/>
        <v>0.005875133526</v>
      </c>
      <c r="G132" s="72">
        <v>342.0</v>
      </c>
      <c r="H132" s="28">
        <f t="shared" si="119"/>
        <v>0.1630901288</v>
      </c>
      <c r="I132" s="29">
        <f t="shared" si="120"/>
        <v>0.398137369</v>
      </c>
      <c r="J132" s="30">
        <f t="shared" si="121"/>
        <v>-3.323574198</v>
      </c>
      <c r="K132" s="31">
        <f t="shared" si="122"/>
        <v>0.5225157016</v>
      </c>
      <c r="M132" s="35" t="s">
        <v>14</v>
      </c>
      <c r="N132" s="36">
        <f t="shared" ref="N132:O132" si="123">SUM(N122:N131)</f>
        <v>1518</v>
      </c>
      <c r="O132" s="36">
        <f t="shared" si="123"/>
        <v>5735</v>
      </c>
      <c r="P132" s="37">
        <f>sum(P122:P131)</f>
        <v>90095</v>
      </c>
      <c r="Q132" s="38">
        <f t="shared" si="111"/>
        <v>87998</v>
      </c>
      <c r="R132" s="39">
        <f t="shared" si="112"/>
        <v>1</v>
      </c>
      <c r="S132" s="40">
        <f>sum(S122:S131)</f>
        <v>2097</v>
      </c>
      <c r="T132" s="41">
        <f>SUM(T122:T131)</f>
        <v>8.354581673</v>
      </c>
      <c r="U132" s="39">
        <f t="shared" si="114"/>
        <v>0.02327543149</v>
      </c>
      <c r="V132" s="42"/>
      <c r="W132" s="43">
        <f>sum(W122:W131)</f>
        <v>22.05508584</v>
      </c>
    </row>
    <row r="133">
      <c r="A133" s="35" t="s">
        <v>14</v>
      </c>
      <c r="B133" s="36">
        <f t="shared" ref="B133:C133" si="124">SUM(B123:B132)</f>
        <v>5489</v>
      </c>
      <c r="C133" s="36">
        <f t="shared" si="124"/>
        <v>5855</v>
      </c>
      <c r="D133" s="37">
        <f>sum(D123:D132)</f>
        <v>90095</v>
      </c>
      <c r="E133" s="38">
        <f t="shared" si="117"/>
        <v>87998</v>
      </c>
      <c r="F133" s="39">
        <f t="shared" si="118"/>
        <v>1</v>
      </c>
      <c r="G133" s="40">
        <f>sum(G123:G132)</f>
        <v>2097</v>
      </c>
      <c r="H133" s="41">
        <f>SUM(H108:H117)</f>
        <v>1</v>
      </c>
      <c r="I133" s="39">
        <f t="shared" si="120"/>
        <v>0.02327543149</v>
      </c>
      <c r="J133" s="42"/>
      <c r="K133" s="43">
        <f>sum(K123:K132)</f>
        <v>1.534950759</v>
      </c>
      <c r="L133" s="45">
        <f>(I133-I134)/I133</f>
        <v>0.5572842986</v>
      </c>
    </row>
    <row r="134">
      <c r="E134" s="4" t="s">
        <v>54</v>
      </c>
      <c r="F134" s="29">
        <f>sum(F124:F129)</f>
        <v>0.8316893566</v>
      </c>
      <c r="I134" s="29">
        <f>sum(G124:G129)/ sum(D124:D129)</f>
        <v>0.01030439898</v>
      </c>
    </row>
    <row r="135">
      <c r="I135" s="29">
        <f>sum(G124:G129)/sum(D124:D129)</f>
        <v>0.01030439898</v>
      </c>
    </row>
    <row r="136">
      <c r="A136" s="15" t="s">
        <v>55</v>
      </c>
      <c r="B136" s="16"/>
      <c r="C136" s="74" t="s">
        <v>56</v>
      </c>
      <c r="D136" s="74"/>
      <c r="E136" s="1" t="s">
        <v>1</v>
      </c>
      <c r="F136" s="1" t="s">
        <v>2</v>
      </c>
      <c r="G136" s="1"/>
      <c r="H136" s="1"/>
      <c r="I136" s="1"/>
      <c r="J136" s="1"/>
      <c r="M136" s="15" t="s">
        <v>55</v>
      </c>
      <c r="N136" s="16"/>
      <c r="O136" s="1">
        <v>0.0</v>
      </c>
      <c r="P136" s="1"/>
      <c r="Q136" s="1" t="s">
        <v>1</v>
      </c>
      <c r="R136" s="1" t="s">
        <v>2</v>
      </c>
      <c r="S136" s="1"/>
      <c r="T136" s="1"/>
      <c r="U136" s="1"/>
      <c r="V136" s="1"/>
    </row>
    <row r="137">
      <c r="A137" s="17" t="s">
        <v>3</v>
      </c>
      <c r="B137" s="18" t="s">
        <v>4</v>
      </c>
      <c r="C137" s="18" t="s">
        <v>5</v>
      </c>
      <c r="D137" s="19" t="s">
        <v>6</v>
      </c>
      <c r="E137" s="18" t="s">
        <v>7</v>
      </c>
      <c r="F137" s="18" t="s">
        <v>8</v>
      </c>
      <c r="G137" s="19" t="s">
        <v>9</v>
      </c>
      <c r="H137" s="18" t="s">
        <v>10</v>
      </c>
      <c r="I137" s="20" t="s">
        <v>17</v>
      </c>
      <c r="J137" s="18" t="s">
        <v>11</v>
      </c>
      <c r="K137" s="21" t="s">
        <v>12</v>
      </c>
      <c r="M137" s="17" t="s">
        <v>3</v>
      </c>
      <c r="N137" s="18" t="s">
        <v>4</v>
      </c>
      <c r="O137" s="18" t="s">
        <v>5</v>
      </c>
      <c r="P137" s="19" t="s">
        <v>6</v>
      </c>
      <c r="Q137" s="18" t="s">
        <v>7</v>
      </c>
      <c r="R137" s="18" t="s">
        <v>8</v>
      </c>
      <c r="S137" s="19" t="s">
        <v>9</v>
      </c>
      <c r="T137" s="18" t="s">
        <v>10</v>
      </c>
      <c r="U137" s="20" t="s">
        <v>17</v>
      </c>
      <c r="V137" s="18" t="s">
        <v>11</v>
      </c>
      <c r="W137" s="21" t="s">
        <v>12</v>
      </c>
    </row>
    <row r="138">
      <c r="A138" s="22">
        <v>1.0</v>
      </c>
      <c r="B138" s="23">
        <v>1449.0</v>
      </c>
      <c r="C138" s="23">
        <v>1449.0</v>
      </c>
      <c r="D138" s="24">
        <v>81152.0</v>
      </c>
      <c r="E138" s="25">
        <f t="shared" ref="E138:E148" si="125">D138-G138</f>
        <v>79433</v>
      </c>
      <c r="F138" s="55">
        <f t="shared" ref="F138:F148" si="126">E138/$E$13</f>
        <v>0.9026682425</v>
      </c>
      <c r="G138" s="56">
        <v>1719.0</v>
      </c>
      <c r="H138" s="28">
        <f t="shared" ref="H138:H147" si="127">G138/$G$28</f>
        <v>0.8197424893</v>
      </c>
      <c r="I138" s="29">
        <f t="shared" ref="I138:I148" si="128">G138/D138</f>
        <v>0.0211824724</v>
      </c>
      <c r="J138" s="30">
        <f t="shared" ref="J138:J147" si="129">LN(F138/H138)</f>
        <v>0.0963648376</v>
      </c>
      <c r="K138" s="31">
        <f t="shared" ref="K138:K147" si="130">(F138-H138)*J138</f>
        <v>0.007991126739</v>
      </c>
      <c r="M138" s="22">
        <v>1.0</v>
      </c>
      <c r="N138" s="23">
        <v>1449.0</v>
      </c>
      <c r="O138" s="23">
        <v>1449.0</v>
      </c>
      <c r="P138" s="24">
        <v>9000.0</v>
      </c>
      <c r="Q138" s="25">
        <f t="shared" ref="Q138:Q148" si="131">P138-S138</f>
        <v>8927</v>
      </c>
      <c r="R138" s="26">
        <f t="shared" ref="R138:R148" si="132">Q138/$E$13</f>
        <v>0.1014454874</v>
      </c>
      <c r="S138" s="32">
        <v>73.0</v>
      </c>
      <c r="T138" s="28">
        <f t="shared" ref="T138:T148" si="133">S138/$G$13</f>
        <v>0.01817729084</v>
      </c>
      <c r="U138" s="29">
        <f t="shared" ref="U138:U147" si="134">S138/$D$28</f>
        <v>0.0008102558411</v>
      </c>
      <c r="V138" s="30">
        <f t="shared" ref="V138:V147" si="135">LN(R138/T138)</f>
        <v>1.719348525</v>
      </c>
      <c r="W138" s="31">
        <f t="shared" ref="W138:W147" si="136">(R138-T138)*V138</f>
        <v>0.143167051</v>
      </c>
    </row>
    <row r="139">
      <c r="A139" s="22">
        <v>2.0</v>
      </c>
      <c r="B139" s="23">
        <v>150.0</v>
      </c>
      <c r="C139" s="23">
        <v>193.0</v>
      </c>
      <c r="D139" s="24">
        <v>1294.0</v>
      </c>
      <c r="E139" s="25">
        <f t="shared" si="125"/>
        <v>1291</v>
      </c>
      <c r="F139" s="55">
        <f t="shared" si="126"/>
        <v>0.01467078797</v>
      </c>
      <c r="G139" s="56">
        <v>3.0</v>
      </c>
      <c r="H139" s="28">
        <f t="shared" si="127"/>
        <v>0.001430615165</v>
      </c>
      <c r="I139" s="29">
        <f t="shared" si="128"/>
        <v>0.002318392581</v>
      </c>
      <c r="J139" s="30">
        <f t="shared" si="129"/>
        <v>2.327753767</v>
      </c>
      <c r="K139" s="31">
        <f t="shared" si="130"/>
        <v>0.03081986213</v>
      </c>
      <c r="M139" s="22">
        <v>2.0</v>
      </c>
      <c r="N139" s="23">
        <v>1449.0</v>
      </c>
      <c r="O139" s="23">
        <v>1449.0</v>
      </c>
      <c r="P139" s="24">
        <v>9000.0</v>
      </c>
      <c r="Q139" s="25">
        <f t="shared" si="131"/>
        <v>8922</v>
      </c>
      <c r="R139" s="26">
        <f t="shared" si="132"/>
        <v>0.1013886679</v>
      </c>
      <c r="S139" s="32">
        <v>78.0</v>
      </c>
      <c r="T139" s="28">
        <f t="shared" si="133"/>
        <v>0.01942231076</v>
      </c>
      <c r="U139" s="29">
        <f t="shared" si="134"/>
        <v>0.0008657528165</v>
      </c>
      <c r="V139" s="30">
        <f t="shared" si="135"/>
        <v>1.652538884</v>
      </c>
      <c r="W139" s="31">
        <f t="shared" si="136"/>
        <v>0.1354525924</v>
      </c>
    </row>
    <row r="140">
      <c r="A140" s="22">
        <v>3.0</v>
      </c>
      <c r="B140" s="23">
        <v>141.0</v>
      </c>
      <c r="C140" s="23">
        <v>149.0</v>
      </c>
      <c r="D140" s="24">
        <v>1330.0</v>
      </c>
      <c r="E140" s="25">
        <f t="shared" si="125"/>
        <v>1323</v>
      </c>
      <c r="F140" s="55">
        <f t="shared" si="126"/>
        <v>0.0150344326</v>
      </c>
      <c r="G140" s="56">
        <v>7.0</v>
      </c>
      <c r="H140" s="28">
        <f t="shared" si="127"/>
        <v>0.003338102051</v>
      </c>
      <c r="I140" s="29">
        <f t="shared" si="128"/>
        <v>0.005263157895</v>
      </c>
      <c r="J140" s="30">
        <f t="shared" si="129"/>
        <v>1.50494068</v>
      </c>
      <c r="K140" s="31">
        <f t="shared" si="130"/>
        <v>0.01760228365</v>
      </c>
      <c r="M140" s="22">
        <v>3.0</v>
      </c>
      <c r="N140" s="23">
        <v>1449.0</v>
      </c>
      <c r="O140" s="23">
        <v>1449.0</v>
      </c>
      <c r="P140" s="24">
        <v>9000.0</v>
      </c>
      <c r="Q140" s="25">
        <f t="shared" si="131"/>
        <v>8964</v>
      </c>
      <c r="R140" s="26">
        <f t="shared" si="132"/>
        <v>0.1018659515</v>
      </c>
      <c r="S140" s="32">
        <v>36.0</v>
      </c>
      <c r="T140" s="28">
        <f t="shared" si="133"/>
        <v>0.008964143426</v>
      </c>
      <c r="U140" s="29">
        <f t="shared" si="134"/>
        <v>0.000399578223</v>
      </c>
      <c r="V140" s="30">
        <f t="shared" si="135"/>
        <v>2.430425192</v>
      </c>
      <c r="W140" s="31">
        <f t="shared" si="136"/>
        <v>0.2257908947</v>
      </c>
    </row>
    <row r="141">
      <c r="A141" s="22">
        <v>4.0</v>
      </c>
      <c r="B141" s="23">
        <v>131.0</v>
      </c>
      <c r="C141" s="23">
        <v>140.0</v>
      </c>
      <c r="D141" s="24">
        <v>1240.0</v>
      </c>
      <c r="E141" s="25">
        <f t="shared" si="125"/>
        <v>1223</v>
      </c>
      <c r="F141" s="55">
        <f t="shared" si="126"/>
        <v>0.01389804314</v>
      </c>
      <c r="G141" s="56">
        <v>17.0</v>
      </c>
      <c r="H141" s="28">
        <f t="shared" si="127"/>
        <v>0.008106819266</v>
      </c>
      <c r="I141" s="29">
        <f t="shared" si="128"/>
        <v>0.01370967742</v>
      </c>
      <c r="J141" s="30">
        <f t="shared" si="129"/>
        <v>0.5390424566</v>
      </c>
      <c r="K141" s="31">
        <f t="shared" si="130"/>
        <v>0.003121715543</v>
      </c>
      <c r="M141" s="22">
        <v>4.0</v>
      </c>
      <c r="N141" s="23">
        <v>1449.0</v>
      </c>
      <c r="O141" s="23">
        <v>1449.0</v>
      </c>
      <c r="P141" s="24">
        <v>9000.0</v>
      </c>
      <c r="Q141" s="25">
        <f t="shared" si="131"/>
        <v>8958</v>
      </c>
      <c r="R141" s="26">
        <f t="shared" si="132"/>
        <v>0.1017977681</v>
      </c>
      <c r="S141" s="32">
        <v>42.0</v>
      </c>
      <c r="T141" s="28">
        <f t="shared" si="133"/>
        <v>0.01045816733</v>
      </c>
      <c r="U141" s="29">
        <f t="shared" si="134"/>
        <v>0.0004661745935</v>
      </c>
      <c r="V141" s="30">
        <f t="shared" si="135"/>
        <v>2.275604944</v>
      </c>
      <c r="W141" s="31">
        <f t="shared" si="136"/>
        <v>0.2078528472</v>
      </c>
    </row>
    <row r="142">
      <c r="A142" s="22">
        <v>5.0</v>
      </c>
      <c r="B142" s="23">
        <v>121.0</v>
      </c>
      <c r="C142" s="23">
        <v>130.0</v>
      </c>
      <c r="D142" s="24">
        <v>867.0</v>
      </c>
      <c r="E142" s="25">
        <f t="shared" si="125"/>
        <v>829</v>
      </c>
      <c r="F142" s="55">
        <f t="shared" si="126"/>
        <v>0.009420668652</v>
      </c>
      <c r="G142" s="56">
        <v>38.0</v>
      </c>
      <c r="H142" s="28">
        <f t="shared" si="127"/>
        <v>0.01812112542</v>
      </c>
      <c r="I142" s="29">
        <f t="shared" si="128"/>
        <v>0.04382929642</v>
      </c>
      <c r="J142" s="30">
        <f t="shared" si="129"/>
        <v>-0.6541723396</v>
      </c>
      <c r="K142" s="31">
        <f t="shared" si="130"/>
        <v>0.005691598158</v>
      </c>
      <c r="M142" s="22">
        <v>5.0</v>
      </c>
      <c r="N142" s="23">
        <v>1449.0</v>
      </c>
      <c r="O142" s="23">
        <v>1449.0</v>
      </c>
      <c r="P142" s="24">
        <v>9000.0</v>
      </c>
      <c r="Q142" s="25">
        <f t="shared" si="131"/>
        <v>8945</v>
      </c>
      <c r="R142" s="26">
        <f t="shared" si="132"/>
        <v>0.1016500375</v>
      </c>
      <c r="S142" s="32">
        <v>55.0</v>
      </c>
      <c r="T142" s="28">
        <f t="shared" si="133"/>
        <v>0.01369521912</v>
      </c>
      <c r="U142" s="29">
        <f t="shared" si="134"/>
        <v>0.0006104667296</v>
      </c>
      <c r="V142" s="30">
        <f t="shared" si="135"/>
        <v>2.004489106</v>
      </c>
      <c r="W142" s="31">
        <f t="shared" si="136"/>
        <v>0.1763044753</v>
      </c>
    </row>
    <row r="143">
      <c r="A143" s="22">
        <v>6.0</v>
      </c>
      <c r="B143" s="23">
        <v>114.0</v>
      </c>
      <c r="C143" s="23">
        <v>120.0</v>
      </c>
      <c r="D143" s="24">
        <v>1714.0</v>
      </c>
      <c r="E143" s="25">
        <f t="shared" si="125"/>
        <v>1671</v>
      </c>
      <c r="F143" s="55">
        <f t="shared" si="126"/>
        <v>0.01898906793</v>
      </c>
      <c r="G143" s="56">
        <v>43.0</v>
      </c>
      <c r="H143" s="28">
        <f t="shared" si="127"/>
        <v>0.02050548402</v>
      </c>
      <c r="I143" s="29">
        <f t="shared" si="128"/>
        <v>0.02508751459</v>
      </c>
      <c r="J143" s="30">
        <f t="shared" si="129"/>
        <v>-0.07682892213</v>
      </c>
      <c r="K143" s="31">
        <f t="shared" si="130"/>
        <v>0.0001165046138</v>
      </c>
      <c r="L143" s="4" t="s">
        <v>57</v>
      </c>
      <c r="M143" s="22">
        <v>6.0</v>
      </c>
      <c r="N143" s="23">
        <v>1449.0</v>
      </c>
      <c r="O143" s="23">
        <v>1449.0</v>
      </c>
      <c r="P143" s="24">
        <v>9000.0</v>
      </c>
      <c r="Q143" s="25">
        <f t="shared" si="131"/>
        <v>8572</v>
      </c>
      <c r="R143" s="26">
        <f t="shared" si="132"/>
        <v>0.0974113048</v>
      </c>
      <c r="S143" s="32">
        <v>428.0</v>
      </c>
      <c r="T143" s="28">
        <f t="shared" si="133"/>
        <v>0.1065737052</v>
      </c>
      <c r="U143" s="29">
        <f t="shared" si="134"/>
        <v>0.004750541096</v>
      </c>
      <c r="V143" s="30">
        <f t="shared" si="135"/>
        <v>-0.08989454355</v>
      </c>
      <c r="W143" s="31">
        <f t="shared" si="136"/>
        <v>0.0008236497997</v>
      </c>
    </row>
    <row r="144">
      <c r="A144" s="22">
        <v>7.0</v>
      </c>
      <c r="B144" s="23">
        <v>108.0</v>
      </c>
      <c r="C144" s="23">
        <v>113.0</v>
      </c>
      <c r="D144" s="24">
        <v>1441.0</v>
      </c>
      <c r="E144" s="25">
        <f t="shared" si="125"/>
        <v>1411</v>
      </c>
      <c r="F144" s="55">
        <f t="shared" si="126"/>
        <v>0.01603445533</v>
      </c>
      <c r="G144" s="56">
        <v>30.0</v>
      </c>
      <c r="H144" s="28">
        <f t="shared" si="127"/>
        <v>0.01430615165</v>
      </c>
      <c r="I144" s="29">
        <f t="shared" si="128"/>
        <v>0.02081887578</v>
      </c>
      <c r="J144" s="30">
        <f t="shared" si="129"/>
        <v>0.1140502352</v>
      </c>
      <c r="K144" s="31">
        <f t="shared" si="130"/>
        <v>0.0001971134415</v>
      </c>
      <c r="L144" s="4" t="s">
        <v>58</v>
      </c>
      <c r="M144" s="22">
        <v>7.0</v>
      </c>
      <c r="N144" s="23">
        <v>1449.0</v>
      </c>
      <c r="O144" s="23">
        <v>1449.0</v>
      </c>
      <c r="P144" s="24">
        <v>9000.0</v>
      </c>
      <c r="Q144" s="25">
        <f t="shared" si="131"/>
        <v>8661</v>
      </c>
      <c r="R144" s="26">
        <f t="shared" si="132"/>
        <v>0.09842269142</v>
      </c>
      <c r="S144" s="32">
        <v>339.0</v>
      </c>
      <c r="T144" s="28">
        <f t="shared" si="133"/>
        <v>0.0844123506</v>
      </c>
      <c r="U144" s="29">
        <f t="shared" si="134"/>
        <v>0.003762694933</v>
      </c>
      <c r="V144" s="30">
        <f t="shared" si="135"/>
        <v>0.1535576564</v>
      </c>
      <c r="W144" s="31">
        <f t="shared" si="136"/>
        <v>0.002151395103</v>
      </c>
    </row>
    <row r="145">
      <c r="A145" s="22">
        <v>8.0</v>
      </c>
      <c r="B145" s="23">
        <v>97.0</v>
      </c>
      <c r="C145" s="23">
        <v>107.0</v>
      </c>
      <c r="D145" s="24">
        <v>695.0</v>
      </c>
      <c r="E145" s="25">
        <f t="shared" si="125"/>
        <v>628</v>
      </c>
      <c r="F145" s="55">
        <f t="shared" si="126"/>
        <v>0.00713652583</v>
      </c>
      <c r="G145" s="56">
        <v>67.0</v>
      </c>
      <c r="H145" s="28">
        <f t="shared" si="127"/>
        <v>0.03195040534</v>
      </c>
      <c r="I145" s="29">
        <f t="shared" si="128"/>
        <v>0.0964028777</v>
      </c>
      <c r="J145" s="30">
        <f t="shared" si="129"/>
        <v>-1.498958788</v>
      </c>
      <c r="K145" s="31">
        <f t="shared" si="130"/>
        <v>0.03719498276</v>
      </c>
      <c r="L145" s="4" t="s">
        <v>59</v>
      </c>
      <c r="M145" s="22">
        <v>8.0</v>
      </c>
      <c r="N145" s="23">
        <v>1449.0</v>
      </c>
      <c r="O145" s="23">
        <v>1449.0</v>
      </c>
      <c r="P145" s="24">
        <v>9000.0</v>
      </c>
      <c r="Q145" s="25">
        <f t="shared" si="131"/>
        <v>8692</v>
      </c>
      <c r="R145" s="26">
        <f t="shared" si="132"/>
        <v>0.09877497216</v>
      </c>
      <c r="S145" s="32">
        <v>308.0</v>
      </c>
      <c r="T145" s="28">
        <f t="shared" si="133"/>
        <v>0.07669322709</v>
      </c>
      <c r="U145" s="29">
        <f t="shared" si="134"/>
        <v>0.003418613686</v>
      </c>
      <c r="V145" s="30">
        <f t="shared" si="135"/>
        <v>0.2530308538</v>
      </c>
      <c r="W145" s="31">
        <f t="shared" si="136"/>
        <v>0.005587362809</v>
      </c>
    </row>
    <row r="146">
      <c r="A146" s="22">
        <v>9.0</v>
      </c>
      <c r="B146" s="23">
        <v>80.0</v>
      </c>
      <c r="C146" s="23">
        <v>96.0</v>
      </c>
      <c r="D146" s="24">
        <v>286.0</v>
      </c>
      <c r="E146" s="25">
        <f t="shared" si="125"/>
        <v>178</v>
      </c>
      <c r="F146" s="55">
        <f t="shared" si="126"/>
        <v>0.002022773245</v>
      </c>
      <c r="G146" s="56">
        <v>108.0</v>
      </c>
      <c r="H146" s="28">
        <f t="shared" si="127"/>
        <v>0.05150214592</v>
      </c>
      <c r="I146" s="29">
        <f t="shared" si="128"/>
        <v>0.3776223776</v>
      </c>
      <c r="J146" s="30">
        <f t="shared" si="129"/>
        <v>-3.237154012</v>
      </c>
      <c r="K146" s="31">
        <f t="shared" si="130"/>
        <v>0.1601723498</v>
      </c>
      <c r="L146" s="4" t="s">
        <v>60</v>
      </c>
      <c r="M146" s="22">
        <v>9.0</v>
      </c>
      <c r="N146" s="23">
        <v>1449.0</v>
      </c>
      <c r="O146" s="23">
        <v>1449.0</v>
      </c>
      <c r="P146" s="24">
        <v>9000.0</v>
      </c>
      <c r="Q146" s="25">
        <f t="shared" si="131"/>
        <v>8649</v>
      </c>
      <c r="R146" s="26">
        <f t="shared" si="132"/>
        <v>0.09828632469</v>
      </c>
      <c r="S146" s="32">
        <v>351.0</v>
      </c>
      <c r="T146" s="28">
        <f t="shared" si="133"/>
        <v>0.08740039841</v>
      </c>
      <c r="U146" s="29">
        <f t="shared" si="134"/>
        <v>0.003895887674</v>
      </c>
      <c r="V146" s="30">
        <f t="shared" si="135"/>
        <v>0.1173850583</v>
      </c>
      <c r="W146" s="31">
        <f t="shared" si="136"/>
        <v>0.001277845091</v>
      </c>
    </row>
    <row r="147">
      <c r="A147" s="22">
        <v>10.0</v>
      </c>
      <c r="B147" s="23">
        <v>42.0</v>
      </c>
      <c r="C147" s="23">
        <v>79.0</v>
      </c>
      <c r="D147" s="24">
        <v>76.0</v>
      </c>
      <c r="E147" s="25">
        <f t="shared" si="125"/>
        <v>11</v>
      </c>
      <c r="F147" s="55">
        <f t="shared" si="126"/>
        <v>0.000125002841</v>
      </c>
      <c r="G147" s="56">
        <v>65.0</v>
      </c>
      <c r="H147" s="28">
        <f t="shared" si="127"/>
        <v>0.0309966619</v>
      </c>
      <c r="I147" s="29">
        <f t="shared" si="128"/>
        <v>0.8552631579</v>
      </c>
      <c r="J147" s="30">
        <f t="shared" si="129"/>
        <v>-5.513298332</v>
      </c>
      <c r="K147" s="31">
        <f t="shared" si="130"/>
        <v>0.1702046664</v>
      </c>
      <c r="M147" s="22">
        <v>10.0</v>
      </c>
      <c r="N147" s="23">
        <v>42.0</v>
      </c>
      <c r="O147" s="23">
        <v>1449.0</v>
      </c>
      <c r="P147" s="24">
        <v>9095.0</v>
      </c>
      <c r="Q147" s="25">
        <f t="shared" si="131"/>
        <v>8708</v>
      </c>
      <c r="R147" s="26">
        <f t="shared" si="132"/>
        <v>0.09895679447</v>
      </c>
      <c r="S147" s="32">
        <v>387.0</v>
      </c>
      <c r="T147" s="28">
        <f t="shared" si="133"/>
        <v>0.09636454183</v>
      </c>
      <c r="U147" s="29">
        <f t="shared" si="134"/>
        <v>0.004295465897</v>
      </c>
      <c r="V147" s="30">
        <f t="shared" si="135"/>
        <v>0.02654502477</v>
      </c>
      <c r="W147" s="31">
        <f t="shared" si="136"/>
        <v>0.00006881141053</v>
      </c>
    </row>
    <row r="148">
      <c r="A148" s="35" t="s">
        <v>14</v>
      </c>
      <c r="B148" s="36">
        <f t="shared" ref="B148:C148" si="137">SUM(B138:B147)</f>
        <v>2433</v>
      </c>
      <c r="C148" s="36">
        <f t="shared" si="137"/>
        <v>2576</v>
      </c>
      <c r="D148" s="37">
        <f>sum(D138:D147)</f>
        <v>90095</v>
      </c>
      <c r="E148" s="38">
        <f t="shared" si="125"/>
        <v>87998</v>
      </c>
      <c r="F148" s="39">
        <f t="shared" si="126"/>
        <v>1</v>
      </c>
      <c r="G148" s="40">
        <f>sum(G138:G147)</f>
        <v>2097</v>
      </c>
      <c r="H148" s="41">
        <f>SUM(H138:H147)</f>
        <v>1</v>
      </c>
      <c r="I148" s="39">
        <f t="shared" si="128"/>
        <v>0.02327543149</v>
      </c>
      <c r="J148" s="42"/>
      <c r="K148" s="43">
        <f>sum(K138:K147)</f>
        <v>0.4331122032</v>
      </c>
      <c r="L148" s="45">
        <f>(I148-I149)/I148</f>
        <v>1</v>
      </c>
      <c r="M148" s="35" t="s">
        <v>14</v>
      </c>
      <c r="N148" s="36">
        <f t="shared" ref="N148:O148" si="138">SUM(N138:N147)</f>
        <v>13083</v>
      </c>
      <c r="O148" s="36">
        <f t="shared" si="138"/>
        <v>14490</v>
      </c>
      <c r="P148" s="37">
        <f>sum(P138:P147)</f>
        <v>90095</v>
      </c>
      <c r="Q148" s="38">
        <f t="shared" si="131"/>
        <v>87998</v>
      </c>
      <c r="R148" s="39">
        <f t="shared" si="132"/>
        <v>1</v>
      </c>
      <c r="S148" s="40">
        <f>sum(S138:S147)</f>
        <v>2097</v>
      </c>
      <c r="T148" s="41">
        <f t="shared" si="133"/>
        <v>0.5221613546</v>
      </c>
      <c r="U148" s="39">
        <f>sum(U138:U147)</f>
        <v>0.02327543149</v>
      </c>
      <c r="V148" s="42"/>
      <c r="W148" s="43">
        <f>sum(W138:W147)</f>
        <v>0.8984769248</v>
      </c>
    </row>
    <row r="149">
      <c r="E149" s="4" t="s">
        <v>61</v>
      </c>
      <c r="F149" s="29">
        <f>sum(F138:F141)</f>
        <v>0.9462715062</v>
      </c>
    </row>
    <row r="151">
      <c r="A151" s="15" t="s">
        <v>62</v>
      </c>
      <c r="B151" s="16"/>
      <c r="C151" s="1"/>
      <c r="D151" s="1"/>
      <c r="E151" s="1" t="s">
        <v>1</v>
      </c>
      <c r="F151" s="1" t="s">
        <v>2</v>
      </c>
      <c r="G151" s="1"/>
      <c r="H151" s="1"/>
      <c r="I151" s="1"/>
      <c r="J151" s="1"/>
      <c r="M151" s="15" t="s">
        <v>62</v>
      </c>
      <c r="N151" s="16"/>
      <c r="O151" s="1">
        <v>0.0</v>
      </c>
      <c r="P151" s="1"/>
      <c r="Q151" s="1" t="s">
        <v>1</v>
      </c>
      <c r="R151" s="1" t="s">
        <v>2</v>
      </c>
      <c r="S151" s="1"/>
      <c r="T151" s="1"/>
      <c r="U151" s="1"/>
      <c r="V151" s="1"/>
    </row>
    <row r="152">
      <c r="A152" s="17" t="s">
        <v>3</v>
      </c>
      <c r="B152" s="18" t="s">
        <v>4</v>
      </c>
      <c r="C152" s="18" t="s">
        <v>5</v>
      </c>
      <c r="D152" s="19" t="s">
        <v>6</v>
      </c>
      <c r="E152" s="18" t="s">
        <v>7</v>
      </c>
      <c r="F152" s="18" t="s">
        <v>8</v>
      </c>
      <c r="G152" s="19" t="s">
        <v>9</v>
      </c>
      <c r="H152" s="18" t="s">
        <v>10</v>
      </c>
      <c r="I152" s="20" t="s">
        <v>17</v>
      </c>
      <c r="J152" s="18" t="s">
        <v>11</v>
      </c>
      <c r="K152" s="21" t="s">
        <v>12</v>
      </c>
      <c r="M152" s="17" t="s">
        <v>3</v>
      </c>
      <c r="N152" s="18" t="s">
        <v>4</v>
      </c>
      <c r="O152" s="18" t="s">
        <v>5</v>
      </c>
      <c r="P152" s="19" t="s">
        <v>6</v>
      </c>
      <c r="Q152" s="18" t="s">
        <v>7</v>
      </c>
      <c r="R152" s="18" t="s">
        <v>8</v>
      </c>
      <c r="S152" s="19" t="s">
        <v>9</v>
      </c>
      <c r="T152" s="18" t="s">
        <v>10</v>
      </c>
      <c r="U152" s="20" t="s">
        <v>17</v>
      </c>
      <c r="V152" s="18" t="s">
        <v>11</v>
      </c>
      <c r="W152" s="21" t="s">
        <v>12</v>
      </c>
    </row>
    <row r="153">
      <c r="A153" s="22">
        <v>1.0</v>
      </c>
      <c r="B153" s="23">
        <v>290.0</v>
      </c>
      <c r="C153" s="23">
        <v>369.0</v>
      </c>
      <c r="D153" s="24">
        <v>2478.0</v>
      </c>
      <c r="E153" s="25">
        <f t="shared" ref="E153:E163" si="139">D153-G153</f>
        <v>2449</v>
      </c>
      <c r="F153" s="55">
        <f t="shared" ref="F153:F163" si="140">E153/$E$13</f>
        <v>0.02783017796</v>
      </c>
      <c r="G153" s="56">
        <v>29.0</v>
      </c>
      <c r="H153" s="28">
        <f t="shared" ref="H153:H162" si="141">G153/$G$28</f>
        <v>0.01382927992</v>
      </c>
      <c r="I153" s="29">
        <f t="shared" ref="I153:I163" si="142">G153/D153</f>
        <v>0.01170298628</v>
      </c>
      <c r="J153" s="30">
        <f t="shared" ref="J153:J162" si="143">LN(F153/H153)</f>
        <v>0.6993328919</v>
      </c>
      <c r="K153" s="31">
        <f t="shared" ref="K153:K162" si="144">(F153-H153)*J153</f>
        <v>0.009791288512</v>
      </c>
      <c r="M153" s="22">
        <v>1.0</v>
      </c>
      <c r="N153" s="23">
        <v>271.0</v>
      </c>
      <c r="O153" s="23">
        <v>369.0</v>
      </c>
      <c r="P153" s="32">
        <v>9000.0</v>
      </c>
      <c r="Q153" s="25">
        <f t="shared" ref="Q153:Q163" si="145">P153-S153</f>
        <v>8932</v>
      </c>
      <c r="R153" s="26">
        <f t="shared" ref="R153:R163" si="146">Q153/$E$13</f>
        <v>0.1015023069</v>
      </c>
      <c r="S153" s="32">
        <v>68.0</v>
      </c>
      <c r="T153" s="28">
        <f t="shared" ref="T153:T162" si="147">S153/$AD$118</f>
        <v>0.2709163347</v>
      </c>
      <c r="U153" s="29">
        <f t="shared" ref="U153:U163" si="148">S153/P153</f>
        <v>0.007555555556</v>
      </c>
      <c r="V153" s="30">
        <f t="shared" ref="V153:V162" si="149">LN(R153/T153)</f>
        <v>-0.981728519</v>
      </c>
      <c r="W153" s="31">
        <f t="shared" ref="W153:W162" si="150">(R153-T153)*V153</f>
        <v>0.1663185826</v>
      </c>
    </row>
    <row r="154">
      <c r="A154" s="22">
        <v>2.0</v>
      </c>
      <c r="B154" s="23">
        <v>267.0</v>
      </c>
      <c r="C154" s="23">
        <v>289.0</v>
      </c>
      <c r="D154" s="24">
        <v>8730.0</v>
      </c>
      <c r="E154" s="25">
        <f t="shared" si="139"/>
        <v>8675</v>
      </c>
      <c r="F154" s="55">
        <f t="shared" si="140"/>
        <v>0.09858178595</v>
      </c>
      <c r="G154" s="56">
        <v>55.0</v>
      </c>
      <c r="H154" s="28">
        <f t="shared" si="141"/>
        <v>0.02622794468</v>
      </c>
      <c r="I154" s="29">
        <f t="shared" si="142"/>
        <v>0.006300114548</v>
      </c>
      <c r="J154" s="30">
        <f t="shared" si="143"/>
        <v>1.324061085</v>
      </c>
      <c r="K154" s="31">
        <f t="shared" si="144"/>
        <v>0.09580090554</v>
      </c>
      <c r="M154" s="22">
        <v>2.0</v>
      </c>
      <c r="N154" s="23">
        <v>257.0</v>
      </c>
      <c r="O154" s="23">
        <v>271.0</v>
      </c>
      <c r="P154" s="32">
        <v>9000.0</v>
      </c>
      <c r="Q154" s="25">
        <f t="shared" si="145"/>
        <v>8926</v>
      </c>
      <c r="R154" s="26">
        <f t="shared" si="146"/>
        <v>0.1014341235</v>
      </c>
      <c r="S154" s="32">
        <v>74.0</v>
      </c>
      <c r="T154" s="28">
        <f t="shared" si="147"/>
        <v>0.2948207171</v>
      </c>
      <c r="U154" s="29">
        <f t="shared" si="148"/>
        <v>0.008222222222</v>
      </c>
      <c r="V154" s="30">
        <f t="shared" si="149"/>
        <v>-1.066957875</v>
      </c>
      <c r="W154" s="31">
        <f t="shared" si="150"/>
        <v>0.206335349</v>
      </c>
    </row>
    <row r="155">
      <c r="A155" s="22">
        <v>3.0</v>
      </c>
      <c r="B155" s="23">
        <v>250.0</v>
      </c>
      <c r="C155" s="23">
        <v>266.0</v>
      </c>
      <c r="D155" s="24">
        <v>11938.0</v>
      </c>
      <c r="E155" s="25">
        <f t="shared" si="139"/>
        <v>11826</v>
      </c>
      <c r="F155" s="55">
        <f t="shared" si="140"/>
        <v>0.1343894179</v>
      </c>
      <c r="G155" s="56">
        <v>112.0</v>
      </c>
      <c r="H155" s="28">
        <f t="shared" si="141"/>
        <v>0.05340963281</v>
      </c>
      <c r="I155" s="29">
        <f t="shared" si="142"/>
        <v>0.009381805998</v>
      </c>
      <c r="J155" s="30">
        <f t="shared" si="143"/>
        <v>0.9227505701</v>
      </c>
      <c r="K155" s="31">
        <f t="shared" si="144"/>
        <v>0.07472414289</v>
      </c>
      <c r="M155" s="22">
        <v>3.0</v>
      </c>
      <c r="N155" s="23">
        <v>240.0</v>
      </c>
      <c r="O155" s="23">
        <v>257.0</v>
      </c>
      <c r="P155" s="32">
        <v>9000.0</v>
      </c>
      <c r="Q155" s="25">
        <f t="shared" si="145"/>
        <v>8907</v>
      </c>
      <c r="R155" s="26">
        <f t="shared" si="146"/>
        <v>0.1012182095</v>
      </c>
      <c r="S155" s="32">
        <v>93.0</v>
      </c>
      <c r="T155" s="28">
        <f t="shared" si="147"/>
        <v>0.3705179283</v>
      </c>
      <c r="U155" s="29">
        <f t="shared" si="148"/>
        <v>0.01033333333</v>
      </c>
      <c r="V155" s="30">
        <f t="shared" si="149"/>
        <v>-1.297623157</v>
      </c>
      <c r="W155" s="31">
        <f t="shared" si="150"/>
        <v>0.3494495511</v>
      </c>
    </row>
    <row r="156">
      <c r="A156" s="22">
        <v>4.0</v>
      </c>
      <c r="B156" s="23">
        <v>233.0</v>
      </c>
      <c r="C156" s="23">
        <v>249.0</v>
      </c>
      <c r="D156" s="24">
        <v>7266.0</v>
      </c>
      <c r="E156" s="25">
        <f t="shared" si="139"/>
        <v>7210</v>
      </c>
      <c r="F156" s="55">
        <f t="shared" si="140"/>
        <v>0.08193368031</v>
      </c>
      <c r="G156" s="56">
        <v>56.0</v>
      </c>
      <c r="H156" s="28">
        <f t="shared" si="141"/>
        <v>0.0267048164</v>
      </c>
      <c r="I156" s="29">
        <f t="shared" si="142"/>
        <v>0.007707129094</v>
      </c>
      <c r="J156" s="30">
        <f t="shared" si="143"/>
        <v>1.121066205</v>
      </c>
      <c r="K156" s="31">
        <f t="shared" si="144"/>
        <v>0.06191521284</v>
      </c>
      <c r="M156" s="22">
        <v>4.0</v>
      </c>
      <c r="N156" s="23">
        <v>224.0</v>
      </c>
      <c r="O156" s="23">
        <v>240.0</v>
      </c>
      <c r="P156" s="32">
        <v>9000.0</v>
      </c>
      <c r="Q156" s="25">
        <f t="shared" si="145"/>
        <v>8949</v>
      </c>
      <c r="R156" s="26">
        <f t="shared" si="146"/>
        <v>0.1016954931</v>
      </c>
      <c r="S156" s="32">
        <v>51.0</v>
      </c>
      <c r="T156" s="28">
        <f t="shared" si="147"/>
        <v>0.203187251</v>
      </c>
      <c r="U156" s="29">
        <f t="shared" si="148"/>
        <v>0.005666666667</v>
      </c>
      <c r="V156" s="30">
        <f t="shared" si="149"/>
        <v>-0.6921449863</v>
      </c>
      <c r="W156" s="31">
        <f t="shared" si="150"/>
        <v>0.0702470114</v>
      </c>
    </row>
    <row r="157">
      <c r="A157" s="22">
        <v>5.0</v>
      </c>
      <c r="B157" s="23">
        <v>217.0</v>
      </c>
      <c r="C157" s="23">
        <v>232.0</v>
      </c>
      <c r="D157" s="24">
        <v>9693.0</v>
      </c>
      <c r="E157" s="25">
        <f t="shared" si="139"/>
        <v>9620</v>
      </c>
      <c r="F157" s="55">
        <f t="shared" si="140"/>
        <v>0.1093206664</v>
      </c>
      <c r="G157" s="56">
        <v>73.0</v>
      </c>
      <c r="H157" s="28">
        <f t="shared" si="141"/>
        <v>0.03481163567</v>
      </c>
      <c r="I157" s="29">
        <f t="shared" si="142"/>
        <v>0.007531208088</v>
      </c>
      <c r="J157" s="30">
        <f t="shared" si="143"/>
        <v>1.144333767</v>
      </c>
      <c r="K157" s="31">
        <f t="shared" si="144"/>
        <v>0.08526319982</v>
      </c>
      <c r="M157" s="22">
        <v>5.0</v>
      </c>
      <c r="N157" s="23">
        <v>210.0</v>
      </c>
      <c r="O157" s="23">
        <v>224.0</v>
      </c>
      <c r="P157" s="32">
        <v>9000.0</v>
      </c>
      <c r="Q157" s="25">
        <f t="shared" si="145"/>
        <v>8918</v>
      </c>
      <c r="R157" s="26">
        <f t="shared" si="146"/>
        <v>0.1013432123</v>
      </c>
      <c r="S157" s="32">
        <v>82.0</v>
      </c>
      <c r="T157" s="28">
        <f t="shared" si="147"/>
        <v>0.3266932271</v>
      </c>
      <c r="U157" s="29">
        <f t="shared" si="148"/>
        <v>0.009111111111</v>
      </c>
      <c r="V157" s="30">
        <f t="shared" si="149"/>
        <v>-1.170508689</v>
      </c>
      <c r="W157" s="31">
        <f t="shared" si="150"/>
        <v>0.2637741503</v>
      </c>
    </row>
    <row r="158">
      <c r="A158" s="22">
        <v>6.0</v>
      </c>
      <c r="B158" s="23">
        <v>196.0</v>
      </c>
      <c r="C158" s="23">
        <v>216.0</v>
      </c>
      <c r="D158" s="24">
        <v>11701.0</v>
      </c>
      <c r="E158" s="25">
        <f t="shared" si="139"/>
        <v>11549</v>
      </c>
      <c r="F158" s="55">
        <f t="shared" si="140"/>
        <v>0.1312416191</v>
      </c>
      <c r="G158" s="56">
        <v>152.0</v>
      </c>
      <c r="H158" s="28">
        <f t="shared" si="141"/>
        <v>0.07248450167</v>
      </c>
      <c r="I158" s="29">
        <f t="shared" si="142"/>
        <v>0.01299034271</v>
      </c>
      <c r="J158" s="30">
        <f t="shared" si="143"/>
        <v>0.5936672762</v>
      </c>
      <c r="K158" s="31">
        <f t="shared" si="144"/>
        <v>0.03488217788</v>
      </c>
      <c r="M158" s="22">
        <v>6.0</v>
      </c>
      <c r="N158" s="23">
        <v>189.0</v>
      </c>
      <c r="O158" s="23">
        <v>210.0</v>
      </c>
      <c r="P158" s="32">
        <v>9000.0</v>
      </c>
      <c r="Q158" s="25">
        <f t="shared" si="145"/>
        <v>8843</v>
      </c>
      <c r="R158" s="26">
        <f t="shared" si="146"/>
        <v>0.1004909202</v>
      </c>
      <c r="S158" s="32">
        <v>157.0</v>
      </c>
      <c r="T158" s="28">
        <f t="shared" si="147"/>
        <v>0.625498008</v>
      </c>
      <c r="U158" s="29">
        <f t="shared" si="148"/>
        <v>0.01744444444</v>
      </c>
      <c r="V158" s="30">
        <f t="shared" si="149"/>
        <v>-1.828480768</v>
      </c>
      <c r="W158" s="31">
        <f t="shared" si="150"/>
        <v>0.9599653627</v>
      </c>
    </row>
    <row r="159">
      <c r="A159" s="22">
        <v>7.0</v>
      </c>
      <c r="B159" s="23">
        <v>172.0</v>
      </c>
      <c r="C159" s="23">
        <v>195.0</v>
      </c>
      <c r="D159" s="24">
        <v>13826.0</v>
      </c>
      <c r="E159" s="25">
        <f t="shared" si="139"/>
        <v>13574</v>
      </c>
      <c r="F159" s="55">
        <f t="shared" si="140"/>
        <v>0.1542535058</v>
      </c>
      <c r="G159" s="56">
        <v>252.0</v>
      </c>
      <c r="H159" s="28">
        <f t="shared" si="141"/>
        <v>0.1201716738</v>
      </c>
      <c r="I159" s="29">
        <f t="shared" si="142"/>
        <v>0.01822652973</v>
      </c>
      <c r="J159" s="30">
        <f t="shared" si="143"/>
        <v>0.2496760547</v>
      </c>
      <c r="K159" s="31">
        <f t="shared" si="144"/>
        <v>0.008509417337</v>
      </c>
      <c r="M159" s="22">
        <v>7.0</v>
      </c>
      <c r="N159" s="23">
        <v>177.0</v>
      </c>
      <c r="O159" s="23">
        <v>189.0</v>
      </c>
      <c r="P159" s="32">
        <v>9000.0</v>
      </c>
      <c r="Q159" s="25">
        <f t="shared" si="145"/>
        <v>8854</v>
      </c>
      <c r="R159" s="26">
        <f t="shared" si="146"/>
        <v>0.1006159231</v>
      </c>
      <c r="S159" s="32">
        <v>146.0</v>
      </c>
      <c r="T159" s="28">
        <f t="shared" si="147"/>
        <v>0.5816733068</v>
      </c>
      <c r="U159" s="29">
        <f t="shared" si="148"/>
        <v>0.01622222222</v>
      </c>
      <c r="V159" s="30">
        <f t="shared" si="149"/>
        <v>-1.754598435</v>
      </c>
      <c r="W159" s="31">
        <f t="shared" si="150"/>
        <v>0.8440625327</v>
      </c>
    </row>
    <row r="160">
      <c r="A160" s="22">
        <v>8.0</v>
      </c>
      <c r="B160" s="23">
        <v>146.0</v>
      </c>
      <c r="C160" s="23">
        <v>171.0</v>
      </c>
      <c r="D160" s="24">
        <v>9909.0</v>
      </c>
      <c r="E160" s="25">
        <f t="shared" si="139"/>
        <v>9560</v>
      </c>
      <c r="F160" s="55">
        <f t="shared" si="140"/>
        <v>0.1086388327</v>
      </c>
      <c r="G160" s="56">
        <v>349.0</v>
      </c>
      <c r="H160" s="28">
        <f t="shared" si="141"/>
        <v>0.1664282308</v>
      </c>
      <c r="I160" s="29">
        <f t="shared" si="142"/>
        <v>0.03522050661</v>
      </c>
      <c r="J160" s="30">
        <f t="shared" si="143"/>
        <v>-0.4265352512</v>
      </c>
      <c r="K160" s="31">
        <f t="shared" si="144"/>
        <v>0.02464921544</v>
      </c>
      <c r="M160" s="22">
        <v>8.0</v>
      </c>
      <c r="N160" s="23">
        <v>160.0</v>
      </c>
      <c r="O160" s="23">
        <v>177.0</v>
      </c>
      <c r="P160" s="32">
        <v>9000.0</v>
      </c>
      <c r="Q160" s="25">
        <f t="shared" si="145"/>
        <v>8778</v>
      </c>
      <c r="R160" s="26">
        <f t="shared" si="146"/>
        <v>0.0997522671</v>
      </c>
      <c r="S160" s="32">
        <v>222.0</v>
      </c>
      <c r="T160" s="28">
        <f t="shared" si="147"/>
        <v>0.8844621514</v>
      </c>
      <c r="U160" s="29">
        <f t="shared" si="148"/>
        <v>0.02466666667</v>
      </c>
      <c r="V160" s="30">
        <f t="shared" si="149"/>
        <v>-2.182289938</v>
      </c>
      <c r="W160" s="31">
        <f t="shared" si="150"/>
        <v>1.712464485</v>
      </c>
    </row>
    <row r="161">
      <c r="A161" s="22">
        <v>9.0</v>
      </c>
      <c r="B161" s="23">
        <v>112.0</v>
      </c>
      <c r="C161" s="23">
        <v>145.0</v>
      </c>
      <c r="D161" s="24">
        <v>11317.0</v>
      </c>
      <c r="E161" s="25">
        <f t="shared" si="139"/>
        <v>10844</v>
      </c>
      <c r="F161" s="55">
        <f t="shared" si="140"/>
        <v>0.1232300734</v>
      </c>
      <c r="G161" s="56">
        <v>473.0</v>
      </c>
      <c r="H161" s="28">
        <f t="shared" si="141"/>
        <v>0.2255603243</v>
      </c>
      <c r="I161" s="29">
        <f t="shared" si="142"/>
        <v>0.04179552885</v>
      </c>
      <c r="J161" s="30">
        <f t="shared" si="143"/>
        <v>-0.6045345129</v>
      </c>
      <c r="K161" s="31">
        <f t="shared" si="144"/>
        <v>0.06186216836</v>
      </c>
      <c r="L161" s="34" t="s">
        <v>63</v>
      </c>
      <c r="M161" s="22">
        <v>9.0</v>
      </c>
      <c r="N161" s="23">
        <v>130.0</v>
      </c>
      <c r="O161" s="23">
        <v>160.0</v>
      </c>
      <c r="P161" s="32">
        <v>9000.0</v>
      </c>
      <c r="Q161" s="25">
        <f t="shared" si="145"/>
        <v>8611</v>
      </c>
      <c r="R161" s="26">
        <f t="shared" si="146"/>
        <v>0.09785449669</v>
      </c>
      <c r="S161" s="32">
        <v>389.0</v>
      </c>
      <c r="T161" s="28">
        <f t="shared" si="147"/>
        <v>1.549800797</v>
      </c>
      <c r="U161" s="29">
        <f t="shared" si="148"/>
        <v>0.04322222222</v>
      </c>
      <c r="V161" s="30">
        <f t="shared" si="149"/>
        <v>-2.762400036</v>
      </c>
      <c r="W161" s="31">
        <f t="shared" si="150"/>
        <v>4.010856511</v>
      </c>
    </row>
    <row r="162">
      <c r="A162" s="22">
        <v>10.0</v>
      </c>
      <c r="B162" s="23">
        <v>20.0</v>
      </c>
      <c r="C162" s="23">
        <v>111.0</v>
      </c>
      <c r="D162" s="24">
        <v>3237.0</v>
      </c>
      <c r="E162" s="25">
        <f t="shared" si="139"/>
        <v>2691</v>
      </c>
      <c r="F162" s="55">
        <f t="shared" si="140"/>
        <v>0.03058024046</v>
      </c>
      <c r="G162" s="56">
        <v>546.0</v>
      </c>
      <c r="H162" s="28">
        <f t="shared" si="141"/>
        <v>0.2603719599</v>
      </c>
      <c r="I162" s="29">
        <f t="shared" si="142"/>
        <v>0.1686746988</v>
      </c>
      <c r="J162" s="30">
        <f t="shared" si="143"/>
        <v>-2.14175716</v>
      </c>
      <c r="K162" s="31">
        <f t="shared" si="144"/>
        <v>0.4921580605</v>
      </c>
      <c r="M162" s="22">
        <v>10.0</v>
      </c>
      <c r="N162" s="23">
        <v>20.0</v>
      </c>
      <c r="O162" s="23">
        <v>130.0</v>
      </c>
      <c r="P162" s="32">
        <v>9095.0</v>
      </c>
      <c r="Q162" s="25">
        <f t="shared" si="145"/>
        <v>8280</v>
      </c>
      <c r="R162" s="26">
        <f t="shared" si="146"/>
        <v>0.09409304757</v>
      </c>
      <c r="S162" s="32">
        <v>815.0</v>
      </c>
      <c r="T162" s="28">
        <f t="shared" si="147"/>
        <v>3.247011952</v>
      </c>
      <c r="U162" s="29">
        <f t="shared" si="148"/>
        <v>0.08960967565</v>
      </c>
      <c r="V162" s="30">
        <f t="shared" si="149"/>
        <v>-3.541206293</v>
      </c>
      <c r="W162" s="31">
        <f t="shared" si="150"/>
        <v>11.16513627</v>
      </c>
    </row>
    <row r="163">
      <c r="A163" s="35" t="s">
        <v>14</v>
      </c>
      <c r="B163" s="36">
        <f t="shared" ref="B163:C163" si="151">SUM(B153:B162)</f>
        <v>1903</v>
      </c>
      <c r="C163" s="36">
        <f t="shared" si="151"/>
        <v>2243</v>
      </c>
      <c r="D163" s="37">
        <f>sum(D153:D162)</f>
        <v>90095</v>
      </c>
      <c r="E163" s="38">
        <f t="shared" si="139"/>
        <v>87998</v>
      </c>
      <c r="F163" s="39">
        <f t="shared" si="140"/>
        <v>1</v>
      </c>
      <c r="G163" s="40">
        <f>sum(G153:G162)</f>
        <v>2097</v>
      </c>
      <c r="H163" s="41">
        <f>SUM(H153:H162)</f>
        <v>1</v>
      </c>
      <c r="I163" s="39">
        <f t="shared" si="142"/>
        <v>0.02327543149</v>
      </c>
      <c r="J163" s="42"/>
      <c r="K163" s="43">
        <f>sum(K153:K162)</f>
        <v>0.9495557891</v>
      </c>
      <c r="L163" s="45">
        <f>(I163-I164)/I163</f>
        <v>0.5227849311</v>
      </c>
      <c r="M163" s="35" t="s">
        <v>14</v>
      </c>
      <c r="N163" s="36">
        <f t="shared" ref="N163:O163" si="152">SUM(N153:N162)</f>
        <v>1878</v>
      </c>
      <c r="O163" s="36">
        <f t="shared" si="152"/>
        <v>2227</v>
      </c>
      <c r="P163" s="37">
        <f>sum(P153:P162)</f>
        <v>90095</v>
      </c>
      <c r="Q163" s="38">
        <f t="shared" si="145"/>
        <v>87998</v>
      </c>
      <c r="R163" s="39">
        <f t="shared" si="146"/>
        <v>1</v>
      </c>
      <c r="S163" s="40">
        <f>sum(S153:S162)</f>
        <v>2097</v>
      </c>
      <c r="T163" s="41">
        <f>SUM(T153:T162)</f>
        <v>8.354581673</v>
      </c>
      <c r="U163" s="39">
        <f t="shared" si="148"/>
        <v>0.02327543149</v>
      </c>
      <c r="V163" s="42"/>
      <c r="W163" s="43">
        <f>sum(W153:W162)</f>
        <v>19.7486098</v>
      </c>
    </row>
    <row r="164">
      <c r="E164" s="4" t="s">
        <v>64</v>
      </c>
      <c r="F164" s="29">
        <f>sum(F153:F159)</f>
        <v>0.7375508534</v>
      </c>
      <c r="I164" s="29">
        <f>sum(G153:G159)/sum(D153:D159)</f>
        <v>0.01110738664</v>
      </c>
    </row>
    <row r="166">
      <c r="A166" s="75" t="s">
        <v>65</v>
      </c>
      <c r="B166" s="52"/>
      <c r="C166" s="76" t="s">
        <v>66</v>
      </c>
      <c r="D166" s="77"/>
      <c r="E166" s="3" t="s">
        <v>1</v>
      </c>
      <c r="F166" s="3" t="s">
        <v>2</v>
      </c>
      <c r="G166" s="6"/>
      <c r="H166" s="6"/>
      <c r="I166" s="6"/>
      <c r="J166" s="6"/>
      <c r="K166" s="6"/>
      <c r="M166" s="75" t="s">
        <v>65</v>
      </c>
      <c r="N166" s="16"/>
      <c r="O166" s="1">
        <v>0.0</v>
      </c>
      <c r="P166" s="1"/>
      <c r="Q166" s="1" t="s">
        <v>1</v>
      </c>
      <c r="R166" s="1" t="s">
        <v>2</v>
      </c>
      <c r="S166" s="1"/>
      <c r="T166" s="1"/>
      <c r="U166" s="1"/>
      <c r="V166" s="1"/>
    </row>
    <row r="167">
      <c r="A167" s="17" t="s">
        <v>3</v>
      </c>
      <c r="B167" s="18" t="s">
        <v>4</v>
      </c>
      <c r="C167" s="18" t="s">
        <v>5</v>
      </c>
      <c r="D167" s="19" t="s">
        <v>6</v>
      </c>
      <c r="E167" s="18" t="s">
        <v>7</v>
      </c>
      <c r="F167" s="18" t="s">
        <v>8</v>
      </c>
      <c r="G167" s="19" t="s">
        <v>9</v>
      </c>
      <c r="H167" s="18" t="s">
        <v>10</v>
      </c>
      <c r="I167" s="20" t="s">
        <v>17</v>
      </c>
      <c r="J167" s="18" t="s">
        <v>11</v>
      </c>
      <c r="K167" s="21" t="s">
        <v>12</v>
      </c>
      <c r="M167" s="17" t="s">
        <v>3</v>
      </c>
      <c r="N167" s="18" t="s">
        <v>4</v>
      </c>
      <c r="O167" s="18" t="s">
        <v>5</v>
      </c>
      <c r="P167" s="19" t="s">
        <v>6</v>
      </c>
      <c r="Q167" s="18" t="s">
        <v>7</v>
      </c>
      <c r="R167" s="18" t="s">
        <v>8</v>
      </c>
      <c r="S167" s="19" t="s">
        <v>9</v>
      </c>
      <c r="T167" s="18" t="s">
        <v>10</v>
      </c>
      <c r="U167" s="20" t="s">
        <v>17</v>
      </c>
      <c r="V167" s="18" t="s">
        <v>11</v>
      </c>
      <c r="W167" s="21" t="s">
        <v>12</v>
      </c>
    </row>
    <row r="168">
      <c r="A168" s="22">
        <v>1.0</v>
      </c>
      <c r="B168" s="23">
        <v>394.0</v>
      </c>
      <c r="C168" s="23">
        <v>504.0</v>
      </c>
      <c r="D168" s="24">
        <v>28.0</v>
      </c>
      <c r="E168" s="25">
        <f t="shared" ref="E168:E178" si="153">D168-G168</f>
        <v>15</v>
      </c>
      <c r="F168" s="26">
        <f t="shared" ref="F168:F178" si="154">E168/$E$13</f>
        <v>0.0001704584195</v>
      </c>
      <c r="G168" s="27">
        <v>13.0</v>
      </c>
      <c r="H168" s="28">
        <f t="shared" ref="H168:H177" si="155">G168/$G$28</f>
        <v>0.00619933238</v>
      </c>
      <c r="I168" s="29">
        <f t="shared" ref="I168:I178" si="156">G168/D168</f>
        <v>0.4642857143</v>
      </c>
      <c r="J168" s="30">
        <f t="shared" ref="J168:J177" si="157">LN(F168/H168)</f>
        <v>-3.593705491</v>
      </c>
      <c r="K168" s="31">
        <f t="shared" ref="K168:K177" si="158">(F168-H168)*J168</f>
        <v>0.02166599746</v>
      </c>
      <c r="M168" s="22">
        <v>1.0</v>
      </c>
      <c r="N168" s="23">
        <v>259.0</v>
      </c>
      <c r="O168" s="23">
        <v>504.0</v>
      </c>
      <c r="P168" s="32">
        <v>9000.0</v>
      </c>
      <c r="Q168" s="25">
        <f t="shared" ref="Q168:Q178" si="159">P168-S168</f>
        <v>8869</v>
      </c>
      <c r="R168" s="26">
        <f t="shared" ref="R168:R178" si="160">Q168/$E$13</f>
        <v>0.1007863815</v>
      </c>
      <c r="S168" s="32">
        <v>131.0</v>
      </c>
      <c r="T168" s="28">
        <f t="shared" ref="T168:T177" si="161">S168/$AD$118</f>
        <v>0.5219123506</v>
      </c>
      <c r="U168" s="29">
        <f t="shared" ref="U168:U178" si="162">S168/P168</f>
        <v>0.01455555556</v>
      </c>
      <c r="V168" s="30">
        <f t="shared" ref="V168:V177" si="163">LN(R168/T168)</f>
        <v>-1.644496421</v>
      </c>
      <c r="W168" s="31">
        <f t="shared" ref="W168:W177" si="164">(R168-T168)*V168</f>
        <v>0.6925401488</v>
      </c>
    </row>
    <row r="169">
      <c r="A169" s="22">
        <v>2.0</v>
      </c>
      <c r="B169" s="23">
        <v>279.0</v>
      </c>
      <c r="C169" s="23">
        <v>343.0</v>
      </c>
      <c r="D169" s="24">
        <v>3039.0</v>
      </c>
      <c r="E169" s="25">
        <f t="shared" si="153"/>
        <v>2980</v>
      </c>
      <c r="F169" s="26">
        <f t="shared" si="154"/>
        <v>0.03386440601</v>
      </c>
      <c r="G169" s="27">
        <v>59.0</v>
      </c>
      <c r="H169" s="28">
        <f t="shared" si="155"/>
        <v>0.02813543157</v>
      </c>
      <c r="I169" s="29">
        <f t="shared" si="156"/>
        <v>0.01941428101</v>
      </c>
      <c r="J169" s="30">
        <f t="shared" si="157"/>
        <v>0.1853348006</v>
      </c>
      <c r="K169" s="31">
        <f t="shared" si="158"/>
        <v>0.001061778335</v>
      </c>
      <c r="M169" s="22">
        <v>2.0</v>
      </c>
      <c r="N169" s="23">
        <v>247.0</v>
      </c>
      <c r="O169" s="23">
        <v>259.0</v>
      </c>
      <c r="P169" s="32">
        <v>9000.0</v>
      </c>
      <c r="Q169" s="25">
        <f t="shared" si="159"/>
        <v>8952</v>
      </c>
      <c r="R169" s="26">
        <f t="shared" si="160"/>
        <v>0.1017295848</v>
      </c>
      <c r="S169" s="32">
        <v>48.0</v>
      </c>
      <c r="T169" s="28">
        <f t="shared" si="161"/>
        <v>0.1912350598</v>
      </c>
      <c r="U169" s="29">
        <f t="shared" si="162"/>
        <v>0.005333333333</v>
      </c>
      <c r="V169" s="30">
        <f t="shared" si="163"/>
        <v>-0.6311851877</v>
      </c>
      <c r="W169" s="31">
        <f t="shared" si="164"/>
        <v>0.05649453004</v>
      </c>
    </row>
    <row r="170">
      <c r="A170" s="22">
        <v>3.0</v>
      </c>
      <c r="B170" s="23">
        <v>253.0</v>
      </c>
      <c r="C170" s="23">
        <v>278.0</v>
      </c>
      <c r="D170" s="24">
        <v>11082.0</v>
      </c>
      <c r="E170" s="25">
        <f t="shared" si="153"/>
        <v>10995</v>
      </c>
      <c r="F170" s="26">
        <f t="shared" si="154"/>
        <v>0.1249460215</v>
      </c>
      <c r="G170" s="27">
        <v>87.0</v>
      </c>
      <c r="H170" s="28">
        <f t="shared" si="155"/>
        <v>0.04148783977</v>
      </c>
      <c r="I170" s="29">
        <f t="shared" si="156"/>
        <v>0.007850568489</v>
      </c>
      <c r="J170" s="30">
        <f t="shared" si="157"/>
        <v>1.102481449</v>
      </c>
      <c r="K170" s="31">
        <f t="shared" si="158"/>
        <v>0.09201109715</v>
      </c>
      <c r="M170" s="22">
        <v>3.0</v>
      </c>
      <c r="N170" s="23">
        <v>219.0</v>
      </c>
      <c r="O170" s="23">
        <v>247.0</v>
      </c>
      <c r="P170" s="32">
        <v>9000.0</v>
      </c>
      <c r="Q170" s="25">
        <f t="shared" si="159"/>
        <v>8960</v>
      </c>
      <c r="R170" s="26">
        <f t="shared" si="160"/>
        <v>0.1018204959</v>
      </c>
      <c r="S170" s="32">
        <v>40.0</v>
      </c>
      <c r="T170" s="28">
        <f t="shared" si="161"/>
        <v>0.1593625498</v>
      </c>
      <c r="U170" s="29">
        <f t="shared" si="162"/>
        <v>0.004444444444</v>
      </c>
      <c r="V170" s="30">
        <f t="shared" si="163"/>
        <v>-0.4479703749</v>
      </c>
      <c r="W170" s="31">
        <f t="shared" si="164"/>
        <v>0.02577713545</v>
      </c>
    </row>
    <row r="171">
      <c r="A171" s="22">
        <v>4.0</v>
      </c>
      <c r="B171" s="23">
        <v>230.0</v>
      </c>
      <c r="C171" s="23">
        <v>252.0</v>
      </c>
      <c r="D171" s="24">
        <v>8721.0</v>
      </c>
      <c r="E171" s="25">
        <f t="shared" si="153"/>
        <v>8674</v>
      </c>
      <c r="F171" s="26">
        <f t="shared" si="154"/>
        <v>0.09857042206</v>
      </c>
      <c r="G171" s="27">
        <v>47.0</v>
      </c>
      <c r="H171" s="28">
        <f t="shared" si="155"/>
        <v>0.02241297091</v>
      </c>
      <c r="I171" s="29">
        <f t="shared" si="156"/>
        <v>0.005389290219</v>
      </c>
      <c r="J171" s="30">
        <f t="shared" si="157"/>
        <v>1.481131388</v>
      </c>
      <c r="K171" s="31">
        <f t="shared" si="158"/>
        <v>0.1127991913</v>
      </c>
      <c r="M171" s="22">
        <v>4.0</v>
      </c>
      <c r="N171" s="23">
        <v>209.0</v>
      </c>
      <c r="O171" s="23">
        <v>219.0</v>
      </c>
      <c r="P171" s="32">
        <v>9000.0</v>
      </c>
      <c r="Q171" s="25">
        <f t="shared" si="159"/>
        <v>8944</v>
      </c>
      <c r="R171" s="26">
        <f t="shared" si="160"/>
        <v>0.1016386736</v>
      </c>
      <c r="S171" s="32">
        <v>56.0</v>
      </c>
      <c r="T171" s="28">
        <f t="shared" si="161"/>
        <v>0.2231075697</v>
      </c>
      <c r="U171" s="29">
        <f t="shared" si="162"/>
        <v>0.006222222222</v>
      </c>
      <c r="V171" s="30">
        <f t="shared" si="163"/>
        <v>-0.7862299221</v>
      </c>
      <c r="W171" s="31">
        <f t="shared" si="164"/>
        <v>0.09550248073</v>
      </c>
    </row>
    <row r="172">
      <c r="A172" s="22">
        <v>5.0</v>
      </c>
      <c r="B172" s="23">
        <v>208.0</v>
      </c>
      <c r="C172" s="23">
        <v>229.0</v>
      </c>
      <c r="D172" s="24">
        <v>14988.0</v>
      </c>
      <c r="E172" s="25">
        <f t="shared" si="153"/>
        <v>14913</v>
      </c>
      <c r="F172" s="26">
        <f t="shared" si="154"/>
        <v>0.1694697607</v>
      </c>
      <c r="G172" s="27">
        <v>75.0</v>
      </c>
      <c r="H172" s="28">
        <f t="shared" si="155"/>
        <v>0.03576537911</v>
      </c>
      <c r="I172" s="29">
        <f t="shared" si="156"/>
        <v>0.005004003203</v>
      </c>
      <c r="J172" s="30">
        <f t="shared" si="157"/>
        <v>1.555694146</v>
      </c>
      <c r="K172" s="31">
        <f t="shared" si="158"/>
        <v>0.2080031237</v>
      </c>
      <c r="M172" s="22">
        <v>5.0</v>
      </c>
      <c r="N172" s="23">
        <v>199.0</v>
      </c>
      <c r="O172" s="23">
        <v>209.0</v>
      </c>
      <c r="P172" s="32">
        <v>9000.0</v>
      </c>
      <c r="Q172" s="25">
        <f t="shared" si="159"/>
        <v>8922</v>
      </c>
      <c r="R172" s="26">
        <f t="shared" si="160"/>
        <v>0.1013886679</v>
      </c>
      <c r="S172" s="32">
        <v>78.0</v>
      </c>
      <c r="T172" s="28">
        <f t="shared" si="161"/>
        <v>0.3107569721</v>
      </c>
      <c r="U172" s="29">
        <f t="shared" si="162"/>
        <v>0.008666666667</v>
      </c>
      <c r="V172" s="30">
        <f t="shared" si="163"/>
        <v>-1.120049838</v>
      </c>
      <c r="W172" s="31">
        <f t="shared" si="164"/>
        <v>0.2345029351</v>
      </c>
    </row>
    <row r="173">
      <c r="A173" s="22">
        <v>6.0</v>
      </c>
      <c r="B173" s="23">
        <v>192.0</v>
      </c>
      <c r="C173" s="23">
        <v>207.0</v>
      </c>
      <c r="D173" s="24">
        <v>12304.0</v>
      </c>
      <c r="E173" s="25">
        <f t="shared" si="153"/>
        <v>12159</v>
      </c>
      <c r="F173" s="26">
        <f t="shared" si="154"/>
        <v>0.1381735949</v>
      </c>
      <c r="G173" s="27">
        <v>145.0</v>
      </c>
      <c r="H173" s="28">
        <f t="shared" si="155"/>
        <v>0.06914639962</v>
      </c>
      <c r="I173" s="29">
        <f t="shared" si="156"/>
        <v>0.01178478544</v>
      </c>
      <c r="J173" s="30">
        <f t="shared" si="157"/>
        <v>0.6922848378</v>
      </c>
      <c r="K173" s="31">
        <f t="shared" si="158"/>
        <v>0.04778648066</v>
      </c>
      <c r="M173" s="22">
        <v>6.0</v>
      </c>
      <c r="N173" s="23">
        <v>187.0</v>
      </c>
      <c r="O173" s="23">
        <v>199.0</v>
      </c>
      <c r="P173" s="32">
        <v>9000.0</v>
      </c>
      <c r="Q173" s="25">
        <f t="shared" si="159"/>
        <v>8879</v>
      </c>
      <c r="R173" s="26">
        <f t="shared" si="160"/>
        <v>0.1009000205</v>
      </c>
      <c r="S173" s="32">
        <v>121.0</v>
      </c>
      <c r="T173" s="28">
        <f t="shared" si="161"/>
        <v>0.4820717131</v>
      </c>
      <c r="U173" s="29">
        <f t="shared" si="162"/>
        <v>0.01344444444</v>
      </c>
      <c r="V173" s="30">
        <f t="shared" si="163"/>
        <v>-1.563962755</v>
      </c>
      <c r="W173" s="31">
        <f t="shared" si="164"/>
        <v>0.5961383308</v>
      </c>
    </row>
    <row r="174">
      <c r="A174" s="22">
        <v>7.0</v>
      </c>
      <c r="B174" s="23">
        <v>175.0</v>
      </c>
      <c r="C174" s="23">
        <v>191.0</v>
      </c>
      <c r="D174" s="24">
        <v>17104.0</v>
      </c>
      <c r="E174" s="25">
        <f t="shared" si="153"/>
        <v>16867</v>
      </c>
      <c r="F174" s="26">
        <f t="shared" si="154"/>
        <v>0.1916748108</v>
      </c>
      <c r="G174" s="27">
        <v>237.0</v>
      </c>
      <c r="H174" s="28">
        <f t="shared" si="155"/>
        <v>0.113018598</v>
      </c>
      <c r="I174" s="29">
        <f t="shared" si="156"/>
        <v>0.01385640786</v>
      </c>
      <c r="J174" s="30">
        <f t="shared" si="157"/>
        <v>0.5282478531</v>
      </c>
      <c r="K174" s="31">
        <f t="shared" si="158"/>
        <v>0.04154997554</v>
      </c>
      <c r="M174" s="22">
        <v>7.0</v>
      </c>
      <c r="N174" s="23">
        <v>179.0</v>
      </c>
      <c r="O174" s="23">
        <v>187.0</v>
      </c>
      <c r="P174" s="32">
        <v>9000.0</v>
      </c>
      <c r="Q174" s="25">
        <f t="shared" si="159"/>
        <v>8894</v>
      </c>
      <c r="R174" s="26">
        <f t="shared" si="160"/>
        <v>0.1010704789</v>
      </c>
      <c r="S174" s="32">
        <v>106.0</v>
      </c>
      <c r="T174" s="28">
        <f t="shared" si="161"/>
        <v>0.422310757</v>
      </c>
      <c r="U174" s="29">
        <f t="shared" si="162"/>
        <v>0.01177777778</v>
      </c>
      <c r="V174" s="30">
        <f t="shared" si="163"/>
        <v>-1.42992335</v>
      </c>
      <c r="W174" s="31">
        <f t="shared" si="164"/>
        <v>0.4593489746</v>
      </c>
    </row>
    <row r="175">
      <c r="A175" s="22">
        <v>8.0</v>
      </c>
      <c r="B175" s="23">
        <v>155.0</v>
      </c>
      <c r="C175" s="23">
        <v>174.0</v>
      </c>
      <c r="D175" s="24">
        <v>7918.0</v>
      </c>
      <c r="E175" s="25">
        <f t="shared" si="153"/>
        <v>7677</v>
      </c>
      <c r="F175" s="26">
        <f t="shared" si="154"/>
        <v>0.0872406191</v>
      </c>
      <c r="G175" s="27">
        <v>241.0</v>
      </c>
      <c r="H175" s="28">
        <f t="shared" si="155"/>
        <v>0.1149260849</v>
      </c>
      <c r="I175" s="29">
        <f t="shared" si="156"/>
        <v>0.03043697904</v>
      </c>
      <c r="J175" s="30">
        <f t="shared" si="157"/>
        <v>-0.2756191437</v>
      </c>
      <c r="K175" s="31">
        <f t="shared" si="158"/>
        <v>0.007630644371</v>
      </c>
      <c r="M175" s="22">
        <v>8.0</v>
      </c>
      <c r="N175" s="23">
        <v>165.0</v>
      </c>
      <c r="O175" s="23">
        <v>179.0</v>
      </c>
      <c r="P175" s="32">
        <v>9000.0</v>
      </c>
      <c r="Q175" s="25">
        <f t="shared" si="159"/>
        <v>8804</v>
      </c>
      <c r="R175" s="26">
        <f t="shared" si="160"/>
        <v>0.1000477284</v>
      </c>
      <c r="S175" s="32">
        <v>196.0</v>
      </c>
      <c r="T175" s="28">
        <f t="shared" si="161"/>
        <v>0.780876494</v>
      </c>
      <c r="U175" s="29">
        <f t="shared" si="162"/>
        <v>0.02177777778</v>
      </c>
      <c r="V175" s="30">
        <f t="shared" si="163"/>
        <v>-2.054769643</v>
      </c>
      <c r="W175" s="31">
        <f t="shared" si="164"/>
        <v>1.39894628</v>
      </c>
    </row>
    <row r="176">
      <c r="A176" s="22">
        <v>9.0</v>
      </c>
      <c r="B176" s="23">
        <v>119.0</v>
      </c>
      <c r="C176" s="23">
        <v>154.0</v>
      </c>
      <c r="D176" s="24">
        <v>13222.0</v>
      </c>
      <c r="E176" s="25">
        <f t="shared" si="153"/>
        <v>12701</v>
      </c>
      <c r="F176" s="26">
        <f t="shared" si="154"/>
        <v>0.1443328257</v>
      </c>
      <c r="G176" s="27">
        <v>521.0</v>
      </c>
      <c r="H176" s="28">
        <f t="shared" si="155"/>
        <v>0.2484501669</v>
      </c>
      <c r="I176" s="29">
        <f t="shared" si="156"/>
        <v>0.0394040236</v>
      </c>
      <c r="J176" s="30">
        <f t="shared" si="157"/>
        <v>-0.5431203673</v>
      </c>
      <c r="K176" s="31">
        <f t="shared" si="158"/>
        <v>0.05654824857</v>
      </c>
      <c r="L176" s="47" t="s">
        <v>67</v>
      </c>
      <c r="M176" s="22">
        <v>9.0</v>
      </c>
      <c r="N176" s="23">
        <v>145.0</v>
      </c>
      <c r="O176" s="23">
        <v>165.0</v>
      </c>
      <c r="P176" s="32">
        <v>9000.0</v>
      </c>
      <c r="Q176" s="25">
        <f t="shared" si="159"/>
        <v>8778</v>
      </c>
      <c r="R176" s="26">
        <f t="shared" si="160"/>
        <v>0.0997522671</v>
      </c>
      <c r="S176" s="32">
        <v>222.0</v>
      </c>
      <c r="T176" s="28">
        <f t="shared" si="161"/>
        <v>0.8844621514</v>
      </c>
      <c r="U176" s="29">
        <f t="shared" si="162"/>
        <v>0.02466666667</v>
      </c>
      <c r="V176" s="30">
        <f t="shared" si="163"/>
        <v>-2.182289938</v>
      </c>
      <c r="W176" s="31">
        <f t="shared" si="164"/>
        <v>1.712464485</v>
      </c>
    </row>
    <row r="177">
      <c r="A177" s="22">
        <v>10.0</v>
      </c>
      <c r="B177" s="23">
        <v>21.0</v>
      </c>
      <c r="C177" s="23">
        <v>118.0</v>
      </c>
      <c r="D177" s="24">
        <v>1689.0</v>
      </c>
      <c r="E177" s="25">
        <f t="shared" si="153"/>
        <v>1017</v>
      </c>
      <c r="F177" s="26">
        <f t="shared" si="154"/>
        <v>0.01155708084</v>
      </c>
      <c r="G177" s="27">
        <v>672.0</v>
      </c>
      <c r="H177" s="28">
        <f t="shared" si="155"/>
        <v>0.3204577969</v>
      </c>
      <c r="I177" s="29">
        <f t="shared" si="156"/>
        <v>0.3978685613</v>
      </c>
      <c r="J177" s="30">
        <f t="shared" si="157"/>
        <v>-3.32245228</v>
      </c>
      <c r="K177" s="31">
        <f t="shared" si="158"/>
        <v>1.026307888</v>
      </c>
      <c r="M177" s="22">
        <v>10.0</v>
      </c>
      <c r="N177" s="23">
        <v>21.0</v>
      </c>
      <c r="O177" s="23">
        <v>145.0</v>
      </c>
      <c r="P177" s="32">
        <v>9095.0</v>
      </c>
      <c r="Q177" s="25">
        <f t="shared" si="159"/>
        <v>7996</v>
      </c>
      <c r="R177" s="26">
        <f t="shared" si="160"/>
        <v>0.09086570149</v>
      </c>
      <c r="S177" s="32">
        <v>1099.0</v>
      </c>
      <c r="T177" s="28">
        <f t="shared" si="161"/>
        <v>4.378486056</v>
      </c>
      <c r="U177" s="29">
        <f t="shared" si="162"/>
        <v>0.120835624</v>
      </c>
      <c r="V177" s="30">
        <f t="shared" si="163"/>
        <v>-3.875075686</v>
      </c>
      <c r="W177" s="31">
        <f t="shared" si="164"/>
        <v>16.61485338</v>
      </c>
    </row>
    <row r="178">
      <c r="A178" s="35" t="s">
        <v>14</v>
      </c>
      <c r="B178" s="36">
        <f t="shared" ref="B178:C178" si="165">SUM(B168:B177)</f>
        <v>2026</v>
      </c>
      <c r="C178" s="36">
        <f t="shared" si="165"/>
        <v>2450</v>
      </c>
      <c r="D178" s="37">
        <f>sum(D168:D177)</f>
        <v>90095</v>
      </c>
      <c r="E178" s="38">
        <f t="shared" si="153"/>
        <v>87998</v>
      </c>
      <c r="F178" s="39">
        <f t="shared" si="154"/>
        <v>1</v>
      </c>
      <c r="G178" s="40">
        <f>sum(G168:G177)</f>
        <v>2097</v>
      </c>
      <c r="H178" s="41">
        <f>SUM(H168:H177)</f>
        <v>1</v>
      </c>
      <c r="I178" s="39">
        <f t="shared" si="156"/>
        <v>0.02327543149</v>
      </c>
      <c r="J178" s="42"/>
      <c r="K178" s="43">
        <f>sum(K168:K177)</f>
        <v>1.615364425</v>
      </c>
      <c r="L178" s="45">
        <f>(I178-I179)/I178</f>
        <v>0.5846628017</v>
      </c>
      <c r="M178" s="35" t="s">
        <v>14</v>
      </c>
      <c r="N178" s="36">
        <f t="shared" ref="N178:O178" si="166">SUM(N168:N177)</f>
        <v>1830</v>
      </c>
      <c r="O178" s="36">
        <f t="shared" si="166"/>
        <v>2313</v>
      </c>
      <c r="P178" s="37">
        <f>sum(P168:P177)</f>
        <v>90095</v>
      </c>
      <c r="Q178" s="38">
        <f t="shared" si="159"/>
        <v>87998</v>
      </c>
      <c r="R178" s="39">
        <f t="shared" si="160"/>
        <v>1</v>
      </c>
      <c r="S178" s="40">
        <f>sum(S168:S177)</f>
        <v>2097</v>
      </c>
      <c r="T178" s="41">
        <f>SUM(T168:T177)</f>
        <v>8.354581673</v>
      </c>
      <c r="U178" s="39">
        <f t="shared" si="162"/>
        <v>0.02327543149</v>
      </c>
      <c r="V178" s="42"/>
      <c r="W178" s="43">
        <f>sum(W168:W177)</f>
        <v>21.88656868</v>
      </c>
    </row>
    <row r="179">
      <c r="E179" s="4" t="s">
        <v>54</v>
      </c>
      <c r="F179" s="29">
        <f>sum(F169:F174)</f>
        <v>0.7566990159</v>
      </c>
      <c r="I179" s="29">
        <f>sum(G169:G174)/sum(D169:D174)</f>
        <v>0.009667152503</v>
      </c>
    </row>
    <row r="180">
      <c r="I180" s="29">
        <f>sum(G169:G174)/ sum(D169:D174)</f>
        <v>0.009667152503</v>
      </c>
    </row>
    <row r="181">
      <c r="A181" s="75" t="s">
        <v>68</v>
      </c>
      <c r="B181" s="52"/>
      <c r="C181" s="78" t="s">
        <v>69</v>
      </c>
      <c r="D181" s="79"/>
      <c r="E181" s="3" t="s">
        <v>1</v>
      </c>
      <c r="F181" s="3" t="s">
        <v>2</v>
      </c>
      <c r="G181" s="6"/>
      <c r="H181" s="6"/>
      <c r="I181" s="6"/>
      <c r="J181" s="6"/>
      <c r="K181" s="6"/>
      <c r="M181" s="75" t="s">
        <v>68</v>
      </c>
      <c r="N181" s="52"/>
      <c r="O181" s="80">
        <v>0.0</v>
      </c>
      <c r="P181" s="6"/>
      <c r="Q181" s="3" t="s">
        <v>1</v>
      </c>
      <c r="R181" s="3" t="s">
        <v>2</v>
      </c>
      <c r="S181" s="6"/>
      <c r="T181" s="6"/>
      <c r="U181" s="6"/>
      <c r="V181" s="6"/>
      <c r="W181" s="6"/>
    </row>
    <row r="182">
      <c r="A182" s="17" t="s">
        <v>3</v>
      </c>
      <c r="B182" s="18" t="s">
        <v>4</v>
      </c>
      <c r="C182" s="18" t="s">
        <v>5</v>
      </c>
      <c r="D182" s="19" t="s">
        <v>6</v>
      </c>
      <c r="E182" s="18" t="s">
        <v>7</v>
      </c>
      <c r="F182" s="18" t="s">
        <v>8</v>
      </c>
      <c r="G182" s="19" t="s">
        <v>9</v>
      </c>
      <c r="H182" s="18" t="s">
        <v>10</v>
      </c>
      <c r="I182" s="20" t="s">
        <v>17</v>
      </c>
      <c r="J182" s="18" t="s">
        <v>11</v>
      </c>
      <c r="K182" s="21" t="s">
        <v>12</v>
      </c>
      <c r="M182" s="17" t="s">
        <v>3</v>
      </c>
      <c r="N182" s="18" t="s">
        <v>4</v>
      </c>
      <c r="O182" s="18" t="s">
        <v>5</v>
      </c>
      <c r="P182" s="19" t="s">
        <v>6</v>
      </c>
      <c r="Q182" s="18" t="s">
        <v>7</v>
      </c>
      <c r="R182" s="18" t="s">
        <v>8</v>
      </c>
      <c r="S182" s="19" t="s">
        <v>9</v>
      </c>
      <c r="T182" s="18" t="s">
        <v>10</v>
      </c>
      <c r="U182" s="20" t="s">
        <v>17</v>
      </c>
      <c r="V182" s="18" t="s">
        <v>11</v>
      </c>
      <c r="W182" s="21" t="s">
        <v>12</v>
      </c>
    </row>
    <row r="183">
      <c r="A183" s="22">
        <v>1.0</v>
      </c>
      <c r="B183" s="23">
        <v>65503.0</v>
      </c>
      <c r="C183" s="23">
        <v>65503.0</v>
      </c>
      <c r="D183" s="24">
        <v>1.0</v>
      </c>
      <c r="E183" s="25">
        <f t="shared" ref="E183:E193" si="167">D183-G183</f>
        <v>0.999999999</v>
      </c>
      <c r="F183" s="26">
        <f t="shared" ref="F183:F193" si="168">E183/$E$13</f>
        <v>0.00001136389462</v>
      </c>
      <c r="G183" s="27">
        <v>1.0E-9</v>
      </c>
      <c r="H183" s="28">
        <f t="shared" ref="H183:H192" si="169">G183/$G$28</f>
        <v>0</v>
      </c>
      <c r="I183" s="29">
        <f t="shared" ref="I183:I193" si="170">G183/D183</f>
        <v>0.000000001</v>
      </c>
      <c r="J183" s="30">
        <f t="shared" ref="J183:J192" si="171">LN(F183/H183)</f>
        <v>16.9864595</v>
      </c>
      <c r="K183" s="31">
        <f t="shared" ref="K183:K192" si="172">(F183-H183)*J183</f>
        <v>0.0001930323277</v>
      </c>
      <c r="M183" s="22">
        <v>1.0</v>
      </c>
      <c r="N183" s="23">
        <v>1449.0</v>
      </c>
      <c r="O183" s="23">
        <v>65503.0</v>
      </c>
      <c r="P183" s="24">
        <v>9000.0</v>
      </c>
      <c r="Q183" s="25">
        <f t="shared" ref="Q183:Q193" si="173">P183-S183</f>
        <v>8932</v>
      </c>
      <c r="R183" s="26">
        <f t="shared" ref="R183:R193" si="174">Q183/$E$13</f>
        <v>0.1015023069</v>
      </c>
      <c r="S183" s="32">
        <v>68.0</v>
      </c>
      <c r="T183" s="28">
        <f t="shared" ref="T183:T192" si="175">S183/$S$193</f>
        <v>0.03242727706</v>
      </c>
      <c r="U183" s="29">
        <f t="shared" ref="U183:U193" si="176">S183/P183</f>
        <v>0.007555555556</v>
      </c>
      <c r="V183" s="30">
        <f t="shared" ref="V183:V192" si="177">LN(R183/T183)</f>
        <v>1.141081573</v>
      </c>
      <c r="W183" s="31">
        <f t="shared" ref="W183:W192" si="178">(R183-T183)*V183</f>
        <v>0.07882024365</v>
      </c>
    </row>
    <row r="184">
      <c r="A184" s="22">
        <v>2.0</v>
      </c>
      <c r="B184" s="23">
        <v>1449.0</v>
      </c>
      <c r="C184" s="23">
        <v>1449.0</v>
      </c>
      <c r="D184" s="24">
        <v>88472.0</v>
      </c>
      <c r="E184" s="25">
        <f t="shared" si="167"/>
        <v>86399</v>
      </c>
      <c r="F184" s="26">
        <f t="shared" si="168"/>
        <v>0.9818291325</v>
      </c>
      <c r="G184" s="27">
        <v>2073.0</v>
      </c>
      <c r="H184" s="28">
        <f t="shared" si="169"/>
        <v>0.9885550787</v>
      </c>
      <c r="I184" s="29">
        <f t="shared" si="170"/>
        <v>0.02343114206</v>
      </c>
      <c r="J184" s="30">
        <f t="shared" si="171"/>
        <v>-0.006827066817</v>
      </c>
      <c r="K184" s="31">
        <f t="shared" si="172"/>
        <v>0.00004591848417</v>
      </c>
      <c r="M184" s="22">
        <v>2.0</v>
      </c>
      <c r="N184" s="23">
        <v>1449.0</v>
      </c>
      <c r="O184" s="23">
        <v>1449.0</v>
      </c>
      <c r="P184" s="24">
        <v>9000.0</v>
      </c>
      <c r="Q184" s="25">
        <f t="shared" si="173"/>
        <v>8914</v>
      </c>
      <c r="R184" s="26">
        <f t="shared" si="174"/>
        <v>0.1012977568</v>
      </c>
      <c r="S184" s="32">
        <v>86.0</v>
      </c>
      <c r="T184" s="28">
        <f t="shared" si="175"/>
        <v>0.04101096805</v>
      </c>
      <c r="U184" s="29">
        <f t="shared" si="176"/>
        <v>0.009555555556</v>
      </c>
      <c r="V184" s="30">
        <f t="shared" si="177"/>
        <v>0.9042247222</v>
      </c>
      <c r="W184" s="31">
        <f t="shared" si="178"/>
        <v>0.05451280478</v>
      </c>
    </row>
    <row r="185">
      <c r="A185" s="22">
        <v>3.0</v>
      </c>
      <c r="B185" s="23">
        <v>1215.0</v>
      </c>
      <c r="C185" s="23">
        <v>1301.0</v>
      </c>
      <c r="D185" s="24">
        <v>15.0</v>
      </c>
      <c r="E185" s="25">
        <f t="shared" si="167"/>
        <v>15</v>
      </c>
      <c r="F185" s="26">
        <f t="shared" si="168"/>
        <v>0.0001704584195</v>
      </c>
      <c r="G185" s="27">
        <v>1.0E-9</v>
      </c>
      <c r="H185" s="28">
        <f t="shared" si="169"/>
        <v>0</v>
      </c>
      <c r="I185" s="29">
        <f t="shared" si="170"/>
        <v>0</v>
      </c>
      <c r="J185" s="30">
        <f t="shared" si="171"/>
        <v>19.6945097</v>
      </c>
      <c r="K185" s="31">
        <f t="shared" si="172"/>
        <v>0.003357094987</v>
      </c>
      <c r="M185" s="22">
        <v>3.0</v>
      </c>
      <c r="N185" s="23">
        <v>1449.0</v>
      </c>
      <c r="O185" s="23">
        <v>1449.0</v>
      </c>
      <c r="P185" s="24">
        <v>9000.0</v>
      </c>
      <c r="Q185" s="25">
        <f t="shared" si="173"/>
        <v>8968</v>
      </c>
      <c r="R185" s="26">
        <f t="shared" si="174"/>
        <v>0.1019114071</v>
      </c>
      <c r="S185" s="32">
        <v>32.0</v>
      </c>
      <c r="T185" s="28">
        <f t="shared" si="175"/>
        <v>0.01525989509</v>
      </c>
      <c r="U185" s="29">
        <f t="shared" si="176"/>
        <v>0.003555555556</v>
      </c>
      <c r="V185" s="30">
        <f t="shared" si="177"/>
        <v>1.898875727</v>
      </c>
      <c r="W185" s="31">
        <f t="shared" si="178"/>
        <v>0.1645404528</v>
      </c>
    </row>
    <row r="186">
      <c r="A186" s="22">
        <v>4.0</v>
      </c>
      <c r="B186" s="23">
        <v>1121.0</v>
      </c>
      <c r="C186" s="23">
        <v>1192.0</v>
      </c>
      <c r="D186" s="24">
        <v>170.0</v>
      </c>
      <c r="E186" s="25">
        <f t="shared" si="167"/>
        <v>168</v>
      </c>
      <c r="F186" s="26">
        <f t="shared" si="168"/>
        <v>0.001909134299</v>
      </c>
      <c r="G186" s="27">
        <v>2.0</v>
      </c>
      <c r="H186" s="28">
        <f t="shared" si="169"/>
        <v>0.000953743443</v>
      </c>
      <c r="I186" s="29">
        <f t="shared" si="170"/>
        <v>0.01176470588</v>
      </c>
      <c r="J186" s="30">
        <f t="shared" si="171"/>
        <v>0.6940104638</v>
      </c>
      <c r="K186" s="31">
        <f t="shared" si="172"/>
        <v>0.0006630512507</v>
      </c>
      <c r="M186" s="22">
        <v>4.0</v>
      </c>
      <c r="N186" s="23">
        <v>1449.0</v>
      </c>
      <c r="O186" s="23">
        <v>1449.0</v>
      </c>
      <c r="P186" s="24">
        <v>9000.0</v>
      </c>
      <c r="Q186" s="25">
        <f t="shared" si="173"/>
        <v>8956</v>
      </c>
      <c r="R186" s="26">
        <f t="shared" si="174"/>
        <v>0.1017750403</v>
      </c>
      <c r="S186" s="32">
        <v>44.0</v>
      </c>
      <c r="T186" s="28">
        <f t="shared" si="175"/>
        <v>0.02098235575</v>
      </c>
      <c r="U186" s="29">
        <f t="shared" si="176"/>
        <v>0.004888888889</v>
      </c>
      <c r="V186" s="30">
        <f t="shared" si="177"/>
        <v>1.579083009</v>
      </c>
      <c r="W186" s="31">
        <f t="shared" si="178"/>
        <v>0.1275783555</v>
      </c>
    </row>
    <row r="187">
      <c r="A187" s="22">
        <v>5.0</v>
      </c>
      <c r="B187" s="23">
        <v>1078.0</v>
      </c>
      <c r="C187" s="23">
        <v>1120.0</v>
      </c>
      <c r="D187" s="24">
        <v>300.0</v>
      </c>
      <c r="E187" s="25">
        <f t="shared" si="167"/>
        <v>296</v>
      </c>
      <c r="F187" s="26">
        <f t="shared" si="168"/>
        <v>0.003363712812</v>
      </c>
      <c r="G187" s="27">
        <v>4.0</v>
      </c>
      <c r="H187" s="28">
        <f t="shared" si="169"/>
        <v>0.001907486886</v>
      </c>
      <c r="I187" s="29">
        <f t="shared" si="170"/>
        <v>0.01333333333</v>
      </c>
      <c r="J187" s="30">
        <f t="shared" si="171"/>
        <v>0.5672587582</v>
      </c>
      <c r="K187" s="31">
        <f t="shared" si="172"/>
        <v>0.0008260569102</v>
      </c>
      <c r="M187" s="22">
        <v>5.0</v>
      </c>
      <c r="N187" s="23">
        <v>1449.0</v>
      </c>
      <c r="O187" s="23">
        <v>1449.0</v>
      </c>
      <c r="P187" s="24">
        <v>9000.0</v>
      </c>
      <c r="Q187" s="25">
        <f t="shared" si="173"/>
        <v>8922</v>
      </c>
      <c r="R187" s="26">
        <f t="shared" si="174"/>
        <v>0.1013886679</v>
      </c>
      <c r="S187" s="32">
        <v>78.0</v>
      </c>
      <c r="T187" s="28">
        <f t="shared" si="175"/>
        <v>0.03719599428</v>
      </c>
      <c r="U187" s="29">
        <f t="shared" si="176"/>
        <v>0.008666666667</v>
      </c>
      <c r="V187" s="30">
        <f t="shared" si="177"/>
        <v>1.002760254</v>
      </c>
      <c r="W187" s="31">
        <f t="shared" si="178"/>
        <v>0.06436986173</v>
      </c>
    </row>
    <row r="188">
      <c r="A188" s="22">
        <v>6.0</v>
      </c>
      <c r="B188" s="23">
        <v>1041.0</v>
      </c>
      <c r="C188" s="23">
        <v>1077.0</v>
      </c>
      <c r="D188" s="24">
        <v>433.0</v>
      </c>
      <c r="E188" s="25">
        <f t="shared" si="167"/>
        <v>426</v>
      </c>
      <c r="F188" s="26">
        <f t="shared" si="168"/>
        <v>0.004841019114</v>
      </c>
      <c r="G188" s="27">
        <v>7.0</v>
      </c>
      <c r="H188" s="28">
        <f t="shared" si="169"/>
        <v>0.003338102051</v>
      </c>
      <c r="I188" s="29">
        <f t="shared" si="170"/>
        <v>0.01616628176</v>
      </c>
      <c r="J188" s="30">
        <f t="shared" si="171"/>
        <v>0.3717228622</v>
      </c>
      <c r="K188" s="31">
        <f t="shared" si="172"/>
        <v>0.0005586686325</v>
      </c>
      <c r="M188" s="22">
        <v>6.0</v>
      </c>
      <c r="N188" s="23">
        <v>1449.0</v>
      </c>
      <c r="O188" s="23">
        <v>1449.0</v>
      </c>
      <c r="P188" s="24">
        <v>9000.0</v>
      </c>
      <c r="Q188" s="25">
        <f t="shared" si="173"/>
        <v>8600</v>
      </c>
      <c r="R188" s="26">
        <f t="shared" si="174"/>
        <v>0.09772949385</v>
      </c>
      <c r="S188" s="32">
        <v>400.0</v>
      </c>
      <c r="T188" s="28">
        <f t="shared" si="175"/>
        <v>0.1907486886</v>
      </c>
      <c r="U188" s="29">
        <f t="shared" si="176"/>
        <v>0.04444444444</v>
      </c>
      <c r="V188" s="30">
        <f t="shared" si="177"/>
        <v>-0.6687533999</v>
      </c>
      <c r="W188" s="31">
        <f t="shared" si="178"/>
        <v>0.06220690274</v>
      </c>
    </row>
    <row r="189">
      <c r="A189" s="22">
        <v>7.0</v>
      </c>
      <c r="B189" s="23">
        <v>1004.0</v>
      </c>
      <c r="C189" s="23">
        <v>1040.0</v>
      </c>
      <c r="D189" s="24">
        <v>396.0</v>
      </c>
      <c r="E189" s="25">
        <f t="shared" si="167"/>
        <v>390</v>
      </c>
      <c r="F189" s="26">
        <f t="shared" si="168"/>
        <v>0.004431918907</v>
      </c>
      <c r="G189" s="27">
        <v>6.0</v>
      </c>
      <c r="H189" s="28">
        <f t="shared" si="169"/>
        <v>0.002861230329</v>
      </c>
      <c r="I189" s="29">
        <f t="shared" si="170"/>
        <v>0.01515151515</v>
      </c>
      <c r="J189" s="30">
        <f t="shared" si="171"/>
        <v>0.4375809349</v>
      </c>
      <c r="K189" s="31">
        <f t="shared" si="172"/>
        <v>0.0006873033764</v>
      </c>
      <c r="M189" s="22">
        <v>7.0</v>
      </c>
      <c r="N189" s="23">
        <v>1449.0</v>
      </c>
      <c r="O189" s="23">
        <v>1449.0</v>
      </c>
      <c r="P189" s="24">
        <v>9000.0</v>
      </c>
      <c r="Q189" s="25">
        <f t="shared" si="173"/>
        <v>8626</v>
      </c>
      <c r="R189" s="26">
        <f t="shared" si="174"/>
        <v>0.09802495511</v>
      </c>
      <c r="S189" s="32">
        <v>374.0</v>
      </c>
      <c r="T189" s="28">
        <f t="shared" si="175"/>
        <v>0.1783500238</v>
      </c>
      <c r="U189" s="29">
        <f t="shared" si="176"/>
        <v>0.04155555556</v>
      </c>
      <c r="V189" s="30">
        <f t="shared" si="177"/>
        <v>-0.5985259552</v>
      </c>
      <c r="W189" s="31">
        <f t="shared" si="178"/>
        <v>0.04807663849</v>
      </c>
    </row>
    <row r="190">
      <c r="A190" s="22">
        <v>8.0</v>
      </c>
      <c r="B190" s="23">
        <v>940.0</v>
      </c>
      <c r="C190" s="23">
        <v>1003.0</v>
      </c>
      <c r="D190" s="24">
        <v>120.0</v>
      </c>
      <c r="E190" s="25">
        <f t="shared" si="167"/>
        <v>117</v>
      </c>
      <c r="F190" s="26">
        <f t="shared" si="168"/>
        <v>0.001329575672</v>
      </c>
      <c r="G190" s="27">
        <v>3.0</v>
      </c>
      <c r="H190" s="28">
        <f t="shared" si="169"/>
        <v>0.001430615165</v>
      </c>
      <c r="I190" s="29">
        <f t="shared" si="170"/>
        <v>0.025</v>
      </c>
      <c r="J190" s="30">
        <f t="shared" si="171"/>
        <v>-0.0732446889</v>
      </c>
      <c r="K190" s="31">
        <f t="shared" si="172"/>
        <v>0.000007400606184</v>
      </c>
      <c r="L190" s="4" t="s">
        <v>59</v>
      </c>
      <c r="M190" s="22">
        <v>8.0</v>
      </c>
      <c r="N190" s="23">
        <v>1449.0</v>
      </c>
      <c r="O190" s="23">
        <v>1449.0</v>
      </c>
      <c r="P190" s="24">
        <v>9000.0</v>
      </c>
      <c r="Q190" s="25">
        <f t="shared" si="173"/>
        <v>8578</v>
      </c>
      <c r="R190" s="26">
        <f t="shared" si="174"/>
        <v>0.09747948817</v>
      </c>
      <c r="S190" s="32">
        <v>422.0</v>
      </c>
      <c r="T190" s="28">
        <f t="shared" si="175"/>
        <v>0.2012398665</v>
      </c>
      <c r="U190" s="29">
        <f t="shared" si="176"/>
        <v>0.04688888889</v>
      </c>
      <c r="V190" s="30">
        <f t="shared" si="177"/>
        <v>-0.724855584</v>
      </c>
      <c r="W190" s="31">
        <f t="shared" si="178"/>
        <v>0.07521128961</v>
      </c>
    </row>
    <row r="191">
      <c r="A191" s="22">
        <v>9.0</v>
      </c>
      <c r="B191" s="23">
        <v>804.0</v>
      </c>
      <c r="C191" s="23">
        <v>939.0</v>
      </c>
      <c r="D191" s="24">
        <v>170.0</v>
      </c>
      <c r="E191" s="25">
        <f t="shared" si="167"/>
        <v>169</v>
      </c>
      <c r="F191" s="26">
        <f t="shared" si="168"/>
        <v>0.001920498193</v>
      </c>
      <c r="G191" s="27">
        <v>1.0</v>
      </c>
      <c r="H191" s="28">
        <f t="shared" si="169"/>
        <v>0.0004768717215</v>
      </c>
      <c r="I191" s="29">
        <f t="shared" si="170"/>
        <v>0.005882352941</v>
      </c>
      <c r="J191" s="30">
        <f t="shared" si="171"/>
        <v>1.39309238</v>
      </c>
      <c r="K191" s="31">
        <f t="shared" si="172"/>
        <v>0.002011105037</v>
      </c>
      <c r="L191" s="47" t="s">
        <v>70</v>
      </c>
      <c r="M191" s="22">
        <v>9.0</v>
      </c>
      <c r="N191" s="23">
        <v>1449.0</v>
      </c>
      <c r="O191" s="23">
        <v>1449.0</v>
      </c>
      <c r="P191" s="24">
        <v>9000.0</v>
      </c>
      <c r="Q191" s="25">
        <f t="shared" si="173"/>
        <v>8735</v>
      </c>
      <c r="R191" s="26">
        <f t="shared" si="174"/>
        <v>0.09926361963</v>
      </c>
      <c r="S191" s="32">
        <v>265.0</v>
      </c>
      <c r="T191" s="28">
        <f t="shared" si="175"/>
        <v>0.1263710062</v>
      </c>
      <c r="U191" s="29">
        <f t="shared" si="176"/>
        <v>0.02944444444</v>
      </c>
      <c r="V191" s="30">
        <f t="shared" si="177"/>
        <v>-0.2414429384</v>
      </c>
      <c r="W191" s="31">
        <f t="shared" si="178"/>
        <v>0.006544887067</v>
      </c>
    </row>
    <row r="192">
      <c r="A192" s="22">
        <v>10.0</v>
      </c>
      <c r="B192" s="23">
        <v>299.0</v>
      </c>
      <c r="C192" s="23">
        <v>646.0</v>
      </c>
      <c r="D192" s="24">
        <v>18.0</v>
      </c>
      <c r="E192" s="25">
        <f t="shared" si="167"/>
        <v>17</v>
      </c>
      <c r="F192" s="26">
        <f t="shared" si="168"/>
        <v>0.0001931862088</v>
      </c>
      <c r="G192" s="27">
        <v>1.0</v>
      </c>
      <c r="H192" s="28">
        <f t="shared" si="169"/>
        <v>0.0004768717215</v>
      </c>
      <c r="I192" s="29">
        <f t="shared" si="170"/>
        <v>0.05555555556</v>
      </c>
      <c r="J192" s="30">
        <f t="shared" si="171"/>
        <v>-0.903592991</v>
      </c>
      <c r="K192" s="31">
        <f t="shared" si="172"/>
        <v>0.0002563362409</v>
      </c>
      <c r="L192" s="4"/>
      <c r="M192" s="22">
        <v>10.0</v>
      </c>
      <c r="N192" s="23">
        <v>299.0</v>
      </c>
      <c r="O192" s="23">
        <v>1449.0</v>
      </c>
      <c r="P192" s="24">
        <v>9095.0</v>
      </c>
      <c r="Q192" s="25">
        <f t="shared" si="173"/>
        <v>8767</v>
      </c>
      <c r="R192" s="26">
        <f t="shared" si="174"/>
        <v>0.09962726426</v>
      </c>
      <c r="S192" s="32">
        <v>328.0</v>
      </c>
      <c r="T192" s="28">
        <f t="shared" si="175"/>
        <v>0.1564139247</v>
      </c>
      <c r="U192" s="29">
        <f t="shared" si="176"/>
        <v>0.0360637713</v>
      </c>
      <c r="V192" s="30">
        <f t="shared" si="177"/>
        <v>-0.4510699918</v>
      </c>
      <c r="W192" s="31">
        <f t="shared" si="178"/>
        <v>0.02561475844</v>
      </c>
    </row>
    <row r="193">
      <c r="A193" s="35" t="s">
        <v>14</v>
      </c>
      <c r="B193" s="36">
        <f t="shared" ref="B193:C193" si="179">SUM(B183:B192)</f>
        <v>74454</v>
      </c>
      <c r="C193" s="36">
        <f t="shared" si="179"/>
        <v>75270</v>
      </c>
      <c r="D193" s="37">
        <f>sum(D183:D192)</f>
        <v>90095</v>
      </c>
      <c r="E193" s="38">
        <f t="shared" si="167"/>
        <v>87998</v>
      </c>
      <c r="F193" s="39">
        <f t="shared" si="168"/>
        <v>1</v>
      </c>
      <c r="G193" s="40">
        <f>sum(G183:G192)</f>
        <v>2097</v>
      </c>
      <c r="H193" s="41">
        <f>SUM(H183:H192)</f>
        <v>1</v>
      </c>
      <c r="I193" s="39">
        <f t="shared" si="170"/>
        <v>0.02327543149</v>
      </c>
      <c r="J193" s="42"/>
      <c r="K193" s="43">
        <f>sum(K183:K192)</f>
        <v>0.008605967853</v>
      </c>
      <c r="L193" s="45">
        <f>(I193-I194)/I193</f>
        <v>1</v>
      </c>
      <c r="M193" s="35" t="s">
        <v>14</v>
      </c>
      <c r="N193" s="36">
        <f t="shared" ref="N193:O193" si="180">SUM(N183:N192)</f>
        <v>13340</v>
      </c>
      <c r="O193" s="36">
        <f t="shared" si="180"/>
        <v>78544</v>
      </c>
      <c r="P193" s="37">
        <f>sum(P183:P192)</f>
        <v>90095</v>
      </c>
      <c r="Q193" s="38">
        <f t="shared" si="173"/>
        <v>87998</v>
      </c>
      <c r="R193" s="39">
        <f t="shared" si="174"/>
        <v>1</v>
      </c>
      <c r="S193" s="40">
        <f>sum(S183:S192)</f>
        <v>2097</v>
      </c>
      <c r="T193" s="41">
        <f>SUM(T183:T192)</f>
        <v>1</v>
      </c>
      <c r="U193" s="39">
        <f t="shared" si="176"/>
        <v>0.02327543149</v>
      </c>
      <c r="V193" s="42"/>
      <c r="W193" s="43">
        <f>sum(W183:W192)</f>
        <v>0.7074761948</v>
      </c>
    </row>
    <row r="196">
      <c r="A196" s="75" t="s">
        <v>71</v>
      </c>
      <c r="B196" s="52"/>
      <c r="C196" s="78" t="s">
        <v>72</v>
      </c>
      <c r="D196" s="6"/>
      <c r="E196" s="3" t="s">
        <v>1</v>
      </c>
      <c r="F196" s="3" t="s">
        <v>2</v>
      </c>
      <c r="G196" s="6"/>
      <c r="H196" s="6"/>
      <c r="I196" s="6"/>
      <c r="J196" s="6"/>
      <c r="K196" s="6"/>
      <c r="M196" s="75" t="s">
        <v>71</v>
      </c>
      <c r="N196" s="16"/>
      <c r="O196" s="1">
        <v>0.0</v>
      </c>
      <c r="P196" s="1"/>
      <c r="Q196" s="1" t="s">
        <v>1</v>
      </c>
      <c r="R196" s="1" t="s">
        <v>2</v>
      </c>
      <c r="S196" s="1"/>
      <c r="T196" s="1"/>
      <c r="U196" s="1"/>
      <c r="V196" s="1"/>
    </row>
    <row r="197">
      <c r="A197" s="17" t="s">
        <v>3</v>
      </c>
      <c r="B197" s="18" t="s">
        <v>4</v>
      </c>
      <c r="C197" s="18" t="s">
        <v>5</v>
      </c>
      <c r="D197" s="19" t="s">
        <v>6</v>
      </c>
      <c r="E197" s="18" t="s">
        <v>7</v>
      </c>
      <c r="F197" s="18" t="s">
        <v>8</v>
      </c>
      <c r="G197" s="19" t="s">
        <v>9</v>
      </c>
      <c r="H197" s="18" t="s">
        <v>10</v>
      </c>
      <c r="I197" s="20" t="s">
        <v>17</v>
      </c>
      <c r="J197" s="18" t="s">
        <v>11</v>
      </c>
      <c r="K197" s="21" t="s">
        <v>12</v>
      </c>
      <c r="M197" s="17" t="s">
        <v>3</v>
      </c>
      <c r="N197" s="18" t="s">
        <v>4</v>
      </c>
      <c r="O197" s="18" t="s">
        <v>5</v>
      </c>
      <c r="P197" s="19" t="s">
        <v>6</v>
      </c>
      <c r="Q197" s="18" t="s">
        <v>7</v>
      </c>
      <c r="R197" s="18" t="s">
        <v>8</v>
      </c>
      <c r="S197" s="19" t="s">
        <v>9</v>
      </c>
      <c r="T197" s="18" t="s">
        <v>10</v>
      </c>
      <c r="U197" s="20" t="s">
        <v>17</v>
      </c>
      <c r="V197" s="18" t="s">
        <v>11</v>
      </c>
      <c r="W197" s="21" t="s">
        <v>12</v>
      </c>
    </row>
    <row r="198">
      <c r="A198" s="22">
        <v>1.0</v>
      </c>
      <c r="B198" s="23">
        <v>1449.0</v>
      </c>
      <c r="C198" s="23">
        <v>1449.0</v>
      </c>
      <c r="D198" s="24">
        <v>56.0</v>
      </c>
      <c r="E198" s="25">
        <f t="shared" ref="E198:E208" si="181">D198-G198</f>
        <v>51</v>
      </c>
      <c r="F198" s="26">
        <f t="shared" ref="F198:F208" si="182">E198/$E$13</f>
        <v>0.0005795586263</v>
      </c>
      <c r="G198" s="27">
        <v>5.0</v>
      </c>
      <c r="H198" s="28">
        <f t="shared" ref="H198:H207" si="183">G198/$G$28</f>
        <v>0.002384358608</v>
      </c>
      <c r="I198" s="29">
        <f t="shared" ref="I198:I208" si="184">G198/D198</f>
        <v>0.08928571429</v>
      </c>
      <c r="J198" s="30">
        <f t="shared" ref="J198:J207" si="185">LN(F198/H198)</f>
        <v>-1.414418615</v>
      </c>
      <c r="K198" s="31">
        <f t="shared" ref="K198:K207" si="186">(F198-H198)*J198</f>
        <v>0.002552742689</v>
      </c>
      <c r="M198" s="22">
        <v>1.0</v>
      </c>
      <c r="N198" s="23">
        <v>513.0</v>
      </c>
      <c r="O198" s="23">
        <v>1449.0</v>
      </c>
      <c r="P198" s="32">
        <v>9000.0</v>
      </c>
      <c r="Q198" s="25">
        <f t="shared" ref="Q198:Q208" si="187">P198-S198</f>
        <v>8781</v>
      </c>
      <c r="R198" s="26">
        <f t="shared" ref="R198:R208" si="188">Q198/$E$13</f>
        <v>0.09978635878</v>
      </c>
      <c r="S198" s="32">
        <v>219.0</v>
      </c>
      <c r="T198" s="28">
        <f t="shared" ref="T198:T207" si="189">S198/$AD$118</f>
        <v>0.8725099602</v>
      </c>
      <c r="U198" s="29">
        <f t="shared" ref="U198:U208" si="190">S198/P198</f>
        <v>0.02433333333</v>
      </c>
      <c r="V198" s="30">
        <f t="shared" ref="V198:V207" si="191">LN(R198/T198)</f>
        <v>-2.168342581</v>
      </c>
      <c r="W198" s="31">
        <f t="shared" ref="W198:W207" si="192">(R198-T198)*V198</f>
        <v>1.675529488</v>
      </c>
    </row>
    <row r="199">
      <c r="A199" s="22">
        <v>2.0</v>
      </c>
      <c r="B199" s="23">
        <v>541.0</v>
      </c>
      <c r="C199" s="23">
        <v>614.0</v>
      </c>
      <c r="D199" s="24">
        <v>5504.0</v>
      </c>
      <c r="E199" s="25">
        <f t="shared" si="181"/>
        <v>5388</v>
      </c>
      <c r="F199" s="26">
        <f t="shared" si="182"/>
        <v>0.06122866429</v>
      </c>
      <c r="G199" s="27">
        <v>116.0</v>
      </c>
      <c r="H199" s="28">
        <f t="shared" si="183"/>
        <v>0.0553171197</v>
      </c>
      <c r="I199" s="29">
        <f t="shared" si="184"/>
        <v>0.0210755814</v>
      </c>
      <c r="J199" s="30">
        <f t="shared" si="185"/>
        <v>0.1015330114</v>
      </c>
      <c r="K199" s="31">
        <f t="shared" si="186"/>
        <v>0.0006002169245</v>
      </c>
      <c r="M199" s="22">
        <v>2.0</v>
      </c>
      <c r="N199" s="23">
        <v>491.0</v>
      </c>
      <c r="O199" s="23">
        <v>513.0</v>
      </c>
      <c r="P199" s="32">
        <v>9000.0</v>
      </c>
      <c r="Q199" s="25">
        <f t="shared" si="187"/>
        <v>8817</v>
      </c>
      <c r="R199" s="26">
        <f t="shared" si="188"/>
        <v>0.100195459</v>
      </c>
      <c r="S199" s="32">
        <v>183.0</v>
      </c>
      <c r="T199" s="28">
        <f t="shared" si="189"/>
        <v>0.7290836653</v>
      </c>
      <c r="U199" s="29">
        <f t="shared" si="190"/>
        <v>0.02033333333</v>
      </c>
      <c r="V199" s="30">
        <f t="shared" si="191"/>
        <v>-1.984665625</v>
      </c>
      <c r="W199" s="31">
        <f t="shared" si="192"/>
        <v>1.248132805</v>
      </c>
    </row>
    <row r="200">
      <c r="A200" s="22">
        <v>3.0</v>
      </c>
      <c r="B200" s="23">
        <v>493.0</v>
      </c>
      <c r="C200" s="23">
        <v>540.0</v>
      </c>
      <c r="D200" s="24">
        <v>12007.0</v>
      </c>
      <c r="E200" s="25">
        <f t="shared" si="181"/>
        <v>11736</v>
      </c>
      <c r="F200" s="26">
        <f t="shared" si="182"/>
        <v>0.1333666674</v>
      </c>
      <c r="G200" s="27">
        <v>271.0</v>
      </c>
      <c r="H200" s="28">
        <f t="shared" si="183"/>
        <v>0.1292322365</v>
      </c>
      <c r="I200" s="29">
        <f t="shared" si="184"/>
        <v>0.0225701674</v>
      </c>
      <c r="J200" s="30">
        <f t="shared" si="185"/>
        <v>0.03149116391</v>
      </c>
      <c r="K200" s="31">
        <f t="shared" si="186"/>
        <v>0.000130198041</v>
      </c>
      <c r="M200" s="22">
        <v>3.0</v>
      </c>
      <c r="N200" s="23">
        <v>481.0</v>
      </c>
      <c r="O200" s="23">
        <v>491.0</v>
      </c>
      <c r="P200" s="32">
        <v>9000.0</v>
      </c>
      <c r="Q200" s="25">
        <f t="shared" si="187"/>
        <v>8845</v>
      </c>
      <c r="R200" s="26">
        <f t="shared" si="188"/>
        <v>0.100513648</v>
      </c>
      <c r="S200" s="32">
        <v>155.0</v>
      </c>
      <c r="T200" s="28">
        <f t="shared" si="189"/>
        <v>0.6175298805</v>
      </c>
      <c r="U200" s="29">
        <f t="shared" si="190"/>
        <v>0.01722222222</v>
      </c>
      <c r="V200" s="30">
        <f t="shared" si="191"/>
        <v>-1.815433937</v>
      </c>
      <c r="W200" s="31">
        <f t="shared" si="192"/>
        <v>0.9386088144</v>
      </c>
    </row>
    <row r="201">
      <c r="A201" s="22">
        <v>4.0</v>
      </c>
      <c r="B201" s="23">
        <v>456.0</v>
      </c>
      <c r="C201" s="23">
        <v>492.0</v>
      </c>
      <c r="D201" s="24">
        <v>29884.0</v>
      </c>
      <c r="E201" s="25">
        <f t="shared" si="181"/>
        <v>29168</v>
      </c>
      <c r="F201" s="26">
        <f t="shared" si="182"/>
        <v>0.3314620787</v>
      </c>
      <c r="G201" s="27">
        <v>716.0</v>
      </c>
      <c r="H201" s="28">
        <f t="shared" si="183"/>
        <v>0.3414401526</v>
      </c>
      <c r="I201" s="29">
        <f t="shared" si="184"/>
        <v>0.02395930933</v>
      </c>
      <c r="J201" s="30">
        <f t="shared" si="185"/>
        <v>-0.02965900507</v>
      </c>
      <c r="K201" s="31">
        <f t="shared" si="186"/>
        <v>0.0002959397449</v>
      </c>
      <c r="M201" s="22">
        <v>4.0</v>
      </c>
      <c r="N201" s="23">
        <v>476.0</v>
      </c>
      <c r="O201" s="23">
        <v>481.0</v>
      </c>
      <c r="P201" s="32">
        <v>9000.0</v>
      </c>
      <c r="Q201" s="25">
        <f t="shared" si="187"/>
        <v>8887</v>
      </c>
      <c r="R201" s="26">
        <f t="shared" si="188"/>
        <v>0.1009909316</v>
      </c>
      <c r="S201" s="32">
        <v>113.0</v>
      </c>
      <c r="T201" s="28">
        <f t="shared" si="189"/>
        <v>0.4501992032</v>
      </c>
      <c r="U201" s="29">
        <f t="shared" si="190"/>
        <v>0.01255555556</v>
      </c>
      <c r="V201" s="30">
        <f t="shared" si="191"/>
        <v>-1.494659432</v>
      </c>
      <c r="W201" s="31">
        <f t="shared" si="192"/>
        <v>0.5219474368</v>
      </c>
    </row>
    <row r="202">
      <c r="A202" s="22">
        <v>5.0</v>
      </c>
      <c r="B202" s="23">
        <v>408.0</v>
      </c>
      <c r="C202" s="23">
        <v>455.0</v>
      </c>
      <c r="D202" s="24">
        <v>13570.0</v>
      </c>
      <c r="E202" s="25">
        <f t="shared" si="181"/>
        <v>13005</v>
      </c>
      <c r="F202" s="26">
        <f t="shared" si="182"/>
        <v>0.1477874497</v>
      </c>
      <c r="G202" s="27">
        <v>565.0</v>
      </c>
      <c r="H202" s="28">
        <f t="shared" si="183"/>
        <v>0.2694325227</v>
      </c>
      <c r="I202" s="29">
        <f t="shared" si="184"/>
        <v>0.04163596168</v>
      </c>
      <c r="J202" s="30">
        <f t="shared" si="185"/>
        <v>-0.6005428883</v>
      </c>
      <c r="K202" s="31">
        <f t="shared" si="186"/>
        <v>0.07305308345</v>
      </c>
      <c r="L202" s="4" t="s">
        <v>73</v>
      </c>
      <c r="M202" s="22">
        <v>5.0</v>
      </c>
      <c r="N202" s="23">
        <v>463.0</v>
      </c>
      <c r="O202" s="23">
        <v>476.0</v>
      </c>
      <c r="P202" s="32">
        <v>9000.0</v>
      </c>
      <c r="Q202" s="25">
        <f t="shared" si="187"/>
        <v>8727</v>
      </c>
      <c r="R202" s="26">
        <f t="shared" si="188"/>
        <v>0.09917270847</v>
      </c>
      <c r="S202" s="32">
        <v>273.0</v>
      </c>
      <c r="T202" s="28">
        <f t="shared" si="189"/>
        <v>1.087649402</v>
      </c>
      <c r="U202" s="29">
        <f t="shared" si="190"/>
        <v>0.03033333333</v>
      </c>
      <c r="V202" s="30">
        <f t="shared" si="191"/>
        <v>-2.394911275</v>
      </c>
      <c r="W202" s="31">
        <f t="shared" si="192"/>
        <v>2.367313979</v>
      </c>
    </row>
    <row r="203">
      <c r="A203" s="22">
        <v>6.0</v>
      </c>
      <c r="B203" s="23">
        <v>342.0</v>
      </c>
      <c r="C203" s="23">
        <v>407.0</v>
      </c>
      <c r="D203" s="24">
        <v>14171.0</v>
      </c>
      <c r="E203" s="25">
        <f t="shared" si="181"/>
        <v>13954</v>
      </c>
      <c r="F203" s="26">
        <f t="shared" si="182"/>
        <v>0.1585717857</v>
      </c>
      <c r="G203" s="27">
        <v>217.0</v>
      </c>
      <c r="H203" s="28">
        <f t="shared" si="183"/>
        <v>0.1034811636</v>
      </c>
      <c r="I203" s="29">
        <f t="shared" si="184"/>
        <v>0.01531296309</v>
      </c>
      <c r="J203" s="30">
        <f t="shared" si="185"/>
        <v>0.4268177959</v>
      </c>
      <c r="K203" s="31">
        <f t="shared" si="186"/>
        <v>0.02351365792</v>
      </c>
      <c r="M203" s="22">
        <v>6.0</v>
      </c>
      <c r="N203" s="23">
        <v>435.0</v>
      </c>
      <c r="O203" s="23">
        <v>463.0</v>
      </c>
      <c r="P203" s="32">
        <v>9000.0</v>
      </c>
      <c r="Q203" s="25">
        <f t="shared" si="187"/>
        <v>8509</v>
      </c>
      <c r="R203" s="26">
        <f t="shared" si="188"/>
        <v>0.09669537944</v>
      </c>
      <c r="S203" s="32">
        <v>491.0</v>
      </c>
      <c r="T203" s="28">
        <f t="shared" si="189"/>
        <v>1.956175299</v>
      </c>
      <c r="U203" s="29">
        <f t="shared" si="190"/>
        <v>0.05455555556</v>
      </c>
      <c r="V203" s="30">
        <f t="shared" si="191"/>
        <v>-3.007180849</v>
      </c>
      <c r="W203" s="31">
        <f t="shared" si="192"/>
        <v>5.591792402</v>
      </c>
    </row>
    <row r="204">
      <c r="A204" s="22">
        <v>7.0</v>
      </c>
      <c r="B204" s="23">
        <v>257.0</v>
      </c>
      <c r="C204" s="23">
        <v>341.0</v>
      </c>
      <c r="D204" s="24">
        <v>4437.0</v>
      </c>
      <c r="E204" s="25">
        <f t="shared" si="181"/>
        <v>4310</v>
      </c>
      <c r="F204" s="26">
        <f t="shared" si="182"/>
        <v>0.04897838587</v>
      </c>
      <c r="G204" s="27">
        <v>127.0</v>
      </c>
      <c r="H204" s="28">
        <f t="shared" si="183"/>
        <v>0.06056270863</v>
      </c>
      <c r="I204" s="29">
        <f t="shared" si="184"/>
        <v>0.02862294343</v>
      </c>
      <c r="J204" s="30">
        <f t="shared" si="185"/>
        <v>-0.2123002384</v>
      </c>
      <c r="K204" s="31">
        <f t="shared" si="186"/>
        <v>0.002459354483</v>
      </c>
      <c r="M204" s="22">
        <v>7.0</v>
      </c>
      <c r="N204" s="23">
        <v>399.0</v>
      </c>
      <c r="O204" s="23">
        <v>435.0</v>
      </c>
      <c r="P204" s="32">
        <v>9000.0</v>
      </c>
      <c r="Q204" s="25">
        <f t="shared" si="187"/>
        <v>8715</v>
      </c>
      <c r="R204" s="26">
        <f t="shared" si="188"/>
        <v>0.09903634174</v>
      </c>
      <c r="S204" s="32">
        <v>285.0</v>
      </c>
      <c r="T204" s="28">
        <f t="shared" si="189"/>
        <v>1.135458167</v>
      </c>
      <c r="U204" s="29">
        <f t="shared" si="190"/>
        <v>0.03166666667</v>
      </c>
      <c r="V204" s="30">
        <f t="shared" si="191"/>
        <v>-2.439304649</v>
      </c>
      <c r="W204" s="31">
        <f t="shared" si="192"/>
        <v>2.528148578</v>
      </c>
    </row>
    <row r="205">
      <c r="A205" s="22">
        <v>8.0</v>
      </c>
      <c r="B205" s="23">
        <v>193.0</v>
      </c>
      <c r="C205" s="23">
        <v>256.0</v>
      </c>
      <c r="D205" s="24">
        <v>2292.0</v>
      </c>
      <c r="E205" s="25">
        <f t="shared" si="181"/>
        <v>2261</v>
      </c>
      <c r="F205" s="26">
        <f t="shared" si="182"/>
        <v>0.02569376577</v>
      </c>
      <c r="G205" s="27">
        <v>31.0</v>
      </c>
      <c r="H205" s="28">
        <f t="shared" si="183"/>
        <v>0.01478302337</v>
      </c>
      <c r="I205" s="29">
        <f t="shared" si="184"/>
        <v>0.01352530541</v>
      </c>
      <c r="J205" s="30">
        <f t="shared" si="185"/>
        <v>0.5527689328</v>
      </c>
      <c r="K205" s="31">
        <f t="shared" si="186"/>
        <v>0.006031119432</v>
      </c>
      <c r="M205" s="22">
        <v>8.0</v>
      </c>
      <c r="N205" s="23">
        <v>366.0</v>
      </c>
      <c r="O205" s="23">
        <v>399.0</v>
      </c>
      <c r="P205" s="32">
        <v>9000.0</v>
      </c>
      <c r="Q205" s="25">
        <f t="shared" si="187"/>
        <v>8883</v>
      </c>
      <c r="R205" s="26">
        <f t="shared" si="188"/>
        <v>0.100945476</v>
      </c>
      <c r="S205" s="32">
        <v>117.0</v>
      </c>
      <c r="T205" s="28">
        <f t="shared" si="189"/>
        <v>0.4661354582</v>
      </c>
      <c r="U205" s="29">
        <f t="shared" si="190"/>
        <v>0.013</v>
      </c>
      <c r="V205" s="30">
        <f t="shared" si="191"/>
        <v>-1.529895745</v>
      </c>
      <c r="W205" s="31">
        <f t="shared" si="192"/>
        <v>0.5587025997</v>
      </c>
    </row>
    <row r="206">
      <c r="A206" s="22">
        <v>9.0</v>
      </c>
      <c r="B206" s="23">
        <v>135.0</v>
      </c>
      <c r="C206" s="23">
        <v>192.0</v>
      </c>
      <c r="D206" s="24">
        <v>6267.0</v>
      </c>
      <c r="E206" s="25">
        <f t="shared" si="181"/>
        <v>6233</v>
      </c>
      <c r="F206" s="26">
        <f t="shared" si="182"/>
        <v>0.07083115525</v>
      </c>
      <c r="G206" s="27">
        <v>34.0</v>
      </c>
      <c r="H206" s="28">
        <f t="shared" si="183"/>
        <v>0.01621363853</v>
      </c>
      <c r="I206" s="29">
        <f t="shared" si="184"/>
        <v>0.005425243338</v>
      </c>
      <c r="J206" s="30">
        <f t="shared" si="185"/>
        <v>1.474446177</v>
      </c>
      <c r="K206" s="31">
        <f t="shared" si="186"/>
        <v>0.08053058874</v>
      </c>
      <c r="L206" s="47" t="s">
        <v>74</v>
      </c>
      <c r="M206" s="22">
        <v>9.0</v>
      </c>
      <c r="N206" s="23">
        <v>203.0</v>
      </c>
      <c r="O206" s="23">
        <v>366.0</v>
      </c>
      <c r="P206" s="32">
        <v>9000.0</v>
      </c>
      <c r="Q206" s="25">
        <f t="shared" si="187"/>
        <v>8794</v>
      </c>
      <c r="R206" s="26">
        <f t="shared" si="188"/>
        <v>0.09993408941</v>
      </c>
      <c r="S206" s="32">
        <v>206.0</v>
      </c>
      <c r="T206" s="28">
        <f t="shared" si="189"/>
        <v>0.8207171315</v>
      </c>
      <c r="U206" s="29">
        <f t="shared" si="190"/>
        <v>0.02288888889</v>
      </c>
      <c r="V206" s="30">
        <f t="shared" si="191"/>
        <v>-2.105667646</v>
      </c>
      <c r="W206" s="31">
        <f t="shared" si="192"/>
        <v>1.517729531</v>
      </c>
    </row>
    <row r="207">
      <c r="A207" s="22">
        <v>10.0</v>
      </c>
      <c r="B207" s="23">
        <v>27.0</v>
      </c>
      <c r="C207" s="23">
        <v>134.0</v>
      </c>
      <c r="D207" s="24">
        <v>1907.0</v>
      </c>
      <c r="E207" s="25">
        <f t="shared" si="181"/>
        <v>1892</v>
      </c>
      <c r="F207" s="26">
        <f t="shared" si="182"/>
        <v>0.02150048865</v>
      </c>
      <c r="G207" s="27">
        <v>15.0</v>
      </c>
      <c r="H207" s="28">
        <f t="shared" si="183"/>
        <v>0.007153075823</v>
      </c>
      <c r="I207" s="29">
        <f t="shared" si="184"/>
        <v>0.007865757735</v>
      </c>
      <c r="J207" s="30">
        <f t="shared" si="185"/>
        <v>1.100533213</v>
      </c>
      <c r="K207" s="31">
        <f t="shared" si="186"/>
        <v>0.01578980434</v>
      </c>
      <c r="M207" s="22">
        <v>10.0</v>
      </c>
      <c r="N207" s="23">
        <v>27.0</v>
      </c>
      <c r="O207" s="23">
        <v>203.0</v>
      </c>
      <c r="P207" s="32">
        <v>9095.0</v>
      </c>
      <c r="Q207" s="25">
        <f t="shared" si="187"/>
        <v>9040</v>
      </c>
      <c r="R207" s="26">
        <f t="shared" si="188"/>
        <v>0.1027296075</v>
      </c>
      <c r="S207" s="32">
        <v>55.0</v>
      </c>
      <c r="T207" s="28">
        <f t="shared" si="189"/>
        <v>0.219123506</v>
      </c>
      <c r="U207" s="29">
        <f t="shared" si="190"/>
        <v>0.006047278725</v>
      </c>
      <c r="V207" s="30">
        <f t="shared" si="191"/>
        <v>-0.7575351586</v>
      </c>
      <c r="W207" s="31">
        <f t="shared" si="192"/>
        <v>0.08817247035</v>
      </c>
    </row>
    <row r="208">
      <c r="A208" s="35" t="s">
        <v>14</v>
      </c>
      <c r="B208" s="36">
        <f t="shared" ref="B208:C208" si="193">SUM(B198:B207)</f>
        <v>4301</v>
      </c>
      <c r="C208" s="36">
        <f t="shared" si="193"/>
        <v>4880</v>
      </c>
      <c r="D208" s="37">
        <f>sum(D198:D207)</f>
        <v>90095</v>
      </c>
      <c r="E208" s="38">
        <f t="shared" si="181"/>
        <v>87998</v>
      </c>
      <c r="F208" s="39">
        <f t="shared" si="182"/>
        <v>1</v>
      </c>
      <c r="G208" s="40">
        <f>sum(G198:G207)</f>
        <v>2097</v>
      </c>
      <c r="H208" s="41">
        <f>SUM(H198:H207)</f>
        <v>1</v>
      </c>
      <c r="I208" s="39">
        <f t="shared" si="184"/>
        <v>0.02327543149</v>
      </c>
      <c r="J208" s="42"/>
      <c r="K208" s="43">
        <f>sum(K198:K207)</f>
        <v>0.2049567058</v>
      </c>
      <c r="L208" s="45">
        <f>(I208-I209)/I208</f>
        <v>0.05048402439</v>
      </c>
      <c r="M208" s="35" t="s">
        <v>14</v>
      </c>
      <c r="N208" s="36">
        <f t="shared" ref="N208:O208" si="194">SUM(N198:N207)</f>
        <v>3854</v>
      </c>
      <c r="O208" s="36">
        <f t="shared" si="194"/>
        <v>5276</v>
      </c>
      <c r="P208" s="37">
        <f>sum(P198:P207)</f>
        <v>90095</v>
      </c>
      <c r="Q208" s="38">
        <f t="shared" si="187"/>
        <v>87998</v>
      </c>
      <c r="R208" s="39">
        <f t="shared" si="188"/>
        <v>1</v>
      </c>
      <c r="S208" s="40">
        <f>sum(S198:S207)</f>
        <v>2097</v>
      </c>
      <c r="T208" s="41">
        <f>SUM(T198:T207)</f>
        <v>8.354581673</v>
      </c>
      <c r="U208" s="39">
        <f t="shared" si="190"/>
        <v>0.02327543149</v>
      </c>
      <c r="V208" s="42"/>
      <c r="W208" s="43">
        <f>sum(W198:W207)</f>
        <v>17.0360781</v>
      </c>
    </row>
    <row r="209">
      <c r="E209" s="4" t="s">
        <v>75</v>
      </c>
      <c r="F209" s="29">
        <f>sum(F199:F201)</f>
        <v>0.5260574104</v>
      </c>
      <c r="I209" s="29">
        <f>sum(G199:G200)/sum(D199:D200)</f>
        <v>0.02210039404</v>
      </c>
    </row>
    <row r="211">
      <c r="A211" s="75" t="s">
        <v>76</v>
      </c>
      <c r="B211" s="52"/>
      <c r="C211" s="6"/>
      <c r="D211" s="6"/>
      <c r="E211" s="3" t="s">
        <v>1</v>
      </c>
      <c r="F211" s="3" t="s">
        <v>2</v>
      </c>
      <c r="G211" s="6"/>
      <c r="H211" s="6"/>
      <c r="I211" s="6"/>
      <c r="J211" s="6"/>
      <c r="K211" s="6"/>
      <c r="M211" s="75" t="s">
        <v>76</v>
      </c>
      <c r="N211" s="16"/>
      <c r="O211" s="1">
        <v>0.0</v>
      </c>
      <c r="P211" s="1"/>
      <c r="Q211" s="1" t="s">
        <v>1</v>
      </c>
      <c r="R211" s="1" t="s">
        <v>2</v>
      </c>
      <c r="S211" s="1"/>
      <c r="T211" s="1"/>
      <c r="U211" s="1"/>
      <c r="V211" s="1"/>
    </row>
    <row r="212">
      <c r="A212" s="17" t="s">
        <v>3</v>
      </c>
      <c r="B212" s="18" t="s">
        <v>4</v>
      </c>
      <c r="C212" s="20" t="s">
        <v>5</v>
      </c>
      <c r="D212" s="19" t="s">
        <v>6</v>
      </c>
      <c r="E212" s="18" t="s">
        <v>7</v>
      </c>
      <c r="F212" s="18" t="s">
        <v>8</v>
      </c>
      <c r="G212" s="19" t="s">
        <v>9</v>
      </c>
      <c r="H212" s="18" t="s">
        <v>10</v>
      </c>
      <c r="I212" s="20" t="s">
        <v>17</v>
      </c>
      <c r="J212" s="18" t="s">
        <v>11</v>
      </c>
      <c r="K212" s="21" t="s">
        <v>12</v>
      </c>
      <c r="M212" s="17" t="s">
        <v>3</v>
      </c>
      <c r="N212" s="18" t="s">
        <v>4</v>
      </c>
      <c r="O212" s="18" t="s">
        <v>5</v>
      </c>
      <c r="P212" s="19" t="s">
        <v>6</v>
      </c>
      <c r="Q212" s="18" t="s">
        <v>7</v>
      </c>
      <c r="R212" s="18" t="s">
        <v>8</v>
      </c>
      <c r="S212" s="19" t="s">
        <v>9</v>
      </c>
      <c r="T212" s="18" t="s">
        <v>10</v>
      </c>
      <c r="U212" s="20" t="s">
        <v>17</v>
      </c>
      <c r="V212" s="18" t="s">
        <v>11</v>
      </c>
      <c r="W212" s="21" t="s">
        <v>12</v>
      </c>
    </row>
    <row r="213">
      <c r="A213" s="22">
        <v>1.0</v>
      </c>
      <c r="B213" s="23">
        <v>1449.0</v>
      </c>
      <c r="C213" s="23">
        <v>1449.0</v>
      </c>
      <c r="D213" s="24">
        <v>9.0</v>
      </c>
      <c r="E213" s="25">
        <f t="shared" ref="E213:E223" si="195">D213-G213</f>
        <v>5</v>
      </c>
      <c r="F213" s="26">
        <f t="shared" ref="F213:F223" si="196">E213/$E$13</f>
        <v>0.00005681947317</v>
      </c>
      <c r="G213" s="27">
        <v>4.0</v>
      </c>
      <c r="H213" s="28">
        <f t="shared" ref="H213:H222" si="197">G213/$G$28</f>
        <v>0.001907486886</v>
      </c>
      <c r="I213" s="29">
        <f t="shared" ref="I213:I223" si="198">G213/D213</f>
        <v>0.4444444444</v>
      </c>
      <c r="J213" s="30">
        <f t="shared" ref="J213:J222" si="199">LN(F213/H213)</f>
        <v>-3.513662784</v>
      </c>
      <c r="K213" s="31">
        <f t="shared" ref="K213:K222" si="200">(F213-H213)*J213</f>
        <v>0.006502621214</v>
      </c>
      <c r="M213" s="22">
        <v>1.0</v>
      </c>
      <c r="N213" s="23">
        <v>35.0</v>
      </c>
      <c r="O213" s="23">
        <v>1449.0</v>
      </c>
      <c r="P213" s="32">
        <v>9000.0</v>
      </c>
      <c r="Q213" s="25">
        <f t="shared" ref="Q213:Q223" si="201">P213-S213</f>
        <v>8806</v>
      </c>
      <c r="R213" s="26">
        <f t="shared" ref="R213:R223" si="202">Q213/$E$13</f>
        <v>0.1000704561</v>
      </c>
      <c r="S213" s="32">
        <v>194.0</v>
      </c>
      <c r="T213" s="28">
        <f t="shared" ref="T213:T222" si="203">S213/$AD$118</f>
        <v>0.7729083665</v>
      </c>
      <c r="U213" s="29">
        <f t="shared" ref="U213:U223" si="204">S213/P213</f>
        <v>0.02155555556</v>
      </c>
      <c r="V213" s="30">
        <f t="shared" ref="V213:V222" si="205">LN(R213/T213)</f>
        <v>-2.044286</v>
      </c>
      <c r="W213" s="31">
        <f t="shared" ref="W213:W222" si="206">(R213-T213)*V213</f>
        <v>1.37547312</v>
      </c>
    </row>
    <row r="214">
      <c r="A214" s="22">
        <v>2.0</v>
      </c>
      <c r="B214" s="23">
        <v>38.0</v>
      </c>
      <c r="C214" s="23">
        <v>49.0</v>
      </c>
      <c r="D214" s="24">
        <v>3869.0</v>
      </c>
      <c r="E214" s="25">
        <f t="shared" si="195"/>
        <v>3774</v>
      </c>
      <c r="F214" s="26">
        <f t="shared" si="196"/>
        <v>0.04288733835</v>
      </c>
      <c r="G214" s="27">
        <v>95.0</v>
      </c>
      <c r="H214" s="28">
        <f t="shared" si="197"/>
        <v>0.04530281354</v>
      </c>
      <c r="I214" s="29">
        <f t="shared" si="198"/>
        <v>0.02455414836</v>
      </c>
      <c r="J214" s="30">
        <f t="shared" si="199"/>
        <v>-0.0547925007</v>
      </c>
      <c r="K214" s="31">
        <f t="shared" si="200"/>
        <v>0.0001323499263</v>
      </c>
      <c r="M214" s="22">
        <v>2.0</v>
      </c>
      <c r="N214" s="23">
        <v>34.0</v>
      </c>
      <c r="O214" s="23">
        <v>35.0</v>
      </c>
      <c r="P214" s="32">
        <v>9000.0</v>
      </c>
      <c r="Q214" s="25">
        <f t="shared" si="201"/>
        <v>8884</v>
      </c>
      <c r="R214" s="26">
        <f t="shared" si="202"/>
        <v>0.1009568399</v>
      </c>
      <c r="S214" s="32">
        <v>116.0</v>
      </c>
      <c r="T214" s="28">
        <f t="shared" si="203"/>
        <v>0.4621513944</v>
      </c>
      <c r="U214" s="29">
        <f t="shared" si="204"/>
        <v>0.01288888889</v>
      </c>
      <c r="V214" s="30">
        <f t="shared" si="205"/>
        <v>-1.521199433</v>
      </c>
      <c r="W214" s="31">
        <f t="shared" si="206"/>
        <v>0.5494489515</v>
      </c>
    </row>
    <row r="215">
      <c r="A215" s="22">
        <v>3.0</v>
      </c>
      <c r="B215" s="23">
        <v>36.0</v>
      </c>
      <c r="C215" s="23">
        <v>37.0</v>
      </c>
      <c r="D215" s="24">
        <v>4345.0</v>
      </c>
      <c r="E215" s="25">
        <f t="shared" si="195"/>
        <v>4250</v>
      </c>
      <c r="F215" s="26">
        <f t="shared" si="196"/>
        <v>0.04829655219</v>
      </c>
      <c r="G215" s="27">
        <v>95.0</v>
      </c>
      <c r="H215" s="28">
        <f t="shared" si="197"/>
        <v>0.04530281354</v>
      </c>
      <c r="I215" s="29">
        <f t="shared" si="198"/>
        <v>0.02186421174</v>
      </c>
      <c r="J215" s="30">
        <f t="shared" si="199"/>
        <v>0.06399103529</v>
      </c>
      <c r="K215" s="31">
        <f t="shared" si="200"/>
        <v>0.0001915724357</v>
      </c>
      <c r="M215" s="22">
        <v>3.0</v>
      </c>
      <c r="N215" s="23">
        <v>33.0</v>
      </c>
      <c r="O215" s="23">
        <v>34.0</v>
      </c>
      <c r="P215" s="32">
        <v>9000.0</v>
      </c>
      <c r="Q215" s="25">
        <f t="shared" si="201"/>
        <v>8901</v>
      </c>
      <c r="R215" s="26">
        <f t="shared" si="202"/>
        <v>0.1011500261</v>
      </c>
      <c r="S215" s="32">
        <v>99.0</v>
      </c>
      <c r="T215" s="28">
        <f t="shared" si="203"/>
        <v>0.3944223108</v>
      </c>
      <c r="U215" s="29">
        <f t="shared" si="204"/>
        <v>0.011</v>
      </c>
      <c r="V215" s="30">
        <f t="shared" si="205"/>
        <v>-1.360817368</v>
      </c>
      <c r="W215" s="31">
        <f t="shared" si="206"/>
        <v>0.3990900185</v>
      </c>
    </row>
    <row r="216">
      <c r="A216" s="22">
        <v>4.0</v>
      </c>
      <c r="B216" s="23">
        <v>34.0</v>
      </c>
      <c r="C216" s="23">
        <v>35.0</v>
      </c>
      <c r="D216" s="24">
        <v>16126.0</v>
      </c>
      <c r="E216" s="25">
        <f t="shared" si="195"/>
        <v>15948</v>
      </c>
      <c r="F216" s="26">
        <f t="shared" si="196"/>
        <v>0.1812313916</v>
      </c>
      <c r="G216" s="27">
        <v>178.0</v>
      </c>
      <c r="H216" s="28">
        <f t="shared" si="197"/>
        <v>0.08488316643</v>
      </c>
      <c r="I216" s="29">
        <f t="shared" si="198"/>
        <v>0.01103807516</v>
      </c>
      <c r="J216" s="30">
        <f t="shared" si="199"/>
        <v>0.7584988232</v>
      </c>
      <c r="K216" s="31">
        <f t="shared" si="200"/>
        <v>0.07308001542</v>
      </c>
      <c r="M216" s="22">
        <v>4.0</v>
      </c>
      <c r="N216" s="23">
        <v>33.0</v>
      </c>
      <c r="O216" s="23">
        <v>33.0</v>
      </c>
      <c r="P216" s="32">
        <v>9000.0</v>
      </c>
      <c r="Q216" s="25">
        <f t="shared" si="201"/>
        <v>8883</v>
      </c>
      <c r="R216" s="26">
        <f t="shared" si="202"/>
        <v>0.100945476</v>
      </c>
      <c r="S216" s="32">
        <v>117.0</v>
      </c>
      <c r="T216" s="28">
        <f t="shared" si="203"/>
        <v>0.4661354582</v>
      </c>
      <c r="U216" s="29">
        <f t="shared" si="204"/>
        <v>0.013</v>
      </c>
      <c r="V216" s="30">
        <f t="shared" si="205"/>
        <v>-1.529895745</v>
      </c>
      <c r="W216" s="31">
        <f t="shared" si="206"/>
        <v>0.5587025997</v>
      </c>
    </row>
    <row r="217">
      <c r="A217" s="22">
        <v>5.0</v>
      </c>
      <c r="B217" s="23">
        <v>33.0</v>
      </c>
      <c r="C217" s="23">
        <v>33.0</v>
      </c>
      <c r="D217" s="24">
        <v>15741.0</v>
      </c>
      <c r="E217" s="25">
        <f t="shared" si="195"/>
        <v>15532</v>
      </c>
      <c r="F217" s="26">
        <f t="shared" si="196"/>
        <v>0.1765040115</v>
      </c>
      <c r="G217" s="27">
        <v>209.0</v>
      </c>
      <c r="H217" s="28">
        <f t="shared" si="197"/>
        <v>0.0996661898</v>
      </c>
      <c r="I217" s="29">
        <f t="shared" si="198"/>
        <v>0.01327742837</v>
      </c>
      <c r="J217" s="30">
        <f t="shared" si="199"/>
        <v>0.5715171039</v>
      </c>
      <c r="K217" s="31">
        <f t="shared" si="200"/>
        <v>0.0439141293</v>
      </c>
      <c r="M217" s="22">
        <v>5.0</v>
      </c>
      <c r="N217" s="23">
        <v>32.0</v>
      </c>
      <c r="O217" s="23">
        <v>33.0</v>
      </c>
      <c r="P217" s="32">
        <v>9000.0</v>
      </c>
      <c r="Q217" s="25">
        <f t="shared" si="201"/>
        <v>8903</v>
      </c>
      <c r="R217" s="26">
        <f t="shared" si="202"/>
        <v>0.1011727539</v>
      </c>
      <c r="S217" s="32">
        <v>97.0</v>
      </c>
      <c r="T217" s="28">
        <f t="shared" si="203"/>
        <v>0.3864541833</v>
      </c>
      <c r="U217" s="29">
        <f t="shared" si="204"/>
        <v>0.01077777778</v>
      </c>
      <c r="V217" s="30">
        <f t="shared" si="205"/>
        <v>-1.340183828</v>
      </c>
      <c r="W217" s="31">
        <f t="shared" si="206"/>
        <v>0.382329558</v>
      </c>
    </row>
    <row r="218">
      <c r="A218" s="22">
        <v>6.0</v>
      </c>
      <c r="B218" s="23">
        <v>32.0</v>
      </c>
      <c r="C218" s="23">
        <v>32.0</v>
      </c>
      <c r="D218" s="24">
        <v>16307.0</v>
      </c>
      <c r="E218" s="25">
        <f t="shared" si="195"/>
        <v>16048</v>
      </c>
      <c r="F218" s="26">
        <f t="shared" si="196"/>
        <v>0.1823677811</v>
      </c>
      <c r="G218" s="27">
        <v>259.0</v>
      </c>
      <c r="H218" s="28">
        <f t="shared" si="197"/>
        <v>0.1235097759</v>
      </c>
      <c r="I218" s="29">
        <f t="shared" si="198"/>
        <v>0.01588274974</v>
      </c>
      <c r="J218" s="30">
        <f t="shared" si="199"/>
        <v>0.3897051135</v>
      </c>
      <c r="K218" s="31">
        <f t="shared" si="200"/>
        <v>0.0229372656</v>
      </c>
      <c r="M218" s="22">
        <v>6.0</v>
      </c>
      <c r="N218" s="23">
        <v>32.0</v>
      </c>
      <c r="O218" s="23">
        <v>32.0</v>
      </c>
      <c r="P218" s="32">
        <v>9000.0</v>
      </c>
      <c r="Q218" s="25">
        <f t="shared" si="201"/>
        <v>8831</v>
      </c>
      <c r="R218" s="26">
        <f t="shared" si="202"/>
        <v>0.1003545535</v>
      </c>
      <c r="S218" s="32">
        <v>169.0</v>
      </c>
      <c r="T218" s="28">
        <f t="shared" si="203"/>
        <v>0.6733067729</v>
      </c>
      <c r="U218" s="29">
        <f t="shared" si="204"/>
        <v>0.01877777778</v>
      </c>
      <c r="V218" s="30">
        <f t="shared" si="205"/>
        <v>-1.903491604</v>
      </c>
      <c r="W218" s="31">
        <f t="shared" si="206"/>
        <v>1.090609739</v>
      </c>
    </row>
    <row r="219">
      <c r="A219" s="22">
        <v>7.0</v>
      </c>
      <c r="B219" s="23">
        <v>31.0</v>
      </c>
      <c r="C219" s="23">
        <v>31.0</v>
      </c>
      <c r="D219" s="24">
        <v>14057.0</v>
      </c>
      <c r="E219" s="25">
        <f t="shared" si="195"/>
        <v>13819</v>
      </c>
      <c r="F219" s="26">
        <f t="shared" si="196"/>
        <v>0.1570376599</v>
      </c>
      <c r="G219" s="27">
        <v>238.0</v>
      </c>
      <c r="H219" s="28">
        <f t="shared" si="197"/>
        <v>0.1134954697</v>
      </c>
      <c r="I219" s="29">
        <f t="shared" si="198"/>
        <v>0.01693106637</v>
      </c>
      <c r="J219" s="30">
        <f t="shared" si="199"/>
        <v>0.3247227271</v>
      </c>
      <c r="K219" s="31">
        <f t="shared" si="200"/>
        <v>0.01413913875</v>
      </c>
      <c r="M219" s="22">
        <v>7.0</v>
      </c>
      <c r="N219" s="23">
        <v>31.0</v>
      </c>
      <c r="O219" s="23">
        <v>32.0</v>
      </c>
      <c r="P219" s="32">
        <v>9000.0</v>
      </c>
      <c r="Q219" s="25">
        <f t="shared" si="201"/>
        <v>8898</v>
      </c>
      <c r="R219" s="26">
        <f t="shared" si="202"/>
        <v>0.1011159345</v>
      </c>
      <c r="S219" s="32">
        <v>102.0</v>
      </c>
      <c r="T219" s="28">
        <f t="shared" si="203"/>
        <v>0.406374502</v>
      </c>
      <c r="U219" s="29">
        <f t="shared" si="204"/>
        <v>0.01133333333</v>
      </c>
      <c r="V219" s="30">
        <f t="shared" si="205"/>
        <v>-1.391007429</v>
      </c>
      <c r="W219" s="31">
        <f t="shared" si="206"/>
        <v>0.4246169351</v>
      </c>
    </row>
    <row r="220">
      <c r="A220" s="22">
        <v>8.0</v>
      </c>
      <c r="B220" s="23">
        <v>28.0</v>
      </c>
      <c r="C220" s="23">
        <v>30.0</v>
      </c>
      <c r="D220" s="24">
        <v>17203.0</v>
      </c>
      <c r="E220" s="25">
        <f t="shared" si="195"/>
        <v>16734</v>
      </c>
      <c r="F220" s="26">
        <f t="shared" si="196"/>
        <v>0.1901634128</v>
      </c>
      <c r="G220" s="27">
        <v>469.0</v>
      </c>
      <c r="H220" s="28">
        <f t="shared" si="197"/>
        <v>0.2236528374</v>
      </c>
      <c r="I220" s="29">
        <f t="shared" si="198"/>
        <v>0.02726268674</v>
      </c>
      <c r="J220" s="30">
        <f t="shared" si="199"/>
        <v>-0.1622112466</v>
      </c>
      <c r="K220" s="31">
        <f t="shared" si="200"/>
        <v>0.00543236131</v>
      </c>
      <c r="M220" s="22">
        <v>8.0</v>
      </c>
      <c r="N220" s="23">
        <v>30.0</v>
      </c>
      <c r="O220" s="23">
        <v>31.0</v>
      </c>
      <c r="P220" s="32">
        <v>9000.0</v>
      </c>
      <c r="Q220" s="25">
        <f t="shared" si="201"/>
        <v>8788</v>
      </c>
      <c r="R220" s="26">
        <f t="shared" si="202"/>
        <v>0.09986590604</v>
      </c>
      <c r="S220" s="32">
        <v>212.0</v>
      </c>
      <c r="T220" s="28">
        <f t="shared" si="203"/>
        <v>0.8446215139</v>
      </c>
      <c r="U220" s="29">
        <f t="shared" si="204"/>
        <v>0.02355555556</v>
      </c>
      <c r="V220" s="30">
        <f t="shared" si="205"/>
        <v>-2.135060268</v>
      </c>
      <c r="W220" s="31">
        <f t="shared" si="206"/>
        <v>1.590098108</v>
      </c>
    </row>
    <row r="221">
      <c r="A221" s="22">
        <v>9.0</v>
      </c>
      <c r="B221" s="23">
        <v>24.0</v>
      </c>
      <c r="C221" s="23">
        <v>27.0</v>
      </c>
      <c r="D221" s="24">
        <v>2178.0</v>
      </c>
      <c r="E221" s="25">
        <f t="shared" si="195"/>
        <v>1693</v>
      </c>
      <c r="F221" s="26">
        <f t="shared" si="196"/>
        <v>0.01923907362</v>
      </c>
      <c r="G221" s="27">
        <v>485.0</v>
      </c>
      <c r="H221" s="28">
        <f t="shared" si="197"/>
        <v>0.2312827849</v>
      </c>
      <c r="I221" s="29">
        <f t="shared" si="198"/>
        <v>0.222681359</v>
      </c>
      <c r="J221" s="30">
        <f t="shared" si="199"/>
        <v>-2.486697844</v>
      </c>
      <c r="K221" s="31">
        <f t="shared" si="200"/>
        <v>0.5272886397</v>
      </c>
      <c r="L221" s="34" t="s">
        <v>77</v>
      </c>
      <c r="M221" s="22">
        <v>9.0</v>
      </c>
      <c r="N221" s="23">
        <v>29.0</v>
      </c>
      <c r="O221" s="23">
        <v>30.0</v>
      </c>
      <c r="P221" s="32">
        <v>9000.0</v>
      </c>
      <c r="Q221" s="25">
        <f t="shared" si="201"/>
        <v>8829</v>
      </c>
      <c r="R221" s="26">
        <f t="shared" si="202"/>
        <v>0.1003318257</v>
      </c>
      <c r="S221" s="32">
        <v>171.0</v>
      </c>
      <c r="T221" s="28">
        <f t="shared" si="203"/>
        <v>0.6812749004</v>
      </c>
      <c r="U221" s="29">
        <f t="shared" si="204"/>
        <v>0.019</v>
      </c>
      <c r="V221" s="30">
        <f t="shared" si="205"/>
        <v>-1.915482946</v>
      </c>
      <c r="W221" s="31">
        <f t="shared" si="206"/>
        <v>1.112786552</v>
      </c>
    </row>
    <row r="222">
      <c r="A222" s="22">
        <v>10.0</v>
      </c>
      <c r="B222" s="23">
        <v>17.0</v>
      </c>
      <c r="C222" s="23">
        <v>23.0</v>
      </c>
      <c r="D222" s="24">
        <v>260.0</v>
      </c>
      <c r="E222" s="25">
        <f t="shared" si="195"/>
        <v>195</v>
      </c>
      <c r="F222" s="26">
        <f t="shared" si="196"/>
        <v>0.002215959454</v>
      </c>
      <c r="G222" s="27">
        <v>65.0</v>
      </c>
      <c r="H222" s="28">
        <f t="shared" si="197"/>
        <v>0.0309966619</v>
      </c>
      <c r="I222" s="29">
        <f t="shared" si="198"/>
        <v>0.25</v>
      </c>
      <c r="J222" s="30">
        <f t="shared" si="199"/>
        <v>-2.638194046</v>
      </c>
      <c r="K222" s="31">
        <f t="shared" si="200"/>
        <v>0.07592907784</v>
      </c>
      <c r="M222" s="22">
        <v>10.0</v>
      </c>
      <c r="N222" s="23">
        <v>17.0</v>
      </c>
      <c r="O222" s="23">
        <v>29.0</v>
      </c>
      <c r="P222" s="32">
        <v>9095.0</v>
      </c>
      <c r="Q222" s="25">
        <f t="shared" si="201"/>
        <v>8275</v>
      </c>
      <c r="R222" s="26">
        <f t="shared" si="202"/>
        <v>0.0940362281</v>
      </c>
      <c r="S222" s="32">
        <v>820.0</v>
      </c>
      <c r="T222" s="28">
        <f t="shared" si="203"/>
        <v>3.266932271</v>
      </c>
      <c r="U222" s="29">
        <f t="shared" si="204"/>
        <v>0.09015942826</v>
      </c>
      <c r="V222" s="30">
        <f t="shared" si="205"/>
        <v>-3.547926567</v>
      </c>
      <c r="W222" s="31">
        <f t="shared" si="206"/>
        <v>11.25720216</v>
      </c>
    </row>
    <row r="223">
      <c r="A223" s="35" t="s">
        <v>14</v>
      </c>
      <c r="B223" s="36">
        <f t="shared" ref="B223:C223" si="207">SUM(B213:B222)</f>
        <v>1722</v>
      </c>
      <c r="C223" s="36">
        <f t="shared" si="207"/>
        <v>1746</v>
      </c>
      <c r="D223" s="37">
        <f>sum(D213:D222)</f>
        <v>90095</v>
      </c>
      <c r="E223" s="38">
        <f t="shared" si="195"/>
        <v>87998</v>
      </c>
      <c r="F223" s="39">
        <f t="shared" si="196"/>
        <v>1</v>
      </c>
      <c r="G223" s="40">
        <f>sum(G213:G222)</f>
        <v>2097</v>
      </c>
      <c r="H223" s="41">
        <f>SUM(H213:H222)</f>
        <v>1</v>
      </c>
      <c r="I223" s="39">
        <f t="shared" si="198"/>
        <v>0.02327543149</v>
      </c>
      <c r="J223" s="42"/>
      <c r="K223" s="43">
        <f>sum(K213:K222)</f>
        <v>0.7695471715</v>
      </c>
      <c r="L223" s="45">
        <f>(I223-I224)/I223</f>
        <v>0.3682179939</v>
      </c>
      <c r="M223" s="35" t="s">
        <v>14</v>
      </c>
      <c r="N223" s="36">
        <f t="shared" ref="N223:O223" si="208">SUM(N213:N222)</f>
        <v>306</v>
      </c>
      <c r="O223" s="36">
        <f t="shared" si="208"/>
        <v>1738</v>
      </c>
      <c r="P223" s="37">
        <f>sum(P213:P222)</f>
        <v>90095</v>
      </c>
      <c r="Q223" s="38">
        <f t="shared" si="201"/>
        <v>87998</v>
      </c>
      <c r="R223" s="39">
        <f t="shared" si="202"/>
        <v>1</v>
      </c>
      <c r="S223" s="40">
        <f>sum(S213:S222)</f>
        <v>2097</v>
      </c>
      <c r="T223" s="41">
        <f>SUM(T213:T222)</f>
        <v>8.354581673</v>
      </c>
      <c r="U223" s="39">
        <f t="shared" si="204"/>
        <v>0.02327543149</v>
      </c>
      <c r="V223" s="42"/>
      <c r="W223" s="43">
        <f>sum(W213:W222)</f>
        <v>18.74035775</v>
      </c>
    </row>
    <row r="224">
      <c r="E224" s="4" t="s">
        <v>78</v>
      </c>
      <c r="F224" s="29">
        <f>sum(F215:F219)</f>
        <v>0.7454373963</v>
      </c>
      <c r="I224" s="29">
        <f>sum(G215:G219)/ sum(D215:D219)</f>
        <v>0.0147049988</v>
      </c>
    </row>
    <row r="226">
      <c r="A226" s="81"/>
      <c r="B226" s="6"/>
      <c r="C226" s="6"/>
      <c r="D226" s="6"/>
      <c r="E226" s="6"/>
      <c r="F226" s="6"/>
      <c r="G226" s="6"/>
      <c r="H226" s="6"/>
      <c r="I226" s="6"/>
      <c r="J226" s="6"/>
      <c r="K226" s="6"/>
      <c r="M226" s="15" t="s">
        <v>79</v>
      </c>
      <c r="N226" s="16"/>
      <c r="O226" s="1">
        <v>0.0</v>
      </c>
      <c r="P226" s="1"/>
      <c r="Q226" s="1" t="s">
        <v>1</v>
      </c>
      <c r="R226" s="1" t="s">
        <v>2</v>
      </c>
      <c r="S226" s="1"/>
      <c r="T226" s="1"/>
      <c r="U226" s="1"/>
      <c r="V226" s="1"/>
    </row>
    <row r="227">
      <c r="A227" s="75" t="s">
        <v>79</v>
      </c>
      <c r="B227" s="52"/>
      <c r="C227" s="78" t="s">
        <v>80</v>
      </c>
      <c r="D227" s="81"/>
      <c r="E227" s="3" t="s">
        <v>1</v>
      </c>
      <c r="F227" s="3" t="s">
        <v>2</v>
      </c>
      <c r="G227" s="81"/>
      <c r="H227" s="6"/>
      <c r="I227" s="6"/>
      <c r="J227" s="6"/>
      <c r="K227" s="81"/>
      <c r="M227" s="17" t="s">
        <v>3</v>
      </c>
      <c r="N227" s="18" t="s">
        <v>4</v>
      </c>
      <c r="O227" s="18" t="s">
        <v>5</v>
      </c>
      <c r="P227" s="19" t="s">
        <v>6</v>
      </c>
      <c r="Q227" s="18" t="s">
        <v>7</v>
      </c>
      <c r="R227" s="18" t="s">
        <v>8</v>
      </c>
      <c r="S227" s="19" t="s">
        <v>9</v>
      </c>
      <c r="T227" s="18" t="s">
        <v>10</v>
      </c>
      <c r="U227" s="20" t="s">
        <v>17</v>
      </c>
      <c r="V227" s="18" t="s">
        <v>11</v>
      </c>
      <c r="W227" s="21" t="s">
        <v>12</v>
      </c>
    </row>
    <row r="228">
      <c r="A228" s="17" t="s">
        <v>3</v>
      </c>
      <c r="B228" s="19" t="s">
        <v>4</v>
      </c>
      <c r="C228" s="19" t="s">
        <v>5</v>
      </c>
      <c r="D228" s="19" t="s">
        <v>6</v>
      </c>
      <c r="E228" s="18" t="s">
        <v>7</v>
      </c>
      <c r="F228" s="82" t="s">
        <v>8</v>
      </c>
      <c r="G228" s="19" t="s">
        <v>9</v>
      </c>
      <c r="H228" s="82" t="s">
        <v>10</v>
      </c>
      <c r="I228" s="82" t="s">
        <v>17</v>
      </c>
      <c r="J228" s="83" t="s">
        <v>11</v>
      </c>
      <c r="K228" s="21" t="s">
        <v>12</v>
      </c>
      <c r="M228" s="22">
        <v>1.0</v>
      </c>
      <c r="N228" s="23">
        <v>731.0</v>
      </c>
      <c r="O228" s="23">
        <v>735.0</v>
      </c>
      <c r="P228" s="32">
        <v>9000.0</v>
      </c>
      <c r="Q228" s="25">
        <f t="shared" ref="Q228:Q238" si="209">P228-S228</f>
        <v>8839</v>
      </c>
      <c r="R228" s="26">
        <f t="shared" ref="R228:R238" si="210">Q228/$E$13</f>
        <v>0.1004454647</v>
      </c>
      <c r="S228" s="32">
        <v>161.0</v>
      </c>
      <c r="T228" s="28">
        <f t="shared" ref="T228:T237" si="211">S228/$AD$118</f>
        <v>0.6414342629</v>
      </c>
      <c r="U228" s="29">
        <f t="shared" ref="U228:U238" si="212">S228/P228</f>
        <v>0.01788888889</v>
      </c>
      <c r="V228" s="30">
        <f t="shared" ref="V228:V237" si="213">LN(R228/T228)</f>
        <v>-1.854091765</v>
      </c>
      <c r="W228" s="31">
        <f t="shared" ref="W228:W237" si="214">(R228-T228)*V228</f>
        <v>1.003042876</v>
      </c>
    </row>
    <row r="229">
      <c r="A229" s="22">
        <v>1.0</v>
      </c>
      <c r="B229" s="84">
        <v>730.0</v>
      </c>
      <c r="C229" s="84">
        <v>735.0</v>
      </c>
      <c r="D229" s="24">
        <v>29970.0</v>
      </c>
      <c r="E229" s="59">
        <f t="shared" ref="E229:E239" si="215">D229-G229</f>
        <v>29455</v>
      </c>
      <c r="F229" s="60">
        <f t="shared" ref="F229:F239" si="216">E229/$E$13</f>
        <v>0.3347235164</v>
      </c>
      <c r="G229" s="85">
        <v>515.0</v>
      </c>
      <c r="H229" s="28">
        <f t="shared" ref="H229:H238" si="217">G229/$G$28</f>
        <v>0.2455889366</v>
      </c>
      <c r="I229" s="29">
        <f t="shared" ref="I229:I239" si="218">G229/D229</f>
        <v>0.01718385052</v>
      </c>
      <c r="J229" s="63">
        <f t="shared" ref="J229:J238" si="219">LN(F229/H229)</f>
        <v>0.3096457183</v>
      </c>
      <c r="K229" s="64">
        <f t="shared" ref="K229:K238" si="220">(F229-H229)*J229</f>
        <v>0.027600141</v>
      </c>
      <c r="M229" s="22">
        <v>2.0</v>
      </c>
      <c r="N229" s="23">
        <v>731.0</v>
      </c>
      <c r="O229" s="23">
        <v>731.0</v>
      </c>
      <c r="P229" s="32">
        <v>9000.0</v>
      </c>
      <c r="Q229" s="25">
        <f t="shared" si="209"/>
        <v>8876</v>
      </c>
      <c r="R229" s="26">
        <f t="shared" si="210"/>
        <v>0.1008659288</v>
      </c>
      <c r="S229" s="32">
        <v>124.0</v>
      </c>
      <c r="T229" s="28">
        <f t="shared" si="211"/>
        <v>0.4940239044</v>
      </c>
      <c r="U229" s="29">
        <f t="shared" si="212"/>
        <v>0.01377777778</v>
      </c>
      <c r="V229" s="30">
        <f t="shared" si="213"/>
        <v>-1.588791708</v>
      </c>
      <c r="W229" s="31">
        <f t="shared" si="214"/>
        <v>0.6246461317</v>
      </c>
    </row>
    <row r="230">
      <c r="A230" s="22">
        <v>2.0</v>
      </c>
      <c r="B230" s="84">
        <v>725.0</v>
      </c>
      <c r="C230" s="84">
        <v>729.0</v>
      </c>
      <c r="D230" s="24">
        <v>21839.0</v>
      </c>
      <c r="E230" s="59">
        <f t="shared" si="215"/>
        <v>21471</v>
      </c>
      <c r="F230" s="60">
        <f t="shared" si="216"/>
        <v>0.2439941817</v>
      </c>
      <c r="G230" s="85">
        <v>368.0</v>
      </c>
      <c r="H230" s="28">
        <f t="shared" si="217"/>
        <v>0.1754887935</v>
      </c>
      <c r="I230" s="29">
        <f t="shared" si="218"/>
        <v>0.0168505884</v>
      </c>
      <c r="J230" s="63">
        <f t="shared" si="219"/>
        <v>0.3295691932</v>
      </c>
      <c r="K230" s="64">
        <f t="shared" si="220"/>
        <v>0.02257726551</v>
      </c>
      <c r="M230" s="22">
        <v>3.0</v>
      </c>
      <c r="N230" s="23">
        <v>730.0</v>
      </c>
      <c r="O230" s="23">
        <v>731.0</v>
      </c>
      <c r="P230" s="32">
        <v>9000.0</v>
      </c>
      <c r="Q230" s="25">
        <f t="shared" si="209"/>
        <v>8830</v>
      </c>
      <c r="R230" s="26">
        <f t="shared" si="210"/>
        <v>0.1003431896</v>
      </c>
      <c r="S230" s="32">
        <v>170.0</v>
      </c>
      <c r="T230" s="28">
        <f t="shared" si="211"/>
        <v>0.6772908367</v>
      </c>
      <c r="U230" s="29">
        <f t="shared" si="212"/>
        <v>0.01888888889</v>
      </c>
      <c r="V230" s="30">
        <f t="shared" si="213"/>
        <v>-1.90950457</v>
      </c>
      <c r="W230" s="31">
        <f t="shared" si="214"/>
        <v>1.101684169</v>
      </c>
    </row>
    <row r="231">
      <c r="A231" s="22">
        <v>3.0</v>
      </c>
      <c r="B231" s="84">
        <v>718.0</v>
      </c>
      <c r="C231" s="84">
        <v>724.0</v>
      </c>
      <c r="D231" s="24">
        <v>8566.0</v>
      </c>
      <c r="E231" s="59">
        <f t="shared" si="215"/>
        <v>8342</v>
      </c>
      <c r="F231" s="60">
        <f t="shared" si="216"/>
        <v>0.09479760904</v>
      </c>
      <c r="G231" s="85">
        <v>224.0</v>
      </c>
      <c r="H231" s="28">
        <f t="shared" si="217"/>
        <v>0.1068192656</v>
      </c>
      <c r="I231" s="29">
        <f t="shared" si="218"/>
        <v>0.02614989493</v>
      </c>
      <c r="J231" s="63">
        <f t="shared" si="219"/>
        <v>-0.1193941121</v>
      </c>
      <c r="K231" s="64">
        <f t="shared" si="220"/>
        <v>0.001435315014</v>
      </c>
      <c r="M231" s="22">
        <v>4.0</v>
      </c>
      <c r="N231" s="23">
        <v>729.0</v>
      </c>
      <c r="O231" s="23">
        <v>730.0</v>
      </c>
      <c r="P231" s="32">
        <v>9000.0</v>
      </c>
      <c r="Q231" s="25">
        <f t="shared" si="209"/>
        <v>8804</v>
      </c>
      <c r="R231" s="26">
        <f t="shared" si="210"/>
        <v>0.1000477284</v>
      </c>
      <c r="S231" s="32">
        <v>196.0</v>
      </c>
      <c r="T231" s="28">
        <f t="shared" si="211"/>
        <v>0.780876494</v>
      </c>
      <c r="U231" s="29">
        <f t="shared" si="212"/>
        <v>0.02177777778</v>
      </c>
      <c r="V231" s="30">
        <f t="shared" si="213"/>
        <v>-2.054769643</v>
      </c>
      <c r="W231" s="31">
        <f t="shared" si="214"/>
        <v>1.39894628</v>
      </c>
    </row>
    <row r="232">
      <c r="A232" s="22">
        <v>4.0</v>
      </c>
      <c r="B232" s="84">
        <v>712.0</v>
      </c>
      <c r="C232" s="84">
        <v>717.0</v>
      </c>
      <c r="D232" s="24">
        <v>10549.0</v>
      </c>
      <c r="E232" s="59">
        <f t="shared" si="215"/>
        <v>10196</v>
      </c>
      <c r="F232" s="60">
        <f t="shared" si="216"/>
        <v>0.1158662697</v>
      </c>
      <c r="G232" s="85">
        <v>353.0</v>
      </c>
      <c r="H232" s="28">
        <f t="shared" si="217"/>
        <v>0.1683357177</v>
      </c>
      <c r="I232" s="29">
        <f t="shared" si="218"/>
        <v>0.03346288748</v>
      </c>
      <c r="J232" s="63">
        <f t="shared" si="219"/>
        <v>-0.3735236265</v>
      </c>
      <c r="K232" s="64">
        <f t="shared" si="220"/>
        <v>0.0195985785</v>
      </c>
      <c r="L232" s="4" t="s">
        <v>81</v>
      </c>
      <c r="M232" s="22">
        <v>5.0</v>
      </c>
      <c r="N232" s="23">
        <v>728.0</v>
      </c>
      <c r="O232" s="23">
        <v>729.0</v>
      </c>
      <c r="P232" s="32">
        <v>9000.0</v>
      </c>
      <c r="Q232" s="25">
        <f t="shared" si="209"/>
        <v>8885</v>
      </c>
      <c r="R232" s="26">
        <f t="shared" si="210"/>
        <v>0.1009682038</v>
      </c>
      <c r="S232" s="32">
        <v>115.0</v>
      </c>
      <c r="T232" s="28">
        <f t="shared" si="211"/>
        <v>0.4581673307</v>
      </c>
      <c r="U232" s="29">
        <f t="shared" si="212"/>
        <v>0.01277777778</v>
      </c>
      <c r="V232" s="30">
        <f t="shared" si="213"/>
        <v>-1.512428815</v>
      </c>
      <c r="W232" s="31">
        <f t="shared" si="214"/>
        <v>0.540238252</v>
      </c>
    </row>
    <row r="233">
      <c r="A233" s="22">
        <v>5.0</v>
      </c>
      <c r="B233" s="84">
        <v>707.0</v>
      </c>
      <c r="C233" s="84">
        <v>711.0</v>
      </c>
      <c r="D233" s="24">
        <v>14270.0</v>
      </c>
      <c r="E233" s="59">
        <f t="shared" si="215"/>
        <v>13740</v>
      </c>
      <c r="F233" s="60">
        <f t="shared" si="216"/>
        <v>0.1561399123</v>
      </c>
      <c r="G233" s="85">
        <v>530.0</v>
      </c>
      <c r="H233" s="28">
        <f t="shared" si="217"/>
        <v>0.2527420124</v>
      </c>
      <c r="I233" s="29">
        <f t="shared" si="218"/>
        <v>0.03714085494</v>
      </c>
      <c r="J233" s="63">
        <f t="shared" si="219"/>
        <v>-0.4816167758</v>
      </c>
      <c r="K233" s="64">
        <f t="shared" si="220"/>
        <v>0.046525192</v>
      </c>
      <c r="L233" s="4" t="s">
        <v>82</v>
      </c>
      <c r="M233" s="22">
        <v>6.0</v>
      </c>
      <c r="N233" s="23">
        <v>722.0</v>
      </c>
      <c r="O233" s="23">
        <v>728.0</v>
      </c>
      <c r="P233" s="32">
        <v>9000.0</v>
      </c>
      <c r="Q233" s="25">
        <f t="shared" si="209"/>
        <v>8845</v>
      </c>
      <c r="R233" s="26">
        <f t="shared" si="210"/>
        <v>0.100513648</v>
      </c>
      <c r="S233" s="32">
        <v>155.0</v>
      </c>
      <c r="T233" s="28">
        <f t="shared" si="211"/>
        <v>0.6175298805</v>
      </c>
      <c r="U233" s="29">
        <f t="shared" si="212"/>
        <v>0.01722222222</v>
      </c>
      <c r="V233" s="30">
        <f t="shared" si="213"/>
        <v>-1.815433937</v>
      </c>
      <c r="W233" s="31">
        <f t="shared" si="214"/>
        <v>0.9386088144</v>
      </c>
    </row>
    <row r="234">
      <c r="A234" s="22">
        <v>6.0</v>
      </c>
      <c r="B234" s="84">
        <v>700.0</v>
      </c>
      <c r="C234" s="84">
        <v>706.0</v>
      </c>
      <c r="D234" s="24">
        <v>2532.0</v>
      </c>
      <c r="E234" s="59">
        <f t="shared" si="215"/>
        <v>2483</v>
      </c>
      <c r="F234" s="60">
        <f t="shared" si="216"/>
        <v>0.02821655038</v>
      </c>
      <c r="G234" s="85">
        <v>49.0</v>
      </c>
      <c r="H234" s="28">
        <f t="shared" si="217"/>
        <v>0.02336671435</v>
      </c>
      <c r="I234" s="29">
        <f t="shared" si="218"/>
        <v>0.01935229068</v>
      </c>
      <c r="J234" s="63">
        <f t="shared" si="219"/>
        <v>0.1885961524</v>
      </c>
      <c r="K234" s="64">
        <f t="shared" si="220"/>
        <v>0.0009146604134</v>
      </c>
      <c r="M234" s="22">
        <v>7.0</v>
      </c>
      <c r="N234" s="23">
        <v>714.0</v>
      </c>
      <c r="O234" s="23">
        <v>722.0</v>
      </c>
      <c r="P234" s="32">
        <v>9000.0</v>
      </c>
      <c r="Q234" s="25">
        <f t="shared" si="209"/>
        <v>8753</v>
      </c>
      <c r="R234" s="26">
        <f t="shared" si="210"/>
        <v>0.09946816973</v>
      </c>
      <c r="S234" s="32">
        <v>247.0</v>
      </c>
      <c r="T234" s="28">
        <f t="shared" si="211"/>
        <v>0.984063745</v>
      </c>
      <c r="U234" s="29">
        <f t="shared" si="212"/>
        <v>0.02744444444</v>
      </c>
      <c r="V234" s="30">
        <f t="shared" si="213"/>
        <v>-2.291852986</v>
      </c>
      <c r="W234" s="31">
        <f t="shared" si="214"/>
        <v>2.02736301</v>
      </c>
    </row>
    <row r="235">
      <c r="A235" s="22">
        <v>7.0</v>
      </c>
      <c r="B235" s="84">
        <v>687.0</v>
      </c>
      <c r="C235" s="84">
        <v>699.0</v>
      </c>
      <c r="D235" s="24">
        <v>1404.0</v>
      </c>
      <c r="E235" s="59">
        <f t="shared" si="215"/>
        <v>1376</v>
      </c>
      <c r="F235" s="60">
        <f t="shared" si="216"/>
        <v>0.01563671902</v>
      </c>
      <c r="G235" s="85">
        <v>28.0</v>
      </c>
      <c r="H235" s="28">
        <f t="shared" si="217"/>
        <v>0.0133524082</v>
      </c>
      <c r="I235" s="29">
        <f t="shared" si="218"/>
        <v>0.01994301994</v>
      </c>
      <c r="J235" s="63">
        <f t="shared" si="219"/>
        <v>0.1579251733</v>
      </c>
      <c r="K235" s="64">
        <f t="shared" si="220"/>
        <v>0.0003607501812</v>
      </c>
      <c r="M235" s="22">
        <v>8.0</v>
      </c>
      <c r="N235" s="23">
        <v>711.0</v>
      </c>
      <c r="O235" s="23">
        <v>714.0</v>
      </c>
      <c r="P235" s="32">
        <v>9000.0</v>
      </c>
      <c r="Q235" s="25">
        <f t="shared" si="209"/>
        <v>8653</v>
      </c>
      <c r="R235" s="26">
        <f t="shared" si="210"/>
        <v>0.09833178027</v>
      </c>
      <c r="S235" s="32">
        <v>347.0</v>
      </c>
      <c r="T235" s="28">
        <f t="shared" si="211"/>
        <v>1.38247012</v>
      </c>
      <c r="U235" s="29">
        <f t="shared" si="212"/>
        <v>0.03855555556</v>
      </c>
      <c r="V235" s="30">
        <f t="shared" si="213"/>
        <v>-2.643279846</v>
      </c>
      <c r="W235" s="31">
        <f t="shared" si="214"/>
        <v>3.394336992</v>
      </c>
    </row>
    <row r="236">
      <c r="A236" s="22">
        <v>8.0</v>
      </c>
      <c r="B236" s="84">
        <v>662.0</v>
      </c>
      <c r="C236" s="84">
        <v>686.0</v>
      </c>
      <c r="D236" s="24">
        <v>439.0</v>
      </c>
      <c r="E236" s="59">
        <f t="shared" si="215"/>
        <v>428</v>
      </c>
      <c r="F236" s="60">
        <f t="shared" si="216"/>
        <v>0.004863746903</v>
      </c>
      <c r="G236" s="85">
        <v>11.0</v>
      </c>
      <c r="H236" s="28">
        <f t="shared" si="217"/>
        <v>0.005245588937</v>
      </c>
      <c r="I236" s="29">
        <f t="shared" si="218"/>
        <v>0.02505694761</v>
      </c>
      <c r="J236" s="63">
        <f t="shared" si="219"/>
        <v>-0.07557841225</v>
      </c>
      <c r="K236" s="64">
        <f t="shared" si="220"/>
        <v>0.0000288590146</v>
      </c>
      <c r="M236" s="22">
        <v>9.0</v>
      </c>
      <c r="N236" s="23">
        <v>709.0</v>
      </c>
      <c r="O236" s="23">
        <v>711.0</v>
      </c>
      <c r="P236" s="32">
        <v>9000.0</v>
      </c>
      <c r="Q236" s="25">
        <f t="shared" si="209"/>
        <v>8636</v>
      </c>
      <c r="R236" s="26">
        <f t="shared" si="210"/>
        <v>0.09813859406</v>
      </c>
      <c r="S236" s="32">
        <v>364.0</v>
      </c>
      <c r="T236" s="28">
        <f t="shared" si="211"/>
        <v>1.450199203</v>
      </c>
      <c r="U236" s="29">
        <f t="shared" si="212"/>
        <v>0.04044444444</v>
      </c>
      <c r="V236" s="30">
        <f t="shared" si="213"/>
        <v>-2.693075503</v>
      </c>
      <c r="W236" s="31">
        <f t="shared" si="214"/>
        <v>3.641201305</v>
      </c>
    </row>
    <row r="237">
      <c r="A237" s="22">
        <v>9.0</v>
      </c>
      <c r="B237" s="84">
        <v>626.0</v>
      </c>
      <c r="C237" s="84">
        <v>661.0</v>
      </c>
      <c r="D237" s="24">
        <v>87.0</v>
      </c>
      <c r="E237" s="59">
        <f t="shared" si="215"/>
        <v>86</v>
      </c>
      <c r="F237" s="60">
        <f t="shared" si="216"/>
        <v>0.0009772949385</v>
      </c>
      <c r="G237" s="85">
        <v>1.0</v>
      </c>
      <c r="H237" s="28">
        <f t="shared" si="217"/>
        <v>0.0004768717215</v>
      </c>
      <c r="I237" s="29">
        <f t="shared" si="218"/>
        <v>0.01149425287</v>
      </c>
      <c r="J237" s="63">
        <f t="shared" si="219"/>
        <v>0.7175409612</v>
      </c>
      <c r="K237" s="64">
        <f t="shared" si="220"/>
        <v>0.0003590741562</v>
      </c>
      <c r="L237" s="47"/>
      <c r="M237" s="22">
        <v>10.0</v>
      </c>
      <c r="N237" s="23">
        <v>0.0</v>
      </c>
      <c r="O237" s="23">
        <v>709.0</v>
      </c>
      <c r="P237" s="32">
        <v>9095.0</v>
      </c>
      <c r="Q237" s="25">
        <f t="shared" si="209"/>
        <v>8877</v>
      </c>
      <c r="R237" s="26">
        <f t="shared" si="210"/>
        <v>0.1008772927</v>
      </c>
      <c r="S237" s="32">
        <v>218.0</v>
      </c>
      <c r="T237" s="28">
        <f t="shared" si="211"/>
        <v>0.8685258964</v>
      </c>
      <c r="U237" s="29">
        <f t="shared" si="212"/>
        <v>0.02396921385</v>
      </c>
      <c r="V237" s="30">
        <f t="shared" si="213"/>
        <v>-2.152892549</v>
      </c>
      <c r="W237" s="31">
        <f t="shared" si="214"/>
        <v>1.652664959</v>
      </c>
    </row>
    <row r="238">
      <c r="A238" s="57">
        <v>10.0</v>
      </c>
      <c r="B238" s="84">
        <v>0.0</v>
      </c>
      <c r="C238" s="84">
        <v>73.0</v>
      </c>
      <c r="D238" s="24">
        <v>439.0</v>
      </c>
      <c r="E238" s="59">
        <f t="shared" si="215"/>
        <v>421</v>
      </c>
      <c r="F238" s="60">
        <f t="shared" si="216"/>
        <v>0.004784199641</v>
      </c>
      <c r="G238" s="85">
        <v>18.0</v>
      </c>
      <c r="H238" s="28">
        <f t="shared" si="217"/>
        <v>0.008583690987</v>
      </c>
      <c r="I238" s="29">
        <f t="shared" si="218"/>
        <v>0.0410022779</v>
      </c>
      <c r="J238" s="63">
        <f t="shared" si="219"/>
        <v>-0.5845452592</v>
      </c>
      <c r="K238" s="64">
        <f t="shared" si="220"/>
        <v>0.002220974654</v>
      </c>
      <c r="L238" s="47"/>
      <c r="M238" s="35" t="s">
        <v>14</v>
      </c>
      <c r="N238" s="36">
        <f t="shared" ref="N238:O238" si="221">SUM(N228:N237)</f>
        <v>6505</v>
      </c>
      <c r="O238" s="36">
        <f t="shared" si="221"/>
        <v>7240</v>
      </c>
      <c r="P238" s="37">
        <f>sum(P228:P237)</f>
        <v>90095</v>
      </c>
      <c r="Q238" s="38">
        <f t="shared" si="209"/>
        <v>87998</v>
      </c>
      <c r="R238" s="39">
        <f t="shared" si="210"/>
        <v>1</v>
      </c>
      <c r="S238" s="40">
        <f>sum(S228:S237)</f>
        <v>2097</v>
      </c>
      <c r="T238" s="41">
        <f>SUM(T228:T237)</f>
        <v>8.354581673</v>
      </c>
      <c r="U238" s="39">
        <f t="shared" si="212"/>
        <v>0.02327543149</v>
      </c>
      <c r="V238" s="42"/>
      <c r="W238" s="43">
        <f>sum(W228:W237)</f>
        <v>16.32273279</v>
      </c>
    </row>
    <row r="239">
      <c r="A239" s="35" t="s">
        <v>14</v>
      </c>
      <c r="B239" s="66">
        <f t="shared" ref="B239:C239" si="222">SUM(B229:B238)</f>
        <v>6267</v>
      </c>
      <c r="C239" s="66">
        <f t="shared" si="222"/>
        <v>6441</v>
      </c>
      <c r="D239" s="37">
        <f>sum(D229:D238)</f>
        <v>90095</v>
      </c>
      <c r="E239" s="67">
        <f t="shared" si="215"/>
        <v>87998</v>
      </c>
      <c r="F239" s="68">
        <f t="shared" si="216"/>
        <v>1</v>
      </c>
      <c r="G239" s="40">
        <f>sum(G229:G238)</f>
        <v>2097</v>
      </c>
      <c r="H239" s="41">
        <f>SUM(H229:H238)</f>
        <v>1</v>
      </c>
      <c r="I239" s="39">
        <f t="shared" si="218"/>
        <v>0.02327543149</v>
      </c>
      <c r="J239" s="42"/>
      <c r="K239" s="70">
        <f>sum(K229:K238)</f>
        <v>0.1216208104</v>
      </c>
      <c r="L239" s="49">
        <f>(I239-I240)/I239</f>
        <v>1</v>
      </c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>
      <c r="A241" s="6"/>
      <c r="B241" s="6"/>
      <c r="C241" s="6"/>
      <c r="D241" s="86">
        <f>469/87510</f>
        <v>0.005359387499</v>
      </c>
      <c r="E241" s="6"/>
      <c r="F241" s="6"/>
      <c r="G241" s="6"/>
      <c r="H241" s="6"/>
      <c r="I241" s="6"/>
      <c r="J241" s="6"/>
      <c r="K241" s="6"/>
    </row>
    <row r="244">
      <c r="A244" s="51" t="s">
        <v>16</v>
      </c>
      <c r="B244" s="52"/>
      <c r="C244" s="1"/>
      <c r="D244" s="1"/>
      <c r="E244" s="1" t="s">
        <v>1</v>
      </c>
      <c r="F244" s="1" t="s">
        <v>2</v>
      </c>
      <c r="G244" s="1"/>
      <c r="H244" s="1"/>
      <c r="I244" s="1"/>
      <c r="J244" s="1"/>
    </row>
    <row r="245">
      <c r="A245" s="53" t="s">
        <v>3</v>
      </c>
      <c r="B245" s="18" t="s">
        <v>4</v>
      </c>
      <c r="C245" s="18" t="s">
        <v>5</v>
      </c>
      <c r="D245" s="19" t="s">
        <v>6</v>
      </c>
      <c r="E245" s="18" t="s">
        <v>7</v>
      </c>
      <c r="F245" s="18" t="s">
        <v>8</v>
      </c>
      <c r="G245" s="19" t="s">
        <v>9</v>
      </c>
      <c r="H245" s="18" t="s">
        <v>10</v>
      </c>
      <c r="I245" s="20" t="s">
        <v>17</v>
      </c>
      <c r="J245" s="18" t="s">
        <v>11</v>
      </c>
      <c r="K245" s="21" t="s">
        <v>12</v>
      </c>
    </row>
    <row r="246">
      <c r="A246" s="22">
        <v>1.0</v>
      </c>
      <c r="B246" s="87">
        <v>718.0</v>
      </c>
      <c r="C246" s="23">
        <v>65535.0</v>
      </c>
      <c r="D246" s="24">
        <v>9000.0</v>
      </c>
      <c r="E246" s="25">
        <f t="shared" ref="E246:E256" si="223">D246-G246</f>
        <v>8965</v>
      </c>
      <c r="F246" s="26">
        <f t="shared" ref="F246:F256" si="224">E246/$E$13</f>
        <v>0.1018773154</v>
      </c>
      <c r="G246" s="27">
        <v>35.0</v>
      </c>
      <c r="H246" s="28">
        <f t="shared" ref="H246:H255" si="225">G246/$G$28</f>
        <v>0.01669051025</v>
      </c>
      <c r="I246" s="29">
        <f t="shared" ref="I246:I256" si="226">G246/D246</f>
        <v>0.003888888889</v>
      </c>
      <c r="J246" s="30">
        <f t="shared" ref="J246:J255" si="227">LN(F246/H246)</f>
        <v>1.80892899</v>
      </c>
      <c r="K246" s="31">
        <f t="shared" ref="K246:K255" si="228">(F246-H246)*J246</f>
        <v>0.1540968813</v>
      </c>
    </row>
    <row r="247">
      <c r="A247" s="22">
        <v>2.0</v>
      </c>
      <c r="B247" s="58">
        <v>712.0</v>
      </c>
      <c r="C247" s="23">
        <v>718.0</v>
      </c>
      <c r="D247" s="24">
        <v>9000.0</v>
      </c>
      <c r="E247" s="25">
        <f t="shared" si="223"/>
        <v>8802</v>
      </c>
      <c r="F247" s="26">
        <f t="shared" si="224"/>
        <v>0.1000250006</v>
      </c>
      <c r="G247" s="27">
        <v>198.0</v>
      </c>
      <c r="H247" s="28">
        <f t="shared" si="225"/>
        <v>0.09442060086</v>
      </c>
      <c r="I247" s="29">
        <f t="shared" si="226"/>
        <v>0.022</v>
      </c>
      <c r="J247" s="30">
        <f t="shared" si="227"/>
        <v>0.05766088164</v>
      </c>
      <c r="K247" s="31">
        <f t="shared" si="228"/>
        <v>0.0003231546283</v>
      </c>
    </row>
    <row r="248">
      <c r="A248" s="22">
        <v>3.0</v>
      </c>
      <c r="B248" s="87">
        <v>708.0</v>
      </c>
      <c r="C248" s="23">
        <v>712.0</v>
      </c>
      <c r="D248" s="24">
        <v>9000.0</v>
      </c>
      <c r="E248" s="25">
        <f t="shared" si="223"/>
        <v>8646</v>
      </c>
      <c r="F248" s="26">
        <f t="shared" si="224"/>
        <v>0.09825223301</v>
      </c>
      <c r="G248" s="27">
        <v>354.0</v>
      </c>
      <c r="H248" s="28">
        <f t="shared" si="225"/>
        <v>0.1688125894</v>
      </c>
      <c r="I248" s="29">
        <f t="shared" si="226"/>
        <v>0.03933333333</v>
      </c>
      <c r="J248" s="30">
        <f t="shared" si="227"/>
        <v>-0.5412511829</v>
      </c>
      <c r="K248" s="31">
        <f t="shared" si="228"/>
        <v>0.03819087637</v>
      </c>
    </row>
    <row r="249">
      <c r="A249" s="22">
        <v>4.0</v>
      </c>
      <c r="B249" s="87">
        <v>706.0</v>
      </c>
      <c r="C249" s="23">
        <v>708.0</v>
      </c>
      <c r="D249" s="24">
        <v>9000.0</v>
      </c>
      <c r="E249" s="25">
        <f t="shared" si="223"/>
        <v>8691</v>
      </c>
      <c r="F249" s="26">
        <f t="shared" si="224"/>
        <v>0.09876360826</v>
      </c>
      <c r="G249" s="27">
        <v>309.0</v>
      </c>
      <c r="H249" s="28">
        <f t="shared" si="225"/>
        <v>0.1473533619</v>
      </c>
      <c r="I249" s="29">
        <f t="shared" si="226"/>
        <v>0.03433333333</v>
      </c>
      <c r="J249" s="30">
        <f t="shared" si="227"/>
        <v>-0.4001043255</v>
      </c>
      <c r="K249" s="31">
        <f t="shared" si="228"/>
        <v>0.01944097062</v>
      </c>
    </row>
    <row r="250">
      <c r="A250" s="22">
        <v>5.0</v>
      </c>
      <c r="B250" s="87">
        <v>703.0</v>
      </c>
      <c r="C250" s="23">
        <v>706.0</v>
      </c>
      <c r="D250" s="24">
        <v>9000.0</v>
      </c>
      <c r="E250" s="25">
        <f t="shared" si="223"/>
        <v>8782</v>
      </c>
      <c r="F250" s="26">
        <f t="shared" si="224"/>
        <v>0.09979772268</v>
      </c>
      <c r="G250" s="27">
        <v>218.0</v>
      </c>
      <c r="H250" s="28">
        <f t="shared" si="225"/>
        <v>0.1039580353</v>
      </c>
      <c r="I250" s="29">
        <f t="shared" si="226"/>
        <v>0.02422222222</v>
      </c>
      <c r="J250" s="30">
        <f t="shared" si="227"/>
        <v>-0.0408419467</v>
      </c>
      <c r="K250" s="31">
        <f t="shared" si="228"/>
        <v>0.000169915266</v>
      </c>
    </row>
    <row r="251">
      <c r="A251" s="22">
        <v>6.0</v>
      </c>
      <c r="B251" s="87">
        <v>701.0</v>
      </c>
      <c r="C251" s="23">
        <v>703.0</v>
      </c>
      <c r="D251" s="24">
        <v>9000.0</v>
      </c>
      <c r="E251" s="25">
        <f t="shared" si="223"/>
        <v>8777</v>
      </c>
      <c r="F251" s="26">
        <f t="shared" si="224"/>
        <v>0.0997409032</v>
      </c>
      <c r="G251" s="27">
        <v>223.0</v>
      </c>
      <c r="H251" s="28">
        <f t="shared" si="225"/>
        <v>0.1063423939</v>
      </c>
      <c r="I251" s="29">
        <f t="shared" si="226"/>
        <v>0.02477777778</v>
      </c>
      <c r="J251" s="30">
        <f t="shared" si="227"/>
        <v>-0.0640881639</v>
      </c>
      <c r="K251" s="31">
        <f t="shared" si="228"/>
        <v>0.0004230774176</v>
      </c>
    </row>
    <row r="252">
      <c r="A252" s="22">
        <v>7.0</v>
      </c>
      <c r="B252" s="87">
        <v>699.0</v>
      </c>
      <c r="C252" s="23">
        <v>701.0</v>
      </c>
      <c r="D252" s="24">
        <v>9000.0</v>
      </c>
      <c r="E252" s="25">
        <f t="shared" si="223"/>
        <v>8850</v>
      </c>
      <c r="F252" s="26">
        <f t="shared" si="224"/>
        <v>0.1005704675</v>
      </c>
      <c r="G252" s="27">
        <v>150.0</v>
      </c>
      <c r="H252" s="28">
        <f t="shared" si="225"/>
        <v>0.07153075823</v>
      </c>
      <c r="I252" s="29">
        <f t="shared" si="226"/>
        <v>0.01666666667</v>
      </c>
      <c r="J252" s="30">
        <f t="shared" si="227"/>
        <v>0.3407311089</v>
      </c>
      <c r="K252" s="31">
        <f t="shared" si="228"/>
        <v>0.009894732346</v>
      </c>
    </row>
    <row r="253">
      <c r="A253" s="22">
        <v>8.0</v>
      </c>
      <c r="B253" s="87">
        <v>695.0</v>
      </c>
      <c r="C253" s="23">
        <v>699.0</v>
      </c>
      <c r="D253" s="24">
        <v>9000.0</v>
      </c>
      <c r="E253" s="25">
        <f t="shared" si="223"/>
        <v>8841</v>
      </c>
      <c r="F253" s="26">
        <f t="shared" si="224"/>
        <v>0.1004681925</v>
      </c>
      <c r="G253" s="27">
        <v>159.0</v>
      </c>
      <c r="H253" s="28">
        <f t="shared" si="225"/>
        <v>0.07582260372</v>
      </c>
      <c r="I253" s="29">
        <f t="shared" si="226"/>
        <v>0.01766666667</v>
      </c>
      <c r="J253" s="30">
        <f t="shared" si="227"/>
        <v>0.2814447342</v>
      </c>
      <c r="K253" s="31">
        <f t="shared" si="228"/>
        <v>0.006936371171</v>
      </c>
    </row>
    <row r="254">
      <c r="A254" s="22">
        <v>9.0</v>
      </c>
      <c r="B254" s="87">
        <v>688.0</v>
      </c>
      <c r="C254" s="23">
        <v>695.0</v>
      </c>
      <c r="D254" s="24">
        <v>9000.0</v>
      </c>
      <c r="E254" s="25">
        <f t="shared" si="223"/>
        <v>8765</v>
      </c>
      <c r="F254" s="26">
        <f t="shared" si="224"/>
        <v>0.09960453647</v>
      </c>
      <c r="G254" s="27">
        <v>235.0</v>
      </c>
      <c r="H254" s="28">
        <f t="shared" si="225"/>
        <v>0.1120648546</v>
      </c>
      <c r="I254" s="29">
        <f t="shared" si="226"/>
        <v>0.02611111111</v>
      </c>
      <c r="J254" s="30">
        <f t="shared" si="227"/>
        <v>-0.1178700518</v>
      </c>
      <c r="K254" s="31">
        <f t="shared" si="228"/>
        <v>0.001468698339</v>
      </c>
    </row>
    <row r="255">
      <c r="A255" s="22">
        <v>10.0</v>
      </c>
      <c r="B255" s="87">
        <v>0.0</v>
      </c>
      <c r="C255" s="23">
        <v>688.0</v>
      </c>
      <c r="D255" s="24">
        <v>9095.0</v>
      </c>
      <c r="E255" s="25">
        <f t="shared" si="223"/>
        <v>8879</v>
      </c>
      <c r="F255" s="26">
        <f t="shared" si="224"/>
        <v>0.1009000205</v>
      </c>
      <c r="G255" s="27">
        <v>216.0</v>
      </c>
      <c r="H255" s="28">
        <f t="shared" si="225"/>
        <v>0.1030042918</v>
      </c>
      <c r="I255" s="29">
        <f t="shared" si="226"/>
        <v>0.02374931281</v>
      </c>
      <c r="J255" s="30">
        <f t="shared" si="227"/>
        <v>-0.02064052568</v>
      </c>
      <c r="K255" s="31">
        <f t="shared" si="228"/>
        <v>0.00004343326769</v>
      </c>
    </row>
    <row r="256">
      <c r="A256" s="88" t="s">
        <v>14</v>
      </c>
      <c r="B256" s="89">
        <f t="shared" ref="B256:C256" si="229">SUM(B246:B255)</f>
        <v>6330</v>
      </c>
      <c r="C256" s="36">
        <f t="shared" si="229"/>
        <v>71865</v>
      </c>
      <c r="D256" s="37">
        <f>sum(D246:D255)</f>
        <v>90095</v>
      </c>
      <c r="E256" s="38">
        <f t="shared" si="223"/>
        <v>87998</v>
      </c>
      <c r="F256" s="39">
        <f t="shared" si="224"/>
        <v>1</v>
      </c>
      <c r="G256" s="40">
        <f>sum(G246:G255)</f>
        <v>2097</v>
      </c>
      <c r="H256" s="41">
        <f>SUM(H246:H255)</f>
        <v>1</v>
      </c>
      <c r="I256" s="39">
        <f t="shared" si="226"/>
        <v>0.02327543149</v>
      </c>
      <c r="J256" s="42"/>
      <c r="K256" s="43">
        <f>sum(K246:K255)</f>
        <v>0.2309881108</v>
      </c>
    </row>
    <row r="257">
      <c r="A257" s="90"/>
      <c r="B257" s="91"/>
    </row>
    <row r="258">
      <c r="A258" s="92"/>
      <c r="B258" s="93"/>
    </row>
    <row r="259">
      <c r="A259" s="15" t="s">
        <v>83</v>
      </c>
      <c r="B259" s="16"/>
      <c r="C259" s="94"/>
      <c r="D259" s="94"/>
      <c r="E259" s="1" t="s">
        <v>1</v>
      </c>
      <c r="F259" s="1" t="s">
        <v>2</v>
      </c>
      <c r="G259" s="1"/>
      <c r="H259" s="1"/>
      <c r="I259" s="1"/>
      <c r="J259" s="1"/>
    </row>
    <row r="260">
      <c r="A260" s="17" t="s">
        <v>3</v>
      </c>
      <c r="B260" s="18" t="s">
        <v>4</v>
      </c>
      <c r="C260" s="18" t="s">
        <v>5</v>
      </c>
      <c r="D260" s="19" t="s">
        <v>6</v>
      </c>
      <c r="E260" s="18" t="s">
        <v>7</v>
      </c>
      <c r="F260" s="18" t="s">
        <v>8</v>
      </c>
      <c r="G260" s="19" t="s">
        <v>9</v>
      </c>
      <c r="H260" s="18" t="s">
        <v>10</v>
      </c>
      <c r="I260" s="20" t="s">
        <v>17</v>
      </c>
      <c r="J260" s="18" t="s">
        <v>11</v>
      </c>
      <c r="K260" s="21" t="s">
        <v>12</v>
      </c>
    </row>
    <row r="261">
      <c r="A261" s="22">
        <v>1.0</v>
      </c>
      <c r="B261" s="23">
        <v>221.0</v>
      </c>
      <c r="C261" s="23">
        <v>457.0</v>
      </c>
      <c r="D261" s="24">
        <v>164.0</v>
      </c>
      <c r="E261" s="25">
        <f t="shared" ref="E261:E271" si="230">D261-G261</f>
        <v>156</v>
      </c>
      <c r="F261" s="55">
        <f t="shared" ref="F261:F271" si="231">E261/$E$13</f>
        <v>0.001772767563</v>
      </c>
      <c r="G261" s="56">
        <v>8.0</v>
      </c>
      <c r="H261" s="28">
        <f t="shared" ref="H261:H270" si="232">G261/$G$28</f>
        <v>0.003814973772</v>
      </c>
      <c r="I261" s="29">
        <f t="shared" ref="I261:I271" si="233">G261/D261</f>
        <v>0.0487804878</v>
      </c>
      <c r="J261" s="30">
        <f t="shared" ref="J261:J270" si="234">LN(F261/H261)</f>
        <v>-0.7663918695</v>
      </c>
      <c r="K261" s="31">
        <f t="shared" ref="K261:K270" si="235">(F261-H261)*J261</f>
        <v>0.001565130234</v>
      </c>
    </row>
    <row r="262">
      <c r="A262" s="22">
        <v>2.0</v>
      </c>
      <c r="B262" s="23">
        <v>191.0</v>
      </c>
      <c r="C262" s="23">
        <v>220.0</v>
      </c>
      <c r="D262" s="24">
        <v>838.0</v>
      </c>
      <c r="E262" s="25">
        <f t="shared" si="230"/>
        <v>828</v>
      </c>
      <c r="F262" s="55">
        <f t="shared" si="231"/>
        <v>0.009409304757</v>
      </c>
      <c r="G262" s="56">
        <v>10.0</v>
      </c>
      <c r="H262" s="28">
        <f t="shared" si="232"/>
        <v>0.004768717215</v>
      </c>
      <c r="I262" s="29">
        <f t="shared" si="233"/>
        <v>0.01193317422</v>
      </c>
      <c r="J262" s="30">
        <f t="shared" si="234"/>
        <v>0.6796217264</v>
      </c>
      <c r="K262" s="31">
        <f t="shared" si="235"/>
        <v>0.003153844117</v>
      </c>
    </row>
    <row r="263">
      <c r="A263" s="22">
        <v>3.0</v>
      </c>
      <c r="B263" s="23">
        <v>168.0</v>
      </c>
      <c r="C263" s="23">
        <v>190.0</v>
      </c>
      <c r="D263" s="24">
        <v>505.0</v>
      </c>
      <c r="E263" s="25">
        <f t="shared" si="230"/>
        <v>483</v>
      </c>
      <c r="F263" s="55">
        <f t="shared" si="231"/>
        <v>0.005488761108</v>
      </c>
      <c r="G263" s="56">
        <v>22.0</v>
      </c>
      <c r="H263" s="28">
        <f t="shared" si="232"/>
        <v>0.01049117787</v>
      </c>
      <c r="I263" s="29">
        <f t="shared" si="233"/>
        <v>0.04356435644</v>
      </c>
      <c r="J263" s="30">
        <f t="shared" si="234"/>
        <v>-0.6478321347</v>
      </c>
      <c r="K263" s="31">
        <f t="shared" si="235"/>
        <v>0.003240726332</v>
      </c>
    </row>
    <row r="264">
      <c r="A264" s="22">
        <v>4.0</v>
      </c>
      <c r="B264" s="23">
        <v>149.0</v>
      </c>
      <c r="C264" s="23">
        <v>167.0</v>
      </c>
      <c r="D264" s="24">
        <v>829.0</v>
      </c>
      <c r="E264" s="25">
        <f t="shared" si="230"/>
        <v>780</v>
      </c>
      <c r="F264" s="55">
        <f t="shared" si="231"/>
        <v>0.008863837814</v>
      </c>
      <c r="G264" s="56">
        <v>49.0</v>
      </c>
      <c r="H264" s="28">
        <f t="shared" si="232"/>
        <v>0.02336671435</v>
      </c>
      <c r="I264" s="29">
        <f t="shared" si="233"/>
        <v>0.05910735826</v>
      </c>
      <c r="J264" s="30">
        <f t="shared" si="234"/>
        <v>-0.9693327135</v>
      </c>
      <c r="K264" s="31">
        <f t="shared" si="235"/>
        <v>0.01405811267</v>
      </c>
    </row>
    <row r="265">
      <c r="A265" s="22">
        <v>5.0</v>
      </c>
      <c r="B265" s="23">
        <v>136.0</v>
      </c>
      <c r="C265" s="23">
        <v>148.0</v>
      </c>
      <c r="D265" s="24">
        <v>1802.0</v>
      </c>
      <c r="E265" s="25">
        <f t="shared" si="230"/>
        <v>1748</v>
      </c>
      <c r="F265" s="55">
        <f t="shared" si="231"/>
        <v>0.01986408782</v>
      </c>
      <c r="G265" s="56">
        <v>54.0</v>
      </c>
      <c r="H265" s="28">
        <f t="shared" si="232"/>
        <v>0.02575107296</v>
      </c>
      <c r="I265" s="29">
        <f t="shared" si="233"/>
        <v>0.02996670366</v>
      </c>
      <c r="J265" s="30">
        <f t="shared" si="234"/>
        <v>-0.2595628254</v>
      </c>
      <c r="K265" s="31">
        <f t="shared" si="235"/>
        <v>0.001528042496</v>
      </c>
    </row>
    <row r="266">
      <c r="A266" s="22">
        <v>6.0</v>
      </c>
      <c r="B266" s="23">
        <v>127.0</v>
      </c>
      <c r="C266" s="23">
        <v>135.0</v>
      </c>
      <c r="D266" s="24">
        <v>3149.0</v>
      </c>
      <c r="E266" s="25">
        <f t="shared" si="230"/>
        <v>3059</v>
      </c>
      <c r="F266" s="55">
        <f t="shared" si="231"/>
        <v>0.03476215369</v>
      </c>
      <c r="G266" s="56">
        <v>90.0</v>
      </c>
      <c r="H266" s="28">
        <f t="shared" si="232"/>
        <v>0.04291845494</v>
      </c>
      <c r="I266" s="29">
        <f t="shared" si="233"/>
        <v>0.02858050175</v>
      </c>
      <c r="J266" s="30">
        <f t="shared" si="234"/>
        <v>-0.2107726612</v>
      </c>
      <c r="K266" s="31">
        <f t="shared" si="235"/>
        <v>0.00171912532</v>
      </c>
    </row>
    <row r="267">
      <c r="A267" s="22">
        <v>7.0</v>
      </c>
      <c r="B267" s="23">
        <v>121.0</v>
      </c>
      <c r="C267" s="23">
        <v>126.0</v>
      </c>
      <c r="D267" s="24">
        <v>27776.0</v>
      </c>
      <c r="E267" s="25">
        <f t="shared" si="230"/>
        <v>27107</v>
      </c>
      <c r="F267" s="55">
        <f t="shared" si="231"/>
        <v>0.3080410918</v>
      </c>
      <c r="G267" s="56">
        <v>669.0</v>
      </c>
      <c r="H267" s="28">
        <f t="shared" si="232"/>
        <v>0.3190271817</v>
      </c>
      <c r="I267" s="29">
        <f t="shared" si="233"/>
        <v>0.02408554147</v>
      </c>
      <c r="J267" s="30">
        <f t="shared" si="234"/>
        <v>-0.03504311906</v>
      </c>
      <c r="K267" s="31">
        <f t="shared" si="235"/>
        <v>0.0003849868545</v>
      </c>
    </row>
    <row r="268">
      <c r="A268" s="22">
        <v>8.0</v>
      </c>
      <c r="B268" s="23">
        <v>118.0</v>
      </c>
      <c r="C268" s="23">
        <v>120.0</v>
      </c>
      <c r="D268" s="24">
        <v>31356.0</v>
      </c>
      <c r="E268" s="25">
        <f t="shared" si="230"/>
        <v>30663</v>
      </c>
      <c r="F268" s="55">
        <f t="shared" si="231"/>
        <v>0.3484511012</v>
      </c>
      <c r="G268" s="56">
        <v>693.0</v>
      </c>
      <c r="H268" s="28">
        <f t="shared" si="232"/>
        <v>0.330472103</v>
      </c>
      <c r="I268" s="29">
        <f t="shared" si="233"/>
        <v>0.0221010333</v>
      </c>
      <c r="J268" s="30">
        <f t="shared" si="234"/>
        <v>0.05297566078</v>
      </c>
      <c r="K268" s="31">
        <f t="shared" si="235"/>
        <v>0.0009524493074</v>
      </c>
    </row>
    <row r="269">
      <c r="A269" s="22">
        <v>9.0</v>
      </c>
      <c r="B269" s="23">
        <v>106.0</v>
      </c>
      <c r="C269" s="23">
        <v>117.0</v>
      </c>
      <c r="D269" s="24">
        <v>23139.0</v>
      </c>
      <c r="E269" s="25">
        <f t="shared" si="230"/>
        <v>22659</v>
      </c>
      <c r="F269" s="55">
        <f t="shared" si="231"/>
        <v>0.2574944885</v>
      </c>
      <c r="G269" s="56">
        <v>480.0</v>
      </c>
      <c r="H269" s="28">
        <f t="shared" si="232"/>
        <v>0.2288984263</v>
      </c>
      <c r="I269" s="29">
        <f t="shared" si="233"/>
        <v>0.02074419811</v>
      </c>
      <c r="J269" s="30">
        <f t="shared" si="234"/>
        <v>0.117719964</v>
      </c>
      <c r="K269" s="31">
        <f t="shared" si="235"/>
        <v>0.003366327413</v>
      </c>
    </row>
    <row r="270">
      <c r="A270" s="22">
        <v>10.0</v>
      </c>
      <c r="B270" s="23">
        <v>69.0</v>
      </c>
      <c r="C270" s="23">
        <v>105.0</v>
      </c>
      <c r="D270" s="24">
        <v>537.0</v>
      </c>
      <c r="E270" s="25">
        <f t="shared" si="230"/>
        <v>515</v>
      </c>
      <c r="F270" s="55">
        <f t="shared" si="231"/>
        <v>0.005852405736</v>
      </c>
      <c r="G270" s="56">
        <v>22.0</v>
      </c>
      <c r="H270" s="28">
        <f t="shared" si="232"/>
        <v>0.01049117787</v>
      </c>
      <c r="I270" s="29">
        <f t="shared" si="233"/>
        <v>0.04096834264</v>
      </c>
      <c r="J270" s="30">
        <f t="shared" si="234"/>
        <v>-0.5836818877</v>
      </c>
      <c r="K270" s="31">
        <f t="shared" si="235"/>
        <v>0.002707567277</v>
      </c>
    </row>
    <row r="271">
      <c r="A271" s="35" t="s">
        <v>14</v>
      </c>
      <c r="B271" s="36">
        <f t="shared" ref="B271:C271" si="236">SUM(B261:B270)</f>
        <v>1406</v>
      </c>
      <c r="C271" s="36">
        <f t="shared" si="236"/>
        <v>1785</v>
      </c>
      <c r="D271" s="37">
        <f>sum(D261:D270)</f>
        <v>90095</v>
      </c>
      <c r="E271" s="38">
        <f t="shared" si="230"/>
        <v>87998</v>
      </c>
      <c r="F271" s="39">
        <f t="shared" si="231"/>
        <v>1</v>
      </c>
      <c r="G271" s="40">
        <f>sum(G261:G270)</f>
        <v>2097</v>
      </c>
      <c r="H271" s="41">
        <f>SUM(H261:H270)</f>
        <v>1</v>
      </c>
      <c r="I271" s="39">
        <f t="shared" si="233"/>
        <v>0.02327543149</v>
      </c>
      <c r="J271" s="42"/>
      <c r="K271" s="43">
        <f>sum(K261:K270)</f>
        <v>0.03267631202</v>
      </c>
    </row>
    <row r="272">
      <c r="A272" s="90"/>
      <c r="B272" s="91"/>
    </row>
    <row r="273">
      <c r="A273" s="92"/>
      <c r="B273" s="93"/>
    </row>
    <row r="274">
      <c r="A274" s="15" t="s">
        <v>84</v>
      </c>
      <c r="B274" s="16"/>
      <c r="C274" s="94"/>
      <c r="D274" s="94"/>
      <c r="E274" s="1" t="s">
        <v>1</v>
      </c>
      <c r="F274" s="1" t="s">
        <v>2</v>
      </c>
      <c r="G274" s="1"/>
      <c r="H274" s="1"/>
      <c r="I274" s="1"/>
      <c r="J274" s="1"/>
    </row>
    <row r="275">
      <c r="A275" s="17" t="s">
        <v>3</v>
      </c>
      <c r="B275" s="18" t="s">
        <v>4</v>
      </c>
      <c r="C275" s="18" t="s">
        <v>5</v>
      </c>
      <c r="D275" s="19" t="s">
        <v>6</v>
      </c>
      <c r="E275" s="18" t="s">
        <v>7</v>
      </c>
      <c r="F275" s="18" t="s">
        <v>8</v>
      </c>
      <c r="G275" s="19" t="s">
        <v>9</v>
      </c>
      <c r="H275" s="18" t="s">
        <v>10</v>
      </c>
      <c r="I275" s="20" t="s">
        <v>17</v>
      </c>
      <c r="J275" s="18" t="s">
        <v>11</v>
      </c>
      <c r="K275" s="21" t="s">
        <v>12</v>
      </c>
    </row>
    <row r="276">
      <c r="A276" s="22">
        <v>1.0</v>
      </c>
      <c r="B276" s="23">
        <v>25.0</v>
      </c>
      <c r="C276" s="23">
        <v>25.0</v>
      </c>
      <c r="D276" s="24">
        <v>312.0</v>
      </c>
      <c r="E276" s="25">
        <f t="shared" ref="E276:E281" si="237">D276-G276</f>
        <v>311.9999999</v>
      </c>
      <c r="F276" s="55">
        <f t="shared" ref="F276:F281" si="238">E276/$E$13</f>
        <v>0.003545535125</v>
      </c>
      <c r="G276" s="56">
        <v>1.0E-7</v>
      </c>
      <c r="H276" s="28">
        <f t="shared" ref="H276:H280" si="239">G276/$G$28</f>
        <v>0</v>
      </c>
      <c r="I276" s="29">
        <f t="shared" ref="I276:I281" si="240">G276/D276</f>
        <v>0.0000000003205128205</v>
      </c>
      <c r="J276" s="30">
        <f t="shared" ref="J276:J280" si="241">LN(F276/H276)</f>
        <v>18.1242925</v>
      </c>
      <c r="K276" s="31">
        <f t="shared" ref="K276:K280" si="242">(F276-H276)*J276</f>
        <v>0.06426031482</v>
      </c>
    </row>
    <row r="277">
      <c r="A277" s="22">
        <v>2.0</v>
      </c>
      <c r="B277" s="23">
        <v>23.0</v>
      </c>
      <c r="C277" s="23">
        <v>23.0</v>
      </c>
      <c r="D277" s="24">
        <v>68690.0</v>
      </c>
      <c r="E277" s="25">
        <f t="shared" si="237"/>
        <v>66805</v>
      </c>
      <c r="F277" s="55">
        <f t="shared" si="238"/>
        <v>0.759164981</v>
      </c>
      <c r="G277" s="56">
        <v>1885.0</v>
      </c>
      <c r="H277" s="28">
        <f t="shared" si="239"/>
        <v>0.898903195</v>
      </c>
      <c r="I277" s="29">
        <f t="shared" si="240"/>
        <v>0.02744213131</v>
      </c>
      <c r="J277" s="30">
        <f t="shared" si="241"/>
        <v>-0.1689562279</v>
      </c>
      <c r="K277" s="31">
        <f t="shared" si="242"/>
        <v>0.02360964153</v>
      </c>
    </row>
    <row r="278">
      <c r="A278" s="22">
        <v>3.0</v>
      </c>
      <c r="B278" s="23">
        <v>6.0</v>
      </c>
      <c r="C278" s="23">
        <v>6.0</v>
      </c>
      <c r="D278" s="24">
        <v>10926.0</v>
      </c>
      <c r="E278" s="25">
        <f t="shared" si="237"/>
        <v>10894</v>
      </c>
      <c r="F278" s="55">
        <f t="shared" si="238"/>
        <v>0.1237982681</v>
      </c>
      <c r="G278" s="56">
        <v>32.0</v>
      </c>
      <c r="H278" s="28">
        <f t="shared" si="239"/>
        <v>0.01525989509</v>
      </c>
      <c r="I278" s="29">
        <f t="shared" si="240"/>
        <v>0.002928793703</v>
      </c>
      <c r="J278" s="30">
        <f t="shared" si="241"/>
        <v>2.09342522</v>
      </c>
      <c r="K278" s="31">
        <f t="shared" si="242"/>
        <v>0.2272169675</v>
      </c>
    </row>
    <row r="279">
      <c r="A279" s="95">
        <v>4.0</v>
      </c>
      <c r="B279" s="23">
        <v>0.0</v>
      </c>
      <c r="C279" s="23">
        <v>3.0</v>
      </c>
      <c r="D279" s="24">
        <v>3406.0</v>
      </c>
      <c r="E279" s="25">
        <f t="shared" si="237"/>
        <v>3243</v>
      </c>
      <c r="F279" s="55">
        <f t="shared" si="238"/>
        <v>0.0368531103</v>
      </c>
      <c r="G279" s="56">
        <v>163.0</v>
      </c>
      <c r="H279" s="28">
        <f t="shared" si="239"/>
        <v>0.07773009061</v>
      </c>
      <c r="I279" s="29">
        <f t="shared" si="240"/>
        <v>0.04785672343</v>
      </c>
      <c r="J279" s="30">
        <f t="shared" si="241"/>
        <v>-0.7463024295</v>
      </c>
      <c r="K279" s="31">
        <f t="shared" si="242"/>
        <v>0.03050658972</v>
      </c>
    </row>
    <row r="280">
      <c r="A280" s="95">
        <v>5.0</v>
      </c>
      <c r="B280" s="23">
        <v>0.0</v>
      </c>
      <c r="C280" s="23">
        <v>0.0</v>
      </c>
      <c r="D280" s="24">
        <v>6761.0</v>
      </c>
      <c r="E280" s="25">
        <f t="shared" si="237"/>
        <v>6744</v>
      </c>
      <c r="F280" s="55">
        <f t="shared" si="238"/>
        <v>0.07663810541</v>
      </c>
      <c r="G280" s="56">
        <v>17.0</v>
      </c>
      <c r="H280" s="28">
        <f t="shared" si="239"/>
        <v>0.008106819266</v>
      </c>
      <c r="I280" s="29">
        <f t="shared" si="240"/>
        <v>0.002514420944</v>
      </c>
      <c r="J280" s="30">
        <f t="shared" si="241"/>
        <v>2.246388821</v>
      </c>
      <c r="K280" s="31">
        <f t="shared" si="242"/>
        <v>0.1539479151</v>
      </c>
    </row>
    <row r="281">
      <c r="A281" s="35" t="s">
        <v>14</v>
      </c>
      <c r="B281" s="36">
        <f t="shared" ref="B281:C281" si="243">SUM(B276:B280)</f>
        <v>54</v>
      </c>
      <c r="C281" s="36">
        <f t="shared" si="243"/>
        <v>57</v>
      </c>
      <c r="D281" s="37">
        <f>sum(D276:D280)</f>
        <v>90095</v>
      </c>
      <c r="E281" s="38">
        <f t="shared" si="237"/>
        <v>87998</v>
      </c>
      <c r="F281" s="39">
        <f t="shared" si="238"/>
        <v>1</v>
      </c>
      <c r="G281" s="40">
        <f>sum(G276:G280)</f>
        <v>2097</v>
      </c>
      <c r="H281" s="41">
        <f>SUM(H276:H280)</f>
        <v>1</v>
      </c>
      <c r="I281" s="39">
        <f t="shared" si="240"/>
        <v>0.02327543149</v>
      </c>
      <c r="J281" s="42"/>
      <c r="K281" s="43">
        <f>sum(K276:K280)</f>
        <v>0.4995414286</v>
      </c>
    </row>
    <row r="282">
      <c r="A282" s="96"/>
      <c r="B282" s="97"/>
    </row>
    <row r="283">
      <c r="A283" s="98"/>
      <c r="B283" s="99"/>
    </row>
    <row r="284">
      <c r="A284" s="15" t="s">
        <v>55</v>
      </c>
      <c r="B284" s="16"/>
      <c r="C284" s="94"/>
      <c r="D284" s="94"/>
      <c r="E284" s="1" t="s">
        <v>1</v>
      </c>
      <c r="F284" s="1" t="s">
        <v>2</v>
      </c>
      <c r="G284" s="1"/>
      <c r="H284" s="1"/>
      <c r="I284" s="1"/>
      <c r="J284" s="1"/>
    </row>
    <row r="285">
      <c r="A285" s="17" t="s">
        <v>3</v>
      </c>
      <c r="B285" s="18" t="s">
        <v>4</v>
      </c>
      <c r="C285" s="18" t="s">
        <v>5</v>
      </c>
      <c r="D285" s="19" t="s">
        <v>6</v>
      </c>
      <c r="E285" s="18" t="s">
        <v>7</v>
      </c>
      <c r="F285" s="18" t="s">
        <v>8</v>
      </c>
      <c r="G285" s="19" t="s">
        <v>9</v>
      </c>
      <c r="H285" s="18" t="s">
        <v>10</v>
      </c>
      <c r="I285" s="20" t="s">
        <v>17</v>
      </c>
      <c r="J285" s="18" t="s">
        <v>11</v>
      </c>
      <c r="K285" s="21" t="s">
        <v>12</v>
      </c>
    </row>
    <row r="286">
      <c r="A286" s="22">
        <v>1.0</v>
      </c>
      <c r="B286" s="23">
        <v>8917.0</v>
      </c>
      <c r="C286" s="23">
        <v>8917.0</v>
      </c>
      <c r="D286" s="24">
        <v>30432.0</v>
      </c>
      <c r="E286" s="25">
        <f t="shared" ref="E286:E293" si="244">D286-G286</f>
        <v>29764</v>
      </c>
      <c r="F286" s="55">
        <f t="shared" ref="F286:F293" si="245">E286/$E$13</f>
        <v>0.3382349599</v>
      </c>
      <c r="G286" s="56">
        <v>668.0</v>
      </c>
      <c r="H286" s="28">
        <f t="shared" ref="H286:H292" si="246">G286/$G$28</f>
        <v>0.31855031</v>
      </c>
      <c r="I286" s="29">
        <f t="shared" ref="I286:I293" si="247">G286/D286</f>
        <v>0.02195057834</v>
      </c>
      <c r="J286" s="30">
        <f t="shared" ref="J286:J292" si="248">LN(F286/H286)</f>
        <v>0.05996037995</v>
      </c>
      <c r="K286" s="31">
        <f t="shared" ref="K286:K292" si="249">(F286-H286)*J286</f>
        <v>0.001180299088</v>
      </c>
    </row>
    <row r="287">
      <c r="A287" s="22">
        <v>2.0</v>
      </c>
      <c r="B287" s="23">
        <v>8722.0</v>
      </c>
      <c r="C287" s="23">
        <v>8722.0</v>
      </c>
      <c r="D287" s="24">
        <v>19543.0</v>
      </c>
      <c r="E287" s="25">
        <f t="shared" si="244"/>
        <v>18960</v>
      </c>
      <c r="F287" s="55">
        <f t="shared" si="245"/>
        <v>0.2154594423</v>
      </c>
      <c r="G287" s="56">
        <v>583.0</v>
      </c>
      <c r="H287" s="28">
        <f t="shared" si="246"/>
        <v>0.2780162136</v>
      </c>
      <c r="I287" s="29">
        <f t="shared" si="247"/>
        <v>0.02983165328</v>
      </c>
      <c r="J287" s="30">
        <f t="shared" si="248"/>
        <v>-0.2549067456</v>
      </c>
      <c r="K287" s="31">
        <f t="shared" si="249"/>
        <v>0.01594614301</v>
      </c>
    </row>
    <row r="288">
      <c r="A288" s="22">
        <v>3.0</v>
      </c>
      <c r="B288" s="23">
        <v>8600.0</v>
      </c>
      <c r="C288" s="23">
        <v>8600.0</v>
      </c>
      <c r="D288" s="24">
        <v>2960.0</v>
      </c>
      <c r="E288" s="25">
        <f t="shared" si="244"/>
        <v>2810</v>
      </c>
      <c r="F288" s="55">
        <f t="shared" si="245"/>
        <v>0.03193254392</v>
      </c>
      <c r="G288" s="56">
        <v>150.0</v>
      </c>
      <c r="H288" s="28">
        <f t="shared" si="246"/>
        <v>0.07153075823</v>
      </c>
      <c r="I288" s="29">
        <f t="shared" si="247"/>
        <v>0.05067567568</v>
      </c>
      <c r="J288" s="30">
        <f t="shared" si="248"/>
        <v>-0.8065018668</v>
      </c>
      <c r="K288" s="31">
        <f t="shared" si="249"/>
        <v>0.03193603376</v>
      </c>
    </row>
    <row r="289">
      <c r="A289" s="22">
        <v>4.0</v>
      </c>
      <c r="B289" s="23">
        <v>8576.0</v>
      </c>
      <c r="C289" s="23">
        <v>8576.0</v>
      </c>
      <c r="D289" s="24">
        <v>753.0</v>
      </c>
      <c r="E289" s="25">
        <f t="shared" si="244"/>
        <v>753</v>
      </c>
      <c r="F289" s="55">
        <f t="shared" si="245"/>
        <v>0.008557012659</v>
      </c>
      <c r="G289" s="56">
        <v>1.0E-9</v>
      </c>
      <c r="H289" s="28">
        <f t="shared" si="246"/>
        <v>0</v>
      </c>
      <c r="I289" s="29">
        <f t="shared" si="247"/>
        <v>0</v>
      </c>
      <c r="J289" s="30">
        <f t="shared" si="248"/>
        <v>23.61052473</v>
      </c>
      <c r="K289" s="31">
        <f t="shared" si="249"/>
        <v>0.202035559</v>
      </c>
    </row>
    <row r="290">
      <c r="A290" s="22">
        <v>5.0</v>
      </c>
      <c r="B290" s="23">
        <v>8573.0</v>
      </c>
      <c r="C290" s="23">
        <v>8573.0</v>
      </c>
      <c r="D290" s="24">
        <v>9596.0</v>
      </c>
      <c r="E290" s="25">
        <f t="shared" si="244"/>
        <v>9176</v>
      </c>
      <c r="F290" s="55">
        <f t="shared" si="245"/>
        <v>0.1042750972</v>
      </c>
      <c r="G290" s="56">
        <v>420.0</v>
      </c>
      <c r="H290" s="28">
        <f t="shared" si="246"/>
        <v>0.200286123</v>
      </c>
      <c r="I290" s="29">
        <f t="shared" si="247"/>
        <v>0.04376823677</v>
      </c>
      <c r="J290" s="30">
        <f t="shared" si="248"/>
        <v>-0.6527143875</v>
      </c>
      <c r="K290" s="31">
        <f t="shared" si="249"/>
        <v>0.06266777795</v>
      </c>
    </row>
    <row r="291">
      <c r="A291" s="22">
        <v>6.0</v>
      </c>
      <c r="B291" s="23">
        <v>8413.0</v>
      </c>
      <c r="C291" s="23">
        <v>8413.0</v>
      </c>
      <c r="D291" s="24">
        <v>5828.0</v>
      </c>
      <c r="E291" s="25">
        <f t="shared" si="244"/>
        <v>5808</v>
      </c>
      <c r="F291" s="55">
        <f t="shared" si="245"/>
        <v>0.06600150003</v>
      </c>
      <c r="G291" s="56">
        <v>20.0</v>
      </c>
      <c r="H291" s="28">
        <f t="shared" si="246"/>
        <v>0.00953743443</v>
      </c>
      <c r="I291" s="29">
        <f t="shared" si="247"/>
        <v>0.003431708991</v>
      </c>
      <c r="J291" s="30">
        <f t="shared" si="248"/>
        <v>1.934452948</v>
      </c>
      <c r="K291" s="31">
        <f t="shared" si="249"/>
        <v>0.1092270782</v>
      </c>
    </row>
    <row r="292">
      <c r="A292" s="22">
        <v>7.0</v>
      </c>
      <c r="B292" s="23">
        <v>8412.0</v>
      </c>
      <c r="C292" s="23">
        <v>8412.0</v>
      </c>
      <c r="D292" s="24">
        <v>20983.0</v>
      </c>
      <c r="E292" s="25">
        <f t="shared" si="244"/>
        <v>20727</v>
      </c>
      <c r="F292" s="55">
        <f t="shared" si="245"/>
        <v>0.2355394441</v>
      </c>
      <c r="G292" s="56">
        <v>256.0</v>
      </c>
      <c r="H292" s="28">
        <f t="shared" si="246"/>
        <v>0.1220791607</v>
      </c>
      <c r="I292" s="29">
        <f t="shared" si="247"/>
        <v>0.01220035267</v>
      </c>
      <c r="J292" s="30">
        <f t="shared" si="248"/>
        <v>0.6572086976</v>
      </c>
      <c r="K292" s="31">
        <f t="shared" si="249"/>
        <v>0.07456708507</v>
      </c>
    </row>
    <row r="293">
      <c r="A293" s="35" t="s">
        <v>14</v>
      </c>
      <c r="B293" s="36">
        <f t="shared" ref="B293:C293" si="250">SUM(B286:B292)</f>
        <v>60213</v>
      </c>
      <c r="C293" s="36">
        <f t="shared" si="250"/>
        <v>60213</v>
      </c>
      <c r="D293" s="37">
        <f>sum(D286:D292)</f>
        <v>90095</v>
      </c>
      <c r="E293" s="38">
        <f t="shared" si="244"/>
        <v>87998</v>
      </c>
      <c r="F293" s="39">
        <f t="shared" si="245"/>
        <v>1</v>
      </c>
      <c r="G293" s="40">
        <f>sum(G286:G292)</f>
        <v>2097</v>
      </c>
      <c r="H293" s="41">
        <f>SUM(H286:H292)</f>
        <v>1</v>
      </c>
      <c r="I293" s="39">
        <f t="shared" si="247"/>
        <v>0.02327543149</v>
      </c>
      <c r="J293" s="42"/>
      <c r="K293" s="43">
        <f>sum(K286:K292)</f>
        <v>0.497559976</v>
      </c>
    </row>
    <row r="294">
      <c r="A294" s="100"/>
      <c r="B294" s="101"/>
    </row>
    <row r="295">
      <c r="A295" s="92"/>
      <c r="B295" s="102"/>
    </row>
    <row r="297">
      <c r="B297" s="77"/>
      <c r="C297" s="77"/>
      <c r="D297" s="77"/>
    </row>
    <row r="298">
      <c r="B298" s="103" t="s">
        <v>85</v>
      </c>
      <c r="C298" s="104" t="s">
        <v>86</v>
      </c>
      <c r="D298" s="77"/>
    </row>
    <row r="299">
      <c r="B299" s="105" t="s">
        <v>30</v>
      </c>
      <c r="C299" s="106">
        <v>5.748533441581979</v>
      </c>
      <c r="D299" s="6"/>
      <c r="E299" s="77" t="s">
        <v>32</v>
      </c>
      <c r="F299" s="6"/>
      <c r="G299" s="6"/>
      <c r="H299" s="6"/>
      <c r="I299" s="77"/>
    </row>
    <row r="300">
      <c r="B300" s="105" t="s">
        <v>65</v>
      </c>
      <c r="C300" s="107">
        <v>1.6153644251494985</v>
      </c>
      <c r="D300" s="6"/>
      <c r="E300" s="77" t="s">
        <v>67</v>
      </c>
      <c r="F300" s="6"/>
      <c r="G300" s="6"/>
      <c r="H300" s="6"/>
      <c r="I300" s="77"/>
    </row>
    <row r="301">
      <c r="B301" s="105" t="s">
        <v>34</v>
      </c>
      <c r="C301" s="108">
        <v>1.550783238036015</v>
      </c>
      <c r="D301" s="6"/>
      <c r="E301" s="6" t="s">
        <v>87</v>
      </c>
      <c r="F301" s="6"/>
      <c r="G301" s="6"/>
      <c r="H301" s="6"/>
    </row>
    <row r="302">
      <c r="B302" s="105" t="s">
        <v>52</v>
      </c>
      <c r="C302" s="109">
        <v>1.5349507591216645</v>
      </c>
      <c r="D302" s="6"/>
      <c r="E302" s="6" t="s">
        <v>88</v>
      </c>
      <c r="F302" s="6"/>
      <c r="G302" s="6"/>
      <c r="H302" s="6"/>
    </row>
    <row r="303">
      <c r="B303" s="105" t="s">
        <v>62</v>
      </c>
      <c r="C303" s="108">
        <v>0.9495557891470062</v>
      </c>
    </row>
    <row r="304">
      <c r="B304" s="105" t="s">
        <v>23</v>
      </c>
      <c r="C304" s="109">
        <v>0.937146006539326</v>
      </c>
    </row>
    <row r="305">
      <c r="B305" s="105" t="s">
        <v>38</v>
      </c>
      <c r="C305" s="108">
        <v>0.802315214286072</v>
      </c>
      <c r="E305" s="6"/>
      <c r="F305" s="6"/>
      <c r="G305" s="6"/>
      <c r="H305" s="6"/>
      <c r="I305" s="6"/>
    </row>
    <row r="306">
      <c r="B306" s="105" t="s">
        <v>76</v>
      </c>
      <c r="C306" s="109">
        <v>0.7695471715368644</v>
      </c>
    </row>
    <row r="307">
      <c r="B307" s="105" t="s">
        <v>27</v>
      </c>
      <c r="C307" s="108">
        <v>0.6334683837176714</v>
      </c>
    </row>
    <row r="308">
      <c r="B308" s="110" t="s">
        <v>84</v>
      </c>
      <c r="C308" s="109">
        <v>0.4995414286258789</v>
      </c>
    </row>
    <row r="309">
      <c r="B309" s="110" t="s">
        <v>55</v>
      </c>
      <c r="C309" s="111">
        <v>0.49755997602224994</v>
      </c>
    </row>
    <row r="310">
      <c r="B310" s="105" t="s">
        <v>19</v>
      </c>
      <c r="C310" s="109">
        <v>0.4738621658336076</v>
      </c>
    </row>
    <row r="311">
      <c r="B311" s="105" t="s">
        <v>55</v>
      </c>
      <c r="C311" s="108">
        <v>0.43311220319387633</v>
      </c>
    </row>
    <row r="312">
      <c r="B312" s="112" t="s">
        <v>16</v>
      </c>
      <c r="C312" s="113">
        <v>0.312</v>
      </c>
    </row>
    <row r="313">
      <c r="B313" s="105" t="s">
        <v>71</v>
      </c>
      <c r="C313" s="114">
        <v>0.2049567057673139</v>
      </c>
    </row>
    <row r="314">
      <c r="B314" s="115" t="s">
        <v>79</v>
      </c>
      <c r="C314" s="108">
        <v>0.12162081044479509</v>
      </c>
    </row>
    <row r="315">
      <c r="B315" s="116" t="s">
        <v>83</v>
      </c>
      <c r="C315" s="109">
        <v>0.03267631202002828</v>
      </c>
    </row>
    <row r="316">
      <c r="B316" s="117" t="s">
        <v>68</v>
      </c>
      <c r="C316" s="118">
        <v>0.008605967853198808</v>
      </c>
    </row>
  </sheetData>
  <dataValidations>
    <dataValidation type="custom" allowBlank="1" showDropDown="1" sqref="C299:C316">
      <formula1>AND(ISNUMBER(C299),(NOT(OR(NOT(ISERROR(DATEVALUE(C299))), AND(ISNUMBER(C299), LEFT(CELL("format", C299))="D")))))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23.25"/>
  </cols>
  <sheetData>
    <row r="1">
      <c r="A1" s="15" t="s">
        <v>89</v>
      </c>
      <c r="B1" s="16"/>
      <c r="C1" s="1"/>
      <c r="D1" s="1"/>
      <c r="E1" s="1" t="s">
        <v>1</v>
      </c>
      <c r="F1" s="1" t="s">
        <v>2</v>
      </c>
      <c r="G1" s="1"/>
      <c r="H1" s="1"/>
      <c r="I1" s="1"/>
      <c r="J1" s="1"/>
    </row>
    <row r="2">
      <c r="A2" s="17" t="s">
        <v>3</v>
      </c>
      <c r="B2" s="18" t="s">
        <v>4</v>
      </c>
      <c r="C2" s="18" t="s">
        <v>5</v>
      </c>
      <c r="D2" s="19" t="s">
        <v>6</v>
      </c>
      <c r="E2" s="18" t="s">
        <v>7</v>
      </c>
      <c r="F2" s="18" t="s">
        <v>8</v>
      </c>
      <c r="G2" s="19" t="s">
        <v>9</v>
      </c>
      <c r="H2" s="18" t="s">
        <v>10</v>
      </c>
      <c r="I2" s="20" t="s">
        <v>17</v>
      </c>
      <c r="J2" s="18" t="s">
        <v>11</v>
      </c>
      <c r="K2" s="21" t="s">
        <v>12</v>
      </c>
    </row>
    <row r="3">
      <c r="A3" s="22">
        <v>1.0</v>
      </c>
      <c r="B3" s="72">
        <v>360.0</v>
      </c>
      <c r="C3" s="72">
        <v>485.0</v>
      </c>
      <c r="D3" s="72">
        <v>21.0</v>
      </c>
      <c r="E3" s="25">
        <f t="shared" ref="E3:E13" si="1">D3-G3</f>
        <v>20.9999999</v>
      </c>
      <c r="F3" s="26">
        <f t="shared" ref="F3:F13" si="2">E3/$E$13</f>
        <v>0.0002455020505</v>
      </c>
      <c r="G3" s="72">
        <v>1.0E-7</v>
      </c>
      <c r="H3" s="28">
        <f t="shared" ref="H3:H12" si="3">G3/$G$13</f>
        <v>0.0000000001418439716</v>
      </c>
      <c r="I3" s="29">
        <f t="shared" ref="I3:I13" si="4">G3/D3</f>
        <v>0.000000004761904762</v>
      </c>
      <c r="J3" s="30">
        <f t="shared" ref="J3:J12" si="5">LN(F3/H3)</f>
        <v>14.3640882</v>
      </c>
      <c r="K3" s="31">
        <f t="shared" ref="K3:K12" si="6">(F3-H3)*J3</f>
        <v>0.003526411069</v>
      </c>
    </row>
    <row r="4">
      <c r="A4" s="22">
        <v>2.0</v>
      </c>
      <c r="B4" s="72">
        <v>222.0</v>
      </c>
      <c r="C4" s="72">
        <v>298.0</v>
      </c>
      <c r="D4" s="72">
        <v>318.0</v>
      </c>
      <c r="E4" s="25">
        <f t="shared" si="1"/>
        <v>312</v>
      </c>
      <c r="F4" s="26">
        <f t="shared" si="2"/>
        <v>0.003647459054</v>
      </c>
      <c r="G4" s="72">
        <v>6.0</v>
      </c>
      <c r="H4" s="28">
        <f t="shared" si="3"/>
        <v>0.008510638297</v>
      </c>
      <c r="I4" s="29">
        <f t="shared" si="4"/>
        <v>0.01886792453</v>
      </c>
      <c r="J4" s="30">
        <f t="shared" si="5"/>
        <v>-0.8472861697</v>
      </c>
      <c r="K4" s="31">
        <f t="shared" si="6"/>
        <v>0.004120504513</v>
      </c>
    </row>
    <row r="5">
      <c r="A5" s="22">
        <v>3.0</v>
      </c>
      <c r="B5" s="72">
        <v>185.0</v>
      </c>
      <c r="C5" s="72">
        <v>221.0</v>
      </c>
      <c r="D5" s="72">
        <v>851.0</v>
      </c>
      <c r="E5" s="25">
        <f t="shared" si="1"/>
        <v>844</v>
      </c>
      <c r="F5" s="26">
        <f t="shared" si="2"/>
        <v>0.009866844363</v>
      </c>
      <c r="G5" s="72">
        <v>7.0</v>
      </c>
      <c r="H5" s="28">
        <f t="shared" si="3"/>
        <v>0.009929078013</v>
      </c>
      <c r="I5" s="29">
        <f t="shared" si="4"/>
        <v>0.008225616921</v>
      </c>
      <c r="J5" s="30">
        <f t="shared" si="5"/>
        <v>-0.006287542779</v>
      </c>
      <c r="K5" s="31">
        <f t="shared" si="6"/>
        <v>0.0000003912967328</v>
      </c>
    </row>
    <row r="6">
      <c r="A6" s="22">
        <v>4.0</v>
      </c>
      <c r="B6" s="72">
        <v>155.0</v>
      </c>
      <c r="C6" s="72">
        <v>184.0</v>
      </c>
      <c r="D6" s="72">
        <v>384.0</v>
      </c>
      <c r="E6" s="25">
        <f t="shared" si="1"/>
        <v>379</v>
      </c>
      <c r="F6" s="26">
        <f t="shared" si="2"/>
        <v>0.004430727504</v>
      </c>
      <c r="G6" s="72">
        <v>5.0</v>
      </c>
      <c r="H6" s="28">
        <f t="shared" si="3"/>
        <v>0.007092198581</v>
      </c>
      <c r="I6" s="29">
        <f t="shared" si="4"/>
        <v>0.01302083333</v>
      </c>
      <c r="J6" s="30">
        <f t="shared" si="5"/>
        <v>-0.4704315957</v>
      </c>
      <c r="K6" s="31">
        <f t="shared" si="6"/>
        <v>0.001252040085</v>
      </c>
    </row>
    <row r="7">
      <c r="A7" s="22">
        <v>5.0</v>
      </c>
      <c r="B7" s="72">
        <v>141.0</v>
      </c>
      <c r="C7" s="72">
        <v>154.0</v>
      </c>
      <c r="D7" s="72">
        <v>685.0</v>
      </c>
      <c r="E7" s="25">
        <f t="shared" si="1"/>
        <v>682</v>
      </c>
      <c r="F7" s="26">
        <f t="shared" si="2"/>
        <v>0.007972971393</v>
      </c>
      <c r="G7" s="72">
        <v>3.0</v>
      </c>
      <c r="H7" s="28">
        <f t="shared" si="3"/>
        <v>0.004255319148</v>
      </c>
      <c r="I7" s="29">
        <f t="shared" si="4"/>
        <v>0.004379562044</v>
      </c>
      <c r="J7" s="30">
        <f t="shared" si="5"/>
        <v>0.6278874809</v>
      </c>
      <c r="K7" s="31">
        <f t="shared" si="6"/>
        <v>0.002334267303</v>
      </c>
    </row>
    <row r="8">
      <c r="A8" s="22">
        <v>6.0</v>
      </c>
      <c r="B8" s="72">
        <v>131.0</v>
      </c>
      <c r="C8" s="72">
        <v>140.0</v>
      </c>
      <c r="D8" s="72">
        <v>2515.0</v>
      </c>
      <c r="E8" s="25">
        <f t="shared" si="1"/>
        <v>2474</v>
      </c>
      <c r="F8" s="26">
        <f t="shared" si="2"/>
        <v>0.0289224798</v>
      </c>
      <c r="G8" s="72">
        <v>41.0</v>
      </c>
      <c r="H8" s="28">
        <f t="shared" si="3"/>
        <v>0.05815602836</v>
      </c>
      <c r="I8" s="29">
        <f t="shared" si="4"/>
        <v>0.01630218688</v>
      </c>
      <c r="J8" s="30">
        <f t="shared" si="5"/>
        <v>-0.6985104021</v>
      </c>
      <c r="K8" s="31">
        <f t="shared" si="6"/>
        <v>0.02041993776</v>
      </c>
    </row>
    <row r="9">
      <c r="A9" s="22">
        <v>7.0</v>
      </c>
      <c r="B9" s="72">
        <v>124.0</v>
      </c>
      <c r="C9" s="72">
        <v>130.0</v>
      </c>
      <c r="D9" s="72">
        <v>10448.0</v>
      </c>
      <c r="E9" s="25">
        <f t="shared" si="1"/>
        <v>10307</v>
      </c>
      <c r="F9" s="26">
        <f t="shared" si="2"/>
        <v>0.1204947451</v>
      </c>
      <c r="G9" s="72">
        <v>141.0</v>
      </c>
      <c r="H9" s="28">
        <f t="shared" si="3"/>
        <v>0.2</v>
      </c>
      <c r="I9" s="29">
        <f t="shared" si="4"/>
        <v>0.01349540582</v>
      </c>
      <c r="J9" s="30">
        <f t="shared" si="5"/>
        <v>-0.5067112237</v>
      </c>
      <c r="K9" s="31">
        <f t="shared" si="6"/>
        <v>0.04028620499</v>
      </c>
    </row>
    <row r="10">
      <c r="A10" s="22">
        <v>8.0</v>
      </c>
      <c r="B10" s="72">
        <v>120.0</v>
      </c>
      <c r="C10" s="72">
        <v>123.0</v>
      </c>
      <c r="D10" s="72">
        <v>45139.0</v>
      </c>
      <c r="E10" s="25">
        <f t="shared" si="1"/>
        <v>44808</v>
      </c>
      <c r="F10" s="26">
        <f t="shared" si="2"/>
        <v>0.5238312349</v>
      </c>
      <c r="G10" s="72">
        <v>331.0</v>
      </c>
      <c r="H10" s="28">
        <f t="shared" si="3"/>
        <v>0.469503546</v>
      </c>
      <c r="I10" s="29">
        <f t="shared" si="4"/>
        <v>0.007332905027</v>
      </c>
      <c r="J10" s="30">
        <f t="shared" si="5"/>
        <v>0.1094937102</v>
      </c>
      <c r="K10" s="31">
        <f t="shared" si="6"/>
        <v>0.005948540218</v>
      </c>
    </row>
    <row r="11">
      <c r="A11" s="22">
        <v>9.0</v>
      </c>
      <c r="B11" s="72">
        <v>100.0</v>
      </c>
      <c r="C11" s="72">
        <v>119.0</v>
      </c>
      <c r="D11" s="72">
        <v>25357.0</v>
      </c>
      <c r="E11" s="25">
        <f t="shared" si="1"/>
        <v>25228</v>
      </c>
      <c r="F11" s="26">
        <f t="shared" si="2"/>
        <v>0.2949297981</v>
      </c>
      <c r="G11" s="72">
        <v>129.0</v>
      </c>
      <c r="H11" s="28">
        <f t="shared" si="3"/>
        <v>0.1829787234</v>
      </c>
      <c r="I11" s="29">
        <f t="shared" si="4"/>
        <v>0.005087352605</v>
      </c>
      <c r="J11" s="30">
        <f t="shared" si="5"/>
        <v>0.4773674751</v>
      </c>
      <c r="K11" s="31">
        <f t="shared" si="6"/>
        <v>0.05344180188</v>
      </c>
    </row>
    <row r="12">
      <c r="A12" s="22">
        <v>10.0</v>
      </c>
      <c r="B12" s="72">
        <v>0.0</v>
      </c>
      <c r="C12" s="72">
        <v>99.0</v>
      </c>
      <c r="D12" s="72">
        <v>526.0</v>
      </c>
      <c r="E12" s="25">
        <f t="shared" si="1"/>
        <v>484</v>
      </c>
      <c r="F12" s="26">
        <f t="shared" si="2"/>
        <v>0.005658237763</v>
      </c>
      <c r="G12" s="72">
        <v>42.0</v>
      </c>
      <c r="H12" s="28">
        <f t="shared" si="3"/>
        <v>0.05957446808</v>
      </c>
      <c r="I12" s="29">
        <f t="shared" si="4"/>
        <v>0.07984790875</v>
      </c>
      <c r="J12" s="30">
        <f t="shared" si="5"/>
        <v>-2.3541146</v>
      </c>
      <c r="K12" s="31">
        <f t="shared" si="6"/>
        <v>0.126924985</v>
      </c>
    </row>
    <row r="13">
      <c r="A13" s="35" t="s">
        <v>14</v>
      </c>
      <c r="B13" s="36">
        <f t="shared" ref="B13:C13" si="7">SUM(B3:B12)</f>
        <v>1538</v>
      </c>
      <c r="C13" s="36">
        <f t="shared" si="7"/>
        <v>1953</v>
      </c>
      <c r="D13" s="37">
        <f>sum(D3:D12)</f>
        <v>86244</v>
      </c>
      <c r="E13" s="38">
        <f t="shared" si="1"/>
        <v>85539</v>
      </c>
      <c r="F13" s="39">
        <f t="shared" si="2"/>
        <v>1</v>
      </c>
      <c r="G13" s="40">
        <f>sum(G3:G12)</f>
        <v>705.0000001</v>
      </c>
      <c r="H13" s="41">
        <f>SUM(H3:H12)</f>
        <v>1</v>
      </c>
      <c r="I13" s="39">
        <f t="shared" si="4"/>
        <v>0.008174481704</v>
      </c>
      <c r="J13" s="42"/>
      <c r="K13" s="43">
        <f>sum(K3:K12)</f>
        <v>0.2582550841</v>
      </c>
    </row>
    <row r="16">
      <c r="A16" s="15" t="s">
        <v>90</v>
      </c>
      <c r="B16" s="16"/>
      <c r="C16" s="1"/>
      <c r="D16" s="1"/>
      <c r="E16" s="1" t="s">
        <v>1</v>
      </c>
      <c r="F16" s="1" t="s">
        <v>2</v>
      </c>
      <c r="G16" s="1"/>
      <c r="H16" s="1"/>
      <c r="I16" s="1"/>
      <c r="J16" s="1"/>
    </row>
    <row r="17">
      <c r="A17" s="17" t="s">
        <v>3</v>
      </c>
      <c r="B17" s="18" t="s">
        <v>4</v>
      </c>
      <c r="C17" s="18" t="s">
        <v>5</v>
      </c>
      <c r="D17" s="19" t="s">
        <v>6</v>
      </c>
      <c r="E17" s="18" t="s">
        <v>7</v>
      </c>
      <c r="F17" s="18" t="s">
        <v>8</v>
      </c>
      <c r="G17" s="19" t="s">
        <v>9</v>
      </c>
      <c r="H17" s="18" t="s">
        <v>10</v>
      </c>
      <c r="I17" s="20" t="s">
        <v>17</v>
      </c>
      <c r="J17" s="18" t="s">
        <v>11</v>
      </c>
      <c r="K17" s="21" t="s">
        <v>12</v>
      </c>
    </row>
    <row r="18">
      <c r="A18" s="22">
        <v>1.0</v>
      </c>
      <c r="B18" s="72">
        <v>138.0</v>
      </c>
      <c r="C18" s="72">
        <v>140.0</v>
      </c>
      <c r="D18" s="72">
        <v>3305.0</v>
      </c>
      <c r="E18" s="25">
        <f t="shared" ref="E18:E28" si="8">D18-G18</f>
        <v>3279</v>
      </c>
      <c r="F18" s="26">
        <f t="shared" ref="F18:F28" si="9">E18/$E$13</f>
        <v>0.03833339179</v>
      </c>
      <c r="G18" s="72">
        <v>26.0</v>
      </c>
      <c r="H18" s="28">
        <f t="shared" ref="H18:H27" si="10">G18/$G$13</f>
        <v>0.03687943262</v>
      </c>
      <c r="I18" s="29">
        <f t="shared" ref="I18:I28" si="11">G18/D18</f>
        <v>0.007866868381</v>
      </c>
      <c r="J18" s="30">
        <f t="shared" ref="J18:J27" si="12">LN(F18/H18)</f>
        <v>0.0386673505</v>
      </c>
      <c r="K18" s="31">
        <f t="shared" ref="K18:K27" si="13">(F18-H18)*J18</f>
        <v>0.00005622074874</v>
      </c>
    </row>
    <row r="19">
      <c r="A19" s="22">
        <v>2.0</v>
      </c>
      <c r="B19" s="72">
        <v>113.0</v>
      </c>
      <c r="C19" s="72">
        <v>119.0</v>
      </c>
      <c r="D19" s="72">
        <v>2372.0</v>
      </c>
      <c r="E19" s="25">
        <f t="shared" si="8"/>
        <v>2301</v>
      </c>
      <c r="F19" s="26">
        <f t="shared" si="9"/>
        <v>0.02690001052</v>
      </c>
      <c r="G19" s="72">
        <v>71.0</v>
      </c>
      <c r="H19" s="28">
        <f t="shared" si="10"/>
        <v>0.1007092198</v>
      </c>
      <c r="I19" s="29">
        <f t="shared" si="11"/>
        <v>0.02993254637</v>
      </c>
      <c r="J19" s="30">
        <f t="shared" si="12"/>
        <v>-1.320110675</v>
      </c>
      <c r="K19" s="31">
        <f t="shared" si="13"/>
        <v>0.09743632516</v>
      </c>
    </row>
    <row r="20">
      <c r="A20" s="22">
        <v>3.0</v>
      </c>
      <c r="B20" s="72">
        <v>110.0</v>
      </c>
      <c r="C20" s="72">
        <v>112.0</v>
      </c>
      <c r="D20" s="72">
        <v>63935.0</v>
      </c>
      <c r="E20" s="25">
        <f t="shared" si="8"/>
        <v>63640</v>
      </c>
      <c r="F20" s="26">
        <f t="shared" si="9"/>
        <v>0.7439881224</v>
      </c>
      <c r="G20" s="72">
        <v>295.0</v>
      </c>
      <c r="H20" s="28">
        <f t="shared" si="10"/>
        <v>0.4184397163</v>
      </c>
      <c r="I20" s="29">
        <f t="shared" si="11"/>
        <v>0.004614061156</v>
      </c>
      <c r="J20" s="30">
        <f t="shared" si="12"/>
        <v>0.5754922378</v>
      </c>
      <c r="K20" s="31">
        <f t="shared" si="13"/>
        <v>0.1873505808</v>
      </c>
    </row>
    <row r="21">
      <c r="A21" s="22">
        <v>4.0</v>
      </c>
      <c r="B21" s="72">
        <v>107.0</v>
      </c>
      <c r="C21" s="72">
        <v>109.0</v>
      </c>
      <c r="D21" s="72">
        <v>1591.0</v>
      </c>
      <c r="E21" s="25">
        <f t="shared" si="8"/>
        <v>1528</v>
      </c>
      <c r="F21" s="26">
        <f t="shared" si="9"/>
        <v>0.0178631969</v>
      </c>
      <c r="G21" s="72">
        <v>63.0</v>
      </c>
      <c r="H21" s="28">
        <f t="shared" si="10"/>
        <v>0.08936170211</v>
      </c>
      <c r="I21" s="29">
        <f t="shared" si="11"/>
        <v>0.03959773727</v>
      </c>
      <c r="J21" s="30">
        <f t="shared" si="12"/>
        <v>-1.609949645</v>
      </c>
      <c r="K21" s="31">
        <f t="shared" si="13"/>
        <v>0.1151089931</v>
      </c>
    </row>
    <row r="22">
      <c r="A22" s="22">
        <v>5.0</v>
      </c>
      <c r="B22" s="72">
        <v>103.0</v>
      </c>
      <c r="C22" s="72">
        <v>106.0</v>
      </c>
      <c r="D22" s="72">
        <v>7605.0</v>
      </c>
      <c r="E22" s="25">
        <f t="shared" si="8"/>
        <v>7534</v>
      </c>
      <c r="F22" s="26">
        <f t="shared" si="9"/>
        <v>0.08807678369</v>
      </c>
      <c r="G22" s="72">
        <v>71.0</v>
      </c>
      <c r="H22" s="28">
        <f t="shared" si="10"/>
        <v>0.1007092198</v>
      </c>
      <c r="I22" s="29">
        <f t="shared" si="11"/>
        <v>0.009335963182</v>
      </c>
      <c r="J22" s="30">
        <f t="shared" si="12"/>
        <v>-0.1340283771</v>
      </c>
      <c r="K22" s="31">
        <f t="shared" si="13"/>
        <v>0.001693104917</v>
      </c>
    </row>
    <row r="23">
      <c r="A23" s="22">
        <v>6.0</v>
      </c>
      <c r="B23" s="72">
        <v>94.0</v>
      </c>
      <c r="C23" s="72">
        <v>102.0</v>
      </c>
      <c r="D23" s="72">
        <v>7211.0</v>
      </c>
      <c r="E23" s="25">
        <f t="shared" si="8"/>
        <v>7142</v>
      </c>
      <c r="F23" s="26">
        <f t="shared" si="9"/>
        <v>0.08349407872</v>
      </c>
      <c r="G23" s="72">
        <v>69.0</v>
      </c>
      <c r="H23" s="28">
        <f t="shared" si="10"/>
        <v>0.09787234041</v>
      </c>
      <c r="I23" s="29">
        <f t="shared" si="11"/>
        <v>0.009568714464</v>
      </c>
      <c r="J23" s="30">
        <f t="shared" si="12"/>
        <v>-0.1588882648</v>
      </c>
      <c r="K23" s="31">
        <f t="shared" si="13"/>
        <v>0.00228453705</v>
      </c>
    </row>
    <row r="24">
      <c r="A24" s="22">
        <v>7.0</v>
      </c>
      <c r="B24" s="72">
        <v>74.0</v>
      </c>
      <c r="C24" s="72">
        <v>93.0</v>
      </c>
      <c r="D24" s="72">
        <v>73.0</v>
      </c>
      <c r="E24" s="25">
        <f t="shared" si="8"/>
        <v>69</v>
      </c>
      <c r="F24" s="26">
        <f t="shared" si="9"/>
        <v>0.0008066495984</v>
      </c>
      <c r="G24" s="72">
        <v>4.0</v>
      </c>
      <c r="H24" s="28">
        <f t="shared" si="10"/>
        <v>0.005673758864</v>
      </c>
      <c r="I24" s="29">
        <f t="shared" si="11"/>
        <v>0.05479452055</v>
      </c>
      <c r="J24" s="30">
        <f t="shared" si="12"/>
        <v>-1.950717745</v>
      </c>
      <c r="K24" s="31">
        <f t="shared" si="13"/>
        <v>0.009494356411</v>
      </c>
    </row>
    <row r="25">
      <c r="A25" s="22">
        <v>8.0</v>
      </c>
      <c r="B25" s="72">
        <v>46.0</v>
      </c>
      <c r="C25" s="72">
        <v>71.0</v>
      </c>
      <c r="D25" s="72">
        <v>36.0</v>
      </c>
      <c r="E25" s="25">
        <f t="shared" si="8"/>
        <v>30</v>
      </c>
      <c r="F25" s="26">
        <f t="shared" si="9"/>
        <v>0.0003507172167</v>
      </c>
      <c r="G25" s="72">
        <v>6.0</v>
      </c>
      <c r="H25" s="28">
        <f t="shared" si="10"/>
        <v>0.008510638297</v>
      </c>
      <c r="I25" s="29">
        <f t="shared" si="11"/>
        <v>0.1666666667</v>
      </c>
      <c r="J25" s="30">
        <f t="shared" si="12"/>
        <v>-3.189091976</v>
      </c>
      <c r="K25" s="31">
        <f t="shared" si="13"/>
        <v>0.02602273884</v>
      </c>
    </row>
    <row r="26">
      <c r="A26" s="22">
        <v>9.0</v>
      </c>
      <c r="B26" s="72">
        <v>21.0</v>
      </c>
      <c r="C26" s="72">
        <v>43.0</v>
      </c>
      <c r="D26" s="72">
        <v>20.0</v>
      </c>
      <c r="E26" s="25">
        <f t="shared" si="8"/>
        <v>0.000001000000001</v>
      </c>
      <c r="F26" s="26">
        <f t="shared" si="9"/>
        <v>0</v>
      </c>
      <c r="G26" s="72">
        <v>19.999999</v>
      </c>
      <c r="H26" s="28">
        <f t="shared" si="10"/>
        <v>0.0283687929</v>
      </c>
      <c r="I26" s="29">
        <f t="shared" si="11"/>
        <v>0.99999995</v>
      </c>
      <c r="J26" s="30">
        <f t="shared" si="12"/>
        <v>-21.60977267</v>
      </c>
      <c r="K26" s="31">
        <f t="shared" si="13"/>
        <v>0.6130431653</v>
      </c>
    </row>
    <row r="27">
      <c r="A27" s="22">
        <v>10.0</v>
      </c>
      <c r="B27" s="72">
        <v>0.0</v>
      </c>
      <c r="C27" s="72">
        <v>17.0</v>
      </c>
      <c r="D27" s="72">
        <v>96.0</v>
      </c>
      <c r="E27" s="25">
        <f t="shared" si="8"/>
        <v>16</v>
      </c>
      <c r="F27" s="26">
        <f t="shared" si="9"/>
        <v>0.0001870491822</v>
      </c>
      <c r="G27" s="72">
        <v>80.0</v>
      </c>
      <c r="H27" s="28">
        <f t="shared" si="10"/>
        <v>0.1134751773</v>
      </c>
      <c r="I27" s="29">
        <f t="shared" si="11"/>
        <v>0.8333333333</v>
      </c>
      <c r="J27" s="30">
        <f t="shared" si="12"/>
        <v>-6.407967801</v>
      </c>
      <c r="K27" s="31">
        <f t="shared" si="13"/>
        <v>0.7259466771</v>
      </c>
    </row>
    <row r="28">
      <c r="A28" s="35" t="s">
        <v>14</v>
      </c>
      <c r="B28" s="36">
        <f t="shared" ref="B28:C28" si="14">SUM(B18:B27)</f>
        <v>806</v>
      </c>
      <c r="C28" s="36">
        <f t="shared" si="14"/>
        <v>912</v>
      </c>
      <c r="D28" s="37">
        <f>sum(D18:D27)</f>
        <v>86244</v>
      </c>
      <c r="E28" s="38">
        <f t="shared" si="8"/>
        <v>85539</v>
      </c>
      <c r="F28" s="39">
        <f t="shared" si="9"/>
        <v>1</v>
      </c>
      <c r="G28" s="40">
        <f>sum(G18:G27)</f>
        <v>704.999999</v>
      </c>
      <c r="H28" s="41">
        <f>SUM(H18:H27)</f>
        <v>0.9999999984</v>
      </c>
      <c r="I28" s="39">
        <f t="shared" si="11"/>
        <v>0.008174481691</v>
      </c>
      <c r="J28" s="42"/>
      <c r="K28" s="43">
        <f>sum(K18:K27)</f>
        <v>1.778436699</v>
      </c>
    </row>
    <row r="31">
      <c r="A31" s="15" t="s">
        <v>91</v>
      </c>
      <c r="B31" s="16"/>
      <c r="C31" s="1"/>
      <c r="D31" s="1"/>
      <c r="E31" s="1" t="s">
        <v>1</v>
      </c>
      <c r="F31" s="1" t="s">
        <v>2</v>
      </c>
      <c r="G31" s="1"/>
      <c r="H31" s="1"/>
      <c r="I31" s="1"/>
      <c r="J31" s="1"/>
    </row>
    <row r="32">
      <c r="A32" s="17" t="s">
        <v>3</v>
      </c>
      <c r="B32" s="18" t="s">
        <v>4</v>
      </c>
      <c r="C32" s="18" t="s">
        <v>5</v>
      </c>
      <c r="D32" s="19" t="s">
        <v>6</v>
      </c>
      <c r="E32" s="18" t="s">
        <v>7</v>
      </c>
      <c r="F32" s="18" t="s">
        <v>8</v>
      </c>
      <c r="G32" s="19" t="s">
        <v>9</v>
      </c>
      <c r="H32" s="18" t="s">
        <v>10</v>
      </c>
      <c r="I32" s="20" t="s">
        <v>17</v>
      </c>
      <c r="J32" s="18" t="s">
        <v>11</v>
      </c>
      <c r="K32" s="21" t="s">
        <v>12</v>
      </c>
    </row>
    <row r="33">
      <c r="A33" s="22">
        <v>1.0</v>
      </c>
      <c r="B33" s="72">
        <v>305.0</v>
      </c>
      <c r="C33" s="72">
        <v>388.0</v>
      </c>
      <c r="D33" s="72">
        <v>32.0</v>
      </c>
      <c r="E33" s="25">
        <f t="shared" ref="E33:E43" si="15">D33-G33</f>
        <v>4</v>
      </c>
      <c r="F33" s="26">
        <f t="shared" ref="F33:F43" si="16">E33/$E$13</f>
        <v>0.00004676229556</v>
      </c>
      <c r="G33" s="72">
        <v>28.0</v>
      </c>
      <c r="H33" s="28">
        <f t="shared" ref="H33:H42" si="17">G33/$G$13</f>
        <v>0.03971631205</v>
      </c>
      <c r="I33" s="29">
        <f t="shared" ref="I33:I43" si="18">G33/D33</f>
        <v>0.875</v>
      </c>
      <c r="J33" s="30">
        <f t="shared" ref="J33:J42" si="19">LN(F33/H33)</f>
        <v>-6.744440037</v>
      </c>
      <c r="K33" s="31">
        <f t="shared" ref="K33:K42" si="20">(F33-H33)*J33</f>
        <v>0.2675488996</v>
      </c>
    </row>
    <row r="34">
      <c r="A34" s="22">
        <v>2.0</v>
      </c>
      <c r="B34" s="72">
        <v>257.0</v>
      </c>
      <c r="C34" s="72">
        <v>301.0</v>
      </c>
      <c r="D34" s="72">
        <v>39.0</v>
      </c>
      <c r="E34" s="25">
        <f t="shared" si="15"/>
        <v>9</v>
      </c>
      <c r="F34" s="26">
        <f t="shared" si="16"/>
        <v>0.000105215165</v>
      </c>
      <c r="G34" s="72">
        <v>30.0</v>
      </c>
      <c r="H34" s="28">
        <f t="shared" si="17"/>
        <v>0.04255319148</v>
      </c>
      <c r="I34" s="29">
        <f t="shared" si="18"/>
        <v>0.7692307692</v>
      </c>
      <c r="J34" s="30">
        <f t="shared" si="19"/>
        <v>-6.002502693</v>
      </c>
      <c r="K34" s="31">
        <f t="shared" si="20"/>
        <v>0.2547940921</v>
      </c>
    </row>
    <row r="35">
      <c r="A35" s="22">
        <v>3.0</v>
      </c>
      <c r="B35" s="72">
        <v>220.0</v>
      </c>
      <c r="C35" s="72">
        <v>255.0</v>
      </c>
      <c r="D35" s="72">
        <v>79.0</v>
      </c>
      <c r="E35" s="25">
        <f t="shared" si="15"/>
        <v>18</v>
      </c>
      <c r="F35" s="26">
        <f t="shared" si="16"/>
        <v>0.00021043033</v>
      </c>
      <c r="G35" s="72">
        <v>61.0</v>
      </c>
      <c r="H35" s="28">
        <f t="shared" si="17"/>
        <v>0.08652482268</v>
      </c>
      <c r="I35" s="29">
        <f t="shared" si="18"/>
        <v>0.7721518987</v>
      </c>
      <c r="J35" s="30">
        <f t="shared" si="19"/>
        <v>-6.019031995</v>
      </c>
      <c r="K35" s="31">
        <f t="shared" si="20"/>
        <v>0.5195290892</v>
      </c>
    </row>
    <row r="36">
      <c r="A36" s="22">
        <v>4.0</v>
      </c>
      <c r="B36" s="72">
        <v>188.0</v>
      </c>
      <c r="C36" s="72">
        <v>219.0</v>
      </c>
      <c r="D36" s="72">
        <v>101.0</v>
      </c>
      <c r="E36" s="25">
        <f t="shared" si="15"/>
        <v>47</v>
      </c>
      <c r="F36" s="26">
        <f t="shared" si="16"/>
        <v>0.0005494569728</v>
      </c>
      <c r="G36" s="72">
        <v>54.0</v>
      </c>
      <c r="H36" s="28">
        <f t="shared" si="17"/>
        <v>0.07659574467</v>
      </c>
      <c r="I36" s="29">
        <f t="shared" si="18"/>
        <v>0.5346534653</v>
      </c>
      <c r="J36" s="30">
        <f t="shared" si="19"/>
        <v>-4.937366333</v>
      </c>
      <c r="K36" s="31">
        <f t="shared" si="20"/>
        <v>0.3754683806</v>
      </c>
    </row>
    <row r="37">
      <c r="A37" s="22">
        <v>5.0</v>
      </c>
      <c r="B37" s="72">
        <v>158.0</v>
      </c>
      <c r="C37" s="72">
        <v>187.0</v>
      </c>
      <c r="D37" s="72">
        <v>175.0</v>
      </c>
      <c r="E37" s="25">
        <f t="shared" si="15"/>
        <v>168</v>
      </c>
      <c r="F37" s="26">
        <f t="shared" si="16"/>
        <v>0.001964016414</v>
      </c>
      <c r="G37" s="72">
        <v>7.0</v>
      </c>
      <c r="H37" s="28">
        <f t="shared" si="17"/>
        <v>0.009929078013</v>
      </c>
      <c r="I37" s="29">
        <f t="shared" si="18"/>
        <v>0.04</v>
      </c>
      <c r="J37" s="30">
        <f t="shared" si="19"/>
        <v>-1.620476058</v>
      </c>
      <c r="K37" s="31">
        <f t="shared" si="20"/>
        <v>0.01290719162</v>
      </c>
    </row>
    <row r="38">
      <c r="A38" s="22">
        <v>6.0</v>
      </c>
      <c r="B38" s="72">
        <v>131.0</v>
      </c>
      <c r="C38" s="72">
        <v>157.0</v>
      </c>
      <c r="D38" s="72">
        <v>3520.0</v>
      </c>
      <c r="E38" s="25">
        <f t="shared" si="15"/>
        <v>3490</v>
      </c>
      <c r="F38" s="26">
        <f t="shared" si="16"/>
        <v>0.04080010288</v>
      </c>
      <c r="G38" s="72">
        <v>30.0</v>
      </c>
      <c r="H38" s="28">
        <f t="shared" si="17"/>
        <v>0.04255319148</v>
      </c>
      <c r="I38" s="29">
        <f t="shared" si="18"/>
        <v>0.008522727273</v>
      </c>
      <c r="J38" s="30">
        <f t="shared" si="19"/>
        <v>-0.04207025479</v>
      </c>
      <c r="K38" s="31">
        <f t="shared" si="20"/>
        <v>0.00007375288433</v>
      </c>
    </row>
    <row r="39">
      <c r="A39" s="22">
        <v>7.0</v>
      </c>
      <c r="B39" s="72">
        <v>115.0</v>
      </c>
      <c r="C39" s="72">
        <v>130.0</v>
      </c>
      <c r="D39" s="72">
        <v>2886.0</v>
      </c>
      <c r="E39" s="25">
        <f t="shared" si="15"/>
        <v>2861</v>
      </c>
      <c r="F39" s="26">
        <f t="shared" si="16"/>
        <v>0.0334467319</v>
      </c>
      <c r="G39" s="72">
        <v>25.0</v>
      </c>
      <c r="H39" s="28">
        <f t="shared" si="17"/>
        <v>0.0354609929</v>
      </c>
      <c r="I39" s="29">
        <f t="shared" si="18"/>
        <v>0.008662508663</v>
      </c>
      <c r="J39" s="30">
        <f t="shared" si="19"/>
        <v>-0.05847922014</v>
      </c>
      <c r="K39" s="31">
        <f t="shared" si="20"/>
        <v>0.0001177924126</v>
      </c>
    </row>
    <row r="40">
      <c r="A40" s="22">
        <v>8.0</v>
      </c>
      <c r="B40" s="72">
        <v>110.0</v>
      </c>
      <c r="C40" s="72">
        <v>114.0</v>
      </c>
      <c r="D40" s="72">
        <v>65047.0</v>
      </c>
      <c r="E40" s="25">
        <f t="shared" si="15"/>
        <v>64668</v>
      </c>
      <c r="F40" s="26">
        <f t="shared" si="16"/>
        <v>0.7560060323</v>
      </c>
      <c r="G40" s="72">
        <v>379.0</v>
      </c>
      <c r="H40" s="28">
        <f t="shared" si="17"/>
        <v>0.5375886524</v>
      </c>
      <c r="I40" s="29">
        <f t="shared" si="18"/>
        <v>0.005826556182</v>
      </c>
      <c r="J40" s="30">
        <f t="shared" si="19"/>
        <v>0.3409556743</v>
      </c>
      <c r="K40" s="31">
        <f t="shared" si="20"/>
        <v>0.07447064506</v>
      </c>
    </row>
    <row r="41">
      <c r="A41" s="22">
        <v>9.0</v>
      </c>
      <c r="B41" s="72">
        <v>105.0</v>
      </c>
      <c r="C41" s="72">
        <v>109.0</v>
      </c>
      <c r="D41" s="72">
        <v>7128.0</v>
      </c>
      <c r="E41" s="25">
        <f t="shared" si="15"/>
        <v>7109</v>
      </c>
      <c r="F41" s="26">
        <f t="shared" si="16"/>
        <v>0.08310828979</v>
      </c>
      <c r="G41" s="72">
        <v>19.0</v>
      </c>
      <c r="H41" s="28">
        <f t="shared" si="17"/>
        <v>0.02695035461</v>
      </c>
      <c r="I41" s="29">
        <f t="shared" si="18"/>
        <v>0.002665544332</v>
      </c>
      <c r="J41" s="30">
        <f t="shared" si="19"/>
        <v>1.126147998</v>
      </c>
      <c r="K41" s="31">
        <f t="shared" si="20"/>
        <v>0.0632421463</v>
      </c>
    </row>
    <row r="42">
      <c r="A42" s="22">
        <v>10.0</v>
      </c>
      <c r="B42" s="72">
        <v>0.0</v>
      </c>
      <c r="C42" s="72">
        <v>104.0</v>
      </c>
      <c r="D42" s="72">
        <v>7237.0</v>
      </c>
      <c r="E42" s="25">
        <f t="shared" si="15"/>
        <v>7165</v>
      </c>
      <c r="F42" s="26">
        <f t="shared" si="16"/>
        <v>0.08376296192</v>
      </c>
      <c r="G42" s="72">
        <v>72.0</v>
      </c>
      <c r="H42" s="28">
        <f t="shared" si="17"/>
        <v>0.1021276596</v>
      </c>
      <c r="I42" s="29">
        <f t="shared" si="18"/>
        <v>0.009948873843</v>
      </c>
      <c r="J42" s="30">
        <f t="shared" si="19"/>
        <v>-0.1982326671</v>
      </c>
      <c r="K42" s="31">
        <f t="shared" si="20"/>
        <v>0.003640482992</v>
      </c>
    </row>
    <row r="43">
      <c r="A43" s="35" t="s">
        <v>14</v>
      </c>
      <c r="B43" s="36">
        <f t="shared" ref="B43:C43" si="21">SUM(B33:B42)</f>
        <v>1589</v>
      </c>
      <c r="C43" s="36">
        <f t="shared" si="21"/>
        <v>1964</v>
      </c>
      <c r="D43" s="37">
        <f>sum(D33:D42)</f>
        <v>86244</v>
      </c>
      <c r="E43" s="38">
        <f t="shared" si="15"/>
        <v>85539</v>
      </c>
      <c r="F43" s="39">
        <f t="shared" si="16"/>
        <v>1</v>
      </c>
      <c r="G43" s="40">
        <f>sum(G33:G42)</f>
        <v>705</v>
      </c>
      <c r="H43" s="41">
        <f>SUM(H33:H42)</f>
        <v>0.9999999999</v>
      </c>
      <c r="I43" s="39">
        <f t="shared" si="18"/>
        <v>0.008174481703</v>
      </c>
      <c r="J43" s="42"/>
      <c r="K43" s="43">
        <f>sum(K33:K42)</f>
        <v>1.571792473</v>
      </c>
    </row>
    <row r="46">
      <c r="A46" s="15" t="s">
        <v>92</v>
      </c>
      <c r="B46" s="16"/>
      <c r="C46" s="1" t="s">
        <v>93</v>
      </c>
      <c r="D46" s="1"/>
      <c r="E46" s="1" t="s">
        <v>1</v>
      </c>
      <c r="F46" s="1" t="s">
        <v>2</v>
      </c>
      <c r="G46" s="1"/>
      <c r="H46" s="1"/>
      <c r="I46" s="1"/>
      <c r="J46" s="1"/>
    </row>
    <row r="47">
      <c r="A47" s="17" t="s">
        <v>3</v>
      </c>
      <c r="B47" s="18" t="s">
        <v>4</v>
      </c>
      <c r="C47" s="18" t="s">
        <v>5</v>
      </c>
      <c r="D47" s="19" t="s">
        <v>6</v>
      </c>
      <c r="E47" s="18" t="s">
        <v>7</v>
      </c>
      <c r="F47" s="18" t="s">
        <v>8</v>
      </c>
      <c r="G47" s="19" t="s">
        <v>9</v>
      </c>
      <c r="H47" s="18" t="s">
        <v>10</v>
      </c>
      <c r="I47" s="20" t="s">
        <v>17</v>
      </c>
      <c r="J47" s="18" t="s">
        <v>11</v>
      </c>
      <c r="K47" s="21" t="s">
        <v>12</v>
      </c>
    </row>
    <row r="48">
      <c r="A48" s="22">
        <v>1.0</v>
      </c>
      <c r="B48" s="72">
        <v>420.0</v>
      </c>
      <c r="C48" s="72">
        <v>422.0</v>
      </c>
      <c r="D48" s="72">
        <v>4.0</v>
      </c>
      <c r="E48" s="25">
        <f t="shared" ref="E48:E58" si="22">D48-G48</f>
        <v>0.00000009999999984</v>
      </c>
      <c r="F48" s="26">
        <f t="shared" ref="F48:F58" si="23">E48/$E$13</f>
        <v>0</v>
      </c>
      <c r="G48" s="72">
        <v>3.9999999</v>
      </c>
      <c r="H48" s="28">
        <f t="shared" ref="H48:H57" si="24">G48/$G$13</f>
        <v>0.005673758723</v>
      </c>
      <c r="I48" s="29">
        <f t="shared" ref="I48:I58" si="25">G48/D48</f>
        <v>0.999999975</v>
      </c>
      <c r="J48" s="30">
        <f t="shared" ref="J48:J57" si="26">LN(F48/H48)</f>
        <v>-22.30291988</v>
      </c>
      <c r="K48" s="31">
        <f t="shared" ref="K48:K57" si="27">(F48-H48)*J48</f>
        <v>0.1265413862</v>
      </c>
    </row>
    <row r="49">
      <c r="A49" s="22">
        <v>2.0</v>
      </c>
      <c r="B49" s="72">
        <v>55.0</v>
      </c>
      <c r="C49" s="72">
        <v>60.0</v>
      </c>
      <c r="D49" s="72">
        <v>9965.0</v>
      </c>
      <c r="E49" s="25">
        <f t="shared" si="22"/>
        <v>9890</v>
      </c>
      <c r="F49" s="26">
        <f t="shared" si="23"/>
        <v>0.1156197758</v>
      </c>
      <c r="G49" s="72">
        <v>75.0</v>
      </c>
      <c r="H49" s="28">
        <f t="shared" si="24"/>
        <v>0.1063829787</v>
      </c>
      <c r="I49" s="29">
        <f t="shared" si="25"/>
        <v>0.007526342198</v>
      </c>
      <c r="J49" s="30">
        <f t="shared" si="26"/>
        <v>0.08326142276</v>
      </c>
      <c r="K49" s="31">
        <f t="shared" si="27"/>
        <v>0.0007690688655</v>
      </c>
    </row>
    <row r="50">
      <c r="A50" s="22">
        <v>3.0</v>
      </c>
      <c r="B50" s="72">
        <v>54.0</v>
      </c>
      <c r="C50" s="72">
        <v>54.0</v>
      </c>
      <c r="D50" s="72">
        <v>8229.0</v>
      </c>
      <c r="E50" s="25">
        <f t="shared" si="22"/>
        <v>8162</v>
      </c>
      <c r="F50" s="26">
        <f t="shared" si="23"/>
        <v>0.09541846409</v>
      </c>
      <c r="G50" s="72">
        <v>67.0</v>
      </c>
      <c r="H50" s="28">
        <f t="shared" si="24"/>
        <v>0.09503546098</v>
      </c>
      <c r="I50" s="29">
        <f t="shared" si="25"/>
        <v>0.008141937052</v>
      </c>
      <c r="J50" s="30">
        <f t="shared" si="26"/>
        <v>0.004022008255</v>
      </c>
      <c r="K50" s="31">
        <f t="shared" si="27"/>
        <v>0.000001540441682</v>
      </c>
    </row>
    <row r="51">
      <c r="A51" s="22">
        <v>4.0</v>
      </c>
      <c r="B51" s="72">
        <v>52.0</v>
      </c>
      <c r="C51" s="72">
        <v>53.0</v>
      </c>
      <c r="D51" s="72">
        <v>15663.0</v>
      </c>
      <c r="E51" s="25">
        <f t="shared" si="22"/>
        <v>15635</v>
      </c>
      <c r="F51" s="26">
        <f t="shared" si="23"/>
        <v>0.1827821228</v>
      </c>
      <c r="G51" s="72">
        <v>28.0</v>
      </c>
      <c r="H51" s="28">
        <f t="shared" si="24"/>
        <v>0.03971631205</v>
      </c>
      <c r="I51" s="29">
        <f t="shared" si="25"/>
        <v>0.001787652429</v>
      </c>
      <c r="J51" s="30">
        <f t="shared" si="26"/>
        <v>1.526532871</v>
      </c>
      <c r="K51" s="31">
        <f t="shared" si="27"/>
        <v>0.2183946628</v>
      </c>
    </row>
    <row r="52">
      <c r="A52" s="22">
        <v>5.0</v>
      </c>
      <c r="B52" s="72">
        <v>49.0</v>
      </c>
      <c r="C52" s="72">
        <v>51.0</v>
      </c>
      <c r="D52" s="72">
        <v>23115.0</v>
      </c>
      <c r="E52" s="25">
        <f t="shared" si="22"/>
        <v>23029</v>
      </c>
      <c r="F52" s="26">
        <f t="shared" si="23"/>
        <v>0.2692222261</v>
      </c>
      <c r="G52" s="72">
        <v>86.0</v>
      </c>
      <c r="H52" s="28">
        <f t="shared" si="24"/>
        <v>0.1219858156</v>
      </c>
      <c r="I52" s="29">
        <f t="shared" si="25"/>
        <v>0.003720527796</v>
      </c>
      <c r="J52" s="30">
        <f t="shared" si="26"/>
        <v>0.7916323857</v>
      </c>
      <c r="K52" s="31">
        <f t="shared" si="27"/>
        <v>0.1165571109</v>
      </c>
    </row>
    <row r="53">
      <c r="A53" s="22">
        <v>6.0</v>
      </c>
      <c r="B53" s="72">
        <v>46.0</v>
      </c>
      <c r="C53" s="72">
        <v>48.0</v>
      </c>
      <c r="D53" s="72">
        <v>16176.0</v>
      </c>
      <c r="E53" s="25">
        <f t="shared" si="22"/>
        <v>16075</v>
      </c>
      <c r="F53" s="26">
        <f t="shared" si="23"/>
        <v>0.1879259753</v>
      </c>
      <c r="G53" s="72">
        <v>101.0</v>
      </c>
      <c r="H53" s="28">
        <f t="shared" si="24"/>
        <v>0.1432624113</v>
      </c>
      <c r="I53" s="29">
        <f t="shared" si="25"/>
        <v>0.006243818002</v>
      </c>
      <c r="J53" s="30">
        <f t="shared" si="26"/>
        <v>0.2713701439</v>
      </c>
      <c r="K53" s="31">
        <f t="shared" si="27"/>
        <v>0.01212035778</v>
      </c>
    </row>
    <row r="54">
      <c r="A54" s="22">
        <v>7.0</v>
      </c>
      <c r="B54" s="72">
        <v>44.0</v>
      </c>
      <c r="C54" s="72">
        <v>45.0</v>
      </c>
      <c r="D54" s="72">
        <v>6542.0</v>
      </c>
      <c r="E54" s="25">
        <f t="shared" si="22"/>
        <v>6495</v>
      </c>
      <c r="F54" s="26">
        <f t="shared" si="23"/>
        <v>0.07593027742</v>
      </c>
      <c r="G54" s="72">
        <v>47.0</v>
      </c>
      <c r="H54" s="28">
        <f t="shared" si="24"/>
        <v>0.06666666666</v>
      </c>
      <c r="I54" s="29">
        <f t="shared" si="25"/>
        <v>0.007184347294</v>
      </c>
      <c r="J54" s="30">
        <f t="shared" si="26"/>
        <v>0.1301104391</v>
      </c>
      <c r="K54" s="31">
        <f t="shared" si="27"/>
        <v>0.001205292463</v>
      </c>
    </row>
    <row r="55">
      <c r="A55" s="22">
        <v>8.0</v>
      </c>
      <c r="B55" s="72">
        <v>39.0</v>
      </c>
      <c r="C55" s="72">
        <v>43.0</v>
      </c>
      <c r="D55" s="72">
        <v>5663.0</v>
      </c>
      <c r="E55" s="25">
        <f t="shared" si="22"/>
        <v>5586</v>
      </c>
      <c r="F55" s="26">
        <f t="shared" si="23"/>
        <v>0.06530354575</v>
      </c>
      <c r="G55" s="72">
        <v>77.0</v>
      </c>
      <c r="H55" s="28">
        <f t="shared" si="24"/>
        <v>0.1092198581</v>
      </c>
      <c r="I55" s="29">
        <f t="shared" si="25"/>
        <v>0.01359703337</v>
      </c>
      <c r="J55" s="30">
        <f t="shared" si="26"/>
        <v>-0.5143165637</v>
      </c>
      <c r="K55" s="31">
        <f t="shared" si="27"/>
        <v>0.02258688688</v>
      </c>
      <c r="L55" s="4" t="s">
        <v>94</v>
      </c>
    </row>
    <row r="56">
      <c r="A56" s="22">
        <v>9.0</v>
      </c>
      <c r="B56" s="72">
        <v>23.0</v>
      </c>
      <c r="C56" s="72">
        <v>38.0</v>
      </c>
      <c r="D56" s="72">
        <v>826.0</v>
      </c>
      <c r="E56" s="25">
        <f t="shared" si="22"/>
        <v>665</v>
      </c>
      <c r="F56" s="26">
        <f t="shared" si="23"/>
        <v>0.007774231637</v>
      </c>
      <c r="G56" s="72">
        <v>161.0</v>
      </c>
      <c r="H56" s="28">
        <f t="shared" si="24"/>
        <v>0.2283687943</v>
      </c>
      <c r="I56" s="29">
        <f t="shared" si="25"/>
        <v>0.1949152542</v>
      </c>
      <c r="J56" s="30">
        <f t="shared" si="26"/>
        <v>-3.380147213</v>
      </c>
      <c r="K56" s="31">
        <f t="shared" si="27"/>
        <v>0.7456420961</v>
      </c>
    </row>
    <row r="57">
      <c r="A57" s="22">
        <v>10.0</v>
      </c>
      <c r="B57" s="72">
        <v>0.0</v>
      </c>
      <c r="C57" s="72">
        <v>22.0</v>
      </c>
      <c r="D57" s="72">
        <v>61.0</v>
      </c>
      <c r="E57" s="25">
        <f t="shared" si="22"/>
        <v>2</v>
      </c>
      <c r="F57" s="26">
        <f t="shared" si="23"/>
        <v>0.00002338114778</v>
      </c>
      <c r="G57" s="72">
        <v>59.0</v>
      </c>
      <c r="H57" s="28">
        <f t="shared" si="24"/>
        <v>0.08368794325</v>
      </c>
      <c r="I57" s="29">
        <f t="shared" si="25"/>
        <v>0.9672131148</v>
      </c>
      <c r="J57" s="30">
        <f t="shared" si="26"/>
        <v>-8.182920152</v>
      </c>
      <c r="K57" s="31">
        <f t="shared" si="27"/>
        <v>0.6846204312</v>
      </c>
    </row>
    <row r="58">
      <c r="A58" s="35" t="s">
        <v>14</v>
      </c>
      <c r="B58" s="36">
        <f t="shared" ref="B58:C58" si="28">SUM(B48:B57)</f>
        <v>782</v>
      </c>
      <c r="C58" s="36">
        <f t="shared" si="28"/>
        <v>836</v>
      </c>
      <c r="D58" s="37">
        <f>sum(D48:D57)</f>
        <v>86244</v>
      </c>
      <c r="E58" s="38">
        <f t="shared" si="22"/>
        <v>85539</v>
      </c>
      <c r="F58" s="39">
        <f t="shared" si="23"/>
        <v>1</v>
      </c>
      <c r="G58" s="40">
        <f>sum(G48:G57)</f>
        <v>704.9999999</v>
      </c>
      <c r="H58" s="41">
        <f>SUM(H48:H57)</f>
        <v>0.9999999997</v>
      </c>
      <c r="I58" s="39">
        <f t="shared" si="25"/>
        <v>0.008174481702</v>
      </c>
      <c r="J58" s="42"/>
      <c r="K58" s="43">
        <f>sum(K48:K57)</f>
        <v>1.928438834</v>
      </c>
      <c r="L58" s="45">
        <f>(I58-I59)/I58</f>
        <v>0.3798206347</v>
      </c>
    </row>
    <row r="59">
      <c r="I59" s="29">
        <f>sum(G49:G54) / sum(D49:D54)</f>
        <v>0.005069644874</v>
      </c>
      <c r="L59" s="29">
        <f>(2.33%-I59)/2.33%</f>
        <v>0.7824186749</v>
      </c>
    </row>
    <row r="61">
      <c r="A61" s="15" t="s">
        <v>95</v>
      </c>
      <c r="B61" s="16"/>
      <c r="C61" s="1"/>
      <c r="D61" s="1"/>
      <c r="E61" s="1" t="s">
        <v>1</v>
      </c>
      <c r="F61" s="1" t="s">
        <v>2</v>
      </c>
      <c r="G61" s="1"/>
      <c r="H61" s="1"/>
      <c r="I61" s="1"/>
      <c r="J61" s="1"/>
    </row>
    <row r="62">
      <c r="A62" s="17" t="s">
        <v>3</v>
      </c>
      <c r="B62" s="18" t="s">
        <v>4</v>
      </c>
      <c r="C62" s="18" t="s">
        <v>5</v>
      </c>
      <c r="D62" s="19" t="s">
        <v>6</v>
      </c>
      <c r="E62" s="18" t="s">
        <v>7</v>
      </c>
      <c r="F62" s="18" t="s">
        <v>8</v>
      </c>
      <c r="G62" s="19" t="s">
        <v>9</v>
      </c>
      <c r="H62" s="18" t="s">
        <v>10</v>
      </c>
      <c r="I62" s="20" t="s">
        <v>17</v>
      </c>
      <c r="J62" s="18" t="s">
        <v>11</v>
      </c>
      <c r="K62" s="21" t="s">
        <v>12</v>
      </c>
    </row>
    <row r="63">
      <c r="A63" s="22">
        <v>1.0</v>
      </c>
      <c r="B63" s="72">
        <v>283.0</v>
      </c>
      <c r="C63" s="72">
        <v>356.0</v>
      </c>
      <c r="D63" s="72">
        <v>731.0</v>
      </c>
      <c r="E63" s="25">
        <f t="shared" ref="E63:E73" si="29">D63-G63</f>
        <v>715</v>
      </c>
      <c r="F63" s="26">
        <f t="shared" ref="F63:F73" si="30">E63/$E$13</f>
        <v>0.008358760332</v>
      </c>
      <c r="G63" s="72">
        <v>16.0</v>
      </c>
      <c r="H63" s="28">
        <f t="shared" ref="H63:H72" si="31">G63/$G$13</f>
        <v>0.02269503546</v>
      </c>
      <c r="I63" s="29">
        <f t="shared" ref="I63:I73" si="32">G63/D63</f>
        <v>0.0218878249</v>
      </c>
      <c r="J63" s="30">
        <f t="shared" ref="J63:J72" si="33">LN(F63/H63)</f>
        <v>-0.9988360679</v>
      </c>
      <c r="K63" s="31">
        <f t="shared" ref="K63:K72" si="34">(F63-H63)*J63</f>
        <v>0.01431958867</v>
      </c>
    </row>
    <row r="64">
      <c r="A64" s="22">
        <v>2.0</v>
      </c>
      <c r="B64" s="72">
        <v>253.0</v>
      </c>
      <c r="C64" s="72">
        <v>282.0</v>
      </c>
      <c r="D64" s="72">
        <v>1536.0</v>
      </c>
      <c r="E64" s="25">
        <f t="shared" si="29"/>
        <v>1525</v>
      </c>
      <c r="F64" s="26">
        <f t="shared" si="30"/>
        <v>0.01782812518</v>
      </c>
      <c r="G64" s="72">
        <v>11.0</v>
      </c>
      <c r="H64" s="28">
        <f t="shared" si="31"/>
        <v>0.01560283688</v>
      </c>
      <c r="I64" s="29">
        <f t="shared" si="32"/>
        <v>0.007161458333</v>
      </c>
      <c r="J64" s="30">
        <f t="shared" si="33"/>
        <v>0.1333245279</v>
      </c>
      <c r="K64" s="31">
        <f t="shared" si="34"/>
        <v>0.0002966855128</v>
      </c>
    </row>
    <row r="65">
      <c r="A65" s="22">
        <v>3.0</v>
      </c>
      <c r="B65" s="72">
        <v>233.0</v>
      </c>
      <c r="C65" s="72">
        <v>252.0</v>
      </c>
      <c r="D65" s="72">
        <v>10401.0</v>
      </c>
      <c r="E65" s="25">
        <f t="shared" si="29"/>
        <v>10363</v>
      </c>
      <c r="F65" s="26">
        <f t="shared" si="30"/>
        <v>0.1211494172</v>
      </c>
      <c r="G65" s="72">
        <v>38.0</v>
      </c>
      <c r="H65" s="28">
        <f t="shared" si="31"/>
        <v>0.05390070921</v>
      </c>
      <c r="I65" s="29">
        <f t="shared" si="32"/>
        <v>0.003653494856</v>
      </c>
      <c r="J65" s="30">
        <f t="shared" si="33"/>
        <v>0.8098810011</v>
      </c>
      <c r="K65" s="31">
        <f t="shared" si="34"/>
        <v>0.05446345097</v>
      </c>
    </row>
    <row r="66">
      <c r="A66" s="22">
        <v>4.0</v>
      </c>
      <c r="B66" s="72">
        <v>220.0</v>
      </c>
      <c r="C66" s="72">
        <v>232.0</v>
      </c>
      <c r="D66" s="72">
        <v>11735.0</v>
      </c>
      <c r="E66" s="25">
        <f t="shared" si="29"/>
        <v>11710</v>
      </c>
      <c r="F66" s="26">
        <f t="shared" si="30"/>
        <v>0.1368966203</v>
      </c>
      <c r="G66" s="72">
        <v>25.0</v>
      </c>
      <c r="H66" s="28">
        <f t="shared" si="31"/>
        <v>0.0354609929</v>
      </c>
      <c r="I66" s="29">
        <f t="shared" si="32"/>
        <v>0.002130379207</v>
      </c>
      <c r="J66" s="30">
        <f t="shared" si="33"/>
        <v>1.350792743</v>
      </c>
      <c r="K66" s="31">
        <f t="shared" si="34"/>
        <v>0.1370185094</v>
      </c>
    </row>
    <row r="67">
      <c r="A67" s="22">
        <v>5.0</v>
      </c>
      <c r="B67" s="72">
        <v>205.0</v>
      </c>
      <c r="C67" s="72">
        <v>219.0</v>
      </c>
      <c r="D67" s="72">
        <v>8977.0</v>
      </c>
      <c r="E67" s="25">
        <f t="shared" si="29"/>
        <v>8927</v>
      </c>
      <c r="F67" s="26">
        <f t="shared" si="30"/>
        <v>0.1043617531</v>
      </c>
      <c r="G67" s="72">
        <v>50.0</v>
      </c>
      <c r="H67" s="28">
        <f t="shared" si="31"/>
        <v>0.07092198581</v>
      </c>
      <c r="I67" s="29">
        <f t="shared" si="32"/>
        <v>0.005569789462</v>
      </c>
      <c r="J67" s="30">
        <f t="shared" si="33"/>
        <v>0.3862827774</v>
      </c>
      <c r="K67" s="31">
        <f t="shared" si="34"/>
        <v>0.01291720619</v>
      </c>
    </row>
    <row r="68">
      <c r="A68" s="22">
        <v>6.0</v>
      </c>
      <c r="B68" s="72">
        <v>188.0</v>
      </c>
      <c r="C68" s="72">
        <v>204.0</v>
      </c>
      <c r="D68" s="72">
        <v>13294.0</v>
      </c>
      <c r="E68" s="25">
        <f t="shared" si="29"/>
        <v>13220</v>
      </c>
      <c r="F68" s="26">
        <f t="shared" si="30"/>
        <v>0.1545493868</v>
      </c>
      <c r="G68" s="72">
        <v>74.0</v>
      </c>
      <c r="H68" s="28">
        <f t="shared" si="31"/>
        <v>0.104964539</v>
      </c>
      <c r="I68" s="29">
        <f t="shared" si="32"/>
        <v>0.005566420942</v>
      </c>
      <c r="J68" s="30">
        <f t="shared" si="33"/>
        <v>0.3868911319</v>
      </c>
      <c r="K68" s="31">
        <f t="shared" si="34"/>
        <v>0.0191839379</v>
      </c>
    </row>
    <row r="69">
      <c r="A69" s="22">
        <v>7.0</v>
      </c>
      <c r="B69" s="72">
        <v>168.0</v>
      </c>
      <c r="C69" s="72">
        <v>187.0</v>
      </c>
      <c r="D69" s="72">
        <v>17070.0</v>
      </c>
      <c r="E69" s="25">
        <f t="shared" si="29"/>
        <v>16946</v>
      </c>
      <c r="F69" s="26">
        <f t="shared" si="30"/>
        <v>0.1981084651</v>
      </c>
      <c r="G69" s="72">
        <v>124.0</v>
      </c>
      <c r="H69" s="28">
        <f t="shared" si="31"/>
        <v>0.1758865248</v>
      </c>
      <c r="I69" s="29">
        <f t="shared" si="32"/>
        <v>0.00726420621</v>
      </c>
      <c r="J69" s="30">
        <f t="shared" si="33"/>
        <v>0.1189756428</v>
      </c>
      <c r="K69" s="31">
        <f t="shared" si="34"/>
        <v>0.002643869638</v>
      </c>
    </row>
    <row r="70">
      <c r="A70" s="22">
        <v>8.0</v>
      </c>
      <c r="B70" s="72">
        <v>144.0</v>
      </c>
      <c r="C70" s="72">
        <v>167.0</v>
      </c>
      <c r="D70" s="72">
        <v>7522.0</v>
      </c>
      <c r="E70" s="25">
        <f t="shared" si="29"/>
        <v>7449</v>
      </c>
      <c r="F70" s="26">
        <f t="shared" si="30"/>
        <v>0.08708308491</v>
      </c>
      <c r="G70" s="72">
        <v>73.0</v>
      </c>
      <c r="H70" s="28">
        <f t="shared" si="31"/>
        <v>0.1035460993</v>
      </c>
      <c r="I70" s="29">
        <f t="shared" si="32"/>
        <v>0.009704865727</v>
      </c>
      <c r="J70" s="30">
        <f t="shared" si="33"/>
        <v>-0.1731542553</v>
      </c>
      <c r="K70" s="31">
        <f t="shared" si="34"/>
        <v>0.002850640993</v>
      </c>
    </row>
    <row r="71">
      <c r="A71" s="22">
        <v>9.0</v>
      </c>
      <c r="B71" s="72">
        <v>116.0</v>
      </c>
      <c r="C71" s="72">
        <v>143.0</v>
      </c>
      <c r="D71" s="72">
        <v>4706.0</v>
      </c>
      <c r="E71" s="25">
        <f t="shared" si="29"/>
        <v>4601</v>
      </c>
      <c r="F71" s="26">
        <f t="shared" si="30"/>
        <v>0.05378833047</v>
      </c>
      <c r="G71" s="72">
        <v>105.0</v>
      </c>
      <c r="H71" s="28">
        <f t="shared" si="31"/>
        <v>0.1489361702</v>
      </c>
      <c r="I71" s="29">
        <f t="shared" si="32"/>
        <v>0.0223119422</v>
      </c>
      <c r="J71" s="30">
        <f t="shared" si="33"/>
        <v>-1.018461288</v>
      </c>
      <c r="K71" s="31">
        <f t="shared" si="34"/>
        <v>0.09690439142</v>
      </c>
    </row>
    <row r="72">
      <c r="A72" s="22">
        <v>10.0</v>
      </c>
      <c r="B72" s="72">
        <v>22.0</v>
      </c>
      <c r="C72" s="72">
        <v>115.0</v>
      </c>
      <c r="D72" s="72">
        <v>10272.0</v>
      </c>
      <c r="E72" s="25">
        <f t="shared" si="29"/>
        <v>10083</v>
      </c>
      <c r="F72" s="26">
        <f t="shared" si="30"/>
        <v>0.1178760565</v>
      </c>
      <c r="G72" s="72">
        <v>189.0</v>
      </c>
      <c r="H72" s="28">
        <f t="shared" si="31"/>
        <v>0.2680851063</v>
      </c>
      <c r="I72" s="29">
        <f t="shared" si="32"/>
        <v>0.01839953271</v>
      </c>
      <c r="J72" s="30">
        <f t="shared" si="33"/>
        <v>-0.821670787</v>
      </c>
      <c r="K72" s="31">
        <f t="shared" si="34"/>
        <v>0.1234223882</v>
      </c>
    </row>
    <row r="73">
      <c r="A73" s="35" t="s">
        <v>14</v>
      </c>
      <c r="B73" s="36">
        <f t="shared" ref="B73:C73" si="35">SUM(B63:B72)</f>
        <v>1832</v>
      </c>
      <c r="C73" s="36">
        <f t="shared" si="35"/>
        <v>2157</v>
      </c>
      <c r="D73" s="37">
        <f>sum(D63:D72)</f>
        <v>86244</v>
      </c>
      <c r="E73" s="38">
        <f t="shared" si="29"/>
        <v>85539</v>
      </c>
      <c r="F73" s="39">
        <f t="shared" si="30"/>
        <v>1</v>
      </c>
      <c r="G73" s="40">
        <f>sum(G63:G72)</f>
        <v>705</v>
      </c>
      <c r="H73" s="41">
        <f>SUM(H63:H72)</f>
        <v>0.9999999999</v>
      </c>
      <c r="I73" s="39">
        <f t="shared" si="32"/>
        <v>0.008174481703</v>
      </c>
      <c r="J73" s="42"/>
      <c r="K73" s="43">
        <f>sum(K63:K72)</f>
        <v>0.4640206688</v>
      </c>
    </row>
    <row r="76">
      <c r="A76" s="119" t="s">
        <v>96</v>
      </c>
      <c r="B76" s="16"/>
      <c r="C76" s="1"/>
      <c r="D76" s="1"/>
      <c r="E76" s="1" t="s">
        <v>1</v>
      </c>
      <c r="F76" s="1" t="s">
        <v>2</v>
      </c>
      <c r="G76" s="1"/>
      <c r="H76" s="1"/>
      <c r="I76" s="1"/>
      <c r="J76" s="1"/>
    </row>
    <row r="77">
      <c r="A77" s="17" t="s">
        <v>3</v>
      </c>
      <c r="B77" s="18" t="s">
        <v>4</v>
      </c>
      <c r="C77" s="18" t="s">
        <v>5</v>
      </c>
      <c r="D77" s="19" t="s">
        <v>6</v>
      </c>
      <c r="E77" s="18" t="s">
        <v>7</v>
      </c>
      <c r="F77" s="18" t="s">
        <v>8</v>
      </c>
      <c r="G77" s="19" t="s">
        <v>9</v>
      </c>
      <c r="H77" s="18" t="s">
        <v>10</v>
      </c>
      <c r="I77" s="20" t="s">
        <v>17</v>
      </c>
      <c r="J77" s="18" t="s">
        <v>11</v>
      </c>
      <c r="K77" s="21" t="s">
        <v>12</v>
      </c>
    </row>
    <row r="78">
      <c r="A78" s="22">
        <v>1.0</v>
      </c>
      <c r="B78" s="72">
        <v>203.0</v>
      </c>
      <c r="C78" s="72">
        <v>389.0</v>
      </c>
      <c r="D78" s="72">
        <v>8023.0</v>
      </c>
      <c r="E78" s="25">
        <f t="shared" ref="E78:E88" si="36">D78-G78</f>
        <v>8004</v>
      </c>
      <c r="F78" s="26">
        <f t="shared" ref="F78:F88" si="37">E78/$E$13</f>
        <v>0.09357135342</v>
      </c>
      <c r="G78" s="72">
        <v>19.0</v>
      </c>
      <c r="H78" s="28">
        <f t="shared" ref="H78:H87" si="38">G78/$G$13</f>
        <v>0.02695035461</v>
      </c>
      <c r="I78" s="29">
        <f t="shared" ref="I78:I88" si="39">G78/D78</f>
        <v>0.00236819145</v>
      </c>
      <c r="J78" s="30">
        <f t="shared" ref="J78:J87" si="40">LN(F78/H78)</f>
        <v>1.244727828</v>
      </c>
      <c r="K78" s="31">
        <f t="shared" ref="K78:K87" si="41">(F78-H78)*J78</f>
        <v>0.08292501116</v>
      </c>
    </row>
    <row r="79">
      <c r="A79" s="22">
        <v>2.0</v>
      </c>
      <c r="B79" s="72">
        <v>189.0</v>
      </c>
      <c r="C79" s="72">
        <v>202.0</v>
      </c>
      <c r="D79" s="72">
        <v>8762.0</v>
      </c>
      <c r="E79" s="25">
        <f t="shared" si="36"/>
        <v>8714</v>
      </c>
      <c r="F79" s="26">
        <f t="shared" si="37"/>
        <v>0.1018716609</v>
      </c>
      <c r="G79" s="72">
        <v>48.0</v>
      </c>
      <c r="H79" s="28">
        <f t="shared" si="38"/>
        <v>0.06808510637</v>
      </c>
      <c r="I79" s="29">
        <f t="shared" si="39"/>
        <v>0.005478201324</v>
      </c>
      <c r="J79" s="30">
        <f t="shared" si="40"/>
        <v>0.4029553074</v>
      </c>
      <c r="K79" s="31">
        <f t="shared" si="41"/>
        <v>0.01361447146</v>
      </c>
    </row>
    <row r="80">
      <c r="A80" s="22">
        <v>3.0</v>
      </c>
      <c r="B80" s="72">
        <v>178.0</v>
      </c>
      <c r="C80" s="72">
        <v>188.0</v>
      </c>
      <c r="D80" s="72">
        <v>22480.0</v>
      </c>
      <c r="E80" s="25">
        <f t="shared" si="36"/>
        <v>22365</v>
      </c>
      <c r="F80" s="26">
        <f t="shared" si="37"/>
        <v>0.2614596851</v>
      </c>
      <c r="G80" s="72">
        <v>115.0</v>
      </c>
      <c r="H80" s="28">
        <f t="shared" si="38"/>
        <v>0.1631205674</v>
      </c>
      <c r="I80" s="29">
        <f t="shared" si="39"/>
        <v>0.005115658363</v>
      </c>
      <c r="J80" s="30">
        <f t="shared" si="40"/>
        <v>0.4717904992</v>
      </c>
      <c r="K80" s="31">
        <f t="shared" si="41"/>
        <v>0.04639546143</v>
      </c>
    </row>
    <row r="81">
      <c r="A81" s="22">
        <v>4.0</v>
      </c>
      <c r="B81" s="72">
        <v>168.0</v>
      </c>
      <c r="C81" s="72">
        <v>177.0</v>
      </c>
      <c r="D81" s="72">
        <v>9606.0</v>
      </c>
      <c r="E81" s="25">
        <f t="shared" si="36"/>
        <v>9557</v>
      </c>
      <c r="F81" s="26">
        <f t="shared" si="37"/>
        <v>0.1117268147</v>
      </c>
      <c r="G81" s="72">
        <v>49.0</v>
      </c>
      <c r="H81" s="28">
        <f t="shared" si="38"/>
        <v>0.06950354609</v>
      </c>
      <c r="I81" s="29">
        <f t="shared" si="39"/>
        <v>0.005100978555</v>
      </c>
      <c r="J81" s="30">
        <f t="shared" si="40"/>
        <v>0.4746789628</v>
      </c>
      <c r="K81" s="31">
        <f t="shared" si="41"/>
        <v>0.02004249734</v>
      </c>
    </row>
    <row r="82">
      <c r="A82" s="22">
        <v>5.0</v>
      </c>
      <c r="B82" s="72">
        <v>157.0</v>
      </c>
      <c r="C82" s="72">
        <v>167.0</v>
      </c>
      <c r="D82" s="72">
        <v>10264.0</v>
      </c>
      <c r="E82" s="25">
        <f t="shared" si="36"/>
        <v>10226</v>
      </c>
      <c r="F82" s="26">
        <f t="shared" si="37"/>
        <v>0.1195478086</v>
      </c>
      <c r="G82" s="72">
        <v>38.0</v>
      </c>
      <c r="H82" s="28">
        <f t="shared" si="38"/>
        <v>0.05390070921</v>
      </c>
      <c r="I82" s="29">
        <f t="shared" si="39"/>
        <v>0.003702260327</v>
      </c>
      <c r="J82" s="30">
        <f t="shared" si="40"/>
        <v>0.7965727276</v>
      </c>
      <c r="K82" s="31">
        <f t="shared" si="41"/>
        <v>0.05229268902</v>
      </c>
    </row>
    <row r="83">
      <c r="A83" s="22">
        <v>6.0</v>
      </c>
      <c r="B83" s="72">
        <v>148.0</v>
      </c>
      <c r="C83" s="72">
        <v>156.0</v>
      </c>
      <c r="D83" s="72">
        <v>6555.0</v>
      </c>
      <c r="E83" s="25">
        <f t="shared" si="36"/>
        <v>6524</v>
      </c>
      <c r="F83" s="26">
        <f t="shared" si="37"/>
        <v>0.07626930406</v>
      </c>
      <c r="G83" s="72">
        <v>31.0</v>
      </c>
      <c r="H83" s="28">
        <f t="shared" si="38"/>
        <v>0.0439716312</v>
      </c>
      <c r="I83" s="29">
        <f t="shared" si="39"/>
        <v>0.00472921434</v>
      </c>
      <c r="J83" s="30">
        <f t="shared" si="40"/>
        <v>0.5507258709</v>
      </c>
      <c r="K83" s="31">
        <f t="shared" si="41"/>
        <v>0.01778716402</v>
      </c>
    </row>
    <row r="84">
      <c r="A84" s="22">
        <v>7.0</v>
      </c>
      <c r="B84" s="72">
        <v>137.0</v>
      </c>
      <c r="C84" s="72">
        <v>147.0</v>
      </c>
      <c r="D84" s="72">
        <v>5775.0</v>
      </c>
      <c r="E84" s="25">
        <f t="shared" si="36"/>
        <v>5732</v>
      </c>
      <c r="F84" s="26">
        <f t="shared" si="37"/>
        <v>0.06701036954</v>
      </c>
      <c r="G84" s="72">
        <v>43.0</v>
      </c>
      <c r="H84" s="28">
        <f t="shared" si="38"/>
        <v>0.06099290779</v>
      </c>
      <c r="I84" s="29">
        <f t="shared" si="39"/>
        <v>0.007445887446</v>
      </c>
      <c r="J84" s="30">
        <f t="shared" si="40"/>
        <v>0.09408978493</v>
      </c>
      <c r="K84" s="31">
        <f t="shared" si="41"/>
        <v>0.0005661816816</v>
      </c>
    </row>
    <row r="85">
      <c r="A85" s="22">
        <v>8.0</v>
      </c>
      <c r="B85" s="72">
        <v>125.0</v>
      </c>
      <c r="C85" s="72">
        <v>136.0</v>
      </c>
      <c r="D85" s="72">
        <v>6743.0</v>
      </c>
      <c r="E85" s="25">
        <f t="shared" si="36"/>
        <v>6650</v>
      </c>
      <c r="F85" s="26">
        <f t="shared" si="37"/>
        <v>0.07774231637</v>
      </c>
      <c r="G85" s="72">
        <v>93.0</v>
      </c>
      <c r="H85" s="28">
        <f t="shared" si="38"/>
        <v>0.1319148936</v>
      </c>
      <c r="I85" s="29">
        <f t="shared" si="39"/>
        <v>0.01379208068</v>
      </c>
      <c r="J85" s="30">
        <f t="shared" si="40"/>
        <v>-0.5287572478</v>
      </c>
      <c r="K85" s="31">
        <f t="shared" si="41"/>
        <v>0.02864414284</v>
      </c>
    </row>
    <row r="86">
      <c r="A86" s="22">
        <v>9.0</v>
      </c>
      <c r="B86" s="72">
        <v>98.0</v>
      </c>
      <c r="C86" s="72">
        <v>124.0</v>
      </c>
      <c r="D86" s="72">
        <v>7416.0</v>
      </c>
      <c r="E86" s="25">
        <f t="shared" si="36"/>
        <v>7218</v>
      </c>
      <c r="F86" s="26">
        <f t="shared" si="37"/>
        <v>0.08438256234</v>
      </c>
      <c r="G86" s="72">
        <v>198.0</v>
      </c>
      <c r="H86" s="28">
        <f t="shared" si="38"/>
        <v>0.2808510638</v>
      </c>
      <c r="I86" s="29">
        <f t="shared" si="39"/>
        <v>0.02669902913</v>
      </c>
      <c r="J86" s="30">
        <f t="shared" si="40"/>
        <v>-1.202463734</v>
      </c>
      <c r="K86" s="31">
        <f t="shared" si="41"/>
        <v>0.2362462478</v>
      </c>
    </row>
    <row r="87">
      <c r="A87" s="22">
        <v>10.0</v>
      </c>
      <c r="B87" s="72">
        <v>32.0</v>
      </c>
      <c r="C87" s="72">
        <v>97.0</v>
      </c>
      <c r="D87" s="72">
        <v>620.0</v>
      </c>
      <c r="E87" s="25">
        <f t="shared" si="36"/>
        <v>549</v>
      </c>
      <c r="F87" s="26">
        <f t="shared" si="37"/>
        <v>0.006418125066</v>
      </c>
      <c r="G87" s="72">
        <v>71.0</v>
      </c>
      <c r="H87" s="28">
        <f t="shared" si="38"/>
        <v>0.1007092198</v>
      </c>
      <c r="I87" s="29">
        <f t="shared" si="39"/>
        <v>0.114516129</v>
      </c>
      <c r="J87" s="30">
        <f t="shared" si="40"/>
        <v>-2.753111324</v>
      </c>
      <c r="K87" s="31">
        <f t="shared" si="41"/>
        <v>0.2595938808</v>
      </c>
    </row>
    <row r="88">
      <c r="A88" s="35" t="s">
        <v>14</v>
      </c>
      <c r="B88" s="36">
        <f t="shared" ref="B88:C88" si="42">SUM(B78:B87)</f>
        <v>1435</v>
      </c>
      <c r="C88" s="36">
        <f t="shared" si="42"/>
        <v>1783</v>
      </c>
      <c r="D88" s="37">
        <f>sum(D78:D87)</f>
        <v>86244</v>
      </c>
      <c r="E88" s="38">
        <f t="shared" si="36"/>
        <v>85539</v>
      </c>
      <c r="F88" s="39">
        <f t="shared" si="37"/>
        <v>1</v>
      </c>
      <c r="G88" s="40">
        <f>sum(G78:G87)</f>
        <v>705</v>
      </c>
      <c r="H88" s="41">
        <f>SUM(H78:H87)</f>
        <v>0.9999999999</v>
      </c>
      <c r="I88" s="39">
        <f t="shared" si="39"/>
        <v>0.008174481703</v>
      </c>
      <c r="J88" s="42"/>
      <c r="K88" s="43">
        <f>sum(K78:K87)</f>
        <v>0.7581077476</v>
      </c>
    </row>
    <row r="91">
      <c r="A91" s="15" t="s">
        <v>97</v>
      </c>
      <c r="B91" s="16"/>
      <c r="C91" s="1"/>
      <c r="D91" s="1"/>
      <c r="E91" s="1" t="s">
        <v>1</v>
      </c>
      <c r="F91" s="1" t="s">
        <v>2</v>
      </c>
      <c r="G91" s="1"/>
      <c r="H91" s="1"/>
      <c r="I91" s="1"/>
      <c r="J91" s="1"/>
    </row>
    <row r="92">
      <c r="A92" s="17" t="s">
        <v>3</v>
      </c>
      <c r="B92" s="18" t="s">
        <v>4</v>
      </c>
      <c r="C92" s="18" t="s">
        <v>5</v>
      </c>
      <c r="D92" s="19" t="s">
        <v>6</v>
      </c>
      <c r="E92" s="18" t="s">
        <v>7</v>
      </c>
      <c r="F92" s="18" t="s">
        <v>8</v>
      </c>
      <c r="G92" s="19" t="s">
        <v>9</v>
      </c>
      <c r="H92" s="18" t="s">
        <v>10</v>
      </c>
      <c r="I92" s="20" t="s">
        <v>17</v>
      </c>
      <c r="J92" s="18" t="s">
        <v>11</v>
      </c>
      <c r="K92" s="21" t="s">
        <v>12</v>
      </c>
    </row>
    <row r="93">
      <c r="A93" s="22">
        <v>1.0</v>
      </c>
      <c r="B93" s="72">
        <v>1449.0</v>
      </c>
      <c r="C93" s="72">
        <v>1449.0</v>
      </c>
      <c r="D93" s="72">
        <v>77659.0</v>
      </c>
      <c r="E93" s="25">
        <f t="shared" ref="E93:E103" si="43">D93-G93</f>
        <v>76984</v>
      </c>
      <c r="F93" s="26">
        <f t="shared" ref="F93:F103" si="44">E93/$E$13</f>
        <v>0.8999871404</v>
      </c>
      <c r="G93" s="72">
        <v>675.0</v>
      </c>
      <c r="H93" s="28">
        <f t="shared" ref="H93:H102" si="45">G93/$G$13</f>
        <v>0.9574468084</v>
      </c>
      <c r="I93" s="29">
        <f t="shared" ref="I93:I103" si="46">G93/D93</f>
        <v>0.008691845118</v>
      </c>
      <c r="J93" s="30">
        <f t="shared" ref="J93:J102" si="47">LN(F93/H93)</f>
        <v>-0.06188969216</v>
      </c>
      <c r="K93" s="31">
        <f t="shared" ref="K93:K102" si="48">(F93-H93)*J93</f>
        <v>0.003556161164</v>
      </c>
    </row>
    <row r="94">
      <c r="A94" s="22">
        <v>2.0</v>
      </c>
      <c r="B94" s="72">
        <v>151.0</v>
      </c>
      <c r="C94" s="72">
        <v>193.0</v>
      </c>
      <c r="D94" s="72">
        <v>1154.0</v>
      </c>
      <c r="E94" s="25">
        <f t="shared" si="43"/>
        <v>1153</v>
      </c>
      <c r="F94" s="26">
        <f t="shared" si="44"/>
        <v>0.0134792317</v>
      </c>
      <c r="G94" s="72">
        <v>1.0</v>
      </c>
      <c r="H94" s="28">
        <f t="shared" si="45"/>
        <v>0.001418439716</v>
      </c>
      <c r="I94" s="29">
        <f t="shared" si="46"/>
        <v>0.0008665511265</v>
      </c>
      <c r="J94" s="30">
        <f t="shared" si="47"/>
        <v>2.251592632</v>
      </c>
      <c r="K94" s="31">
        <f t="shared" si="48"/>
        <v>0.02715599036</v>
      </c>
    </row>
    <row r="95">
      <c r="A95" s="22">
        <v>3.0</v>
      </c>
      <c r="B95" s="72">
        <v>143.0</v>
      </c>
      <c r="C95" s="72">
        <v>150.0</v>
      </c>
      <c r="D95" s="72">
        <v>1196.0</v>
      </c>
      <c r="E95" s="25">
        <f t="shared" si="43"/>
        <v>1193</v>
      </c>
      <c r="F95" s="26">
        <f t="shared" si="44"/>
        <v>0.01394685465</v>
      </c>
      <c r="G95" s="72">
        <v>3.0</v>
      </c>
      <c r="H95" s="28">
        <f t="shared" si="45"/>
        <v>0.004255319148</v>
      </c>
      <c r="I95" s="29">
        <f t="shared" si="46"/>
        <v>0.002508361204</v>
      </c>
      <c r="J95" s="30">
        <f t="shared" si="47"/>
        <v>1.187084245</v>
      </c>
      <c r="K95" s="31">
        <f t="shared" si="48"/>
        <v>0.01150466911</v>
      </c>
    </row>
    <row r="96">
      <c r="A96" s="22">
        <v>4.0</v>
      </c>
      <c r="B96" s="72">
        <v>134.0</v>
      </c>
      <c r="C96" s="72">
        <v>142.0</v>
      </c>
      <c r="D96" s="72">
        <v>1270.0</v>
      </c>
      <c r="E96" s="25">
        <f t="shared" si="43"/>
        <v>1268</v>
      </c>
      <c r="F96" s="26">
        <f t="shared" si="44"/>
        <v>0.01482364769</v>
      </c>
      <c r="G96" s="72">
        <v>2.0</v>
      </c>
      <c r="H96" s="28">
        <f t="shared" si="45"/>
        <v>0.002836879432</v>
      </c>
      <c r="I96" s="29">
        <f t="shared" si="46"/>
        <v>0.00157480315</v>
      </c>
      <c r="J96" s="30">
        <f t="shared" si="47"/>
        <v>1.653519066</v>
      </c>
      <c r="K96" s="31">
        <f t="shared" si="48"/>
        <v>0.01982034986</v>
      </c>
    </row>
    <row r="97">
      <c r="A97" s="22">
        <v>5.0</v>
      </c>
      <c r="B97" s="72">
        <v>125.0</v>
      </c>
      <c r="C97" s="72">
        <v>133.0</v>
      </c>
      <c r="D97" s="72">
        <v>693.0</v>
      </c>
      <c r="E97" s="25">
        <f t="shared" si="43"/>
        <v>690</v>
      </c>
      <c r="F97" s="26">
        <f t="shared" si="44"/>
        <v>0.008066495984</v>
      </c>
      <c r="G97" s="72">
        <v>3.0</v>
      </c>
      <c r="H97" s="28">
        <f t="shared" si="45"/>
        <v>0.004255319148</v>
      </c>
      <c r="I97" s="29">
        <f t="shared" si="46"/>
        <v>0.004329004329</v>
      </c>
      <c r="J97" s="30">
        <f t="shared" si="47"/>
        <v>0.6395494206</v>
      </c>
      <c r="K97" s="31">
        <f t="shared" si="48"/>
        <v>0.002437435937</v>
      </c>
    </row>
    <row r="98">
      <c r="A98" s="22">
        <v>6.0</v>
      </c>
      <c r="B98" s="72">
        <v>117.0</v>
      </c>
      <c r="C98" s="72">
        <v>124.0</v>
      </c>
      <c r="D98" s="72">
        <v>1153.0</v>
      </c>
      <c r="E98" s="25">
        <f t="shared" si="43"/>
        <v>1152</v>
      </c>
      <c r="F98" s="26">
        <f t="shared" si="44"/>
        <v>0.01346754112</v>
      </c>
      <c r="G98" s="72">
        <v>1.0</v>
      </c>
      <c r="H98" s="28">
        <f t="shared" si="45"/>
        <v>0.001418439716</v>
      </c>
      <c r="I98" s="29">
        <f t="shared" si="46"/>
        <v>0.0008673026886</v>
      </c>
      <c r="J98" s="30">
        <f t="shared" si="47"/>
        <v>2.250724953</v>
      </c>
      <c r="K98" s="31">
        <f t="shared" si="48"/>
        <v>0.02711921319</v>
      </c>
    </row>
    <row r="99">
      <c r="A99" s="22">
        <v>7.0</v>
      </c>
      <c r="B99" s="72">
        <v>111.0</v>
      </c>
      <c r="C99" s="72">
        <v>116.0</v>
      </c>
      <c r="D99" s="72">
        <v>1724.0</v>
      </c>
      <c r="E99" s="25">
        <f t="shared" si="43"/>
        <v>1718</v>
      </c>
      <c r="F99" s="26">
        <f t="shared" si="44"/>
        <v>0.02008440594</v>
      </c>
      <c r="G99" s="72">
        <v>6.0</v>
      </c>
      <c r="H99" s="28">
        <f t="shared" si="45"/>
        <v>0.008510638297</v>
      </c>
      <c r="I99" s="29">
        <f t="shared" si="46"/>
        <v>0.003480278422</v>
      </c>
      <c r="J99" s="30">
        <f t="shared" si="47"/>
        <v>0.858626745</v>
      </c>
      <c r="K99" s="31">
        <f t="shared" si="48"/>
        <v>0.009937546442</v>
      </c>
    </row>
    <row r="100">
      <c r="A100" s="22">
        <v>8.0</v>
      </c>
      <c r="B100" s="72">
        <v>101.0</v>
      </c>
      <c r="C100" s="72">
        <v>110.0</v>
      </c>
      <c r="D100" s="72">
        <v>1065.0</v>
      </c>
      <c r="E100" s="25">
        <f t="shared" si="43"/>
        <v>1065</v>
      </c>
      <c r="F100" s="26">
        <f t="shared" si="44"/>
        <v>0.01245046119</v>
      </c>
      <c r="G100" s="72">
        <v>1.0E-7</v>
      </c>
      <c r="H100" s="28">
        <f t="shared" si="45"/>
        <v>0.0000000001418439716</v>
      </c>
      <c r="I100" s="29">
        <f t="shared" si="46"/>
        <v>0</v>
      </c>
      <c r="J100" s="30">
        <f t="shared" si="47"/>
        <v>18.29029584</v>
      </c>
      <c r="K100" s="31">
        <f t="shared" si="48"/>
        <v>0.227722616</v>
      </c>
    </row>
    <row r="101">
      <c r="A101" s="22">
        <v>9.0</v>
      </c>
      <c r="B101" s="72">
        <v>86.0</v>
      </c>
      <c r="C101" s="72">
        <v>100.0</v>
      </c>
      <c r="D101" s="72">
        <v>285.0</v>
      </c>
      <c r="E101" s="25">
        <f t="shared" si="43"/>
        <v>281</v>
      </c>
      <c r="F101" s="26">
        <f t="shared" si="44"/>
        <v>0.003285051263</v>
      </c>
      <c r="G101" s="72">
        <v>4.0</v>
      </c>
      <c r="H101" s="28">
        <f t="shared" si="45"/>
        <v>0.005673758864</v>
      </c>
      <c r="I101" s="29">
        <f t="shared" si="46"/>
        <v>0.01403508772</v>
      </c>
      <c r="J101" s="30">
        <f t="shared" si="47"/>
        <v>-0.5464695801</v>
      </c>
      <c r="K101" s="31">
        <f t="shared" si="48"/>
        <v>0.00130535604</v>
      </c>
    </row>
    <row r="102">
      <c r="A102" s="22">
        <v>10.0</v>
      </c>
      <c r="B102" s="72">
        <v>56.0</v>
      </c>
      <c r="C102" s="72">
        <v>85.0</v>
      </c>
      <c r="D102" s="72">
        <v>45.0</v>
      </c>
      <c r="E102" s="25">
        <f t="shared" si="43"/>
        <v>35</v>
      </c>
      <c r="F102" s="26">
        <f t="shared" si="44"/>
        <v>0.0004091700862</v>
      </c>
      <c r="G102" s="72">
        <v>10.0</v>
      </c>
      <c r="H102" s="28">
        <f t="shared" si="45"/>
        <v>0.01418439716</v>
      </c>
      <c r="I102" s="29">
        <f t="shared" si="46"/>
        <v>0.2222222222</v>
      </c>
      <c r="J102" s="30">
        <f t="shared" si="47"/>
        <v>-3.54576692</v>
      </c>
      <c r="K102" s="31">
        <f t="shared" si="48"/>
        <v>0.04884374448</v>
      </c>
    </row>
    <row r="103">
      <c r="A103" s="35" t="s">
        <v>14</v>
      </c>
      <c r="B103" s="36">
        <f t="shared" ref="B103:C103" si="49">SUM(B93:B102)</f>
        <v>2473</v>
      </c>
      <c r="C103" s="36">
        <f t="shared" si="49"/>
        <v>2602</v>
      </c>
      <c r="D103" s="37">
        <f>sum(D93:D102)</f>
        <v>86244</v>
      </c>
      <c r="E103" s="38">
        <f t="shared" si="43"/>
        <v>85539</v>
      </c>
      <c r="F103" s="39">
        <f t="shared" si="44"/>
        <v>1</v>
      </c>
      <c r="G103" s="40">
        <f>sum(G93:G102)</f>
        <v>705.0000001</v>
      </c>
      <c r="H103" s="41">
        <f>SUM(H93:H102)</f>
        <v>1</v>
      </c>
      <c r="I103" s="39">
        <f t="shared" si="46"/>
        <v>0.008174481704</v>
      </c>
      <c r="J103" s="42"/>
      <c r="K103" s="43">
        <f>sum(K93:K102)</f>
        <v>0.3794030825</v>
      </c>
    </row>
    <row r="106">
      <c r="A106" s="15" t="s">
        <v>98</v>
      </c>
      <c r="B106" s="16"/>
      <c r="C106" s="1"/>
      <c r="D106" s="1"/>
      <c r="E106" s="1" t="s">
        <v>1</v>
      </c>
      <c r="F106" s="1" t="s">
        <v>2</v>
      </c>
      <c r="G106" s="1"/>
      <c r="H106" s="1"/>
      <c r="I106" s="1"/>
      <c r="J106" s="1"/>
    </row>
    <row r="107">
      <c r="A107" s="17" t="s">
        <v>3</v>
      </c>
      <c r="B107" s="18" t="s">
        <v>4</v>
      </c>
      <c r="C107" s="18" t="s">
        <v>5</v>
      </c>
      <c r="D107" s="19" t="s">
        <v>6</v>
      </c>
      <c r="E107" s="18" t="s">
        <v>7</v>
      </c>
      <c r="F107" s="18" t="s">
        <v>8</v>
      </c>
      <c r="G107" s="19" t="s">
        <v>9</v>
      </c>
      <c r="H107" s="18" t="s">
        <v>10</v>
      </c>
      <c r="I107" s="20" t="s">
        <v>17</v>
      </c>
      <c r="J107" s="18" t="s">
        <v>11</v>
      </c>
      <c r="K107" s="21" t="s">
        <v>12</v>
      </c>
    </row>
    <row r="108">
      <c r="A108" s="22">
        <v>1.0</v>
      </c>
      <c r="B108" s="72">
        <v>291.0</v>
      </c>
      <c r="C108" s="72">
        <v>369.0</v>
      </c>
      <c r="D108" s="72">
        <v>2400.0</v>
      </c>
      <c r="E108" s="25">
        <f t="shared" ref="E108:E118" si="50">D108-G108</f>
        <v>2373</v>
      </c>
      <c r="F108" s="26">
        <f t="shared" ref="F108:F118" si="51">E108/$E$13</f>
        <v>0.02774173184</v>
      </c>
      <c r="G108" s="72">
        <v>27.0</v>
      </c>
      <c r="H108" s="28">
        <f t="shared" ref="H108:H117" si="52">G108/$G$13</f>
        <v>0.03829787233</v>
      </c>
      <c r="I108" s="29">
        <f t="shared" ref="I108:I118" si="53">G108/D108</f>
        <v>0.01125</v>
      </c>
      <c r="J108" s="30">
        <f t="shared" ref="J108:J117" si="54">LN(F108/H108)</f>
        <v>-0.3224564979</v>
      </c>
      <c r="K108" s="31">
        <f t="shared" ref="K108:K117" si="55">(F108-H108)*J108</f>
        <v>0.003403896095</v>
      </c>
    </row>
    <row r="109">
      <c r="A109" s="22">
        <v>2.0</v>
      </c>
      <c r="B109" s="72">
        <v>269.0</v>
      </c>
      <c r="C109" s="72">
        <v>290.0</v>
      </c>
      <c r="D109" s="72">
        <v>7920.0</v>
      </c>
      <c r="E109" s="25">
        <f t="shared" si="50"/>
        <v>7886</v>
      </c>
      <c r="F109" s="26">
        <f t="shared" si="51"/>
        <v>0.0921918657</v>
      </c>
      <c r="G109" s="72">
        <v>34.0</v>
      </c>
      <c r="H109" s="28">
        <f t="shared" si="52"/>
        <v>0.04822695035</v>
      </c>
      <c r="I109" s="29">
        <f t="shared" si="53"/>
        <v>0.004292929293</v>
      </c>
      <c r="J109" s="30">
        <f t="shared" si="54"/>
        <v>0.6479539015</v>
      </c>
      <c r="K109" s="31">
        <f t="shared" si="55"/>
        <v>0.02848723843</v>
      </c>
    </row>
    <row r="110">
      <c r="A110" s="22">
        <v>3.0</v>
      </c>
      <c r="B110" s="72">
        <v>254.0</v>
      </c>
      <c r="C110" s="72">
        <v>268.0</v>
      </c>
      <c r="D110" s="72">
        <v>10329.0</v>
      </c>
      <c r="E110" s="25">
        <f t="shared" si="50"/>
        <v>10280</v>
      </c>
      <c r="F110" s="26">
        <f t="shared" si="51"/>
        <v>0.1201790996</v>
      </c>
      <c r="G110" s="72">
        <v>49.0</v>
      </c>
      <c r="H110" s="28">
        <f t="shared" si="52"/>
        <v>0.06950354609</v>
      </c>
      <c r="I110" s="29">
        <f t="shared" si="53"/>
        <v>0.004743924872</v>
      </c>
      <c r="J110" s="30">
        <f t="shared" si="54"/>
        <v>0.5476053526</v>
      </c>
      <c r="K110" s="31">
        <f t="shared" si="55"/>
        <v>0.02775020434</v>
      </c>
    </row>
    <row r="111">
      <c r="A111" s="22">
        <v>4.0</v>
      </c>
      <c r="B111" s="72">
        <v>238.0</v>
      </c>
      <c r="C111" s="72">
        <v>253.0</v>
      </c>
      <c r="D111" s="72">
        <v>7017.0</v>
      </c>
      <c r="E111" s="25">
        <f t="shared" si="50"/>
        <v>6974</v>
      </c>
      <c r="F111" s="26">
        <f t="shared" si="51"/>
        <v>0.08153006231</v>
      </c>
      <c r="G111" s="72">
        <v>43.0</v>
      </c>
      <c r="H111" s="28">
        <f t="shared" si="52"/>
        <v>0.06099290779</v>
      </c>
      <c r="I111" s="29">
        <f t="shared" si="53"/>
        <v>0.006127974918</v>
      </c>
      <c r="J111" s="30">
        <f t="shared" si="54"/>
        <v>0.2902142232</v>
      </c>
      <c r="K111" s="31">
        <f t="shared" si="55"/>
        <v>0.005960174346</v>
      </c>
    </row>
    <row r="112">
      <c r="A112" s="22">
        <v>5.0</v>
      </c>
      <c r="B112" s="72">
        <v>219.0</v>
      </c>
      <c r="C112" s="72">
        <v>237.0</v>
      </c>
      <c r="D112" s="72">
        <v>11060.0</v>
      </c>
      <c r="E112" s="25">
        <f t="shared" si="50"/>
        <v>11022</v>
      </c>
      <c r="F112" s="26">
        <f t="shared" si="51"/>
        <v>0.1288535054</v>
      </c>
      <c r="G112" s="72">
        <v>38.0</v>
      </c>
      <c r="H112" s="28">
        <f t="shared" si="52"/>
        <v>0.05390070921</v>
      </c>
      <c r="I112" s="29">
        <f t="shared" si="53"/>
        <v>0.003435804702</v>
      </c>
      <c r="J112" s="30">
        <f t="shared" si="54"/>
        <v>0.8715325064</v>
      </c>
      <c r="K112" s="31">
        <f t="shared" si="55"/>
        <v>0.06532379834</v>
      </c>
    </row>
    <row r="113">
      <c r="A113" s="22">
        <v>6.0</v>
      </c>
      <c r="B113" s="72">
        <v>197.0</v>
      </c>
      <c r="C113" s="72">
        <v>218.0</v>
      </c>
      <c r="D113" s="72">
        <v>12169.0</v>
      </c>
      <c r="E113" s="25">
        <f t="shared" si="50"/>
        <v>12091</v>
      </c>
      <c r="F113" s="26">
        <f t="shared" si="51"/>
        <v>0.1413507289</v>
      </c>
      <c r="G113" s="72">
        <v>78.0</v>
      </c>
      <c r="H113" s="28">
        <f t="shared" si="52"/>
        <v>0.1106382979</v>
      </c>
      <c r="I113" s="29">
        <f t="shared" si="53"/>
        <v>0.006409729641</v>
      </c>
      <c r="J113" s="30">
        <f t="shared" si="54"/>
        <v>0.2449779382</v>
      </c>
      <c r="K113" s="31">
        <f t="shared" si="55"/>
        <v>0.007523868035</v>
      </c>
    </row>
    <row r="114">
      <c r="A114" s="22">
        <v>7.0</v>
      </c>
      <c r="B114" s="72">
        <v>174.0</v>
      </c>
      <c r="C114" s="72">
        <v>196.0</v>
      </c>
      <c r="D114" s="72">
        <v>13003.0</v>
      </c>
      <c r="E114" s="25">
        <f t="shared" si="50"/>
        <v>12898</v>
      </c>
      <c r="F114" s="26">
        <f t="shared" si="51"/>
        <v>0.150785022</v>
      </c>
      <c r="G114" s="72">
        <v>105.0</v>
      </c>
      <c r="H114" s="28">
        <f t="shared" si="52"/>
        <v>0.1489361702</v>
      </c>
      <c r="I114" s="29">
        <f t="shared" si="53"/>
        <v>0.008075059602</v>
      </c>
      <c r="J114" s="30">
        <f t="shared" si="54"/>
        <v>0.01233730109</v>
      </c>
      <c r="K114" s="31">
        <f t="shared" si="55"/>
        <v>0.00002280984189</v>
      </c>
    </row>
    <row r="115">
      <c r="A115" s="22">
        <v>8.0</v>
      </c>
      <c r="B115" s="72">
        <v>147.0</v>
      </c>
      <c r="C115" s="72">
        <v>173.0</v>
      </c>
      <c r="D115" s="72">
        <v>10532.0</v>
      </c>
      <c r="E115" s="25">
        <f t="shared" si="50"/>
        <v>10417</v>
      </c>
      <c r="F115" s="26">
        <f t="shared" si="51"/>
        <v>0.1217807082</v>
      </c>
      <c r="G115" s="72">
        <v>115.0</v>
      </c>
      <c r="H115" s="28">
        <f t="shared" si="52"/>
        <v>0.1631205674</v>
      </c>
      <c r="I115" s="29">
        <f t="shared" si="53"/>
        <v>0.01091910368</v>
      </c>
      <c r="J115" s="30">
        <f t="shared" si="54"/>
        <v>-0.2922676507</v>
      </c>
      <c r="K115" s="31">
        <f t="shared" si="55"/>
        <v>0.01208230351</v>
      </c>
    </row>
    <row r="116">
      <c r="A116" s="22">
        <v>9.0</v>
      </c>
      <c r="B116" s="72">
        <v>114.0</v>
      </c>
      <c r="C116" s="72">
        <v>146.0</v>
      </c>
      <c r="D116" s="72">
        <v>9018.0</v>
      </c>
      <c r="E116" s="25">
        <f t="shared" si="50"/>
        <v>8883</v>
      </c>
      <c r="F116" s="26">
        <f t="shared" si="51"/>
        <v>0.1038473679</v>
      </c>
      <c r="G116" s="72">
        <v>135.0</v>
      </c>
      <c r="H116" s="28">
        <f t="shared" si="52"/>
        <v>0.1914893617</v>
      </c>
      <c r="I116" s="29">
        <f t="shared" si="53"/>
        <v>0.01497005988</v>
      </c>
      <c r="J116" s="30">
        <f t="shared" si="54"/>
        <v>-0.61191005</v>
      </c>
      <c r="K116" s="31">
        <f t="shared" si="55"/>
        <v>0.05362901681</v>
      </c>
    </row>
    <row r="117">
      <c r="A117" s="22">
        <v>10.0</v>
      </c>
      <c r="B117" s="72">
        <v>30.0</v>
      </c>
      <c r="C117" s="72">
        <v>113.0</v>
      </c>
      <c r="D117" s="72">
        <v>2796.0</v>
      </c>
      <c r="E117" s="25">
        <f t="shared" si="50"/>
        <v>2715</v>
      </c>
      <c r="F117" s="26">
        <f t="shared" si="51"/>
        <v>0.03173990811</v>
      </c>
      <c r="G117" s="72">
        <v>81.0</v>
      </c>
      <c r="H117" s="28">
        <f t="shared" si="52"/>
        <v>0.114893617</v>
      </c>
      <c r="I117" s="29">
        <f t="shared" si="53"/>
        <v>0.02896995708</v>
      </c>
      <c r="J117" s="30">
        <f t="shared" si="54"/>
        <v>-1.286431811</v>
      </c>
      <c r="K117" s="31">
        <f t="shared" si="55"/>
        <v>0.1069715763</v>
      </c>
    </row>
    <row r="118">
      <c r="A118" s="35" t="s">
        <v>14</v>
      </c>
      <c r="B118" s="36">
        <f t="shared" ref="B118:C118" si="56">SUM(B108:B117)</f>
        <v>1933</v>
      </c>
      <c r="C118" s="36">
        <f t="shared" si="56"/>
        <v>2263</v>
      </c>
      <c r="D118" s="37">
        <f>sum(D108:D117)</f>
        <v>86244</v>
      </c>
      <c r="E118" s="38">
        <f t="shared" si="50"/>
        <v>85539</v>
      </c>
      <c r="F118" s="39">
        <f t="shared" si="51"/>
        <v>1</v>
      </c>
      <c r="G118" s="40">
        <f>sum(G108:G117)</f>
        <v>705</v>
      </c>
      <c r="H118" s="41">
        <f>SUM(H108:H117)</f>
        <v>0.9999999999</v>
      </c>
      <c r="I118" s="39">
        <f t="shared" si="53"/>
        <v>0.008174481703</v>
      </c>
      <c r="J118" s="42"/>
      <c r="K118" s="43">
        <f>sum(K108:K117)</f>
        <v>0.311154886</v>
      </c>
    </row>
    <row r="121">
      <c r="A121" s="15" t="s">
        <v>99</v>
      </c>
      <c r="B121" s="16"/>
      <c r="C121" s="1"/>
      <c r="D121" s="1"/>
      <c r="E121" s="1" t="s">
        <v>1</v>
      </c>
      <c r="F121" s="1" t="s">
        <v>2</v>
      </c>
      <c r="G121" s="1"/>
      <c r="H121" s="1"/>
      <c r="I121" s="1"/>
      <c r="J121" s="1"/>
    </row>
    <row r="122">
      <c r="A122" s="17" t="s">
        <v>3</v>
      </c>
      <c r="B122" s="18" t="s">
        <v>4</v>
      </c>
      <c r="C122" s="18" t="s">
        <v>5</v>
      </c>
      <c r="D122" s="19" t="s">
        <v>6</v>
      </c>
      <c r="E122" s="18" t="s">
        <v>7</v>
      </c>
      <c r="F122" s="18" t="s">
        <v>8</v>
      </c>
      <c r="G122" s="19" t="s">
        <v>9</v>
      </c>
      <c r="H122" s="18" t="s">
        <v>10</v>
      </c>
      <c r="I122" s="20" t="s">
        <v>17</v>
      </c>
      <c r="J122" s="18" t="s">
        <v>11</v>
      </c>
      <c r="K122" s="21" t="s">
        <v>12</v>
      </c>
    </row>
    <row r="123">
      <c r="A123" s="22">
        <v>1.0</v>
      </c>
      <c r="B123" s="72">
        <v>280.0</v>
      </c>
      <c r="C123" s="72">
        <v>504.0</v>
      </c>
      <c r="D123" s="72">
        <v>3015.0</v>
      </c>
      <c r="E123" s="25">
        <f t="shared" ref="E123:E133" si="57">D123-G123</f>
        <v>2958</v>
      </c>
      <c r="F123" s="26">
        <f t="shared" ref="F123:F133" si="58">E123/$E$13</f>
        <v>0.03458071757</v>
      </c>
      <c r="G123" s="72">
        <v>57.0</v>
      </c>
      <c r="H123" s="28">
        <f t="shared" ref="H123:H132" si="59">G123/$G$13</f>
        <v>0.08085106382</v>
      </c>
      <c r="I123" s="29">
        <f t="shared" ref="I123:I133" si="60">G123/D123</f>
        <v>0.01890547264</v>
      </c>
      <c r="J123" s="30">
        <f t="shared" ref="J123:J132" si="61">LN(F123/H123)</f>
        <v>-0.8493125129</v>
      </c>
      <c r="K123" s="31">
        <f t="shared" ref="K123:K132" si="62">(F123-H123)*J123</f>
        <v>0.03929798405</v>
      </c>
    </row>
    <row r="124">
      <c r="A124" s="22">
        <v>2.0</v>
      </c>
      <c r="B124" s="72">
        <v>255.0</v>
      </c>
      <c r="C124" s="72">
        <v>279.0</v>
      </c>
      <c r="D124" s="72">
        <v>9568.0</v>
      </c>
      <c r="E124" s="25">
        <f t="shared" si="57"/>
        <v>9505</v>
      </c>
      <c r="F124" s="26">
        <f t="shared" si="58"/>
        <v>0.1111189048</v>
      </c>
      <c r="G124" s="72">
        <v>63.0</v>
      </c>
      <c r="H124" s="28">
        <f t="shared" si="59"/>
        <v>0.08936170211</v>
      </c>
      <c r="I124" s="29">
        <f t="shared" si="60"/>
        <v>0.006584448161</v>
      </c>
      <c r="J124" s="30">
        <f t="shared" si="61"/>
        <v>0.2179086402</v>
      </c>
      <c r="K124" s="31">
        <f t="shared" si="62"/>
        <v>0.004741082458</v>
      </c>
    </row>
    <row r="125">
      <c r="A125" s="22">
        <v>3.0</v>
      </c>
      <c r="B125" s="72">
        <v>233.0</v>
      </c>
      <c r="C125" s="72">
        <v>254.0</v>
      </c>
      <c r="D125" s="72">
        <v>9712.0</v>
      </c>
      <c r="E125" s="25">
        <f t="shared" si="57"/>
        <v>9676</v>
      </c>
      <c r="F125" s="26">
        <f t="shared" si="58"/>
        <v>0.113117993</v>
      </c>
      <c r="G125" s="72">
        <v>36.0</v>
      </c>
      <c r="H125" s="28">
        <f t="shared" si="59"/>
        <v>0.05106382978</v>
      </c>
      <c r="I125" s="29">
        <f t="shared" si="60"/>
        <v>0.00370675453</v>
      </c>
      <c r="J125" s="30">
        <f t="shared" si="61"/>
        <v>0.795355045</v>
      </c>
      <c r="K125" s="31">
        <f t="shared" si="62"/>
        <v>0.04935509175</v>
      </c>
    </row>
    <row r="126">
      <c r="A126" s="22">
        <v>4.0</v>
      </c>
      <c r="B126" s="72">
        <v>211.0</v>
      </c>
      <c r="C126" s="72">
        <v>232.0</v>
      </c>
      <c r="D126" s="72">
        <v>11940.0</v>
      </c>
      <c r="E126" s="25">
        <f t="shared" si="57"/>
        <v>11897</v>
      </c>
      <c r="F126" s="26">
        <f t="shared" si="58"/>
        <v>0.1390827576</v>
      </c>
      <c r="G126" s="72">
        <v>43.0</v>
      </c>
      <c r="H126" s="28">
        <f t="shared" si="59"/>
        <v>0.06099290779</v>
      </c>
      <c r="I126" s="29">
        <f t="shared" si="60"/>
        <v>0.003601340034</v>
      </c>
      <c r="J126" s="30">
        <f t="shared" si="61"/>
        <v>0.8243115425</v>
      </c>
      <c r="K126" s="31">
        <f t="shared" si="62"/>
        <v>0.06437036452</v>
      </c>
    </row>
    <row r="127">
      <c r="A127" s="22">
        <v>5.0</v>
      </c>
      <c r="B127" s="72">
        <v>194.0</v>
      </c>
      <c r="C127" s="72">
        <v>210.0</v>
      </c>
      <c r="D127" s="72">
        <v>12614.0</v>
      </c>
      <c r="E127" s="25">
        <f t="shared" si="57"/>
        <v>12532</v>
      </c>
      <c r="F127" s="26">
        <f t="shared" si="58"/>
        <v>0.146506272</v>
      </c>
      <c r="G127" s="72">
        <v>82.0</v>
      </c>
      <c r="H127" s="28">
        <f t="shared" si="59"/>
        <v>0.1163120567</v>
      </c>
      <c r="I127" s="29">
        <f t="shared" si="60"/>
        <v>0.006500713493</v>
      </c>
      <c r="J127" s="30">
        <f t="shared" si="61"/>
        <v>0.2307915165</v>
      </c>
      <c r="K127" s="31">
        <f t="shared" si="62"/>
        <v>0.006968568732</v>
      </c>
    </row>
    <row r="128">
      <c r="A128" s="22">
        <v>6.0</v>
      </c>
      <c r="B128" s="72">
        <v>177.0</v>
      </c>
      <c r="C128" s="72">
        <v>193.0</v>
      </c>
      <c r="D128" s="72">
        <v>16607.0</v>
      </c>
      <c r="E128" s="25">
        <f t="shared" si="57"/>
        <v>16502</v>
      </c>
      <c r="F128" s="26">
        <f t="shared" si="58"/>
        <v>0.1929178503</v>
      </c>
      <c r="G128" s="72">
        <v>105.0</v>
      </c>
      <c r="H128" s="28">
        <f t="shared" si="59"/>
        <v>0.1489361702</v>
      </c>
      <c r="I128" s="29">
        <f t="shared" si="60"/>
        <v>0.006322635033</v>
      </c>
      <c r="J128" s="30">
        <f t="shared" si="61"/>
        <v>0.2587466262</v>
      </c>
      <c r="K128" s="31">
        <f t="shared" si="62"/>
        <v>0.01138011135</v>
      </c>
    </row>
    <row r="129">
      <c r="A129" s="22">
        <v>7.0</v>
      </c>
      <c r="B129" s="72">
        <v>158.0</v>
      </c>
      <c r="C129" s="72">
        <v>176.0</v>
      </c>
      <c r="D129" s="72">
        <v>8262.0</v>
      </c>
      <c r="E129" s="25">
        <f t="shared" si="57"/>
        <v>8190</v>
      </c>
      <c r="F129" s="26">
        <f t="shared" si="58"/>
        <v>0.09574580016</v>
      </c>
      <c r="G129" s="72">
        <v>72.0</v>
      </c>
      <c r="H129" s="28">
        <f t="shared" si="59"/>
        <v>0.1021276596</v>
      </c>
      <c r="I129" s="29">
        <f t="shared" si="60"/>
        <v>0.00871459695</v>
      </c>
      <c r="J129" s="30">
        <f t="shared" si="61"/>
        <v>-0.06452683049</v>
      </c>
      <c r="K129" s="31">
        <f t="shared" si="62"/>
        <v>0.0004118011596</v>
      </c>
    </row>
    <row r="130">
      <c r="A130" s="22">
        <v>8.0</v>
      </c>
      <c r="B130" s="72">
        <v>139.0</v>
      </c>
      <c r="C130" s="72">
        <v>157.0</v>
      </c>
      <c r="D130" s="72">
        <v>11031.0</v>
      </c>
      <c r="E130" s="25">
        <f t="shared" si="57"/>
        <v>10969</v>
      </c>
      <c r="F130" s="26">
        <f t="shared" si="58"/>
        <v>0.128233905</v>
      </c>
      <c r="G130" s="72">
        <v>62.0</v>
      </c>
      <c r="H130" s="28">
        <f t="shared" si="59"/>
        <v>0.0879432624</v>
      </c>
      <c r="I130" s="29">
        <f t="shared" si="60"/>
        <v>0.005620523978</v>
      </c>
      <c r="J130" s="30">
        <f t="shared" si="61"/>
        <v>0.377164118</v>
      </c>
      <c r="K130" s="31">
        <f t="shared" si="62"/>
        <v>0.01519618468</v>
      </c>
    </row>
    <row r="131">
      <c r="A131" s="22">
        <v>9.0</v>
      </c>
      <c r="B131" s="72">
        <v>110.0</v>
      </c>
      <c r="C131" s="72">
        <v>138.0</v>
      </c>
      <c r="D131" s="72">
        <v>2640.0</v>
      </c>
      <c r="E131" s="25">
        <f t="shared" si="57"/>
        <v>2538</v>
      </c>
      <c r="F131" s="26">
        <f t="shared" si="58"/>
        <v>0.02967067653</v>
      </c>
      <c r="G131" s="72">
        <v>102.0</v>
      </c>
      <c r="H131" s="28">
        <f t="shared" si="59"/>
        <v>0.144680851</v>
      </c>
      <c r="I131" s="29">
        <f t="shared" si="60"/>
        <v>0.03863636364</v>
      </c>
      <c r="J131" s="30">
        <f t="shared" si="61"/>
        <v>-1.584371053</v>
      </c>
      <c r="K131" s="31">
        <f t="shared" si="62"/>
        <v>0.1822187913</v>
      </c>
    </row>
    <row r="132">
      <c r="A132" s="22">
        <v>10.0</v>
      </c>
      <c r="B132" s="72">
        <v>26.0</v>
      </c>
      <c r="C132" s="72">
        <v>109.0</v>
      </c>
      <c r="D132" s="72">
        <v>855.0</v>
      </c>
      <c r="E132" s="25">
        <f t="shared" si="57"/>
        <v>772</v>
      </c>
      <c r="F132" s="26">
        <f t="shared" si="58"/>
        <v>0.009025123043</v>
      </c>
      <c r="G132" s="72">
        <v>83.0</v>
      </c>
      <c r="H132" s="28">
        <f t="shared" si="59"/>
        <v>0.1177304964</v>
      </c>
      <c r="I132" s="29">
        <f t="shared" si="60"/>
        <v>0.09707602339</v>
      </c>
      <c r="J132" s="30">
        <f t="shared" si="61"/>
        <v>-2.568385946</v>
      </c>
      <c r="K132" s="31">
        <f t="shared" si="62"/>
        <v>0.2791973533</v>
      </c>
    </row>
    <row r="133">
      <c r="A133" s="35" t="s">
        <v>14</v>
      </c>
      <c r="B133" s="36">
        <f t="shared" ref="B133:C133" si="63">SUM(B123:B132)</f>
        <v>1783</v>
      </c>
      <c r="C133" s="36">
        <f t="shared" si="63"/>
        <v>2252</v>
      </c>
      <c r="D133" s="37">
        <f>sum(D123:D132)</f>
        <v>86244</v>
      </c>
      <c r="E133" s="38">
        <f t="shared" si="57"/>
        <v>85539</v>
      </c>
      <c r="F133" s="39">
        <f t="shared" si="58"/>
        <v>1</v>
      </c>
      <c r="G133" s="40">
        <f>sum(G123:G132)</f>
        <v>705</v>
      </c>
      <c r="H133" s="41">
        <f>SUM(H123:H132)</f>
        <v>0.9999999999</v>
      </c>
      <c r="I133" s="39">
        <f t="shared" si="60"/>
        <v>0.008174481703</v>
      </c>
      <c r="J133" s="42"/>
      <c r="K133" s="43">
        <f>sum(K123:K132)</f>
        <v>0.6531373333</v>
      </c>
    </row>
    <row r="136">
      <c r="A136" s="15" t="s">
        <v>100</v>
      </c>
      <c r="B136" s="16"/>
      <c r="C136" s="1"/>
      <c r="D136" s="1"/>
      <c r="E136" s="1" t="s">
        <v>1</v>
      </c>
      <c r="F136" s="1" t="s">
        <v>2</v>
      </c>
      <c r="G136" s="1"/>
      <c r="H136" s="1"/>
      <c r="I136" s="1"/>
      <c r="J136" s="1"/>
    </row>
    <row r="137">
      <c r="A137" s="17" t="s">
        <v>3</v>
      </c>
      <c r="B137" s="18" t="s">
        <v>4</v>
      </c>
      <c r="C137" s="18" t="s">
        <v>5</v>
      </c>
      <c r="D137" s="19" t="s">
        <v>6</v>
      </c>
      <c r="E137" s="18" t="s">
        <v>7</v>
      </c>
      <c r="F137" s="18" t="s">
        <v>8</v>
      </c>
      <c r="G137" s="19" t="s">
        <v>9</v>
      </c>
      <c r="H137" s="18" t="s">
        <v>10</v>
      </c>
      <c r="I137" s="20" t="s">
        <v>17</v>
      </c>
      <c r="J137" s="18" t="s">
        <v>11</v>
      </c>
      <c r="K137" s="21" t="s">
        <v>12</v>
      </c>
    </row>
    <row r="138">
      <c r="A138" s="22">
        <v>1.0</v>
      </c>
      <c r="B138" s="72">
        <v>65503.0</v>
      </c>
      <c r="C138" s="72">
        <v>65503.0</v>
      </c>
      <c r="D138" s="72">
        <v>1.0</v>
      </c>
      <c r="E138" s="25">
        <f t="shared" ref="E138:E148" si="64">D138-G138</f>
        <v>0.99999999</v>
      </c>
      <c r="F138" s="26">
        <f t="shared" ref="F138:F148" si="65">E138/$E$13</f>
        <v>0.00001169057377</v>
      </c>
      <c r="G138" s="72">
        <v>1.0E-8</v>
      </c>
      <c r="H138" s="28">
        <f t="shared" ref="H138:H147" si="66">G138/$G$13</f>
        <v>0</v>
      </c>
      <c r="I138" s="29">
        <f t="shared" ref="I138:I148" si="67">G138/D138</f>
        <v>0.00000001</v>
      </c>
      <c r="J138" s="30">
        <f t="shared" ref="J138:J147" si="68">LN(F138/H138)</f>
        <v>13.62215085</v>
      </c>
      <c r="K138" s="31">
        <f t="shared" ref="K138:K147" si="69">(F138-H138)*J138</f>
        <v>0.0001592505662</v>
      </c>
    </row>
    <row r="139">
      <c r="A139" s="22">
        <v>2.0</v>
      </c>
      <c r="B139" s="72">
        <v>1449.0</v>
      </c>
      <c r="C139" s="72">
        <v>1449.0</v>
      </c>
      <c r="D139" s="72">
        <v>84628.0</v>
      </c>
      <c r="E139" s="25">
        <f t="shared" si="64"/>
        <v>83940</v>
      </c>
      <c r="F139" s="26">
        <f t="shared" si="65"/>
        <v>0.9813067724</v>
      </c>
      <c r="G139" s="72">
        <v>688.0</v>
      </c>
      <c r="H139" s="28">
        <f t="shared" si="66"/>
        <v>0.9758865247</v>
      </c>
      <c r="I139" s="29">
        <f t="shared" si="67"/>
        <v>0.008129697027</v>
      </c>
      <c r="J139" s="30">
        <f t="shared" si="68"/>
        <v>0.005538810634</v>
      </c>
      <c r="K139" s="31">
        <f t="shared" si="69"/>
        <v>0.00003002172541</v>
      </c>
    </row>
    <row r="140">
      <c r="A140" s="22">
        <v>3.0</v>
      </c>
      <c r="B140" s="72">
        <v>1215.0</v>
      </c>
      <c r="C140" s="72">
        <v>1301.0</v>
      </c>
      <c r="D140" s="72">
        <v>15.0</v>
      </c>
      <c r="E140" s="25">
        <f t="shared" si="64"/>
        <v>14.99999999</v>
      </c>
      <c r="F140" s="26">
        <f t="shared" si="65"/>
        <v>0.0001753586082</v>
      </c>
      <c r="G140" s="72">
        <v>1.0E-8</v>
      </c>
      <c r="H140" s="28">
        <f t="shared" si="66"/>
        <v>0</v>
      </c>
      <c r="I140" s="29">
        <f t="shared" si="67"/>
        <v>0.0000000006666666667</v>
      </c>
      <c r="J140" s="30">
        <f t="shared" si="68"/>
        <v>16.33020106</v>
      </c>
      <c r="K140" s="31">
        <f t="shared" si="69"/>
        <v>0.002863641098</v>
      </c>
    </row>
    <row r="141">
      <c r="A141" s="22">
        <v>4.0</v>
      </c>
      <c r="B141" s="72">
        <v>1121.0</v>
      </c>
      <c r="C141" s="72">
        <v>1192.0</v>
      </c>
      <c r="D141" s="72">
        <v>170.0</v>
      </c>
      <c r="E141" s="25">
        <f t="shared" si="64"/>
        <v>168</v>
      </c>
      <c r="F141" s="26">
        <f t="shared" si="65"/>
        <v>0.001964016414</v>
      </c>
      <c r="G141" s="72">
        <v>2.0</v>
      </c>
      <c r="H141" s="28">
        <f t="shared" si="66"/>
        <v>0.002836879432</v>
      </c>
      <c r="I141" s="29">
        <f t="shared" si="67"/>
        <v>0.01176470588</v>
      </c>
      <c r="J141" s="30">
        <f t="shared" si="68"/>
        <v>-0.3677130895</v>
      </c>
      <c r="K141" s="31">
        <f t="shared" si="69"/>
        <v>0.0003209631573</v>
      </c>
    </row>
    <row r="142">
      <c r="A142" s="22">
        <v>5.0</v>
      </c>
      <c r="B142" s="72">
        <v>1076.0</v>
      </c>
      <c r="C142" s="72">
        <v>1120.0</v>
      </c>
      <c r="D142" s="72">
        <v>311.0</v>
      </c>
      <c r="E142" s="25">
        <f t="shared" si="64"/>
        <v>307</v>
      </c>
      <c r="F142" s="26">
        <f t="shared" si="65"/>
        <v>0.003589006184</v>
      </c>
      <c r="G142" s="72">
        <v>4.0</v>
      </c>
      <c r="H142" s="28">
        <f t="shared" si="66"/>
        <v>0.005673758864</v>
      </c>
      <c r="I142" s="29">
        <f t="shared" si="67"/>
        <v>0.01286173633</v>
      </c>
      <c r="J142" s="30">
        <f t="shared" si="68"/>
        <v>-0.4579765019</v>
      </c>
      <c r="K142" s="31">
        <f t="shared" si="69"/>
        <v>0.0009547677397</v>
      </c>
    </row>
    <row r="143">
      <c r="A143" s="22">
        <v>6.0</v>
      </c>
      <c r="B143" s="72">
        <v>1036.0</v>
      </c>
      <c r="C143" s="72">
        <v>1075.0</v>
      </c>
      <c r="D143" s="72">
        <v>480.0</v>
      </c>
      <c r="E143" s="25">
        <f t="shared" si="64"/>
        <v>476</v>
      </c>
      <c r="F143" s="26">
        <f t="shared" si="65"/>
        <v>0.005564713172</v>
      </c>
      <c r="G143" s="72">
        <v>4.0</v>
      </c>
      <c r="H143" s="28">
        <f t="shared" si="66"/>
        <v>0.005673758864</v>
      </c>
      <c r="I143" s="29">
        <f t="shared" si="67"/>
        <v>0.008333333333</v>
      </c>
      <c r="J143" s="30">
        <f t="shared" si="68"/>
        <v>-0.01940639521</v>
      </c>
      <c r="K143" s="31">
        <f t="shared" si="69"/>
        <v>0.000002116183808</v>
      </c>
    </row>
    <row r="144">
      <c r="A144" s="22">
        <v>7.0</v>
      </c>
      <c r="B144" s="72">
        <v>985.0</v>
      </c>
      <c r="C144" s="72">
        <v>1035.0</v>
      </c>
      <c r="D144" s="72">
        <v>398.0</v>
      </c>
      <c r="E144" s="25">
        <f t="shared" si="64"/>
        <v>392</v>
      </c>
      <c r="F144" s="26">
        <f t="shared" si="65"/>
        <v>0.004582704965</v>
      </c>
      <c r="G144" s="72">
        <v>6.0</v>
      </c>
      <c r="H144" s="28">
        <f t="shared" si="66"/>
        <v>0.008510638297</v>
      </c>
      <c r="I144" s="29">
        <f t="shared" si="67"/>
        <v>0.01507537688</v>
      </c>
      <c r="J144" s="30">
        <f t="shared" si="68"/>
        <v>-0.6190275178</v>
      </c>
      <c r="K144" s="31">
        <f t="shared" si="69"/>
        <v>0.00243149882</v>
      </c>
    </row>
    <row r="145">
      <c r="A145" s="22">
        <v>8.0</v>
      </c>
      <c r="B145" s="72">
        <v>921.0</v>
      </c>
      <c r="C145" s="72">
        <v>984.0</v>
      </c>
      <c r="D145" s="72">
        <v>82.0</v>
      </c>
      <c r="E145" s="25">
        <f t="shared" si="64"/>
        <v>81.99999999</v>
      </c>
      <c r="F145" s="26">
        <f t="shared" si="65"/>
        <v>0.0009586270589</v>
      </c>
      <c r="G145" s="72">
        <v>1.0E-8</v>
      </c>
      <c r="H145" s="28">
        <f t="shared" si="66"/>
        <v>0</v>
      </c>
      <c r="I145" s="29">
        <f t="shared" si="67"/>
        <v>0.0000000001219512195</v>
      </c>
      <c r="J145" s="30">
        <f t="shared" si="68"/>
        <v>18.0288701</v>
      </c>
      <c r="K145" s="31">
        <f t="shared" si="69"/>
        <v>0.01728296247</v>
      </c>
    </row>
    <row r="146">
      <c r="A146" s="22">
        <v>9.0</v>
      </c>
      <c r="B146" s="72">
        <v>804.0</v>
      </c>
      <c r="C146" s="72">
        <v>920.0</v>
      </c>
      <c r="D146" s="72">
        <v>142.0</v>
      </c>
      <c r="E146" s="25">
        <f t="shared" si="64"/>
        <v>141</v>
      </c>
      <c r="F146" s="26">
        <f t="shared" si="65"/>
        <v>0.001648370919</v>
      </c>
      <c r="G146" s="72">
        <v>1.0</v>
      </c>
      <c r="H146" s="28">
        <f t="shared" si="66"/>
        <v>0.001418439716</v>
      </c>
      <c r="I146" s="29">
        <f t="shared" si="67"/>
        <v>0.007042253521</v>
      </c>
      <c r="J146" s="30">
        <f t="shared" si="68"/>
        <v>0.1502300021</v>
      </c>
      <c r="K146" s="31">
        <f t="shared" si="69"/>
        <v>0.00003454256501</v>
      </c>
    </row>
    <row r="147">
      <c r="A147" s="22">
        <v>10.0</v>
      </c>
      <c r="B147" s="72">
        <v>299.0</v>
      </c>
      <c r="C147" s="72">
        <v>646.0</v>
      </c>
      <c r="D147" s="72">
        <v>17.0</v>
      </c>
      <c r="E147" s="25">
        <f t="shared" si="64"/>
        <v>16.99999999</v>
      </c>
      <c r="F147" s="26">
        <f t="shared" si="65"/>
        <v>0.000198739756</v>
      </c>
      <c r="G147" s="72">
        <v>1.0E-8</v>
      </c>
      <c r="H147" s="28">
        <f t="shared" si="66"/>
        <v>0</v>
      </c>
      <c r="I147" s="29">
        <f t="shared" si="67"/>
        <v>0.0000000005882352941</v>
      </c>
      <c r="J147" s="30">
        <f t="shared" si="68"/>
        <v>16.4553642</v>
      </c>
      <c r="K147" s="31">
        <f t="shared" si="69"/>
        <v>0.003270334833</v>
      </c>
    </row>
    <row r="148">
      <c r="A148" s="35" t="s">
        <v>14</v>
      </c>
      <c r="B148" s="36">
        <f t="shared" ref="B148:C148" si="70">SUM(B138:B147)</f>
        <v>74409</v>
      </c>
      <c r="C148" s="36">
        <f t="shared" si="70"/>
        <v>75225</v>
      </c>
      <c r="D148" s="37">
        <f>sum(D138:D147)</f>
        <v>86244</v>
      </c>
      <c r="E148" s="38">
        <f t="shared" si="64"/>
        <v>85539</v>
      </c>
      <c r="F148" s="39">
        <f t="shared" si="65"/>
        <v>1</v>
      </c>
      <c r="G148" s="40">
        <f>sum(G138:G147)</f>
        <v>705</v>
      </c>
      <c r="H148" s="41">
        <f>SUM(H138:H147)</f>
        <v>0.9999999999</v>
      </c>
      <c r="I148" s="39">
        <f t="shared" si="67"/>
        <v>0.008174481704</v>
      </c>
      <c r="J148" s="42"/>
      <c r="K148" s="43">
        <f>sum(K138:K147)</f>
        <v>0.02735009915</v>
      </c>
    </row>
    <row r="151">
      <c r="A151" s="15" t="s">
        <v>101</v>
      </c>
      <c r="B151" s="16"/>
      <c r="C151" s="1"/>
      <c r="D151" s="1"/>
      <c r="E151" s="1" t="s">
        <v>1</v>
      </c>
      <c r="F151" s="1" t="s">
        <v>2</v>
      </c>
      <c r="G151" s="1"/>
      <c r="H151" s="1"/>
      <c r="I151" s="1"/>
      <c r="J151" s="1"/>
    </row>
    <row r="152">
      <c r="A152" s="17" t="s">
        <v>3</v>
      </c>
      <c r="B152" s="18" t="s">
        <v>4</v>
      </c>
      <c r="C152" s="18" t="s">
        <v>5</v>
      </c>
      <c r="D152" s="19" t="s">
        <v>6</v>
      </c>
      <c r="E152" s="18" t="s">
        <v>7</v>
      </c>
      <c r="F152" s="18" t="s">
        <v>8</v>
      </c>
      <c r="G152" s="19" t="s">
        <v>9</v>
      </c>
      <c r="H152" s="18" t="s">
        <v>10</v>
      </c>
      <c r="I152" s="20" t="s">
        <v>17</v>
      </c>
      <c r="J152" s="18" t="s">
        <v>11</v>
      </c>
      <c r="K152" s="21" t="s">
        <v>12</v>
      </c>
    </row>
    <row r="153">
      <c r="A153" s="22">
        <v>1.0</v>
      </c>
      <c r="B153" s="72">
        <v>1449.0</v>
      </c>
      <c r="C153" s="72">
        <v>1449.0</v>
      </c>
      <c r="D153" s="72">
        <v>56.0</v>
      </c>
      <c r="E153" s="25">
        <f t="shared" ref="E153:E163" si="71">D153-G153</f>
        <v>51</v>
      </c>
      <c r="F153" s="26">
        <f t="shared" ref="F153:F163" si="72">E153/$E$13</f>
        <v>0.0005962192684</v>
      </c>
      <c r="G153" s="72">
        <v>5.0</v>
      </c>
      <c r="H153" s="28">
        <f t="shared" ref="H153:H162" si="73">G153/$G$13</f>
        <v>0.007092198581</v>
      </c>
      <c r="I153" s="29">
        <f t="shared" ref="I153:I163" si="74">G153/D153</f>
        <v>0.08928571429</v>
      </c>
      <c r="J153" s="30">
        <f t="shared" ref="J153:J162" si="75">LN(F153/H153)</f>
        <v>-2.476142168</v>
      </c>
      <c r="K153" s="31">
        <f t="shared" ref="K153:K162" si="76">(F153-H153)*J153</f>
        <v>0.0160849683</v>
      </c>
    </row>
    <row r="154">
      <c r="A154" s="22">
        <v>2.0</v>
      </c>
      <c r="B154" s="72">
        <v>541.0</v>
      </c>
      <c r="C154" s="72">
        <v>614.0</v>
      </c>
      <c r="D154" s="72">
        <v>5405.0</v>
      </c>
      <c r="E154" s="25">
        <f t="shared" si="71"/>
        <v>5379</v>
      </c>
      <c r="F154" s="26">
        <f t="shared" si="72"/>
        <v>0.06288359696</v>
      </c>
      <c r="G154" s="72">
        <v>26.0</v>
      </c>
      <c r="H154" s="28">
        <f t="shared" si="73"/>
        <v>0.03687943262</v>
      </c>
      <c r="I154" s="29">
        <f t="shared" si="74"/>
        <v>0.004810360777</v>
      </c>
      <c r="J154" s="30">
        <f t="shared" si="75"/>
        <v>0.5336313359</v>
      </c>
      <c r="K154" s="31">
        <f t="shared" si="76"/>
        <v>0.01387663695</v>
      </c>
    </row>
    <row r="155">
      <c r="A155" s="22">
        <v>3.0</v>
      </c>
      <c r="B155" s="72">
        <v>494.0</v>
      </c>
      <c r="C155" s="72">
        <v>540.0</v>
      </c>
      <c r="D155" s="72">
        <v>11421.0</v>
      </c>
      <c r="E155" s="25">
        <f t="shared" si="71"/>
        <v>11308</v>
      </c>
      <c r="F155" s="26">
        <f t="shared" si="72"/>
        <v>0.1321970096</v>
      </c>
      <c r="G155" s="72">
        <v>113.0</v>
      </c>
      <c r="H155" s="28">
        <f t="shared" si="73"/>
        <v>0.1602836879</v>
      </c>
      <c r="I155" s="29">
        <f t="shared" si="74"/>
        <v>0.009894054811</v>
      </c>
      <c r="J155" s="30">
        <f t="shared" si="75"/>
        <v>-0.1926519882</v>
      </c>
      <c r="K155" s="31">
        <f t="shared" si="76"/>
        <v>0.00541095443</v>
      </c>
    </row>
    <row r="156">
      <c r="A156" s="22">
        <v>4.0</v>
      </c>
      <c r="B156" s="72">
        <v>458.0</v>
      </c>
      <c r="C156" s="72">
        <v>493.0</v>
      </c>
      <c r="D156" s="72">
        <v>28931.0</v>
      </c>
      <c r="E156" s="25">
        <f t="shared" si="71"/>
        <v>28706</v>
      </c>
      <c r="F156" s="26">
        <f t="shared" si="72"/>
        <v>0.3355896141</v>
      </c>
      <c r="G156" s="72">
        <v>225.0</v>
      </c>
      <c r="H156" s="28">
        <f t="shared" si="73"/>
        <v>0.3191489361</v>
      </c>
      <c r="I156" s="29">
        <f t="shared" si="74"/>
        <v>0.007777124883</v>
      </c>
      <c r="J156" s="30">
        <f t="shared" si="75"/>
        <v>0.05023114861</v>
      </c>
      <c r="K156" s="31">
        <f t="shared" si="76"/>
        <v>0.0008258341383</v>
      </c>
    </row>
    <row r="157">
      <c r="A157" s="22">
        <v>5.0</v>
      </c>
      <c r="B157" s="72">
        <v>416.0</v>
      </c>
      <c r="C157" s="72">
        <v>457.0</v>
      </c>
      <c r="D157" s="72">
        <v>12443.0</v>
      </c>
      <c r="E157" s="25">
        <f t="shared" si="71"/>
        <v>12297</v>
      </c>
      <c r="F157" s="26">
        <f t="shared" si="72"/>
        <v>0.1437589871</v>
      </c>
      <c r="G157" s="72">
        <v>146.0</v>
      </c>
      <c r="H157" s="28">
        <f t="shared" si="73"/>
        <v>0.2070921986</v>
      </c>
      <c r="I157" s="29">
        <f t="shared" si="74"/>
        <v>0.01173350478</v>
      </c>
      <c r="J157" s="30">
        <f t="shared" si="75"/>
        <v>-0.3650259009</v>
      </c>
      <c r="K157" s="31">
        <f t="shared" si="76"/>
        <v>0.02311826255</v>
      </c>
    </row>
    <row r="158">
      <c r="A158" s="22">
        <v>6.0</v>
      </c>
      <c r="B158" s="72">
        <v>377.0</v>
      </c>
      <c r="C158" s="72">
        <v>415.0</v>
      </c>
      <c r="D158" s="72">
        <v>8332.0</v>
      </c>
      <c r="E158" s="25">
        <f t="shared" si="71"/>
        <v>8271</v>
      </c>
      <c r="F158" s="26">
        <f t="shared" si="72"/>
        <v>0.09669273665</v>
      </c>
      <c r="G158" s="72">
        <v>61.0</v>
      </c>
      <c r="H158" s="28">
        <f t="shared" si="73"/>
        <v>0.08652482268</v>
      </c>
      <c r="I158" s="29">
        <f t="shared" si="74"/>
        <v>0.007321171387</v>
      </c>
      <c r="J158" s="30">
        <f t="shared" si="75"/>
        <v>0.1111069472</v>
      </c>
      <c r="K158" s="31">
        <f t="shared" si="76"/>
        <v>0.00112972588</v>
      </c>
    </row>
    <row r="159">
      <c r="A159" s="22">
        <v>7.0</v>
      </c>
      <c r="B159" s="72">
        <v>326.0</v>
      </c>
      <c r="C159" s="72">
        <v>376.0</v>
      </c>
      <c r="D159" s="72">
        <v>5685.0</v>
      </c>
      <c r="E159" s="25">
        <f t="shared" si="71"/>
        <v>5615</v>
      </c>
      <c r="F159" s="26">
        <f t="shared" si="72"/>
        <v>0.06564257239</v>
      </c>
      <c r="G159" s="72">
        <v>70.0</v>
      </c>
      <c r="H159" s="28">
        <f t="shared" si="73"/>
        <v>0.09929078013</v>
      </c>
      <c r="I159" s="29">
        <f t="shared" si="74"/>
        <v>0.01231310466</v>
      </c>
      <c r="J159" s="30">
        <f t="shared" si="75"/>
        <v>-0.4138282632</v>
      </c>
      <c r="K159" s="31">
        <f t="shared" si="76"/>
        <v>0.01392457937</v>
      </c>
    </row>
    <row r="160">
      <c r="A160" s="22">
        <v>8.0</v>
      </c>
      <c r="B160" s="72">
        <v>238.0</v>
      </c>
      <c r="C160" s="72">
        <v>325.0</v>
      </c>
      <c r="D160" s="72">
        <v>3777.0</v>
      </c>
      <c r="E160" s="25">
        <f t="shared" si="71"/>
        <v>3739</v>
      </c>
      <c r="F160" s="26">
        <f t="shared" si="72"/>
        <v>0.04371105578</v>
      </c>
      <c r="G160" s="72">
        <v>38.0</v>
      </c>
      <c r="H160" s="28">
        <f t="shared" si="73"/>
        <v>0.05390070921</v>
      </c>
      <c r="I160" s="29">
        <f t="shared" si="74"/>
        <v>0.01006089489</v>
      </c>
      <c r="J160" s="30">
        <f t="shared" si="75"/>
        <v>-0.2095425731</v>
      </c>
      <c r="K160" s="31">
        <f t="shared" si="76"/>
        <v>0.0021351662</v>
      </c>
    </row>
    <row r="161">
      <c r="A161" s="22">
        <v>9.0</v>
      </c>
      <c r="B161" s="72">
        <v>139.0</v>
      </c>
      <c r="C161" s="72">
        <v>237.0</v>
      </c>
      <c r="D161" s="72">
        <v>8262.0</v>
      </c>
      <c r="E161" s="25">
        <f t="shared" si="71"/>
        <v>8251</v>
      </c>
      <c r="F161" s="26">
        <f t="shared" si="72"/>
        <v>0.09645892517</v>
      </c>
      <c r="G161" s="72">
        <v>11.0</v>
      </c>
      <c r="H161" s="28">
        <f t="shared" si="73"/>
        <v>0.01560283688</v>
      </c>
      <c r="I161" s="29">
        <f t="shared" si="74"/>
        <v>0.001331396756</v>
      </c>
      <c r="J161" s="30">
        <f t="shared" si="75"/>
        <v>1.821664523</v>
      </c>
      <c r="K161" s="31">
        <f t="shared" si="76"/>
        <v>0.1472926675</v>
      </c>
    </row>
    <row r="162">
      <c r="A162" s="22">
        <v>10.0</v>
      </c>
      <c r="B162" s="72">
        <v>27.0</v>
      </c>
      <c r="C162" s="72">
        <v>138.0</v>
      </c>
      <c r="D162" s="72">
        <v>1932.0</v>
      </c>
      <c r="E162" s="25">
        <f t="shared" si="71"/>
        <v>1922</v>
      </c>
      <c r="F162" s="26">
        <f t="shared" si="72"/>
        <v>0.02246928302</v>
      </c>
      <c r="G162" s="72">
        <v>10.0</v>
      </c>
      <c r="H162" s="28">
        <f t="shared" si="73"/>
        <v>0.01418439716</v>
      </c>
      <c r="I162" s="29">
        <f t="shared" si="74"/>
        <v>0.005175983437</v>
      </c>
      <c r="J162" s="30">
        <f t="shared" si="75"/>
        <v>0.4600066082</v>
      </c>
      <c r="K162" s="31">
        <f t="shared" si="76"/>
        <v>0.003811102242</v>
      </c>
    </row>
    <row r="163">
      <c r="A163" s="35" t="s">
        <v>14</v>
      </c>
      <c r="B163" s="36">
        <f t="shared" ref="B163:C163" si="77">SUM(B153:B162)</f>
        <v>4465</v>
      </c>
      <c r="C163" s="36">
        <f t="shared" si="77"/>
        <v>5044</v>
      </c>
      <c r="D163" s="37">
        <f>sum(D153:D162)</f>
        <v>86244</v>
      </c>
      <c r="E163" s="38">
        <f t="shared" si="71"/>
        <v>85539</v>
      </c>
      <c r="F163" s="39">
        <f t="shared" si="72"/>
        <v>1</v>
      </c>
      <c r="G163" s="40">
        <f>sum(G153:G162)</f>
        <v>705</v>
      </c>
      <c r="H163" s="41">
        <f>SUM(H153:H162)</f>
        <v>0.9999999999</v>
      </c>
      <c r="I163" s="39">
        <f t="shared" si="74"/>
        <v>0.008174481703</v>
      </c>
      <c r="J163" s="42"/>
      <c r="K163" s="43">
        <f>sum(K153:K162)</f>
        <v>0.2276098976</v>
      </c>
    </row>
    <row r="166">
      <c r="A166" s="15" t="s">
        <v>102</v>
      </c>
      <c r="B166" s="16"/>
      <c r="C166" s="1"/>
      <c r="D166" s="1"/>
      <c r="E166" s="1" t="s">
        <v>1</v>
      </c>
      <c r="F166" s="1" t="s">
        <v>2</v>
      </c>
      <c r="G166" s="1"/>
      <c r="H166" s="1"/>
      <c r="I166" s="1"/>
      <c r="J166" s="1"/>
    </row>
    <row r="167">
      <c r="A167" s="17" t="s">
        <v>3</v>
      </c>
      <c r="B167" s="18" t="s">
        <v>4</v>
      </c>
      <c r="C167" s="18" t="s">
        <v>5</v>
      </c>
      <c r="D167" s="19" t="s">
        <v>6</v>
      </c>
      <c r="E167" s="18" t="s">
        <v>7</v>
      </c>
      <c r="F167" s="18" t="s">
        <v>8</v>
      </c>
      <c r="G167" s="19" t="s">
        <v>9</v>
      </c>
      <c r="H167" s="18" t="s">
        <v>10</v>
      </c>
      <c r="I167" s="20" t="s">
        <v>17</v>
      </c>
      <c r="J167" s="18" t="s">
        <v>11</v>
      </c>
      <c r="K167" s="21" t="s">
        <v>12</v>
      </c>
    </row>
    <row r="168">
      <c r="A168" s="22">
        <v>1.0</v>
      </c>
      <c r="B168" s="72">
        <v>724.0</v>
      </c>
      <c r="C168" s="72">
        <v>736.0</v>
      </c>
      <c r="D168" s="72">
        <v>4421.0</v>
      </c>
      <c r="E168" s="25">
        <f t="shared" ref="E168:E178" si="78">D168-G168</f>
        <v>4413</v>
      </c>
      <c r="F168" s="26">
        <f t="shared" ref="F168:F178" si="79">E168/$E$13</f>
        <v>0.05159050258</v>
      </c>
      <c r="G168" s="72">
        <v>8.0</v>
      </c>
      <c r="H168" s="28">
        <f t="shared" ref="H168:H177" si="80">G168/$G$13</f>
        <v>0.01134751773</v>
      </c>
      <c r="I168" s="29">
        <f t="shared" ref="I168:I178" si="81">G168/D168</f>
        <v>0.001809545352</v>
      </c>
      <c r="J168" s="30">
        <f t="shared" ref="J168:J177" si="82">LN(F168/H168)</f>
        <v>1.514338579</v>
      </c>
      <c r="K168" s="31">
        <f t="shared" ref="K168:K177" si="83">(F168-H168)*J168</f>
        <v>0.0609415045</v>
      </c>
    </row>
    <row r="169">
      <c r="A169" s="22">
        <v>2.0</v>
      </c>
      <c r="B169" s="72">
        <v>716.0</v>
      </c>
      <c r="C169" s="72">
        <v>723.0</v>
      </c>
      <c r="D169" s="72">
        <v>5718.0</v>
      </c>
      <c r="E169" s="25">
        <f t="shared" si="78"/>
        <v>5703</v>
      </c>
      <c r="F169" s="26">
        <f t="shared" si="79"/>
        <v>0.0666713429</v>
      </c>
      <c r="G169" s="72">
        <v>15.0</v>
      </c>
      <c r="H169" s="28">
        <f t="shared" si="80"/>
        <v>0.02127659574</v>
      </c>
      <c r="I169" s="29">
        <f t="shared" si="81"/>
        <v>0.002623294858</v>
      </c>
      <c r="J169" s="30">
        <f t="shared" si="82"/>
        <v>1.142167542</v>
      </c>
      <c r="K169" s="31">
        <f t="shared" si="83"/>
        <v>0.05184840677</v>
      </c>
    </row>
    <row r="170">
      <c r="A170" s="22">
        <v>3.0</v>
      </c>
      <c r="B170" s="72">
        <v>710.0</v>
      </c>
      <c r="C170" s="72">
        <v>715.0</v>
      </c>
      <c r="D170" s="72">
        <v>12119.0</v>
      </c>
      <c r="E170" s="25">
        <f t="shared" si="78"/>
        <v>12042</v>
      </c>
      <c r="F170" s="26">
        <f t="shared" si="79"/>
        <v>0.1407778908</v>
      </c>
      <c r="G170" s="72">
        <v>77.0</v>
      </c>
      <c r="H170" s="28">
        <f t="shared" si="80"/>
        <v>0.1092198581</v>
      </c>
      <c r="I170" s="29">
        <f t="shared" si="81"/>
        <v>0.006353659543</v>
      </c>
      <c r="J170" s="30">
        <f t="shared" si="82"/>
        <v>0.2538205079</v>
      </c>
      <c r="K170" s="31">
        <f t="shared" si="83"/>
        <v>0.008010075873</v>
      </c>
    </row>
    <row r="171">
      <c r="A171" s="22">
        <v>4.0</v>
      </c>
      <c r="B171" s="72">
        <v>705.0</v>
      </c>
      <c r="C171" s="72">
        <v>709.0</v>
      </c>
      <c r="D171" s="72">
        <v>15358.0</v>
      </c>
      <c r="E171" s="25">
        <f t="shared" si="78"/>
        <v>15187</v>
      </c>
      <c r="F171" s="26">
        <f t="shared" si="79"/>
        <v>0.1775447457</v>
      </c>
      <c r="G171" s="72">
        <v>171.0</v>
      </c>
      <c r="H171" s="28">
        <f t="shared" si="80"/>
        <v>0.2425531915</v>
      </c>
      <c r="I171" s="29">
        <f t="shared" si="81"/>
        <v>0.01113426227</v>
      </c>
      <c r="J171" s="30">
        <f t="shared" si="82"/>
        <v>-0.3119983671</v>
      </c>
      <c r="K171" s="31">
        <f t="shared" si="83"/>
        <v>0.02028252893</v>
      </c>
    </row>
    <row r="172">
      <c r="A172" s="22">
        <v>5.0</v>
      </c>
      <c r="B172" s="72">
        <v>701.0</v>
      </c>
      <c r="C172" s="72">
        <v>704.0</v>
      </c>
      <c r="D172" s="72">
        <v>15410.0</v>
      </c>
      <c r="E172" s="25">
        <f t="shared" si="78"/>
        <v>15282</v>
      </c>
      <c r="F172" s="26">
        <f t="shared" si="79"/>
        <v>0.1786553502</v>
      </c>
      <c r="G172" s="72">
        <v>128.0</v>
      </c>
      <c r="H172" s="28">
        <f t="shared" si="80"/>
        <v>0.1815602837</v>
      </c>
      <c r="I172" s="29">
        <f t="shared" si="81"/>
        <v>0.008306294614</v>
      </c>
      <c r="J172" s="30">
        <f t="shared" si="82"/>
        <v>-0.01612920803</v>
      </c>
      <c r="K172" s="31">
        <f t="shared" si="83"/>
        <v>0.00004685427627</v>
      </c>
    </row>
    <row r="173">
      <c r="A173" s="22">
        <v>6.0</v>
      </c>
      <c r="B173" s="72">
        <v>694.0</v>
      </c>
      <c r="C173" s="72">
        <v>700.0</v>
      </c>
      <c r="D173" s="72">
        <v>18018.0</v>
      </c>
      <c r="E173" s="25">
        <f t="shared" si="78"/>
        <v>17884</v>
      </c>
      <c r="F173" s="26">
        <f t="shared" si="79"/>
        <v>0.2090742235</v>
      </c>
      <c r="G173" s="72">
        <v>134.0</v>
      </c>
      <c r="H173" s="28">
        <f t="shared" si="80"/>
        <v>0.190070922</v>
      </c>
      <c r="I173" s="29">
        <f t="shared" si="81"/>
        <v>0.007437007437</v>
      </c>
      <c r="J173" s="30">
        <f t="shared" si="82"/>
        <v>0.09529204908</v>
      </c>
      <c r="K173" s="31">
        <f t="shared" si="83"/>
        <v>0.001810863539</v>
      </c>
    </row>
    <row r="174">
      <c r="A174" s="22">
        <v>7.0</v>
      </c>
      <c r="B174" s="72">
        <v>685.0</v>
      </c>
      <c r="C174" s="72">
        <v>693.0</v>
      </c>
      <c r="D174" s="72">
        <v>9304.0</v>
      </c>
      <c r="E174" s="25">
        <f t="shared" si="78"/>
        <v>9194</v>
      </c>
      <c r="F174" s="26">
        <f t="shared" si="79"/>
        <v>0.1074831363</v>
      </c>
      <c r="G174" s="72">
        <v>110.0</v>
      </c>
      <c r="H174" s="28">
        <f t="shared" si="80"/>
        <v>0.1560283688</v>
      </c>
      <c r="I174" s="29">
        <f t="shared" si="81"/>
        <v>0.01182287188</v>
      </c>
      <c r="J174" s="30">
        <f t="shared" si="82"/>
        <v>-0.3727038777</v>
      </c>
      <c r="K174" s="31">
        <f t="shared" si="83"/>
        <v>0.01809299637</v>
      </c>
    </row>
    <row r="175">
      <c r="A175" s="22">
        <v>8.0</v>
      </c>
      <c r="B175" s="72">
        <v>672.0</v>
      </c>
      <c r="C175" s="72">
        <v>684.0</v>
      </c>
      <c r="D175" s="72">
        <v>2604.0</v>
      </c>
      <c r="E175" s="25">
        <f t="shared" si="78"/>
        <v>2578</v>
      </c>
      <c r="F175" s="26">
        <f t="shared" si="79"/>
        <v>0.03013829949</v>
      </c>
      <c r="G175" s="72">
        <v>26.0</v>
      </c>
      <c r="H175" s="28">
        <f t="shared" si="80"/>
        <v>0.03687943262</v>
      </c>
      <c r="I175" s="29">
        <f t="shared" si="81"/>
        <v>0.009984639017</v>
      </c>
      <c r="J175" s="30">
        <f t="shared" si="82"/>
        <v>-0.2018572428</v>
      </c>
      <c r="K175" s="31">
        <f t="shared" si="83"/>
        <v>0.001360746547</v>
      </c>
    </row>
    <row r="176">
      <c r="A176" s="22">
        <v>9.0</v>
      </c>
      <c r="B176" s="72">
        <v>658.0</v>
      </c>
      <c r="C176" s="72">
        <v>671.0</v>
      </c>
      <c r="D176" s="72">
        <v>1680.0</v>
      </c>
      <c r="E176" s="25">
        <f t="shared" si="78"/>
        <v>1660</v>
      </c>
      <c r="F176" s="26">
        <f t="shared" si="79"/>
        <v>0.01940635266</v>
      </c>
      <c r="G176" s="72">
        <v>20.0</v>
      </c>
      <c r="H176" s="28">
        <f t="shared" si="80"/>
        <v>0.02836879432</v>
      </c>
      <c r="I176" s="29">
        <f t="shared" si="81"/>
        <v>0.0119047619</v>
      </c>
      <c r="J176" s="30">
        <f t="shared" si="82"/>
        <v>-0.3796892805</v>
      </c>
      <c r="K176" s="31">
        <f t="shared" si="83"/>
        <v>0.003402943027</v>
      </c>
    </row>
    <row r="177">
      <c r="A177" s="22">
        <v>10.0</v>
      </c>
      <c r="B177" s="72">
        <v>640.0</v>
      </c>
      <c r="C177" s="72">
        <v>657.0</v>
      </c>
      <c r="D177" s="72">
        <v>1612.0</v>
      </c>
      <c r="E177" s="25">
        <f t="shared" si="78"/>
        <v>1596</v>
      </c>
      <c r="F177" s="26">
        <f t="shared" si="79"/>
        <v>0.01865815593</v>
      </c>
      <c r="G177" s="72">
        <v>16.0</v>
      </c>
      <c r="H177" s="28">
        <f t="shared" si="80"/>
        <v>0.02269503546</v>
      </c>
      <c r="I177" s="29">
        <f t="shared" si="81"/>
        <v>0.009925558313</v>
      </c>
      <c r="J177" s="30">
        <f t="shared" si="82"/>
        <v>-0.1958628326</v>
      </c>
      <c r="K177" s="31">
        <f t="shared" si="83"/>
        <v>0.0007906746592</v>
      </c>
    </row>
    <row r="178">
      <c r="A178" s="35" t="s">
        <v>14</v>
      </c>
      <c r="B178" s="36">
        <f t="shared" ref="B178:C178" si="84">SUM(B168:B177)</f>
        <v>6905</v>
      </c>
      <c r="C178" s="36">
        <f t="shared" si="84"/>
        <v>6992</v>
      </c>
      <c r="D178" s="37">
        <f>sum(D168:D177)</f>
        <v>86244</v>
      </c>
      <c r="E178" s="38">
        <f t="shared" si="78"/>
        <v>85539</v>
      </c>
      <c r="F178" s="39">
        <f t="shared" si="79"/>
        <v>1</v>
      </c>
      <c r="G178" s="40">
        <f>sum(G168:G177)</f>
        <v>705</v>
      </c>
      <c r="H178" s="41">
        <f>SUM(H168:H177)</f>
        <v>0.9999999999</v>
      </c>
      <c r="I178" s="39">
        <f t="shared" si="81"/>
        <v>0.008174481703</v>
      </c>
      <c r="J178" s="42"/>
      <c r="K178" s="43">
        <f>sum(K168:K177)</f>
        <v>0.1665875945</v>
      </c>
    </row>
    <row r="181">
      <c r="A181" s="15" t="s">
        <v>103</v>
      </c>
      <c r="B181" s="16"/>
      <c r="C181" s="1"/>
      <c r="D181" s="1"/>
      <c r="E181" s="1" t="s">
        <v>1</v>
      </c>
      <c r="F181" s="1" t="s">
        <v>2</v>
      </c>
      <c r="G181" s="1"/>
      <c r="H181" s="1"/>
      <c r="I181" s="1"/>
      <c r="J181" s="1"/>
    </row>
    <row r="182">
      <c r="A182" s="17" t="s">
        <v>3</v>
      </c>
      <c r="B182" s="18" t="s">
        <v>4</v>
      </c>
      <c r="C182" s="18" t="s">
        <v>5</v>
      </c>
      <c r="D182" s="19" t="s">
        <v>6</v>
      </c>
      <c r="E182" s="18" t="s">
        <v>7</v>
      </c>
      <c r="F182" s="18" t="s">
        <v>8</v>
      </c>
      <c r="G182" s="19" t="s">
        <v>9</v>
      </c>
      <c r="H182" s="18" t="s">
        <v>10</v>
      </c>
      <c r="I182" s="20" t="s">
        <v>17</v>
      </c>
      <c r="J182" s="18" t="s">
        <v>11</v>
      </c>
      <c r="K182" s="21" t="s">
        <v>12</v>
      </c>
    </row>
    <row r="183">
      <c r="A183" s="22">
        <v>1.0</v>
      </c>
      <c r="B183" s="72">
        <v>1449.0</v>
      </c>
      <c r="C183" s="72">
        <v>1449.0</v>
      </c>
      <c r="D183" s="72">
        <v>9.0</v>
      </c>
      <c r="E183" s="25">
        <f t="shared" ref="E183:E193" si="85">D183-G183</f>
        <v>5</v>
      </c>
      <c r="F183" s="26">
        <f t="shared" ref="F183:F193" si="86">E183/$E$13</f>
        <v>0.00005845286945</v>
      </c>
      <c r="G183" s="72">
        <v>4.0</v>
      </c>
      <c r="H183" s="28">
        <f t="shared" ref="H183:H192" si="87">G183/$G$13</f>
        <v>0.005673758864</v>
      </c>
      <c r="I183" s="29">
        <f t="shared" ref="I183:I193" si="88">G183/D183</f>
        <v>0.4444444444</v>
      </c>
      <c r="J183" s="30">
        <f t="shared" ref="J183:J192" si="89">LN(F183/H183)</f>
        <v>-4.575386337</v>
      </c>
      <c r="K183" s="31">
        <f t="shared" ref="K183:K192" si="90">(F183-H183)*J183</f>
        <v>0.02569219433</v>
      </c>
    </row>
    <row r="184">
      <c r="A184" s="22">
        <v>2.0</v>
      </c>
      <c r="B184" s="72">
        <v>37.0</v>
      </c>
      <c r="C184" s="72">
        <v>49.0</v>
      </c>
      <c r="D184" s="72">
        <v>5832.0</v>
      </c>
      <c r="E184" s="25">
        <f t="shared" si="85"/>
        <v>5753</v>
      </c>
      <c r="F184" s="26">
        <f t="shared" si="86"/>
        <v>0.06725587159</v>
      </c>
      <c r="G184" s="72">
        <v>79.0</v>
      </c>
      <c r="H184" s="28">
        <f t="shared" si="87"/>
        <v>0.1120567376</v>
      </c>
      <c r="I184" s="29">
        <f t="shared" si="88"/>
        <v>0.01354595336</v>
      </c>
      <c r="J184" s="30">
        <f t="shared" si="89"/>
        <v>-0.5105010039</v>
      </c>
      <c r="K184" s="31">
        <f t="shared" si="90"/>
        <v>0.02287088706</v>
      </c>
    </row>
    <row r="185">
      <c r="A185" s="22">
        <v>3.0</v>
      </c>
      <c r="B185" s="4">
        <v>35.0</v>
      </c>
      <c r="C185" s="72">
        <v>36.0</v>
      </c>
      <c r="D185" s="72">
        <v>7175.0</v>
      </c>
      <c r="E185" s="25">
        <f t="shared" si="85"/>
        <v>7116</v>
      </c>
      <c r="F185" s="26">
        <f t="shared" si="86"/>
        <v>0.0831901238</v>
      </c>
      <c r="G185" s="72">
        <v>59.0</v>
      </c>
      <c r="H185" s="28">
        <f t="shared" si="87"/>
        <v>0.08368794325</v>
      </c>
      <c r="I185" s="29">
        <f t="shared" si="88"/>
        <v>0.008222996516</v>
      </c>
      <c r="J185" s="30">
        <f t="shared" si="89"/>
        <v>-0.00596628344</v>
      </c>
      <c r="K185" s="31">
        <f t="shared" si="90"/>
        <v>0.000002970131924</v>
      </c>
    </row>
    <row r="186">
      <c r="A186" s="22">
        <v>4.0</v>
      </c>
      <c r="B186" s="72">
        <v>34.0</v>
      </c>
      <c r="C186" s="72">
        <v>34.0</v>
      </c>
      <c r="D186" s="72">
        <v>10703.0</v>
      </c>
      <c r="E186" s="25">
        <f t="shared" si="85"/>
        <v>10647</v>
      </c>
      <c r="F186" s="26">
        <f t="shared" si="86"/>
        <v>0.1244695402</v>
      </c>
      <c r="G186" s="72">
        <v>56.0</v>
      </c>
      <c r="H186" s="28">
        <f t="shared" si="87"/>
        <v>0.0794326241</v>
      </c>
      <c r="I186" s="29">
        <f t="shared" si="88"/>
        <v>0.005232177894</v>
      </c>
      <c r="J186" s="30">
        <f t="shared" si="89"/>
        <v>0.4491518623</v>
      </c>
      <c r="K186" s="31">
        <f t="shared" si="90"/>
        <v>0.02022841474</v>
      </c>
    </row>
    <row r="187">
      <c r="A187" s="22">
        <v>5.0</v>
      </c>
      <c r="B187" s="72">
        <v>33.0</v>
      </c>
      <c r="C187" s="72">
        <v>33.0</v>
      </c>
      <c r="D187" s="72">
        <v>14789.0</v>
      </c>
      <c r="E187" s="25">
        <f t="shared" si="85"/>
        <v>14688</v>
      </c>
      <c r="F187" s="26">
        <f t="shared" si="86"/>
        <v>0.1717111493</v>
      </c>
      <c r="G187" s="72">
        <v>101.0</v>
      </c>
      <c r="H187" s="28">
        <f t="shared" si="87"/>
        <v>0.1432624113</v>
      </c>
      <c r="I187" s="29">
        <f t="shared" si="88"/>
        <v>0.00682940023</v>
      </c>
      <c r="J187" s="30">
        <f t="shared" si="89"/>
        <v>0.1811357077</v>
      </c>
      <c r="K187" s="31">
        <f t="shared" si="90"/>
        <v>0.005153082286</v>
      </c>
    </row>
    <row r="188">
      <c r="A188" s="22">
        <v>6.0</v>
      </c>
      <c r="B188" s="72">
        <v>32.0</v>
      </c>
      <c r="C188" s="72">
        <v>32.0</v>
      </c>
      <c r="D188" s="72">
        <v>15539.0</v>
      </c>
      <c r="E188" s="25">
        <f t="shared" si="85"/>
        <v>15438</v>
      </c>
      <c r="F188" s="26">
        <f t="shared" si="86"/>
        <v>0.1804790797</v>
      </c>
      <c r="G188" s="72">
        <v>101.0</v>
      </c>
      <c r="H188" s="28">
        <f t="shared" si="87"/>
        <v>0.1432624113</v>
      </c>
      <c r="I188" s="29">
        <f t="shared" si="88"/>
        <v>0.00649977476</v>
      </c>
      <c r="J188" s="30">
        <f t="shared" si="89"/>
        <v>0.2309368763</v>
      </c>
      <c r="K188" s="31">
        <f t="shared" si="90"/>
        <v>0.008594701146</v>
      </c>
    </row>
    <row r="189">
      <c r="A189" s="22">
        <v>7.0</v>
      </c>
      <c r="B189" s="72">
        <v>31.0</v>
      </c>
      <c r="C189" s="72">
        <v>31.0</v>
      </c>
      <c r="D189" s="72">
        <v>13740.0</v>
      </c>
      <c r="E189" s="25">
        <f t="shared" si="85"/>
        <v>13649</v>
      </c>
      <c r="F189" s="26">
        <f t="shared" si="86"/>
        <v>0.159564643</v>
      </c>
      <c r="G189" s="72">
        <v>91.0</v>
      </c>
      <c r="H189" s="28">
        <f t="shared" si="87"/>
        <v>0.1290780142</v>
      </c>
      <c r="I189" s="29">
        <f t="shared" si="88"/>
        <v>0.006622998544</v>
      </c>
      <c r="J189" s="30">
        <f t="shared" si="89"/>
        <v>0.212032143</v>
      </c>
      <c r="K189" s="31">
        <f t="shared" si="90"/>
        <v>0.006464145251</v>
      </c>
    </row>
    <row r="190">
      <c r="A190" s="22">
        <v>8.0</v>
      </c>
      <c r="B190" s="72">
        <v>30.0</v>
      </c>
      <c r="C190" s="72">
        <v>30.0</v>
      </c>
      <c r="D190" s="72">
        <v>9568.0</v>
      </c>
      <c r="E190" s="25">
        <f t="shared" si="85"/>
        <v>9485</v>
      </c>
      <c r="F190" s="26">
        <f t="shared" si="86"/>
        <v>0.1108850933</v>
      </c>
      <c r="G190" s="72">
        <v>83.0</v>
      </c>
      <c r="H190" s="28">
        <f t="shared" si="87"/>
        <v>0.1177304964</v>
      </c>
      <c r="I190" s="29">
        <f t="shared" si="88"/>
        <v>0.008674749164</v>
      </c>
      <c r="J190" s="30">
        <f t="shared" si="89"/>
        <v>-0.05990361375</v>
      </c>
      <c r="K190" s="31">
        <f t="shared" si="90"/>
        <v>0.0004100643825</v>
      </c>
    </row>
    <row r="191">
      <c r="A191" s="22">
        <v>9.0</v>
      </c>
      <c r="B191" s="72">
        <v>27.0</v>
      </c>
      <c r="C191" s="72">
        <v>29.0</v>
      </c>
      <c r="D191" s="72">
        <v>7664.0</v>
      </c>
      <c r="E191" s="25">
        <f t="shared" si="85"/>
        <v>7570</v>
      </c>
      <c r="F191" s="26">
        <f t="shared" si="86"/>
        <v>0.08849764435</v>
      </c>
      <c r="G191" s="72">
        <v>94.0</v>
      </c>
      <c r="H191" s="28">
        <f t="shared" si="87"/>
        <v>0.1333333333</v>
      </c>
      <c r="I191" s="29">
        <f t="shared" si="88"/>
        <v>0.0122651357</v>
      </c>
      <c r="J191" s="30">
        <f t="shared" si="89"/>
        <v>-0.4098763242</v>
      </c>
      <c r="K191" s="31">
        <f t="shared" si="90"/>
        <v>0.01837708738</v>
      </c>
    </row>
    <row r="192">
      <c r="A192" s="22">
        <v>10.0</v>
      </c>
      <c r="B192" s="72">
        <v>18.0</v>
      </c>
      <c r="C192" s="72">
        <v>26.0</v>
      </c>
      <c r="D192" s="72">
        <v>1225.0</v>
      </c>
      <c r="E192" s="25">
        <f t="shared" si="85"/>
        <v>1188</v>
      </c>
      <c r="F192" s="26">
        <f t="shared" si="86"/>
        <v>0.01388840178</v>
      </c>
      <c r="G192" s="72">
        <v>37.0</v>
      </c>
      <c r="H192" s="28">
        <f t="shared" si="87"/>
        <v>0.0524822695</v>
      </c>
      <c r="I192" s="29">
        <f t="shared" si="88"/>
        <v>0.03020408163</v>
      </c>
      <c r="J192" s="30">
        <f t="shared" si="89"/>
        <v>-1.329421301</v>
      </c>
      <c r="K192" s="31">
        <f t="shared" si="90"/>
        <v>0.05130750983</v>
      </c>
    </row>
    <row r="193">
      <c r="A193" s="35" t="s">
        <v>14</v>
      </c>
      <c r="B193" s="36">
        <f t="shared" ref="B193:C193" si="91">SUM(B183:B192)</f>
        <v>1726</v>
      </c>
      <c r="C193" s="36">
        <f t="shared" si="91"/>
        <v>1749</v>
      </c>
      <c r="D193" s="37">
        <f>sum(D183:D192)</f>
        <v>86244</v>
      </c>
      <c r="E193" s="38">
        <f t="shared" si="85"/>
        <v>85539</v>
      </c>
      <c r="F193" s="39">
        <f t="shared" si="86"/>
        <v>1</v>
      </c>
      <c r="G193" s="40">
        <f>sum(G183:G192)</f>
        <v>705</v>
      </c>
      <c r="H193" s="41">
        <f>SUM(H183:H192)</f>
        <v>0.9999999999</v>
      </c>
      <c r="I193" s="39">
        <f t="shared" si="88"/>
        <v>0.008174481703</v>
      </c>
      <c r="J193" s="42"/>
      <c r="K193" s="43">
        <f>sum(K183:K192)</f>
        <v>0.1591010565</v>
      </c>
    </row>
    <row r="196">
      <c r="A196" s="15" t="s">
        <v>104</v>
      </c>
      <c r="B196" s="16"/>
      <c r="C196" s="1"/>
      <c r="D196" s="1"/>
      <c r="E196" s="1" t="s">
        <v>1</v>
      </c>
      <c r="F196" s="1" t="s">
        <v>2</v>
      </c>
      <c r="G196" s="1"/>
      <c r="H196" s="1"/>
      <c r="I196" s="1"/>
      <c r="J196" s="1"/>
    </row>
    <row r="197">
      <c r="A197" s="17" t="s">
        <v>3</v>
      </c>
      <c r="B197" s="18" t="s">
        <v>4</v>
      </c>
      <c r="C197" s="18" t="s">
        <v>5</v>
      </c>
      <c r="D197" s="19" t="s">
        <v>6</v>
      </c>
      <c r="E197" s="18" t="s">
        <v>7</v>
      </c>
      <c r="F197" s="18" t="s">
        <v>8</v>
      </c>
      <c r="G197" s="19" t="s">
        <v>9</v>
      </c>
      <c r="H197" s="18" t="s">
        <v>10</v>
      </c>
      <c r="I197" s="20" t="s">
        <v>17</v>
      </c>
      <c r="J197" s="18" t="s">
        <v>11</v>
      </c>
      <c r="K197" s="21" t="s">
        <v>12</v>
      </c>
    </row>
    <row r="198">
      <c r="A198" s="22">
        <v>1.0</v>
      </c>
      <c r="B198" s="72">
        <v>730.0</v>
      </c>
      <c r="C198" s="72">
        <v>735.0</v>
      </c>
      <c r="D198" s="72">
        <v>28062.0</v>
      </c>
      <c r="E198" s="25">
        <f t="shared" ref="E198:E208" si="92">D198-G198</f>
        <v>27926</v>
      </c>
      <c r="F198" s="26">
        <f t="shared" ref="F198:F208" si="93">E198/$E$13</f>
        <v>0.3264709665</v>
      </c>
      <c r="G198" s="72">
        <v>136.0</v>
      </c>
      <c r="H198" s="28">
        <f t="shared" ref="H198:H207" si="94">G198/$G$13</f>
        <v>0.1929078014</v>
      </c>
      <c r="I198" s="29">
        <f t="shared" ref="I198:I208" si="95">G198/D198</f>
        <v>0.004846411517</v>
      </c>
      <c r="J198" s="30">
        <f t="shared" ref="J198:J207" si="96">LN(F198/H198)</f>
        <v>0.5261286594</v>
      </c>
      <c r="K198" s="31">
        <f t="shared" ref="K198:K207" si="97">(F198-H198)*J198</f>
        <v>0.07027140899</v>
      </c>
    </row>
    <row r="199">
      <c r="A199" s="22">
        <v>2.0</v>
      </c>
      <c r="B199" s="72">
        <v>724.0</v>
      </c>
      <c r="C199" s="72">
        <v>729.0</v>
      </c>
      <c r="D199" s="72">
        <v>21823.0</v>
      </c>
      <c r="E199" s="25">
        <f t="shared" si="92"/>
        <v>21683</v>
      </c>
      <c r="F199" s="26">
        <f t="shared" si="93"/>
        <v>0.2534867137</v>
      </c>
      <c r="G199" s="72">
        <v>140.0</v>
      </c>
      <c r="H199" s="28">
        <f t="shared" si="94"/>
        <v>0.1985815603</v>
      </c>
      <c r="I199" s="29">
        <f t="shared" si="95"/>
        <v>0.006415249966</v>
      </c>
      <c r="J199" s="30">
        <f t="shared" si="96"/>
        <v>0.2441115114</v>
      </c>
      <c r="K199" s="31">
        <f t="shared" si="97"/>
        <v>0.01340297998</v>
      </c>
    </row>
    <row r="200">
      <c r="A200" s="22">
        <v>3.0</v>
      </c>
      <c r="B200" s="72">
        <v>716.0</v>
      </c>
      <c r="C200" s="72">
        <v>723.0</v>
      </c>
      <c r="D200" s="72">
        <v>9180.0</v>
      </c>
      <c r="E200" s="25">
        <f t="shared" si="92"/>
        <v>9066</v>
      </c>
      <c r="F200" s="26">
        <f t="shared" si="93"/>
        <v>0.1059867429</v>
      </c>
      <c r="G200" s="72">
        <v>114.0</v>
      </c>
      <c r="H200" s="28">
        <f t="shared" si="94"/>
        <v>0.1617021276</v>
      </c>
      <c r="I200" s="29">
        <f t="shared" si="95"/>
        <v>0.01241830065</v>
      </c>
      <c r="J200" s="30">
        <f t="shared" si="96"/>
        <v>-0.4224419052</v>
      </c>
      <c r="K200" s="31">
        <f t="shared" si="97"/>
        <v>0.02353651328</v>
      </c>
    </row>
    <row r="201">
      <c r="A201" s="22">
        <v>4.0</v>
      </c>
      <c r="B201" s="72">
        <v>711.0</v>
      </c>
      <c r="C201" s="72">
        <v>715.0</v>
      </c>
      <c r="D201" s="72">
        <v>12095.0</v>
      </c>
      <c r="E201" s="25">
        <f t="shared" si="92"/>
        <v>11990</v>
      </c>
      <c r="F201" s="26">
        <f t="shared" si="93"/>
        <v>0.1401699809</v>
      </c>
      <c r="G201" s="72">
        <v>105.0</v>
      </c>
      <c r="H201" s="28">
        <f t="shared" si="94"/>
        <v>0.1489361702</v>
      </c>
      <c r="I201" s="29">
        <f t="shared" si="95"/>
        <v>0.008681273253</v>
      </c>
      <c r="J201" s="30">
        <f t="shared" si="96"/>
        <v>-0.06066199046</v>
      </c>
      <c r="K201" s="31">
        <f t="shared" si="97"/>
        <v>0.0005317744884</v>
      </c>
    </row>
    <row r="202">
      <c r="A202" s="22">
        <v>5.0</v>
      </c>
      <c r="B202" s="72">
        <v>706.0</v>
      </c>
      <c r="C202" s="72">
        <v>710.0</v>
      </c>
      <c r="D202" s="72">
        <v>10732.0</v>
      </c>
      <c r="E202" s="25">
        <f t="shared" si="92"/>
        <v>10582</v>
      </c>
      <c r="F202" s="26">
        <f t="shared" si="93"/>
        <v>0.1237096529</v>
      </c>
      <c r="G202" s="72">
        <v>150.0</v>
      </c>
      <c r="H202" s="28">
        <f t="shared" si="94"/>
        <v>0.2127659574</v>
      </c>
      <c r="I202" s="29">
        <f t="shared" si="95"/>
        <v>0.01397689154</v>
      </c>
      <c r="J202" s="30">
        <f t="shared" si="96"/>
        <v>-0.542255459</v>
      </c>
      <c r="K202" s="31">
        <f t="shared" si="97"/>
        <v>0.04829126727</v>
      </c>
    </row>
    <row r="203">
      <c r="A203" s="22">
        <v>6.0</v>
      </c>
      <c r="B203" s="72">
        <v>699.0</v>
      </c>
      <c r="C203" s="72">
        <v>705.0</v>
      </c>
      <c r="D203" s="72">
        <v>2242.0</v>
      </c>
      <c r="E203" s="25">
        <f t="shared" si="92"/>
        <v>2213</v>
      </c>
      <c r="F203" s="26">
        <f t="shared" si="93"/>
        <v>0.02587124002</v>
      </c>
      <c r="G203" s="72">
        <v>29.0</v>
      </c>
      <c r="H203" s="28">
        <f t="shared" si="94"/>
        <v>0.04113475177</v>
      </c>
      <c r="I203" s="29">
        <f t="shared" si="95"/>
        <v>0.01293487957</v>
      </c>
      <c r="J203" s="30">
        <f t="shared" si="96"/>
        <v>-0.4637213783</v>
      </c>
      <c r="K203" s="31">
        <f t="shared" si="97"/>
        <v>0.007078016705</v>
      </c>
    </row>
    <row r="204">
      <c r="A204" s="22">
        <v>7.0</v>
      </c>
      <c r="B204" s="72">
        <v>686.0</v>
      </c>
      <c r="C204" s="72">
        <v>698.0</v>
      </c>
      <c r="D204" s="72">
        <v>1181.0</v>
      </c>
      <c r="E204" s="25">
        <f t="shared" si="92"/>
        <v>1168</v>
      </c>
      <c r="F204" s="26">
        <f t="shared" si="93"/>
        <v>0.0136545903</v>
      </c>
      <c r="G204" s="72">
        <v>13.0</v>
      </c>
      <c r="H204" s="28">
        <f t="shared" si="94"/>
        <v>0.01843971631</v>
      </c>
      <c r="I204" s="29">
        <f t="shared" si="95"/>
        <v>0.01100762066</v>
      </c>
      <c r="J204" s="30">
        <f t="shared" si="96"/>
        <v>-0.3004310824</v>
      </c>
      <c r="K204" s="31">
        <f t="shared" si="97"/>
        <v>0.001437600585</v>
      </c>
    </row>
    <row r="205">
      <c r="A205" s="22">
        <v>8.0</v>
      </c>
      <c r="B205" s="72">
        <v>661.0</v>
      </c>
      <c r="C205" s="72">
        <v>685.0</v>
      </c>
      <c r="D205" s="72">
        <v>408.0</v>
      </c>
      <c r="E205" s="25">
        <f t="shared" si="92"/>
        <v>405</v>
      </c>
      <c r="F205" s="26">
        <f t="shared" si="93"/>
        <v>0.004734682426</v>
      </c>
      <c r="G205" s="72">
        <v>3.0</v>
      </c>
      <c r="H205" s="28">
        <f t="shared" si="94"/>
        <v>0.004255319148</v>
      </c>
      <c r="I205" s="29">
        <f t="shared" si="95"/>
        <v>0.007352941176</v>
      </c>
      <c r="J205" s="30">
        <f t="shared" si="96"/>
        <v>0.1067448901</v>
      </c>
      <c r="K205" s="31">
        <f t="shared" si="97"/>
        <v>0.00005116958036</v>
      </c>
    </row>
    <row r="206">
      <c r="A206" s="22">
        <v>9.0</v>
      </c>
      <c r="B206" s="72">
        <v>626.0</v>
      </c>
      <c r="C206" s="72">
        <v>660.0</v>
      </c>
      <c r="D206" s="72">
        <v>85.0</v>
      </c>
      <c r="E206" s="25">
        <f t="shared" si="92"/>
        <v>84.9999999</v>
      </c>
      <c r="F206" s="26">
        <f t="shared" si="93"/>
        <v>0.0009936987795</v>
      </c>
      <c r="G206" s="72">
        <v>1.0E-7</v>
      </c>
      <c r="H206" s="28">
        <f t="shared" si="94"/>
        <v>0.0000000001418439716</v>
      </c>
      <c r="I206" s="29">
        <f t="shared" si="95"/>
        <v>0.000000001176470588</v>
      </c>
      <c r="J206" s="30">
        <f t="shared" si="96"/>
        <v>15.76221702</v>
      </c>
      <c r="K206" s="31">
        <f t="shared" si="97"/>
        <v>0.01566289358</v>
      </c>
    </row>
    <row r="207">
      <c r="A207" s="22">
        <v>10.0</v>
      </c>
      <c r="B207" s="72">
        <v>0.0</v>
      </c>
      <c r="C207" s="72">
        <v>73.0</v>
      </c>
      <c r="D207" s="72">
        <v>436.0</v>
      </c>
      <c r="E207" s="25">
        <f t="shared" si="92"/>
        <v>421</v>
      </c>
      <c r="F207" s="26">
        <f t="shared" si="93"/>
        <v>0.004921731608</v>
      </c>
      <c r="G207" s="72">
        <v>15.0</v>
      </c>
      <c r="H207" s="28">
        <f t="shared" si="94"/>
        <v>0.02127659574</v>
      </c>
      <c r="I207" s="29">
        <f t="shared" si="95"/>
        <v>0.03440366972</v>
      </c>
      <c r="J207" s="30">
        <f t="shared" si="96"/>
        <v>-1.463947256</v>
      </c>
      <c r="K207" s="31">
        <f t="shared" si="97"/>
        <v>0.02394265847</v>
      </c>
    </row>
    <row r="208">
      <c r="A208" s="35" t="s">
        <v>14</v>
      </c>
      <c r="B208" s="36">
        <f t="shared" ref="B208:C208" si="98">SUM(B198:B207)</f>
        <v>6259</v>
      </c>
      <c r="C208" s="36">
        <f t="shared" si="98"/>
        <v>6433</v>
      </c>
      <c r="D208" s="37">
        <f>sum(D198:D207)</f>
        <v>86244</v>
      </c>
      <c r="E208" s="38">
        <f t="shared" si="92"/>
        <v>85539</v>
      </c>
      <c r="F208" s="39">
        <f t="shared" si="93"/>
        <v>1</v>
      </c>
      <c r="G208" s="40">
        <f>sum(G198:G207)</f>
        <v>705.0000001</v>
      </c>
      <c r="H208" s="41">
        <f>SUM(H198:H207)</f>
        <v>1</v>
      </c>
      <c r="I208" s="39">
        <f t="shared" si="95"/>
        <v>0.008174481704</v>
      </c>
      <c r="J208" s="42"/>
      <c r="K208" s="43">
        <f>sum(K198:K207)</f>
        <v>0.2042062829</v>
      </c>
    </row>
    <row r="211">
      <c r="A211" s="15" t="s">
        <v>83</v>
      </c>
      <c r="B211" s="16"/>
      <c r="C211" s="1"/>
      <c r="D211" s="1"/>
      <c r="E211" s="1" t="s">
        <v>1</v>
      </c>
      <c r="F211" s="1" t="s">
        <v>2</v>
      </c>
      <c r="G211" s="1"/>
      <c r="H211" s="1"/>
      <c r="I211" s="1"/>
      <c r="J211" s="1"/>
    </row>
    <row r="212">
      <c r="A212" s="17" t="s">
        <v>3</v>
      </c>
      <c r="B212" s="18" t="s">
        <v>4</v>
      </c>
      <c r="C212" s="18" t="s">
        <v>5</v>
      </c>
      <c r="D212" s="19" t="s">
        <v>6</v>
      </c>
      <c r="E212" s="18" t="s">
        <v>7</v>
      </c>
      <c r="F212" s="18" t="s">
        <v>8</v>
      </c>
      <c r="G212" s="19" t="s">
        <v>9</v>
      </c>
      <c r="H212" s="18" t="s">
        <v>10</v>
      </c>
      <c r="I212" s="20" t="s">
        <v>17</v>
      </c>
      <c r="J212" s="18" t="s">
        <v>11</v>
      </c>
      <c r="K212" s="21" t="s">
        <v>12</v>
      </c>
    </row>
    <row r="213">
      <c r="A213" s="22">
        <v>1.0</v>
      </c>
      <c r="B213" s="72">
        <v>223.0</v>
      </c>
      <c r="C213" s="72">
        <v>457.0</v>
      </c>
      <c r="D213" s="72">
        <v>131.0</v>
      </c>
      <c r="E213" s="25">
        <f t="shared" ref="E213:E223" si="99">D213-G213</f>
        <v>130</v>
      </c>
      <c r="F213" s="26">
        <f t="shared" ref="F213:F223" si="100">E213/$E$13</f>
        <v>0.001519774606</v>
      </c>
      <c r="G213" s="72">
        <v>1.0</v>
      </c>
      <c r="H213" s="28">
        <f t="shared" ref="H213:H222" si="101">G213/$G$13</f>
        <v>0.001418439716</v>
      </c>
      <c r="I213" s="29">
        <f t="shared" ref="I213:I223" si="102">G213/D213</f>
        <v>0.007633587786</v>
      </c>
      <c r="J213" s="30">
        <f t="shared" ref="J213:J222" si="103">LN(F213/H213)</f>
        <v>0.06900456214</v>
      </c>
      <c r="K213" s="31">
        <f t="shared" ref="K213:K222" si="104">(F213-H213)*J213</f>
        <v>0.000006992569688</v>
      </c>
    </row>
    <row r="214">
      <c r="A214" s="22">
        <v>2.0</v>
      </c>
      <c r="B214" s="72">
        <v>194.0</v>
      </c>
      <c r="C214" s="72">
        <v>222.0</v>
      </c>
      <c r="D214" s="72">
        <v>789.0</v>
      </c>
      <c r="E214" s="25">
        <f t="shared" si="99"/>
        <v>788</v>
      </c>
      <c r="F214" s="26">
        <f t="shared" si="100"/>
        <v>0.009212172226</v>
      </c>
      <c r="G214" s="72">
        <v>1.0</v>
      </c>
      <c r="H214" s="28">
        <f t="shared" si="101"/>
        <v>0.001418439716</v>
      </c>
      <c r="I214" s="29">
        <f t="shared" si="102"/>
        <v>0.001267427123</v>
      </c>
      <c r="J214" s="30">
        <f t="shared" si="103"/>
        <v>1.870968202</v>
      </c>
      <c r="K214" s="31">
        <f t="shared" si="104"/>
        <v>0.0145818257</v>
      </c>
    </row>
    <row r="215">
      <c r="A215" s="22">
        <v>3.0</v>
      </c>
      <c r="B215" s="72">
        <v>176.0</v>
      </c>
      <c r="C215" s="72">
        <v>193.0</v>
      </c>
      <c r="D215" s="72">
        <v>316.0</v>
      </c>
      <c r="E215" s="25">
        <f t="shared" si="99"/>
        <v>309</v>
      </c>
      <c r="F215" s="26">
        <f t="shared" si="100"/>
        <v>0.003612387332</v>
      </c>
      <c r="G215" s="72">
        <v>7.0</v>
      </c>
      <c r="H215" s="28">
        <f t="shared" si="101"/>
        <v>0.009929078013</v>
      </c>
      <c r="I215" s="29">
        <f t="shared" si="102"/>
        <v>0.02215189873</v>
      </c>
      <c r="J215" s="30">
        <f t="shared" si="103"/>
        <v>-1.01109876</v>
      </c>
      <c r="K215" s="31">
        <f t="shared" si="104"/>
        <v>0.006386798118</v>
      </c>
    </row>
    <row r="216">
      <c r="A216" s="22">
        <v>4.0</v>
      </c>
      <c r="B216" s="72">
        <v>161.0</v>
      </c>
      <c r="C216" s="72">
        <v>175.0</v>
      </c>
      <c r="D216" s="72">
        <v>411.0</v>
      </c>
      <c r="E216" s="25">
        <f t="shared" si="99"/>
        <v>399</v>
      </c>
      <c r="F216" s="26">
        <f t="shared" si="100"/>
        <v>0.004664538982</v>
      </c>
      <c r="G216" s="72">
        <v>12.0</v>
      </c>
      <c r="H216" s="28">
        <f t="shared" si="101"/>
        <v>0.01702127659</v>
      </c>
      <c r="I216" s="29">
        <f t="shared" si="102"/>
        <v>0.02919708029</v>
      </c>
      <c r="J216" s="30">
        <f t="shared" si="103"/>
        <v>-1.294475121</v>
      </c>
      <c r="K216" s="31">
        <f t="shared" si="104"/>
        <v>0.01599548942</v>
      </c>
    </row>
    <row r="217">
      <c r="A217" s="22">
        <v>5.0</v>
      </c>
      <c r="B217" s="72">
        <v>147.0</v>
      </c>
      <c r="C217" s="72">
        <v>160.0</v>
      </c>
      <c r="D217" s="72">
        <v>710.0</v>
      </c>
      <c r="E217" s="25">
        <f t="shared" si="99"/>
        <v>694</v>
      </c>
      <c r="F217" s="26">
        <f t="shared" si="100"/>
        <v>0.00811325828</v>
      </c>
      <c r="G217" s="72">
        <v>16.0</v>
      </c>
      <c r="H217" s="28">
        <f t="shared" si="101"/>
        <v>0.02269503546</v>
      </c>
      <c r="I217" s="29">
        <f t="shared" si="102"/>
        <v>0.02253521127</v>
      </c>
      <c r="J217" s="30">
        <f t="shared" si="103"/>
        <v>-1.02864665</v>
      </c>
      <c r="K217" s="31">
        <f t="shared" si="104"/>
        <v>0.01499949625</v>
      </c>
    </row>
    <row r="218">
      <c r="A218" s="22">
        <v>6.0</v>
      </c>
      <c r="B218" s="72">
        <v>136.0</v>
      </c>
      <c r="C218" s="72">
        <v>146.0</v>
      </c>
      <c r="D218" s="72">
        <v>1607.0</v>
      </c>
      <c r="E218" s="25">
        <f t="shared" si="99"/>
        <v>1579</v>
      </c>
      <c r="F218" s="26">
        <f t="shared" si="100"/>
        <v>0.01845941617</v>
      </c>
      <c r="G218" s="72">
        <v>28.0</v>
      </c>
      <c r="H218" s="28">
        <f t="shared" si="101"/>
        <v>0.03971631205</v>
      </c>
      <c r="I218" s="29">
        <f t="shared" si="102"/>
        <v>0.017423771</v>
      </c>
      <c r="J218" s="30">
        <f t="shared" si="103"/>
        <v>-0.7661873842</v>
      </c>
      <c r="K218" s="31">
        <f t="shared" si="104"/>
        <v>0.01628676545</v>
      </c>
    </row>
    <row r="219">
      <c r="A219" s="22">
        <v>7.0</v>
      </c>
      <c r="B219" s="72">
        <v>127.0</v>
      </c>
      <c r="C219" s="72">
        <v>135.0</v>
      </c>
      <c r="D219" s="72">
        <v>3051.0</v>
      </c>
      <c r="E219" s="25">
        <f t="shared" si="99"/>
        <v>3009</v>
      </c>
      <c r="F219" s="26">
        <f t="shared" si="100"/>
        <v>0.03517693684</v>
      </c>
      <c r="G219" s="72">
        <v>42.0</v>
      </c>
      <c r="H219" s="28">
        <f t="shared" si="101"/>
        <v>0.05957446808</v>
      </c>
      <c r="I219" s="29">
        <f t="shared" si="102"/>
        <v>0.01376597837</v>
      </c>
      <c r="J219" s="30">
        <f t="shared" si="103"/>
        <v>-0.52683643</v>
      </c>
      <c r="K219" s="31">
        <f t="shared" si="104"/>
        <v>0.01285350826</v>
      </c>
    </row>
    <row r="220">
      <c r="A220" s="22">
        <v>8.0</v>
      </c>
      <c r="B220" s="72">
        <v>120.0</v>
      </c>
      <c r="C220" s="72">
        <v>126.0</v>
      </c>
      <c r="D220" s="72">
        <v>34488.0</v>
      </c>
      <c r="E220" s="25">
        <f t="shared" si="99"/>
        <v>34222</v>
      </c>
      <c r="F220" s="26">
        <f t="shared" si="100"/>
        <v>0.4000748197</v>
      </c>
      <c r="G220" s="72">
        <v>266.0</v>
      </c>
      <c r="H220" s="28">
        <f t="shared" si="101"/>
        <v>0.3773049645</v>
      </c>
      <c r="I220" s="29">
        <f t="shared" si="102"/>
        <v>0.00771282765</v>
      </c>
      <c r="J220" s="30">
        <f t="shared" si="103"/>
        <v>0.05859779399</v>
      </c>
      <c r="K220" s="31">
        <f t="shared" si="104"/>
        <v>0.001334263283</v>
      </c>
    </row>
    <row r="221">
      <c r="A221" s="22">
        <v>9.0</v>
      </c>
      <c r="B221" s="72">
        <v>101.0</v>
      </c>
      <c r="C221" s="72">
        <v>119.0</v>
      </c>
      <c r="D221" s="72">
        <v>44566.0</v>
      </c>
      <c r="E221" s="25">
        <f t="shared" si="99"/>
        <v>44243</v>
      </c>
      <c r="F221" s="26">
        <f t="shared" si="100"/>
        <v>0.5172260606</v>
      </c>
      <c r="G221" s="72">
        <v>323.0</v>
      </c>
      <c r="H221" s="28">
        <f t="shared" si="101"/>
        <v>0.4581560283</v>
      </c>
      <c r="I221" s="29">
        <f t="shared" si="102"/>
        <v>0.007247677602</v>
      </c>
      <c r="J221" s="30">
        <f t="shared" si="103"/>
        <v>0.1212702343</v>
      </c>
      <c r="K221" s="31">
        <f t="shared" si="104"/>
        <v>0.007163436659</v>
      </c>
    </row>
    <row r="222">
      <c r="A222" s="22">
        <v>10.0</v>
      </c>
      <c r="B222" s="72">
        <v>69.0</v>
      </c>
      <c r="C222" s="72">
        <v>100.0</v>
      </c>
      <c r="D222" s="72">
        <v>175.0</v>
      </c>
      <c r="E222" s="25">
        <f t="shared" si="99"/>
        <v>166</v>
      </c>
      <c r="F222" s="26">
        <f t="shared" si="100"/>
        <v>0.001940635266</v>
      </c>
      <c r="G222" s="72">
        <v>9.0</v>
      </c>
      <c r="H222" s="28">
        <f t="shared" si="101"/>
        <v>0.01276595744</v>
      </c>
      <c r="I222" s="29">
        <f t="shared" si="102"/>
        <v>0.05142857143</v>
      </c>
      <c r="J222" s="30">
        <f t="shared" si="103"/>
        <v>-1.883766677</v>
      </c>
      <c r="K222" s="31">
        <f t="shared" si="104"/>
        <v>0.02039238119</v>
      </c>
    </row>
    <row r="223">
      <c r="A223" s="35" t="s">
        <v>14</v>
      </c>
      <c r="B223" s="36">
        <f t="shared" ref="B223:C223" si="105">SUM(B213:B222)</f>
        <v>1454</v>
      </c>
      <c r="C223" s="36">
        <f t="shared" si="105"/>
        <v>1833</v>
      </c>
      <c r="D223" s="37">
        <f>sum(D213:D222)</f>
        <v>86244</v>
      </c>
      <c r="E223" s="38">
        <f t="shared" si="99"/>
        <v>85539</v>
      </c>
      <c r="F223" s="39">
        <f t="shared" si="100"/>
        <v>1</v>
      </c>
      <c r="G223" s="40">
        <f>sum(G213:G222)</f>
        <v>705</v>
      </c>
      <c r="H223" s="41">
        <f>SUM(H213:H222)</f>
        <v>0.9999999999</v>
      </c>
      <c r="I223" s="39">
        <f t="shared" si="102"/>
        <v>0.008174481703</v>
      </c>
      <c r="J223" s="42"/>
      <c r="K223" s="43">
        <f>sum(K213:K222)</f>
        <v>0.1100009569</v>
      </c>
    </row>
    <row r="226">
      <c r="A226" s="15" t="s">
        <v>105</v>
      </c>
      <c r="B226" s="16"/>
      <c r="C226" s="1"/>
      <c r="D226" s="1"/>
      <c r="E226" s="1" t="s">
        <v>1</v>
      </c>
      <c r="F226" s="1" t="s">
        <v>2</v>
      </c>
      <c r="G226" s="1"/>
      <c r="H226" s="1"/>
      <c r="I226" s="1"/>
      <c r="J226" s="1"/>
    </row>
    <row r="227">
      <c r="A227" s="17" t="s">
        <v>3</v>
      </c>
      <c r="B227" s="18" t="s">
        <v>4</v>
      </c>
      <c r="C227" s="18" t="s">
        <v>5</v>
      </c>
      <c r="D227" s="19" t="s">
        <v>6</v>
      </c>
      <c r="E227" s="18" t="s">
        <v>7</v>
      </c>
      <c r="F227" s="18" t="s">
        <v>8</v>
      </c>
      <c r="G227" s="19" t="s">
        <v>9</v>
      </c>
      <c r="H227" s="18" t="s">
        <v>10</v>
      </c>
      <c r="I227" s="20" t="s">
        <v>17</v>
      </c>
      <c r="J227" s="18" t="s">
        <v>11</v>
      </c>
      <c r="K227" s="21" t="s">
        <v>12</v>
      </c>
    </row>
    <row r="228">
      <c r="A228" s="22">
        <v>1.0</v>
      </c>
      <c r="B228" s="72">
        <v>23.0</v>
      </c>
      <c r="C228" s="72">
        <v>23.0</v>
      </c>
      <c r="D228" s="72">
        <v>67362.0</v>
      </c>
      <c r="E228" s="25">
        <f t="shared" ref="E228:E232" si="106">D228-G228</f>
        <v>66712</v>
      </c>
      <c r="F228" s="26">
        <f t="shared" ref="F228:F232" si="107">E228/$E$13</f>
        <v>0.7799015654</v>
      </c>
      <c r="G228" s="72">
        <v>650.0</v>
      </c>
      <c r="H228" s="28">
        <f t="shared" ref="H228:H231" si="108">G228/$G$13</f>
        <v>0.9219858155</v>
      </c>
      <c r="I228" s="29">
        <f t="shared" ref="I228:I232" si="109">G228/D228</f>
        <v>0.009649357204</v>
      </c>
      <c r="J228" s="30">
        <f t="shared" ref="J228:J231" si="110">LN(F228/H228)</f>
        <v>-0.1673621254</v>
      </c>
      <c r="K228" s="31">
        <f t="shared" ref="K228:K231" si="111">(F228-H228)*J228</f>
        <v>0.02377952209</v>
      </c>
    </row>
    <row r="229">
      <c r="A229" s="22">
        <v>2.0</v>
      </c>
      <c r="B229" s="72">
        <v>6.0</v>
      </c>
      <c r="C229" s="72">
        <v>6.0</v>
      </c>
      <c r="D229" s="72">
        <v>8878.0</v>
      </c>
      <c r="E229" s="25">
        <f t="shared" si="106"/>
        <v>8865</v>
      </c>
      <c r="F229" s="26">
        <f t="shared" si="107"/>
        <v>0.1036369375</v>
      </c>
      <c r="G229" s="72">
        <v>13.0</v>
      </c>
      <c r="H229" s="28">
        <f t="shared" si="108"/>
        <v>0.01843971631</v>
      </c>
      <c r="I229" s="29">
        <f t="shared" si="109"/>
        <v>0.00146429376</v>
      </c>
      <c r="J229" s="30">
        <f t="shared" si="110"/>
        <v>1.726386973</v>
      </c>
      <c r="K229" s="31">
        <f t="shared" si="111"/>
        <v>0.1470833728</v>
      </c>
    </row>
    <row r="230">
      <c r="A230" s="22">
        <v>3.0</v>
      </c>
      <c r="B230" s="72">
        <v>3.0</v>
      </c>
      <c r="C230" s="72">
        <v>3.0</v>
      </c>
      <c r="D230" s="72">
        <v>3249.0</v>
      </c>
      <c r="E230" s="25">
        <f t="shared" si="106"/>
        <v>3219</v>
      </c>
      <c r="F230" s="26">
        <f t="shared" si="107"/>
        <v>0.03763195735</v>
      </c>
      <c r="G230" s="72">
        <v>30.0</v>
      </c>
      <c r="H230" s="28">
        <f t="shared" si="108"/>
        <v>0.04255319148</v>
      </c>
      <c r="I230" s="29">
        <f t="shared" si="109"/>
        <v>0.009233610342</v>
      </c>
      <c r="J230" s="30">
        <f t="shared" si="110"/>
        <v>-0.1229012387</v>
      </c>
      <c r="K230" s="31">
        <f t="shared" si="111"/>
        <v>0.0006048257705</v>
      </c>
    </row>
    <row r="231">
      <c r="A231" s="22">
        <v>4.0</v>
      </c>
      <c r="B231" s="72">
        <v>0.0</v>
      </c>
      <c r="C231" s="72">
        <v>0.0</v>
      </c>
      <c r="D231" s="72">
        <v>6755.0</v>
      </c>
      <c r="E231" s="25">
        <f t="shared" si="106"/>
        <v>6743</v>
      </c>
      <c r="F231" s="26">
        <f t="shared" si="107"/>
        <v>0.07882953974</v>
      </c>
      <c r="G231" s="72">
        <v>12.0</v>
      </c>
      <c r="H231" s="28">
        <f t="shared" si="108"/>
        <v>0.01702127659</v>
      </c>
      <c r="I231" s="29">
        <f t="shared" si="109"/>
        <v>0.00177646188</v>
      </c>
      <c r="J231" s="30">
        <f t="shared" si="110"/>
        <v>1.532823671</v>
      </c>
      <c r="K231" s="31">
        <f t="shared" si="111"/>
        <v>0.09474116879</v>
      </c>
    </row>
    <row r="232">
      <c r="A232" s="35" t="s">
        <v>14</v>
      </c>
      <c r="B232" s="36">
        <f t="shared" ref="B232:C232" si="112">SUM(B228:B231)</f>
        <v>32</v>
      </c>
      <c r="C232" s="36">
        <f t="shared" si="112"/>
        <v>32</v>
      </c>
      <c r="D232" s="37">
        <f>sum(D228:D231)</f>
        <v>86244</v>
      </c>
      <c r="E232" s="38">
        <f t="shared" si="106"/>
        <v>85539</v>
      </c>
      <c r="F232" s="39">
        <f t="shared" si="107"/>
        <v>1</v>
      </c>
      <c r="G232" s="40">
        <f>sum(G228:G231)</f>
        <v>705</v>
      </c>
      <c r="H232" s="41">
        <f>SUM(H228:H231)</f>
        <v>0.9999999999</v>
      </c>
      <c r="I232" s="39">
        <f t="shared" si="109"/>
        <v>0.008174481703</v>
      </c>
      <c r="J232" s="42"/>
      <c r="K232" s="43">
        <f>sum(K228:K231)</f>
        <v>0.2662088895</v>
      </c>
    </row>
    <row r="235">
      <c r="A235" s="15" t="s">
        <v>106</v>
      </c>
      <c r="B235" s="16"/>
      <c r="C235" s="1"/>
      <c r="D235" s="1"/>
      <c r="E235" s="1" t="s">
        <v>1</v>
      </c>
      <c r="F235" s="1" t="s">
        <v>2</v>
      </c>
      <c r="G235" s="1"/>
      <c r="H235" s="1"/>
      <c r="I235" s="1"/>
      <c r="J235" s="1"/>
    </row>
    <row r="236">
      <c r="A236" s="17" t="s">
        <v>3</v>
      </c>
      <c r="B236" s="18" t="s">
        <v>4</v>
      </c>
      <c r="C236" s="18" t="s">
        <v>5</v>
      </c>
      <c r="D236" s="19" t="s">
        <v>6</v>
      </c>
      <c r="E236" s="18" t="s">
        <v>7</v>
      </c>
      <c r="F236" s="18" t="s">
        <v>8</v>
      </c>
      <c r="G236" s="19" t="s">
        <v>9</v>
      </c>
      <c r="H236" s="18" t="s">
        <v>10</v>
      </c>
      <c r="I236" s="20" t="s">
        <v>17</v>
      </c>
      <c r="J236" s="18" t="s">
        <v>11</v>
      </c>
      <c r="K236" s="21" t="s">
        <v>12</v>
      </c>
    </row>
    <row r="237">
      <c r="A237" s="22">
        <v>1.0</v>
      </c>
      <c r="B237" s="72">
        <v>8917.0</v>
      </c>
      <c r="C237" s="72">
        <v>8917.0</v>
      </c>
      <c r="D237" s="72">
        <v>29889.0</v>
      </c>
      <c r="E237" s="25">
        <f t="shared" ref="E237:E244" si="113">D237-G237</f>
        <v>29706</v>
      </c>
      <c r="F237" s="26">
        <f t="shared" ref="F237:F244" si="114">E237/$E$13</f>
        <v>0.347280188</v>
      </c>
      <c r="G237" s="72">
        <v>183.0</v>
      </c>
      <c r="H237" s="28">
        <f t="shared" ref="H237:H243" si="115">G237/$G$13</f>
        <v>0.259574468</v>
      </c>
      <c r="I237" s="29">
        <f t="shared" ref="I237:I244" si="116">G237/D237</f>
        <v>0.006122653819</v>
      </c>
      <c r="J237" s="30">
        <f t="shared" ref="J237:J243" si="117">LN(F237/H237)</f>
        <v>0.2910882834</v>
      </c>
      <c r="K237" s="31">
        <f t="shared" ref="K237:K243" si="118">(F237-H237)*J237</f>
        <v>0.02553010746</v>
      </c>
    </row>
    <row r="238">
      <c r="A238" s="22">
        <v>2.0</v>
      </c>
      <c r="B238" s="72">
        <v>8722.0</v>
      </c>
      <c r="C238" s="72">
        <v>8722.0</v>
      </c>
      <c r="D238" s="72">
        <v>19221.0</v>
      </c>
      <c r="E238" s="25">
        <f t="shared" si="113"/>
        <v>18938</v>
      </c>
      <c r="F238" s="26">
        <f t="shared" si="114"/>
        <v>0.2213960883</v>
      </c>
      <c r="G238" s="72">
        <v>283.0</v>
      </c>
      <c r="H238" s="28">
        <f t="shared" si="115"/>
        <v>0.4014184397</v>
      </c>
      <c r="I238" s="29">
        <f t="shared" si="116"/>
        <v>0.01472347953</v>
      </c>
      <c r="J238" s="30">
        <f t="shared" si="117"/>
        <v>-0.5950510214</v>
      </c>
      <c r="K238" s="31">
        <f t="shared" si="118"/>
        <v>0.107122484</v>
      </c>
    </row>
    <row r="239">
      <c r="A239" s="22">
        <v>3.0</v>
      </c>
      <c r="B239" s="72">
        <v>8600.0</v>
      </c>
      <c r="C239" s="72">
        <v>8600.0</v>
      </c>
      <c r="D239" s="72">
        <v>2909.0</v>
      </c>
      <c r="E239" s="25">
        <f t="shared" si="113"/>
        <v>2810</v>
      </c>
      <c r="F239" s="26">
        <f t="shared" si="114"/>
        <v>0.03285051263</v>
      </c>
      <c r="G239" s="72">
        <v>99.0</v>
      </c>
      <c r="H239" s="28">
        <f t="shared" si="115"/>
        <v>0.1404255319</v>
      </c>
      <c r="I239" s="29">
        <f t="shared" si="116"/>
        <v>0.03403231351</v>
      </c>
      <c r="J239" s="30">
        <f t="shared" si="117"/>
        <v>-1.452709976</v>
      </c>
      <c r="K239" s="31">
        <f t="shared" si="118"/>
        <v>0.1562753037</v>
      </c>
    </row>
    <row r="240">
      <c r="A240" s="22">
        <v>4.0</v>
      </c>
      <c r="B240" s="72">
        <v>8576.0</v>
      </c>
      <c r="C240" s="72">
        <v>8576.0</v>
      </c>
      <c r="D240" s="72">
        <v>752.0</v>
      </c>
      <c r="E240" s="25">
        <f t="shared" si="113"/>
        <v>751.9999999</v>
      </c>
      <c r="F240" s="26">
        <f t="shared" si="114"/>
        <v>0.008791311564</v>
      </c>
      <c r="G240" s="72">
        <v>1.0E-7</v>
      </c>
      <c r="H240" s="28">
        <f t="shared" si="115"/>
        <v>0.0000000001418439716</v>
      </c>
      <c r="I240" s="29">
        <f t="shared" si="116"/>
        <v>0.0000000001329787234</v>
      </c>
      <c r="J240" s="30">
        <f t="shared" si="117"/>
        <v>17.94230209</v>
      </c>
      <c r="K240" s="31">
        <f t="shared" si="118"/>
        <v>0.1577363653</v>
      </c>
    </row>
    <row r="241">
      <c r="A241" s="22">
        <v>5.0</v>
      </c>
      <c r="B241" s="72">
        <v>8573.0</v>
      </c>
      <c r="C241" s="72">
        <v>8573.0</v>
      </c>
      <c r="D241" s="72">
        <v>9204.0</v>
      </c>
      <c r="E241" s="25">
        <f t="shared" si="113"/>
        <v>9166</v>
      </c>
      <c r="F241" s="26">
        <f t="shared" si="114"/>
        <v>0.1071558003</v>
      </c>
      <c r="G241" s="72">
        <v>38.0</v>
      </c>
      <c r="H241" s="28">
        <f t="shared" si="115"/>
        <v>0.05390070921</v>
      </c>
      <c r="I241" s="29">
        <f t="shared" si="116"/>
        <v>0.004128639722</v>
      </c>
      <c r="J241" s="30">
        <f t="shared" si="117"/>
        <v>0.687140217</v>
      </c>
      <c r="K241" s="31">
        <f t="shared" si="118"/>
        <v>0.03659371483</v>
      </c>
    </row>
    <row r="242">
      <c r="A242" s="22">
        <v>6.0</v>
      </c>
      <c r="B242" s="72">
        <v>8413.0</v>
      </c>
      <c r="C242" s="72">
        <v>8413.0</v>
      </c>
      <c r="D242" s="72">
        <v>5824.0</v>
      </c>
      <c r="E242" s="25">
        <f t="shared" si="113"/>
        <v>5808</v>
      </c>
      <c r="F242" s="26">
        <f t="shared" si="114"/>
        <v>0.06789885315</v>
      </c>
      <c r="G242" s="72">
        <v>16.0</v>
      </c>
      <c r="H242" s="28">
        <f t="shared" si="115"/>
        <v>0.02269503546</v>
      </c>
      <c r="I242" s="29">
        <f t="shared" si="116"/>
        <v>0.002747252747</v>
      </c>
      <c r="J242" s="30">
        <f t="shared" si="117"/>
        <v>1.095872946</v>
      </c>
      <c r="K242" s="31">
        <f t="shared" si="118"/>
        <v>0.04953764087</v>
      </c>
    </row>
    <row r="243">
      <c r="A243" s="22">
        <v>7.0</v>
      </c>
      <c r="B243" s="72">
        <v>8412.0</v>
      </c>
      <c r="C243" s="72">
        <v>8412.0</v>
      </c>
      <c r="D243" s="72">
        <v>18445.0</v>
      </c>
      <c r="E243" s="25">
        <f t="shared" si="113"/>
        <v>18359</v>
      </c>
      <c r="F243" s="26">
        <f t="shared" si="114"/>
        <v>0.2146272461</v>
      </c>
      <c r="G243" s="72">
        <v>86.0</v>
      </c>
      <c r="H243" s="28">
        <f t="shared" si="115"/>
        <v>0.1219858156</v>
      </c>
      <c r="I243" s="29">
        <f t="shared" si="116"/>
        <v>0.004662510165</v>
      </c>
      <c r="J243" s="30">
        <f t="shared" si="117"/>
        <v>0.5649980119</v>
      </c>
      <c r="K243" s="31">
        <f t="shared" si="118"/>
        <v>0.05234222403</v>
      </c>
    </row>
    <row r="244">
      <c r="A244" s="35" t="s">
        <v>14</v>
      </c>
      <c r="B244" s="36">
        <f t="shared" ref="B244:C244" si="119">SUM(B237:B243)</f>
        <v>60213</v>
      </c>
      <c r="C244" s="36">
        <f t="shared" si="119"/>
        <v>60213</v>
      </c>
      <c r="D244" s="37">
        <f>sum(D237:D243)</f>
        <v>86244</v>
      </c>
      <c r="E244" s="38">
        <f t="shared" si="113"/>
        <v>85539</v>
      </c>
      <c r="F244" s="39">
        <f t="shared" si="114"/>
        <v>1</v>
      </c>
      <c r="G244" s="40">
        <f>sum(G237:G243)</f>
        <v>705.0000001</v>
      </c>
      <c r="H244" s="41">
        <f>SUM(H237:H243)</f>
        <v>1</v>
      </c>
      <c r="I244" s="39">
        <f t="shared" si="116"/>
        <v>0.008174481704</v>
      </c>
      <c r="J244" s="42"/>
      <c r="K244" s="43">
        <f>sum(K237:K243)</f>
        <v>0.5851378402</v>
      </c>
    </row>
    <row r="248">
      <c r="O248" s="120" t="s">
        <v>107</v>
      </c>
      <c r="P248" s="121" t="s">
        <v>108</v>
      </c>
    </row>
    <row r="249">
      <c r="O249" s="122" t="s">
        <v>92</v>
      </c>
      <c r="P249" s="123">
        <v>1.9284388336664575</v>
      </c>
    </row>
    <row r="250">
      <c r="O250" s="124" t="s">
        <v>90</v>
      </c>
      <c r="P250" s="125">
        <v>1.7784366993631127</v>
      </c>
    </row>
    <row r="251">
      <c r="O251" s="122" t="s">
        <v>91</v>
      </c>
      <c r="P251" s="123">
        <v>1.5717924728561394</v>
      </c>
    </row>
    <row r="252">
      <c r="O252" s="124" t="s">
        <v>96</v>
      </c>
      <c r="P252" s="125">
        <v>0.7581077475521151</v>
      </c>
    </row>
    <row r="253">
      <c r="O253" s="122" t="s">
        <v>99</v>
      </c>
      <c r="P253" s="123">
        <v>0.6531373333220072</v>
      </c>
    </row>
    <row r="254">
      <c r="O254" s="124" t="s">
        <v>106</v>
      </c>
      <c r="P254" s="125">
        <v>0.585137840173717</v>
      </c>
    </row>
    <row r="255">
      <c r="O255" s="122" t="s">
        <v>95</v>
      </c>
      <c r="P255" s="123">
        <v>0.4640206688314215</v>
      </c>
    </row>
    <row r="256">
      <c r="O256" s="124" t="s">
        <v>97</v>
      </c>
      <c r="P256" s="125">
        <v>0.3794030825352605</v>
      </c>
    </row>
    <row r="257">
      <c r="O257" s="122" t="s">
        <v>98</v>
      </c>
      <c r="P257" s="123">
        <v>0.31115488604369435</v>
      </c>
    </row>
    <row r="258">
      <c r="O258" s="124" t="s">
        <v>105</v>
      </c>
      <c r="P258" s="125">
        <v>0.2662088894950765</v>
      </c>
    </row>
    <row r="259">
      <c r="O259" s="122" t="s">
        <v>89</v>
      </c>
      <c r="P259" s="123">
        <v>0.2582550840593545</v>
      </c>
    </row>
    <row r="260">
      <c r="O260" s="124" t="s">
        <v>101</v>
      </c>
      <c r="P260" s="125">
        <v>0.22760989757086572</v>
      </c>
    </row>
    <row r="261">
      <c r="O261" s="122" t="s">
        <v>104</v>
      </c>
      <c r="P261" s="123">
        <v>0.2042062829327179</v>
      </c>
    </row>
    <row r="262">
      <c r="O262" s="124" t="s">
        <v>102</v>
      </c>
      <c r="P262" s="125">
        <v>0.16658759449118857</v>
      </c>
    </row>
    <row r="263">
      <c r="O263" s="122" t="s">
        <v>103</v>
      </c>
      <c r="P263" s="123">
        <v>0.1591010565392882</v>
      </c>
    </row>
    <row r="264">
      <c r="O264" s="124" t="s">
        <v>83</v>
      </c>
      <c r="P264" s="125">
        <v>0.11000095689084168</v>
      </c>
    </row>
    <row r="265">
      <c r="O265" s="126" t="s">
        <v>100</v>
      </c>
      <c r="P265" s="127">
        <v>0.027350099154042566</v>
      </c>
    </row>
  </sheetData>
  <dataValidations>
    <dataValidation type="custom" allowBlank="1" showDropDown="1" sqref="P249:P265">
      <formula1>AND(ISNUMBER(P249),(NOT(OR(NOT(ISERROR(DATEVALUE(P249))), AND(ISNUMBER(P249), LEFT(CELL("format", P249))="D")))))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25.88"/>
  </cols>
  <sheetData>
    <row r="1">
      <c r="A1" s="15" t="s">
        <v>89</v>
      </c>
      <c r="B1" s="16"/>
      <c r="C1" s="1"/>
      <c r="D1" s="1"/>
      <c r="E1" s="1" t="s">
        <v>1</v>
      </c>
      <c r="F1" s="1" t="s">
        <v>2</v>
      </c>
      <c r="G1" s="1"/>
      <c r="H1" s="1"/>
      <c r="I1" s="1"/>
      <c r="J1" s="1"/>
    </row>
    <row r="2">
      <c r="A2" s="17" t="s">
        <v>3</v>
      </c>
      <c r="B2" s="18" t="s">
        <v>4</v>
      </c>
      <c r="C2" s="18" t="s">
        <v>5</v>
      </c>
      <c r="D2" s="19" t="s">
        <v>6</v>
      </c>
      <c r="E2" s="18" t="s">
        <v>7</v>
      </c>
      <c r="F2" s="18" t="s">
        <v>8</v>
      </c>
      <c r="G2" s="19" t="s">
        <v>9</v>
      </c>
      <c r="H2" s="18" t="s">
        <v>10</v>
      </c>
      <c r="I2" s="20" t="s">
        <v>17</v>
      </c>
      <c r="J2" s="18" t="s">
        <v>11</v>
      </c>
      <c r="K2" s="21" t="s">
        <v>12</v>
      </c>
    </row>
    <row r="3">
      <c r="A3" s="22">
        <v>1.0</v>
      </c>
      <c r="B3" s="72">
        <v>360.0</v>
      </c>
      <c r="C3" s="72">
        <v>485.0</v>
      </c>
      <c r="D3" s="72">
        <v>19.0</v>
      </c>
      <c r="E3" s="25">
        <f t="shared" ref="E3:E13" si="1">D3-G3</f>
        <v>19</v>
      </c>
      <c r="F3" s="26">
        <f t="shared" ref="F3:F13" si="2">E3/$E$13</f>
        <v>0.0002396387761</v>
      </c>
      <c r="G3" s="72">
        <v>1.0E-9</v>
      </c>
      <c r="H3" s="28">
        <f t="shared" ref="H3:H12" si="3">G3/$G$13</f>
        <v>0</v>
      </c>
      <c r="I3" s="29">
        <f t="shared" ref="I3:I13" si="4">G3/D3</f>
        <v>0</v>
      </c>
      <c r="J3" s="30">
        <f t="shared" ref="J3:J12" si="5">LN(F3/H3)</f>
        <v>18.38830285</v>
      </c>
      <c r="K3" s="31">
        <f t="shared" ref="K3:K12" si="6">(F3-H3)*J3</f>
        <v>0.004406550343</v>
      </c>
    </row>
    <row r="4">
      <c r="A4" s="22">
        <v>2.0</v>
      </c>
      <c r="B4" s="72">
        <v>222.0</v>
      </c>
      <c r="C4" s="72">
        <v>286.0</v>
      </c>
      <c r="D4" s="72">
        <v>292.0</v>
      </c>
      <c r="E4" s="25">
        <f t="shared" si="1"/>
        <v>290</v>
      </c>
      <c r="F4" s="26">
        <f t="shared" si="2"/>
        <v>0.003657644477</v>
      </c>
      <c r="G4" s="72">
        <v>2.0</v>
      </c>
      <c r="H4" s="28">
        <f t="shared" si="3"/>
        <v>0.004950495049</v>
      </c>
      <c r="I4" s="29">
        <f t="shared" si="4"/>
        <v>0.006849315068</v>
      </c>
      <c r="J4" s="30">
        <f t="shared" si="5"/>
        <v>-0.3026682269</v>
      </c>
      <c r="K4" s="31">
        <f t="shared" si="6"/>
        <v>0.0003913047904</v>
      </c>
    </row>
    <row r="5">
      <c r="A5" s="22">
        <v>3.0</v>
      </c>
      <c r="B5" s="72">
        <v>183.0</v>
      </c>
      <c r="C5" s="72">
        <v>221.0</v>
      </c>
      <c r="D5" s="72">
        <v>814.0</v>
      </c>
      <c r="E5" s="25">
        <f t="shared" si="1"/>
        <v>808</v>
      </c>
      <c r="F5" s="26">
        <f t="shared" si="2"/>
        <v>0.01019095427</v>
      </c>
      <c r="G5" s="72">
        <v>6.0</v>
      </c>
      <c r="H5" s="28">
        <f t="shared" si="3"/>
        <v>0.01485148515</v>
      </c>
      <c r="I5" s="29">
        <f t="shared" si="4"/>
        <v>0.007371007371</v>
      </c>
      <c r="J5" s="30">
        <f t="shared" si="5"/>
        <v>-0.37659938</v>
      </c>
      <c r="K5" s="31">
        <f t="shared" si="6"/>
        <v>0.001755153041</v>
      </c>
    </row>
    <row r="6">
      <c r="A6" s="22">
        <v>4.0</v>
      </c>
      <c r="B6" s="72">
        <v>150.0</v>
      </c>
      <c r="C6" s="72">
        <v>182.0</v>
      </c>
      <c r="D6" s="72">
        <v>452.0</v>
      </c>
      <c r="E6" s="25">
        <f t="shared" si="1"/>
        <v>451</v>
      </c>
      <c r="F6" s="26">
        <f t="shared" si="2"/>
        <v>0.00568826779</v>
      </c>
      <c r="G6" s="72">
        <v>1.0</v>
      </c>
      <c r="H6" s="28">
        <f t="shared" si="3"/>
        <v>0.002475247525</v>
      </c>
      <c r="I6" s="29">
        <f t="shared" si="4"/>
        <v>0.002212389381</v>
      </c>
      <c r="J6" s="30">
        <f t="shared" si="5"/>
        <v>0.8320653702</v>
      </c>
      <c r="K6" s="31">
        <f t="shared" si="6"/>
        <v>0.002673442896</v>
      </c>
    </row>
    <row r="7">
      <c r="A7" s="22">
        <v>5.0</v>
      </c>
      <c r="B7" s="72">
        <v>134.0</v>
      </c>
      <c r="C7" s="72">
        <v>149.0</v>
      </c>
      <c r="D7" s="72">
        <v>1907.0</v>
      </c>
      <c r="E7" s="25">
        <f t="shared" si="1"/>
        <v>1898</v>
      </c>
      <c r="F7" s="26">
        <f t="shared" si="2"/>
        <v>0.02393865247</v>
      </c>
      <c r="G7" s="72">
        <v>9.0</v>
      </c>
      <c r="H7" s="28">
        <f t="shared" si="3"/>
        <v>0.02227722772</v>
      </c>
      <c r="I7" s="29">
        <f t="shared" si="4"/>
        <v>0.004719454641</v>
      </c>
      <c r="J7" s="30">
        <f t="shared" si="5"/>
        <v>0.07192943253</v>
      </c>
      <c r="K7" s="31">
        <f t="shared" si="6"/>
        <v>0.0001195053395</v>
      </c>
    </row>
    <row r="8">
      <c r="A8" s="22">
        <v>6.0</v>
      </c>
      <c r="B8" s="72">
        <v>126.0</v>
      </c>
      <c r="C8" s="72">
        <v>133.0</v>
      </c>
      <c r="D8" s="72">
        <v>4431.0</v>
      </c>
      <c r="E8" s="25">
        <f t="shared" si="1"/>
        <v>4381</v>
      </c>
      <c r="F8" s="26">
        <f t="shared" si="2"/>
        <v>0.05525565674</v>
      </c>
      <c r="G8" s="72">
        <v>50.0</v>
      </c>
      <c r="H8" s="28">
        <f t="shared" si="3"/>
        <v>0.1237623762</v>
      </c>
      <c r="I8" s="29">
        <f t="shared" si="4"/>
        <v>0.01128413451</v>
      </c>
      <c r="J8" s="30">
        <f t="shared" si="5"/>
        <v>-0.8063926869</v>
      </c>
      <c r="K8" s="31">
        <f t="shared" si="6"/>
        <v>0.05524331761</v>
      </c>
    </row>
    <row r="9">
      <c r="A9" s="22">
        <v>7.0</v>
      </c>
      <c r="B9" s="72">
        <v>123.0</v>
      </c>
      <c r="C9" s="72">
        <v>125.0</v>
      </c>
      <c r="D9" s="72">
        <v>14779.0</v>
      </c>
      <c r="E9" s="25">
        <f t="shared" si="1"/>
        <v>14691</v>
      </c>
      <c r="F9" s="26">
        <f t="shared" si="2"/>
        <v>0.1852912242</v>
      </c>
      <c r="G9" s="72">
        <v>88.0</v>
      </c>
      <c r="H9" s="28">
        <f t="shared" si="3"/>
        <v>0.2178217822</v>
      </c>
      <c r="I9" s="29">
        <f t="shared" si="4"/>
        <v>0.005954394749</v>
      </c>
      <c r="J9" s="30">
        <f t="shared" si="5"/>
        <v>-0.1617484434</v>
      </c>
      <c r="K9" s="31">
        <f t="shared" si="6"/>
        <v>0.00526176712</v>
      </c>
    </row>
    <row r="10">
      <c r="A10" s="22">
        <v>8.0</v>
      </c>
      <c r="B10" s="72">
        <v>120.0</v>
      </c>
      <c r="C10" s="72">
        <v>122.0</v>
      </c>
      <c r="D10" s="72">
        <v>32464.0</v>
      </c>
      <c r="E10" s="25">
        <f t="shared" si="1"/>
        <v>32326</v>
      </c>
      <c r="F10" s="26">
        <f t="shared" si="2"/>
        <v>0.4077138461</v>
      </c>
      <c r="G10" s="72">
        <v>138.0</v>
      </c>
      <c r="H10" s="28">
        <f t="shared" si="3"/>
        <v>0.3415841584</v>
      </c>
      <c r="I10" s="29">
        <f t="shared" si="4"/>
        <v>0.004250862494</v>
      </c>
      <c r="J10" s="30">
        <f t="shared" si="5"/>
        <v>0.1769714845</v>
      </c>
      <c r="K10" s="31">
        <f t="shared" si="6"/>
        <v>0.011703069</v>
      </c>
    </row>
    <row r="11">
      <c r="A11" s="22">
        <v>9.0</v>
      </c>
      <c r="B11" s="72">
        <v>100.0</v>
      </c>
      <c r="C11" s="72">
        <v>119.0</v>
      </c>
      <c r="D11" s="72">
        <v>24029.0</v>
      </c>
      <c r="E11" s="25">
        <f t="shared" si="1"/>
        <v>23951</v>
      </c>
      <c r="F11" s="26">
        <f t="shared" si="2"/>
        <v>0.3020835961</v>
      </c>
      <c r="G11" s="72">
        <v>78.0</v>
      </c>
      <c r="H11" s="28">
        <f t="shared" si="3"/>
        <v>0.1930693069</v>
      </c>
      <c r="I11" s="29">
        <f t="shared" si="4"/>
        <v>0.003246077656</v>
      </c>
      <c r="J11" s="30">
        <f t="shared" si="5"/>
        <v>0.4476545596</v>
      </c>
      <c r="K11" s="31">
        <f t="shared" si="6"/>
        <v>0.04880074361</v>
      </c>
    </row>
    <row r="12">
      <c r="A12" s="22">
        <v>10.0</v>
      </c>
      <c r="B12" s="72">
        <v>0.0</v>
      </c>
      <c r="C12" s="72">
        <v>99.0</v>
      </c>
      <c r="D12" s="72">
        <v>503.0</v>
      </c>
      <c r="E12" s="25">
        <f t="shared" si="1"/>
        <v>471</v>
      </c>
      <c r="F12" s="26">
        <f t="shared" si="2"/>
        <v>0.005940519133</v>
      </c>
      <c r="G12" s="72">
        <v>32.0</v>
      </c>
      <c r="H12" s="28">
        <f t="shared" si="3"/>
        <v>0.07920792079</v>
      </c>
      <c r="I12" s="29">
        <f t="shared" si="4"/>
        <v>0.06361829026</v>
      </c>
      <c r="J12" s="30">
        <f t="shared" si="5"/>
        <v>-2.590279778</v>
      </c>
      <c r="K12" s="31">
        <f t="shared" si="6"/>
        <v>0.1897830689</v>
      </c>
    </row>
    <row r="13">
      <c r="A13" s="35" t="s">
        <v>14</v>
      </c>
      <c r="B13" s="36">
        <f t="shared" ref="B13:C13" si="7">SUM(B3:B12)</f>
        <v>1518</v>
      </c>
      <c r="C13" s="36">
        <f t="shared" si="7"/>
        <v>1921</v>
      </c>
      <c r="D13" s="37">
        <f>sum(D3:D12)</f>
        <v>79690</v>
      </c>
      <c r="E13" s="38">
        <f t="shared" si="1"/>
        <v>79286</v>
      </c>
      <c r="F13" s="39">
        <f t="shared" si="2"/>
        <v>1</v>
      </c>
      <c r="G13" s="40">
        <f>sum(G3:G12)</f>
        <v>404</v>
      </c>
      <c r="H13" s="41">
        <f>SUM(H3:H12)</f>
        <v>1</v>
      </c>
      <c r="I13" s="39">
        <f t="shared" si="4"/>
        <v>0.005069644874</v>
      </c>
      <c r="J13" s="42"/>
      <c r="K13" s="43">
        <f>sum(K3:K12)</f>
        <v>0.3201379227</v>
      </c>
    </row>
    <row r="16">
      <c r="A16" s="15" t="s">
        <v>90</v>
      </c>
      <c r="B16" s="16"/>
      <c r="C16" s="1" t="s">
        <v>109</v>
      </c>
      <c r="D16" s="1"/>
      <c r="E16" s="1" t="s">
        <v>1</v>
      </c>
      <c r="F16" s="1" t="s">
        <v>2</v>
      </c>
      <c r="G16" s="1"/>
      <c r="H16" s="1"/>
      <c r="I16" s="1"/>
      <c r="J16" s="1"/>
    </row>
    <row r="17">
      <c r="A17" s="17" t="s">
        <v>3</v>
      </c>
      <c r="B17" s="18" t="s">
        <v>4</v>
      </c>
      <c r="C17" s="18" t="s">
        <v>5</v>
      </c>
      <c r="D17" s="19" t="s">
        <v>6</v>
      </c>
      <c r="E17" s="18" t="s">
        <v>7</v>
      </c>
      <c r="F17" s="18" t="s">
        <v>8</v>
      </c>
      <c r="G17" s="19" t="s">
        <v>9</v>
      </c>
      <c r="H17" s="18" t="s">
        <v>10</v>
      </c>
      <c r="I17" s="20" t="s">
        <v>17</v>
      </c>
      <c r="J17" s="18" t="s">
        <v>11</v>
      </c>
      <c r="K17" s="21" t="s">
        <v>12</v>
      </c>
    </row>
    <row r="18">
      <c r="A18" s="22">
        <v>1.0</v>
      </c>
      <c r="B18" s="72">
        <v>139.0</v>
      </c>
      <c r="C18" s="72">
        <v>140.0</v>
      </c>
      <c r="D18" s="72">
        <v>3128.0</v>
      </c>
      <c r="E18" s="25">
        <f t="shared" ref="E18:E28" si="8">D18-G18</f>
        <v>3113</v>
      </c>
      <c r="F18" s="26">
        <f t="shared" ref="F18:F28" si="9">E18/$E$13</f>
        <v>0.03926292158</v>
      </c>
      <c r="G18" s="72">
        <v>15.0</v>
      </c>
      <c r="H18" s="28">
        <f t="shared" ref="H18:H27" si="10">G18/$G$13</f>
        <v>0.03712871287</v>
      </c>
      <c r="I18" s="29">
        <f t="shared" ref="I18:I28" si="11">G18/D18</f>
        <v>0.004795396419</v>
      </c>
      <c r="J18" s="30">
        <f t="shared" ref="J18:J27" si="12">LN(F18/H18)</f>
        <v>0.05589000003</v>
      </c>
      <c r="K18" s="31">
        <f t="shared" ref="K18:K27" si="13">(F18-H18)*J18</f>
        <v>0.0001192809245</v>
      </c>
    </row>
    <row r="19">
      <c r="A19" s="22">
        <v>2.0</v>
      </c>
      <c r="B19" s="72">
        <v>113.0</v>
      </c>
      <c r="C19" s="72">
        <v>119.0</v>
      </c>
      <c r="D19" s="72">
        <v>2051.0</v>
      </c>
      <c r="E19" s="25">
        <f t="shared" si="8"/>
        <v>2039</v>
      </c>
      <c r="F19" s="26">
        <f t="shared" si="9"/>
        <v>0.02571702444</v>
      </c>
      <c r="G19" s="72">
        <v>12.0</v>
      </c>
      <c r="H19" s="28">
        <f t="shared" si="10"/>
        <v>0.0297029703</v>
      </c>
      <c r="I19" s="29">
        <f t="shared" si="11"/>
        <v>0.005850804486</v>
      </c>
      <c r="J19" s="30">
        <f t="shared" si="12"/>
        <v>-0.1440938485</v>
      </c>
      <c r="K19" s="31">
        <f t="shared" si="13"/>
        <v>0.0005743502781</v>
      </c>
    </row>
    <row r="20">
      <c r="A20" s="22">
        <v>3.0</v>
      </c>
      <c r="B20" s="72">
        <v>108.0</v>
      </c>
      <c r="C20" s="72">
        <v>112.0</v>
      </c>
      <c r="D20" s="72">
        <v>61421.0</v>
      </c>
      <c r="E20" s="25">
        <f t="shared" si="8"/>
        <v>61209</v>
      </c>
      <c r="F20" s="26">
        <f t="shared" si="9"/>
        <v>0.7720026234</v>
      </c>
      <c r="G20" s="72">
        <v>212.0</v>
      </c>
      <c r="H20" s="28">
        <f t="shared" si="10"/>
        <v>0.5247524752</v>
      </c>
      <c r="I20" s="29">
        <f t="shared" si="11"/>
        <v>0.003451588219</v>
      </c>
      <c r="J20" s="30">
        <f t="shared" si="12"/>
        <v>0.3860612725</v>
      </c>
      <c r="K20" s="31">
        <f t="shared" si="13"/>
        <v>0.09545370684</v>
      </c>
    </row>
    <row r="21">
      <c r="A21" s="22">
        <v>4.0</v>
      </c>
      <c r="B21" s="72">
        <v>103.0</v>
      </c>
      <c r="C21" s="72">
        <v>107.0</v>
      </c>
      <c r="D21" s="72">
        <v>7065.0</v>
      </c>
      <c r="E21" s="25">
        <f t="shared" si="8"/>
        <v>7048</v>
      </c>
      <c r="F21" s="26">
        <f t="shared" si="9"/>
        <v>0.08889337336</v>
      </c>
      <c r="G21" s="72">
        <v>17.0</v>
      </c>
      <c r="H21" s="28">
        <f t="shared" si="10"/>
        <v>0.04207920792</v>
      </c>
      <c r="I21" s="29">
        <f t="shared" si="11"/>
        <v>0.002406227884</v>
      </c>
      <c r="J21" s="30">
        <f t="shared" si="12"/>
        <v>0.7478838543</v>
      </c>
      <c r="K21" s="31">
        <f t="shared" si="13"/>
        <v>0.03501155848</v>
      </c>
    </row>
    <row r="22">
      <c r="A22" s="22">
        <v>5.0</v>
      </c>
      <c r="B22" s="72">
        <v>95.0</v>
      </c>
      <c r="C22" s="72">
        <v>102.0</v>
      </c>
      <c r="D22" s="72">
        <v>5801.0</v>
      </c>
      <c r="E22" s="25">
        <f t="shared" si="8"/>
        <v>5761</v>
      </c>
      <c r="F22" s="26">
        <f t="shared" si="9"/>
        <v>0.07266099942</v>
      </c>
      <c r="G22" s="72">
        <v>40.0</v>
      </c>
      <c r="H22" s="28">
        <f t="shared" si="10"/>
        <v>0.09900990099</v>
      </c>
      <c r="I22" s="29">
        <f t="shared" si="11"/>
        <v>0.006895362868</v>
      </c>
      <c r="J22" s="30">
        <f t="shared" si="12"/>
        <v>-0.3094150737</v>
      </c>
      <c r="K22" s="31">
        <f t="shared" si="13"/>
        <v>0.008152747321</v>
      </c>
    </row>
    <row r="23">
      <c r="A23" s="22">
        <v>6.0</v>
      </c>
      <c r="B23" s="72">
        <v>76.0</v>
      </c>
      <c r="C23" s="72">
        <v>94.0</v>
      </c>
      <c r="D23" s="72">
        <v>74.0</v>
      </c>
      <c r="E23" s="25">
        <f t="shared" si="8"/>
        <v>70</v>
      </c>
      <c r="F23" s="26">
        <f t="shared" si="9"/>
        <v>0.0008828797013</v>
      </c>
      <c r="G23" s="72">
        <v>4.0</v>
      </c>
      <c r="H23" s="28">
        <f t="shared" si="10"/>
        <v>0.009900990099</v>
      </c>
      <c r="I23" s="29">
        <f t="shared" si="11"/>
        <v>0.05405405405</v>
      </c>
      <c r="J23" s="30">
        <f t="shared" si="12"/>
        <v>-2.417201088</v>
      </c>
      <c r="K23" s="31">
        <f t="shared" si="13"/>
        <v>0.02179858627</v>
      </c>
    </row>
    <row r="24">
      <c r="A24" s="22">
        <v>7.0</v>
      </c>
      <c r="B24" s="72">
        <v>52.0</v>
      </c>
      <c r="C24" s="72">
        <v>74.0</v>
      </c>
      <c r="D24" s="72">
        <v>30.0</v>
      </c>
      <c r="E24" s="25">
        <f t="shared" si="8"/>
        <v>29.99999999</v>
      </c>
      <c r="F24" s="26">
        <f t="shared" si="9"/>
        <v>0.0003783770147</v>
      </c>
      <c r="G24" s="72">
        <v>1.0E-8</v>
      </c>
      <c r="H24" s="28">
        <f t="shared" si="10"/>
        <v>0</v>
      </c>
      <c r="I24" s="29">
        <f t="shared" si="11"/>
        <v>0.0000000003333333333</v>
      </c>
      <c r="J24" s="30">
        <f t="shared" si="12"/>
        <v>16.54247616</v>
      </c>
      <c r="K24" s="31">
        <f t="shared" si="13"/>
        <v>0.006259292335</v>
      </c>
    </row>
    <row r="25">
      <c r="A25" s="22">
        <v>8.0</v>
      </c>
      <c r="B25" s="72">
        <v>27.0</v>
      </c>
      <c r="C25" s="72">
        <v>49.0</v>
      </c>
      <c r="D25" s="72">
        <v>20.0</v>
      </c>
      <c r="E25" s="25">
        <f t="shared" si="8"/>
        <v>1</v>
      </c>
      <c r="F25" s="26">
        <f t="shared" si="9"/>
        <v>0.00001261256716</v>
      </c>
      <c r="G25" s="72">
        <v>19.0</v>
      </c>
      <c r="H25" s="28">
        <f t="shared" si="10"/>
        <v>0.04702970297</v>
      </c>
      <c r="I25" s="29">
        <f t="shared" si="11"/>
        <v>0.95</v>
      </c>
      <c r="J25" s="30">
        <f t="shared" si="12"/>
        <v>-8.223840948</v>
      </c>
      <c r="K25" s="31">
        <f t="shared" si="13"/>
        <v>0.3866610733</v>
      </c>
      <c r="L25" s="4" t="s">
        <v>110</v>
      </c>
    </row>
    <row r="26">
      <c r="A26" s="22">
        <v>9.0</v>
      </c>
      <c r="B26" s="72">
        <v>8.0</v>
      </c>
      <c r="C26" s="72">
        <v>24.0</v>
      </c>
      <c r="D26" s="72">
        <v>47.0</v>
      </c>
      <c r="E26" s="25">
        <f t="shared" si="8"/>
        <v>7</v>
      </c>
      <c r="F26" s="26">
        <f t="shared" si="9"/>
        <v>0.00008828797013</v>
      </c>
      <c r="G26" s="72">
        <v>40.0</v>
      </c>
      <c r="H26" s="28">
        <f t="shared" si="10"/>
        <v>0.09900990099</v>
      </c>
      <c r="I26" s="29">
        <f t="shared" si="11"/>
        <v>0.8510638298</v>
      </c>
      <c r="J26" s="30">
        <f t="shared" si="12"/>
        <v>-7.022371274</v>
      </c>
      <c r="K26" s="31">
        <f t="shared" si="13"/>
        <v>0.6946642937</v>
      </c>
    </row>
    <row r="27">
      <c r="A27" s="22">
        <v>10.0</v>
      </c>
      <c r="B27" s="72">
        <v>0.0</v>
      </c>
      <c r="C27" s="72">
        <v>7.0</v>
      </c>
      <c r="D27" s="72">
        <v>53.0</v>
      </c>
      <c r="E27" s="25">
        <f t="shared" si="8"/>
        <v>8</v>
      </c>
      <c r="F27" s="26">
        <f t="shared" si="9"/>
        <v>0.0001009005373</v>
      </c>
      <c r="G27" s="72">
        <v>45.0</v>
      </c>
      <c r="H27" s="28">
        <f t="shared" si="10"/>
        <v>0.1113861386</v>
      </c>
      <c r="I27" s="29">
        <f t="shared" si="11"/>
        <v>0.8490566038</v>
      </c>
      <c r="J27" s="30">
        <f t="shared" si="12"/>
        <v>-7.006622917</v>
      </c>
      <c r="K27" s="31">
        <f t="shared" si="13"/>
        <v>0.7797336995</v>
      </c>
    </row>
    <row r="28">
      <c r="A28" s="35" t="s">
        <v>14</v>
      </c>
      <c r="B28" s="36">
        <f t="shared" ref="B28:C28" si="14">SUM(B18:B27)</f>
        <v>721</v>
      </c>
      <c r="C28" s="36">
        <f t="shared" si="14"/>
        <v>828</v>
      </c>
      <c r="D28" s="37">
        <f>sum(D18:D27)</f>
        <v>79690</v>
      </c>
      <c r="E28" s="38">
        <f t="shared" si="8"/>
        <v>79286</v>
      </c>
      <c r="F28" s="39">
        <f t="shared" si="9"/>
        <v>1</v>
      </c>
      <c r="G28" s="40">
        <f>sum(G18:G27)</f>
        <v>404</v>
      </c>
      <c r="H28" s="41">
        <f>SUM(H18:H27)</f>
        <v>1</v>
      </c>
      <c r="I28" s="39">
        <f t="shared" si="11"/>
        <v>0.005069644874</v>
      </c>
      <c r="J28" s="42"/>
      <c r="K28" s="43">
        <f>sum(K18:K27)</f>
        <v>2.028428589</v>
      </c>
      <c r="L28" s="45">
        <f>(I28-I29)/I28</f>
        <v>0.3404372159</v>
      </c>
    </row>
    <row r="29">
      <c r="I29" s="29">
        <f> sum(G20:G21) / sum(D20:D21)</f>
        <v>0.003343749087</v>
      </c>
    </row>
    <row r="31">
      <c r="A31" s="15" t="s">
        <v>91</v>
      </c>
      <c r="B31" s="16"/>
      <c r="C31" s="1"/>
      <c r="D31" s="1"/>
      <c r="E31" s="1" t="s">
        <v>1</v>
      </c>
      <c r="F31" s="1" t="s">
        <v>2</v>
      </c>
      <c r="G31" s="1"/>
      <c r="H31" s="1"/>
      <c r="I31" s="1"/>
      <c r="J31" s="1"/>
    </row>
    <row r="32">
      <c r="A32" s="17" t="s">
        <v>3</v>
      </c>
      <c r="B32" s="18" t="s">
        <v>4</v>
      </c>
      <c r="C32" s="18" t="s">
        <v>5</v>
      </c>
      <c r="D32" s="19" t="s">
        <v>6</v>
      </c>
      <c r="E32" s="18" t="s">
        <v>7</v>
      </c>
      <c r="F32" s="18" t="s">
        <v>8</v>
      </c>
      <c r="G32" s="19" t="s">
        <v>9</v>
      </c>
      <c r="H32" s="18" t="s">
        <v>10</v>
      </c>
      <c r="I32" s="20" t="s">
        <v>17</v>
      </c>
      <c r="J32" s="18" t="s">
        <v>11</v>
      </c>
      <c r="K32" s="21" t="s">
        <v>12</v>
      </c>
    </row>
    <row r="33">
      <c r="A33" s="22">
        <v>1.0</v>
      </c>
      <c r="B33" s="72">
        <v>345.0</v>
      </c>
      <c r="C33" s="72">
        <v>345.0</v>
      </c>
      <c r="D33" s="72">
        <v>1.0</v>
      </c>
      <c r="E33" s="25">
        <f t="shared" ref="E33:E43" si="15">D33-G33</f>
        <v>0.999999999</v>
      </c>
      <c r="F33" s="26">
        <f t="shared" ref="F33:F43" si="16">E33/$E$13</f>
        <v>0.00001261256715</v>
      </c>
      <c r="G33" s="72">
        <v>1.0E-9</v>
      </c>
      <c r="H33" s="28">
        <f t="shared" ref="H33:H42" si="17">G33/$G$13</f>
        <v>0</v>
      </c>
      <c r="I33" s="29">
        <f t="shared" ref="I33:I43" si="18">G33/D33</f>
        <v>0.000000001</v>
      </c>
      <c r="J33" s="30">
        <f t="shared" ref="J33:J42" si="19">LN(F33/H33)</f>
        <v>15.44386387</v>
      </c>
      <c r="K33" s="31">
        <f t="shared" ref="K33:K42" si="20">(F33-H33)*J33</f>
        <v>0.0001947867318</v>
      </c>
    </row>
    <row r="34">
      <c r="A34" s="22">
        <v>2.0</v>
      </c>
      <c r="B34" s="72">
        <v>211.0</v>
      </c>
      <c r="C34" s="72">
        <v>279.0</v>
      </c>
      <c r="D34" s="72">
        <v>6.0</v>
      </c>
      <c r="E34" s="25">
        <f t="shared" si="15"/>
        <v>5</v>
      </c>
      <c r="F34" s="26">
        <f t="shared" si="16"/>
        <v>0.00006306283581</v>
      </c>
      <c r="G34" s="72">
        <v>1.0</v>
      </c>
      <c r="H34" s="28">
        <f t="shared" si="17"/>
        <v>0.002475247525</v>
      </c>
      <c r="I34" s="29">
        <f t="shared" si="18"/>
        <v>0.1666666667</v>
      </c>
      <c r="J34" s="30">
        <f t="shared" si="19"/>
        <v>-3.669964057</v>
      </c>
      <c r="K34" s="31">
        <f t="shared" si="20"/>
        <v>0.008852631107</v>
      </c>
    </row>
    <row r="35">
      <c r="A35" s="22">
        <v>3.0</v>
      </c>
      <c r="B35" s="72">
        <v>131.0</v>
      </c>
      <c r="C35" s="72">
        <v>178.0</v>
      </c>
      <c r="D35" s="72">
        <v>3134.0</v>
      </c>
      <c r="E35" s="25">
        <f t="shared" si="15"/>
        <v>3118</v>
      </c>
      <c r="F35" s="26">
        <f t="shared" si="16"/>
        <v>0.03932598441</v>
      </c>
      <c r="G35" s="72">
        <v>16.0</v>
      </c>
      <c r="H35" s="28">
        <f t="shared" si="17"/>
        <v>0.0396039604</v>
      </c>
      <c r="I35" s="29">
        <f t="shared" si="18"/>
        <v>0.005105296745</v>
      </c>
      <c r="J35" s="30">
        <f t="shared" si="19"/>
        <v>-0.007043641929</v>
      </c>
      <c r="K35" s="31">
        <f t="shared" si="20"/>
        <v>0.000001957963304</v>
      </c>
    </row>
    <row r="36">
      <c r="A36" s="22">
        <v>4.0</v>
      </c>
      <c r="B36" s="72">
        <v>116.0</v>
      </c>
      <c r="C36" s="72">
        <v>129.0</v>
      </c>
      <c r="D36" s="72">
        <v>2219.0</v>
      </c>
      <c r="E36" s="25">
        <f t="shared" si="15"/>
        <v>2200</v>
      </c>
      <c r="F36" s="26">
        <f t="shared" si="16"/>
        <v>0.02774764776</v>
      </c>
      <c r="G36" s="72">
        <v>19.0</v>
      </c>
      <c r="H36" s="28">
        <f t="shared" si="17"/>
        <v>0.04702970297</v>
      </c>
      <c r="I36" s="29">
        <f t="shared" si="18"/>
        <v>0.008562415502</v>
      </c>
      <c r="J36" s="30">
        <f t="shared" si="19"/>
        <v>-0.5276283091</v>
      </c>
      <c r="K36" s="31">
        <f t="shared" si="20"/>
        <v>0.01017375819</v>
      </c>
    </row>
    <row r="37">
      <c r="A37" s="22">
        <v>5.0</v>
      </c>
      <c r="B37" s="72">
        <v>113.0</v>
      </c>
      <c r="C37" s="72">
        <v>115.0</v>
      </c>
      <c r="D37" s="72">
        <v>6554.0</v>
      </c>
      <c r="E37" s="25">
        <f t="shared" si="15"/>
        <v>6530</v>
      </c>
      <c r="F37" s="26">
        <f t="shared" si="16"/>
        <v>0.08236006357</v>
      </c>
      <c r="G37" s="72">
        <v>24.0</v>
      </c>
      <c r="H37" s="28">
        <f t="shared" si="17"/>
        <v>0.05940594059</v>
      </c>
      <c r="I37" s="29">
        <f t="shared" si="18"/>
        <v>0.003661885871</v>
      </c>
      <c r="J37" s="30">
        <f t="shared" si="19"/>
        <v>0.3267064226</v>
      </c>
      <c r="K37" s="31">
        <f t="shared" si="20"/>
        <v>0.007499259401</v>
      </c>
    </row>
    <row r="38">
      <c r="A38" s="22">
        <v>6.0</v>
      </c>
      <c r="B38" s="72">
        <v>112.0</v>
      </c>
      <c r="C38" s="72">
        <v>112.0</v>
      </c>
      <c r="D38" s="72">
        <v>50962.0</v>
      </c>
      <c r="E38" s="25">
        <f t="shared" si="15"/>
        <v>50687</v>
      </c>
      <c r="F38" s="26">
        <f t="shared" si="16"/>
        <v>0.6392931917</v>
      </c>
      <c r="G38" s="72">
        <v>275.0</v>
      </c>
      <c r="H38" s="28">
        <f t="shared" si="17"/>
        <v>0.6806930693</v>
      </c>
      <c r="I38" s="29">
        <f t="shared" si="18"/>
        <v>0.005396177544</v>
      </c>
      <c r="J38" s="30">
        <f t="shared" si="19"/>
        <v>-0.06274832053</v>
      </c>
      <c r="K38" s="31">
        <f t="shared" si="20"/>
        <v>0.002597772788</v>
      </c>
    </row>
    <row r="39">
      <c r="A39" s="22">
        <v>7.0</v>
      </c>
      <c r="B39" s="72">
        <v>109.0</v>
      </c>
      <c r="C39" s="72">
        <v>111.0</v>
      </c>
      <c r="D39" s="72">
        <v>4184.0</v>
      </c>
      <c r="E39" s="25">
        <f t="shared" si="15"/>
        <v>4175</v>
      </c>
      <c r="F39" s="26">
        <f t="shared" si="16"/>
        <v>0.0526574679</v>
      </c>
      <c r="G39" s="72">
        <v>9.0</v>
      </c>
      <c r="H39" s="28">
        <f t="shared" si="17"/>
        <v>0.02227722772</v>
      </c>
      <c r="I39" s="29">
        <f t="shared" si="18"/>
        <v>0.002151051625</v>
      </c>
      <c r="J39" s="30">
        <f t="shared" si="19"/>
        <v>0.8602430906</v>
      </c>
      <c r="K39" s="31">
        <f t="shared" si="20"/>
        <v>0.02613439171</v>
      </c>
    </row>
    <row r="40">
      <c r="A40" s="22">
        <v>8.0</v>
      </c>
      <c r="B40" s="72">
        <v>105.0</v>
      </c>
      <c r="C40" s="72">
        <v>108.0</v>
      </c>
      <c r="D40" s="72">
        <v>6791.0</v>
      </c>
      <c r="E40" s="25">
        <f t="shared" si="15"/>
        <v>6780</v>
      </c>
      <c r="F40" s="26">
        <f t="shared" si="16"/>
        <v>0.08551320536</v>
      </c>
      <c r="G40" s="72">
        <v>11.0</v>
      </c>
      <c r="H40" s="28">
        <f t="shared" si="17"/>
        <v>0.02722772277</v>
      </c>
      <c r="I40" s="29">
        <f t="shared" si="18"/>
        <v>0.0016197909</v>
      </c>
      <c r="J40" s="30">
        <f t="shared" si="19"/>
        <v>1.144435139</v>
      </c>
      <c r="K40" s="31">
        <f t="shared" si="20"/>
        <v>0.06670395435</v>
      </c>
    </row>
    <row r="41">
      <c r="A41" s="22">
        <v>9.0</v>
      </c>
      <c r="B41" s="72">
        <v>90.0</v>
      </c>
      <c r="C41" s="72">
        <v>104.0</v>
      </c>
      <c r="D41" s="72">
        <v>5834.0</v>
      </c>
      <c r="E41" s="25">
        <f t="shared" si="15"/>
        <v>5790</v>
      </c>
      <c r="F41" s="26">
        <f t="shared" si="16"/>
        <v>0.07302676387</v>
      </c>
      <c r="G41" s="72">
        <v>44.0</v>
      </c>
      <c r="H41" s="28">
        <f t="shared" si="17"/>
        <v>0.1089108911</v>
      </c>
      <c r="I41" s="29">
        <f t="shared" si="18"/>
        <v>0.007541995201</v>
      </c>
      <c r="J41" s="30">
        <f t="shared" si="19"/>
        <v>-0.3997040327</v>
      </c>
      <c r="K41" s="31">
        <f t="shared" si="20"/>
        <v>0.01434303036</v>
      </c>
    </row>
    <row r="42">
      <c r="A42" s="22">
        <v>10.0</v>
      </c>
      <c r="B42" s="72">
        <v>0.0</v>
      </c>
      <c r="C42" s="72">
        <v>35.0</v>
      </c>
      <c r="D42" s="72">
        <v>5.0</v>
      </c>
      <c r="E42" s="25">
        <f t="shared" si="15"/>
        <v>0.000000009999999939</v>
      </c>
      <c r="F42" s="26">
        <f t="shared" si="16"/>
        <v>0</v>
      </c>
      <c r="G42" s="72">
        <v>4.99999999</v>
      </c>
      <c r="H42" s="28">
        <f t="shared" si="17"/>
        <v>0.0123762376</v>
      </c>
      <c r="I42" s="29">
        <f t="shared" si="18"/>
        <v>0.999999998</v>
      </c>
      <c r="J42" s="30">
        <f t="shared" si="19"/>
        <v>-25.30952063</v>
      </c>
      <c r="K42" s="31">
        <f t="shared" si="20"/>
        <v>0.3132366408</v>
      </c>
    </row>
    <row r="43">
      <c r="A43" s="35" t="s">
        <v>14</v>
      </c>
      <c r="B43" s="36">
        <f t="shared" ref="B43:C43" si="21">SUM(B33:B42)</f>
        <v>1332</v>
      </c>
      <c r="C43" s="36">
        <f t="shared" si="21"/>
        <v>1516</v>
      </c>
      <c r="D43" s="37">
        <f>sum(D33:D42)</f>
        <v>79690</v>
      </c>
      <c r="E43" s="38">
        <f t="shared" si="15"/>
        <v>79286</v>
      </c>
      <c r="F43" s="39">
        <f t="shared" si="16"/>
        <v>1</v>
      </c>
      <c r="G43" s="40">
        <f>sum(G33:G42)</f>
        <v>404</v>
      </c>
      <c r="H43" s="41">
        <f>SUM(H33:H42)</f>
        <v>1</v>
      </c>
      <c r="I43" s="39">
        <f t="shared" si="18"/>
        <v>0.005069644874</v>
      </c>
      <c r="J43" s="42"/>
      <c r="K43" s="43">
        <f>sum(K33:K42)</f>
        <v>0.4497381834</v>
      </c>
    </row>
    <row r="46">
      <c r="A46" s="15" t="s">
        <v>95</v>
      </c>
      <c r="B46" s="16"/>
      <c r="C46" s="1"/>
      <c r="D46" s="1"/>
      <c r="E46" s="1" t="s">
        <v>1</v>
      </c>
      <c r="F46" s="1" t="s">
        <v>2</v>
      </c>
      <c r="G46" s="1"/>
      <c r="H46" s="1"/>
      <c r="I46" s="1"/>
      <c r="J46" s="1"/>
    </row>
    <row r="47">
      <c r="A47" s="17" t="s">
        <v>3</v>
      </c>
      <c r="B47" s="18" t="s">
        <v>4</v>
      </c>
      <c r="C47" s="18" t="s">
        <v>5</v>
      </c>
      <c r="D47" s="19" t="s">
        <v>6</v>
      </c>
      <c r="E47" s="18" t="s">
        <v>7</v>
      </c>
      <c r="F47" s="18" t="s">
        <v>8</v>
      </c>
      <c r="G47" s="19" t="s">
        <v>9</v>
      </c>
      <c r="H47" s="18" t="s">
        <v>10</v>
      </c>
      <c r="I47" s="20" t="s">
        <v>17</v>
      </c>
      <c r="J47" s="18" t="s">
        <v>11</v>
      </c>
      <c r="K47" s="21" t="s">
        <v>12</v>
      </c>
    </row>
    <row r="48">
      <c r="A48" s="22">
        <v>1.0</v>
      </c>
      <c r="B48" s="72">
        <v>265.0</v>
      </c>
      <c r="C48" s="72">
        <v>356.0</v>
      </c>
      <c r="D48" s="72">
        <v>1596.0</v>
      </c>
      <c r="E48" s="25">
        <f t="shared" ref="E48:E58" si="22">D48-G48</f>
        <v>1594</v>
      </c>
      <c r="F48" s="26">
        <f t="shared" ref="F48:F58" si="23">E48/$E$13</f>
        <v>0.02010443206</v>
      </c>
      <c r="G48" s="72">
        <v>2.0</v>
      </c>
      <c r="H48" s="28">
        <f t="shared" ref="H48:H57" si="24">G48/$G$13</f>
        <v>0.004950495049</v>
      </c>
      <c r="I48" s="29">
        <f t="shared" ref="I48:I58" si="25">G48/D48</f>
        <v>0.001253132832</v>
      </c>
      <c r="J48" s="30">
        <f t="shared" ref="J48:J57" si="26">LN(F48/H48)</f>
        <v>1.401452709</v>
      </c>
      <c r="K48" s="31">
        <f t="shared" ref="K48:K57" si="27">(F48-H48)*J48</f>
        <v>0.02123752608</v>
      </c>
    </row>
    <row r="49">
      <c r="A49" s="22">
        <v>2.0</v>
      </c>
      <c r="B49" s="72">
        <v>240.0</v>
      </c>
      <c r="C49" s="72">
        <v>264.0</v>
      </c>
      <c r="D49" s="72">
        <v>3041.0</v>
      </c>
      <c r="E49" s="25">
        <f t="shared" si="22"/>
        <v>3036</v>
      </c>
      <c r="F49" s="26">
        <f t="shared" si="23"/>
        <v>0.0382917539</v>
      </c>
      <c r="G49" s="72">
        <v>5.0</v>
      </c>
      <c r="H49" s="28">
        <f t="shared" si="24"/>
        <v>0.01237623762</v>
      </c>
      <c r="I49" s="29">
        <f t="shared" si="25"/>
        <v>0.001644195988</v>
      </c>
      <c r="J49" s="30">
        <f t="shared" si="26"/>
        <v>1.129456257</v>
      </c>
      <c r="K49" s="31">
        <f t="shared" si="27"/>
        <v>0.02927044201</v>
      </c>
    </row>
    <row r="50">
      <c r="A50" s="22">
        <v>3.0</v>
      </c>
      <c r="B50" s="72">
        <v>227.0</v>
      </c>
      <c r="C50" s="72">
        <v>239.0</v>
      </c>
      <c r="D50" s="72">
        <v>12407.0</v>
      </c>
      <c r="E50" s="25">
        <f t="shared" si="22"/>
        <v>12385</v>
      </c>
      <c r="F50" s="26">
        <f t="shared" si="23"/>
        <v>0.1562066443</v>
      </c>
      <c r="G50" s="72">
        <v>22.0</v>
      </c>
      <c r="H50" s="28">
        <f t="shared" si="24"/>
        <v>0.05445544554</v>
      </c>
      <c r="I50" s="29">
        <f t="shared" si="25"/>
        <v>0.001773192553</v>
      </c>
      <c r="J50" s="30">
        <f t="shared" si="26"/>
        <v>1.053796919</v>
      </c>
      <c r="K50" s="31">
        <f t="shared" si="27"/>
        <v>0.1072250998</v>
      </c>
    </row>
    <row r="51">
      <c r="A51" s="22">
        <v>4.0</v>
      </c>
      <c r="B51" s="72">
        <v>211.0</v>
      </c>
      <c r="C51" s="72">
        <v>226.0</v>
      </c>
      <c r="D51" s="72">
        <v>10355.0</v>
      </c>
      <c r="E51" s="25">
        <f t="shared" si="22"/>
        <v>10349</v>
      </c>
      <c r="F51" s="26">
        <f t="shared" si="23"/>
        <v>0.1305274576</v>
      </c>
      <c r="G51" s="72">
        <v>6.0</v>
      </c>
      <c r="H51" s="28">
        <f t="shared" si="24"/>
        <v>0.01485148515</v>
      </c>
      <c r="I51" s="29">
        <f t="shared" si="25"/>
        <v>0.0005794302269</v>
      </c>
      <c r="J51" s="30">
        <f t="shared" si="26"/>
        <v>2.173483737</v>
      </c>
      <c r="K51" s="31">
        <f t="shared" si="27"/>
        <v>0.2514198448</v>
      </c>
    </row>
    <row r="52">
      <c r="A52" s="22">
        <v>5.0</v>
      </c>
      <c r="B52" s="72">
        <v>193.0</v>
      </c>
      <c r="C52" s="72">
        <v>210.0</v>
      </c>
      <c r="D52" s="72">
        <v>13727.0</v>
      </c>
      <c r="E52" s="25">
        <f t="shared" si="22"/>
        <v>13681</v>
      </c>
      <c r="F52" s="26">
        <f t="shared" si="23"/>
        <v>0.1725525313</v>
      </c>
      <c r="G52" s="72">
        <v>46.0</v>
      </c>
      <c r="H52" s="28">
        <f t="shared" si="24"/>
        <v>0.1138613861</v>
      </c>
      <c r="I52" s="29">
        <f t="shared" si="25"/>
        <v>0.003351059955</v>
      </c>
      <c r="J52" s="30">
        <f t="shared" si="26"/>
        <v>0.4157199221</v>
      </c>
      <c r="K52" s="31">
        <f t="shared" si="27"/>
        <v>0.02439907831</v>
      </c>
    </row>
    <row r="53">
      <c r="A53" s="22">
        <v>6.0</v>
      </c>
      <c r="B53" s="72">
        <v>179.0</v>
      </c>
      <c r="C53" s="72">
        <v>192.0</v>
      </c>
      <c r="D53" s="72">
        <v>10024.0</v>
      </c>
      <c r="E53" s="25">
        <f t="shared" si="22"/>
        <v>9986</v>
      </c>
      <c r="F53" s="26">
        <f t="shared" si="23"/>
        <v>0.1259490957</v>
      </c>
      <c r="G53" s="72">
        <v>38.0</v>
      </c>
      <c r="H53" s="28">
        <f t="shared" si="24"/>
        <v>0.09405940594</v>
      </c>
      <c r="I53" s="29">
        <f t="shared" si="25"/>
        <v>0.003790901836</v>
      </c>
      <c r="J53" s="30">
        <f t="shared" si="26"/>
        <v>0.291951262</v>
      </c>
      <c r="K53" s="31">
        <f t="shared" si="27"/>
        <v>0.009310235165</v>
      </c>
    </row>
    <row r="54">
      <c r="A54" s="22">
        <v>7.0</v>
      </c>
      <c r="B54" s="72">
        <v>165.0</v>
      </c>
      <c r="C54" s="72">
        <v>178.0</v>
      </c>
      <c r="D54" s="72">
        <v>8561.0</v>
      </c>
      <c r="E54" s="25">
        <f t="shared" si="22"/>
        <v>8498</v>
      </c>
      <c r="F54" s="26">
        <f t="shared" si="23"/>
        <v>0.1071815957</v>
      </c>
      <c r="G54" s="72">
        <v>63.0</v>
      </c>
      <c r="H54" s="28">
        <f t="shared" si="24"/>
        <v>0.1559405941</v>
      </c>
      <c r="I54" s="29">
        <f t="shared" si="25"/>
        <v>0.007358953393</v>
      </c>
      <c r="J54" s="30">
        <f t="shared" si="26"/>
        <v>-0.374950575</v>
      </c>
      <c r="K54" s="31">
        <f t="shared" si="27"/>
        <v>0.01828221446</v>
      </c>
    </row>
    <row r="55">
      <c r="A55" s="22">
        <v>8.0</v>
      </c>
      <c r="B55" s="72">
        <v>143.0</v>
      </c>
      <c r="C55" s="72">
        <v>164.0</v>
      </c>
      <c r="D55" s="72">
        <v>5776.0</v>
      </c>
      <c r="E55" s="25">
        <f t="shared" si="22"/>
        <v>5741</v>
      </c>
      <c r="F55" s="26">
        <f t="shared" si="23"/>
        <v>0.07240874808</v>
      </c>
      <c r="G55" s="72">
        <v>35.0</v>
      </c>
      <c r="H55" s="28">
        <f t="shared" si="24"/>
        <v>0.08663366337</v>
      </c>
      <c r="I55" s="29">
        <f t="shared" si="25"/>
        <v>0.006059556787</v>
      </c>
      <c r="J55" s="30">
        <f t="shared" si="26"/>
        <v>-0.1793613406</v>
      </c>
      <c r="K55" s="31">
        <f t="shared" si="27"/>
        <v>0.002551399877</v>
      </c>
    </row>
    <row r="56">
      <c r="A56" s="22">
        <v>9.0</v>
      </c>
      <c r="B56" s="72">
        <v>117.0</v>
      </c>
      <c r="C56" s="72">
        <v>142.0</v>
      </c>
      <c r="D56" s="72">
        <v>4070.0</v>
      </c>
      <c r="E56" s="25">
        <f t="shared" si="22"/>
        <v>4021</v>
      </c>
      <c r="F56" s="26">
        <f t="shared" si="23"/>
        <v>0.05071513256</v>
      </c>
      <c r="G56" s="72">
        <v>49.0</v>
      </c>
      <c r="H56" s="28">
        <f t="shared" si="24"/>
        <v>0.1212871287</v>
      </c>
      <c r="I56" s="29">
        <f t="shared" si="25"/>
        <v>0.01203931204</v>
      </c>
      <c r="J56" s="30">
        <f t="shared" si="26"/>
        <v>-0.8719363605</v>
      </c>
      <c r="K56" s="31">
        <f t="shared" si="27"/>
        <v>0.06153428948</v>
      </c>
    </row>
    <row r="57">
      <c r="A57" s="22">
        <v>10.0</v>
      </c>
      <c r="B57" s="72">
        <v>22.0</v>
      </c>
      <c r="C57" s="72">
        <v>116.0</v>
      </c>
      <c r="D57" s="72">
        <v>10133.0</v>
      </c>
      <c r="E57" s="25">
        <f t="shared" si="22"/>
        <v>9995</v>
      </c>
      <c r="F57" s="26">
        <f t="shared" si="23"/>
        <v>0.1260626088</v>
      </c>
      <c r="G57" s="72">
        <v>138.0</v>
      </c>
      <c r="H57" s="28">
        <f t="shared" si="24"/>
        <v>0.3415841584</v>
      </c>
      <c r="I57" s="29">
        <f t="shared" si="25"/>
        <v>0.01361886904</v>
      </c>
      <c r="J57" s="30">
        <f t="shared" si="26"/>
        <v>-0.9968154075</v>
      </c>
      <c r="K57" s="31">
        <f t="shared" si="27"/>
        <v>0.2148352013</v>
      </c>
    </row>
    <row r="58">
      <c r="A58" s="35" t="s">
        <v>14</v>
      </c>
      <c r="B58" s="36">
        <f t="shared" ref="B58:C58" si="28">SUM(B48:B57)</f>
        <v>1762</v>
      </c>
      <c r="C58" s="36">
        <f t="shared" si="28"/>
        <v>2087</v>
      </c>
      <c r="D58" s="37">
        <f>sum(D48:D57)</f>
        <v>79690</v>
      </c>
      <c r="E58" s="38">
        <f t="shared" si="22"/>
        <v>79286</v>
      </c>
      <c r="F58" s="39">
        <f t="shared" si="23"/>
        <v>1</v>
      </c>
      <c r="G58" s="40">
        <f>sum(G48:G57)</f>
        <v>404</v>
      </c>
      <c r="H58" s="41">
        <f>SUM(H48:H57)</f>
        <v>1</v>
      </c>
      <c r="I58" s="39">
        <f t="shared" si="25"/>
        <v>0.005069644874</v>
      </c>
      <c r="J58" s="42"/>
      <c r="K58" s="43">
        <f>sum(K48:K57)</f>
        <v>0.7400653313</v>
      </c>
    </row>
    <row r="61">
      <c r="A61" s="15" t="s">
        <v>96</v>
      </c>
      <c r="B61" s="16"/>
      <c r="C61" s="1"/>
      <c r="D61" s="1"/>
      <c r="E61" s="1" t="s">
        <v>1</v>
      </c>
      <c r="F61" s="1" t="s">
        <v>2</v>
      </c>
      <c r="G61" s="1"/>
      <c r="H61" s="1"/>
      <c r="I61" s="1"/>
      <c r="J61" s="1"/>
    </row>
    <row r="62">
      <c r="A62" s="17" t="s">
        <v>3</v>
      </c>
      <c r="B62" s="18" t="s">
        <v>4</v>
      </c>
      <c r="C62" s="18" t="s">
        <v>5</v>
      </c>
      <c r="D62" s="19" t="s">
        <v>6</v>
      </c>
      <c r="E62" s="18" t="s">
        <v>7</v>
      </c>
      <c r="F62" s="18" t="s">
        <v>8</v>
      </c>
      <c r="G62" s="19" t="s">
        <v>9</v>
      </c>
      <c r="H62" s="18" t="s">
        <v>10</v>
      </c>
      <c r="I62" s="20" t="s">
        <v>17</v>
      </c>
      <c r="J62" s="18" t="s">
        <v>11</v>
      </c>
      <c r="K62" s="21" t="s">
        <v>12</v>
      </c>
    </row>
    <row r="63">
      <c r="A63" s="22">
        <v>1.0</v>
      </c>
      <c r="B63" s="72">
        <v>203.0</v>
      </c>
      <c r="C63" s="72">
        <v>389.0</v>
      </c>
      <c r="D63" s="72">
        <v>7207.0</v>
      </c>
      <c r="E63" s="25">
        <f t="shared" ref="E63:E73" si="29">D63-G63</f>
        <v>7197</v>
      </c>
      <c r="F63" s="26">
        <f t="shared" ref="F63:F73" si="30">E63/$E$13</f>
        <v>0.09077264586</v>
      </c>
      <c r="G63" s="72">
        <v>10.0</v>
      </c>
      <c r="H63" s="28">
        <f t="shared" ref="H63:H72" si="31">G63/$G$13</f>
        <v>0.02475247525</v>
      </c>
      <c r="I63" s="29">
        <f t="shared" ref="I63:I73" si="32">G63/D63</f>
        <v>0.001387539892</v>
      </c>
      <c r="J63" s="30">
        <f t="shared" ref="J63:J72" si="33">LN(F63/H63)</f>
        <v>1.299432489</v>
      </c>
      <c r="K63" s="31">
        <f t="shared" ref="K63:K72" si="34">(F63-H63)*J63</f>
        <v>0.08578875464</v>
      </c>
    </row>
    <row r="64">
      <c r="A64" s="22">
        <v>2.0</v>
      </c>
      <c r="B64" s="72">
        <v>189.0</v>
      </c>
      <c r="C64" s="72">
        <v>202.0</v>
      </c>
      <c r="D64" s="72">
        <v>8334.0</v>
      </c>
      <c r="E64" s="25">
        <f t="shared" si="29"/>
        <v>8317</v>
      </c>
      <c r="F64" s="26">
        <f t="shared" si="30"/>
        <v>0.1048987211</v>
      </c>
      <c r="G64" s="72">
        <v>17.0</v>
      </c>
      <c r="H64" s="28">
        <f t="shared" si="31"/>
        <v>0.04207920792</v>
      </c>
      <c r="I64" s="29">
        <f t="shared" si="32"/>
        <v>0.002039836813</v>
      </c>
      <c r="J64" s="30">
        <f t="shared" si="33"/>
        <v>0.9134415785</v>
      </c>
      <c r="K64" s="31">
        <f t="shared" si="34"/>
        <v>0.05738195527</v>
      </c>
    </row>
    <row r="65">
      <c r="A65" s="22">
        <v>3.0</v>
      </c>
      <c r="B65" s="72">
        <v>179.0</v>
      </c>
      <c r="C65" s="72">
        <v>188.0</v>
      </c>
      <c r="D65" s="72">
        <v>19652.0</v>
      </c>
      <c r="E65" s="25">
        <f t="shared" si="29"/>
        <v>19608</v>
      </c>
      <c r="F65" s="26">
        <f t="shared" si="30"/>
        <v>0.2473072169</v>
      </c>
      <c r="G65" s="72">
        <v>44.0</v>
      </c>
      <c r="H65" s="28">
        <f t="shared" si="31"/>
        <v>0.1089108911</v>
      </c>
      <c r="I65" s="29">
        <f t="shared" si="32"/>
        <v>0.002238957867</v>
      </c>
      <c r="J65" s="30">
        <f t="shared" si="33"/>
        <v>0.820101322</v>
      </c>
      <c r="K65" s="31">
        <f t="shared" si="34"/>
        <v>0.1134990098</v>
      </c>
    </row>
    <row r="66">
      <c r="A66" s="22">
        <v>4.0</v>
      </c>
      <c r="B66" s="72">
        <v>167.0</v>
      </c>
      <c r="C66" s="72">
        <v>178.0</v>
      </c>
      <c r="D66" s="72">
        <v>10753.0</v>
      </c>
      <c r="E66" s="25">
        <f t="shared" si="29"/>
        <v>10728</v>
      </c>
      <c r="F66" s="26">
        <f t="shared" si="30"/>
        <v>0.1353076205</v>
      </c>
      <c r="G66" s="72">
        <v>25.0</v>
      </c>
      <c r="H66" s="28">
        <f t="shared" si="31"/>
        <v>0.06188118812</v>
      </c>
      <c r="I66" s="29">
        <f t="shared" si="32"/>
        <v>0.002324932577</v>
      </c>
      <c r="J66" s="30">
        <f t="shared" si="33"/>
        <v>0.7823346308</v>
      </c>
      <c r="K66" s="31">
        <f t="shared" si="34"/>
        <v>0.05744404088</v>
      </c>
    </row>
    <row r="67">
      <c r="A67" s="22">
        <v>5.0</v>
      </c>
      <c r="B67" s="72">
        <v>155.0</v>
      </c>
      <c r="C67" s="72">
        <v>166.0</v>
      </c>
      <c r="D67" s="72">
        <v>10920.0</v>
      </c>
      <c r="E67" s="25">
        <f t="shared" si="29"/>
        <v>10900</v>
      </c>
      <c r="F67" s="26">
        <f t="shared" si="30"/>
        <v>0.1374769821</v>
      </c>
      <c r="G67" s="72">
        <v>20.0</v>
      </c>
      <c r="H67" s="28">
        <f t="shared" si="31"/>
        <v>0.04950495049</v>
      </c>
      <c r="I67" s="29">
        <f t="shared" si="32"/>
        <v>0.001831501832</v>
      </c>
      <c r="J67" s="30">
        <f t="shared" si="33"/>
        <v>1.021383825</v>
      </c>
      <c r="K67" s="31">
        <f t="shared" si="34"/>
        <v>0.08985321013</v>
      </c>
    </row>
    <row r="68">
      <c r="A68" s="22">
        <v>6.0</v>
      </c>
      <c r="B68" s="72">
        <v>144.0</v>
      </c>
      <c r="C68" s="72">
        <v>154.0</v>
      </c>
      <c r="D68" s="72">
        <v>7186.0</v>
      </c>
      <c r="E68" s="25">
        <f t="shared" si="29"/>
        <v>7162</v>
      </c>
      <c r="F68" s="26">
        <f t="shared" si="30"/>
        <v>0.09033120601</v>
      </c>
      <c r="G68" s="72">
        <v>24.0</v>
      </c>
      <c r="H68" s="28">
        <f t="shared" si="31"/>
        <v>0.05940594059</v>
      </c>
      <c r="I68" s="29">
        <f t="shared" si="32"/>
        <v>0.003339827442</v>
      </c>
      <c r="J68" s="30">
        <f t="shared" si="33"/>
        <v>0.4190887509</v>
      </c>
      <c r="K68" s="31">
        <f t="shared" si="34"/>
        <v>0.01296043086</v>
      </c>
    </row>
    <row r="69">
      <c r="A69" s="22">
        <v>7.0</v>
      </c>
      <c r="B69" s="72">
        <v>133.0</v>
      </c>
      <c r="C69" s="72">
        <v>143.0</v>
      </c>
      <c r="D69" s="72">
        <v>4353.0</v>
      </c>
      <c r="E69" s="25">
        <f t="shared" si="29"/>
        <v>4327</v>
      </c>
      <c r="F69" s="26">
        <f t="shared" si="30"/>
        <v>0.05457457811</v>
      </c>
      <c r="G69" s="72">
        <v>26.0</v>
      </c>
      <c r="H69" s="28">
        <f t="shared" si="31"/>
        <v>0.06435643564</v>
      </c>
      <c r="I69" s="29">
        <f t="shared" si="32"/>
        <v>0.005972892258</v>
      </c>
      <c r="J69" s="30">
        <f t="shared" si="33"/>
        <v>-0.1648687671</v>
      </c>
      <c r="K69" s="31">
        <f t="shared" si="34"/>
        <v>0.001612722792</v>
      </c>
    </row>
    <row r="70">
      <c r="A70" s="22">
        <v>8.0</v>
      </c>
      <c r="B70" s="72">
        <v>121.0</v>
      </c>
      <c r="C70" s="72">
        <v>132.0</v>
      </c>
      <c r="D70" s="72">
        <v>7188.0</v>
      </c>
      <c r="E70" s="25">
        <f t="shared" si="29"/>
        <v>7102</v>
      </c>
      <c r="F70" s="26">
        <f t="shared" si="30"/>
        <v>0.08957445198</v>
      </c>
      <c r="G70" s="72">
        <v>86.0</v>
      </c>
      <c r="H70" s="28">
        <f t="shared" si="31"/>
        <v>0.2128712871</v>
      </c>
      <c r="I70" s="29">
        <f t="shared" si="32"/>
        <v>0.01196438509</v>
      </c>
      <c r="J70" s="30">
        <f t="shared" si="33"/>
        <v>-0.8656175521</v>
      </c>
      <c r="K70" s="31">
        <f t="shared" si="34"/>
        <v>0.1067279046</v>
      </c>
    </row>
    <row r="71">
      <c r="A71" s="22">
        <v>9.0</v>
      </c>
      <c r="B71" s="72">
        <v>96.0</v>
      </c>
      <c r="C71" s="72">
        <v>120.0</v>
      </c>
      <c r="D71" s="72">
        <v>3554.0</v>
      </c>
      <c r="E71" s="25">
        <f t="shared" si="29"/>
        <v>3458</v>
      </c>
      <c r="F71" s="26">
        <f t="shared" si="30"/>
        <v>0.04361425725</v>
      </c>
      <c r="G71" s="72">
        <v>96.0</v>
      </c>
      <c r="H71" s="28">
        <f t="shared" si="31"/>
        <v>0.2376237624</v>
      </c>
      <c r="I71" s="29">
        <f t="shared" si="32"/>
        <v>0.02701181767</v>
      </c>
      <c r="J71" s="30">
        <f t="shared" si="33"/>
        <v>-1.695304495</v>
      </c>
      <c r="K71" s="31">
        <f t="shared" si="34"/>
        <v>0.328905186</v>
      </c>
    </row>
    <row r="72">
      <c r="A72" s="22">
        <v>10.0</v>
      </c>
      <c r="B72" s="72">
        <v>32.0</v>
      </c>
      <c r="C72" s="72">
        <v>95.0</v>
      </c>
      <c r="D72" s="72">
        <v>543.0</v>
      </c>
      <c r="E72" s="25">
        <f t="shared" si="29"/>
        <v>487</v>
      </c>
      <c r="F72" s="26">
        <f t="shared" si="30"/>
        <v>0.006142320208</v>
      </c>
      <c r="G72" s="72">
        <v>56.0</v>
      </c>
      <c r="H72" s="28">
        <f t="shared" si="31"/>
        <v>0.1386138614</v>
      </c>
      <c r="I72" s="29">
        <f t="shared" si="32"/>
        <v>0.1031307551</v>
      </c>
      <c r="J72" s="30">
        <f t="shared" si="33"/>
        <v>-3.116489537</v>
      </c>
      <c r="K72" s="31">
        <f t="shared" si="34"/>
        <v>0.412846172</v>
      </c>
    </row>
    <row r="73">
      <c r="A73" s="35" t="s">
        <v>14</v>
      </c>
      <c r="B73" s="36">
        <f t="shared" ref="B73:C73" si="35">SUM(B63:B72)</f>
        <v>1419</v>
      </c>
      <c r="C73" s="36">
        <f t="shared" si="35"/>
        <v>1767</v>
      </c>
      <c r="D73" s="37">
        <f>sum(D63:D72)</f>
        <v>79690</v>
      </c>
      <c r="E73" s="38">
        <f t="shared" si="29"/>
        <v>79286</v>
      </c>
      <c r="F73" s="39">
        <f t="shared" si="30"/>
        <v>1</v>
      </c>
      <c r="G73" s="40">
        <f>sum(G63:G72)</f>
        <v>404</v>
      </c>
      <c r="H73" s="41">
        <f>SUM(H63:H72)</f>
        <v>1</v>
      </c>
      <c r="I73" s="39">
        <f t="shared" si="32"/>
        <v>0.005069644874</v>
      </c>
      <c r="J73" s="42"/>
      <c r="K73" s="43">
        <f>sum(K63:K72)</f>
        <v>1.267019387</v>
      </c>
    </row>
    <row r="76">
      <c r="A76" s="15" t="s">
        <v>97</v>
      </c>
      <c r="B76" s="16"/>
      <c r="C76" s="1"/>
      <c r="D76" s="1"/>
      <c r="E76" s="1" t="s">
        <v>1</v>
      </c>
      <c r="F76" s="1" t="s">
        <v>2</v>
      </c>
      <c r="G76" s="1"/>
      <c r="H76" s="1"/>
      <c r="I76" s="1"/>
      <c r="J76" s="1"/>
    </row>
    <row r="77">
      <c r="A77" s="17" t="s">
        <v>3</v>
      </c>
      <c r="B77" s="18" t="s">
        <v>4</v>
      </c>
      <c r="C77" s="18" t="s">
        <v>5</v>
      </c>
      <c r="D77" s="19" t="s">
        <v>6</v>
      </c>
      <c r="E77" s="18" t="s">
        <v>7</v>
      </c>
      <c r="F77" s="18" t="s">
        <v>8</v>
      </c>
      <c r="G77" s="19" t="s">
        <v>9</v>
      </c>
      <c r="H77" s="18" t="s">
        <v>10</v>
      </c>
      <c r="I77" s="20" t="s">
        <v>17</v>
      </c>
      <c r="J77" s="18" t="s">
        <v>11</v>
      </c>
      <c r="K77" s="21" t="s">
        <v>12</v>
      </c>
    </row>
    <row r="78">
      <c r="A78" s="22">
        <v>1.0</v>
      </c>
      <c r="B78" s="72">
        <v>1449.0</v>
      </c>
      <c r="C78" s="72">
        <v>1449.0</v>
      </c>
      <c r="D78" s="72">
        <v>71159.0</v>
      </c>
      <c r="E78" s="25">
        <f t="shared" ref="E78:E88" si="36">D78-G78</f>
        <v>70773</v>
      </c>
      <c r="F78" s="26">
        <f t="shared" ref="F78:F88" si="37">E78/$E$13</f>
        <v>0.8926292158</v>
      </c>
      <c r="G78" s="72">
        <v>386.0</v>
      </c>
      <c r="H78" s="28">
        <f t="shared" ref="H78:H87" si="38">G78/$G$13</f>
        <v>0.9554455446</v>
      </c>
      <c r="I78" s="29">
        <f t="shared" ref="I78:I88" si="39">G78/D78</f>
        <v>0.005424471957</v>
      </c>
      <c r="J78" s="30">
        <f t="shared" ref="J78:J87" si="40">LN(F78/H78)</f>
        <v>-0.06800648776</v>
      </c>
      <c r="K78" s="31">
        <f t="shared" ref="K78:K87" si="41">(F78-H78)*J78</f>
        <v>0.004271917896</v>
      </c>
    </row>
    <row r="79">
      <c r="A79" s="22">
        <v>2.0</v>
      </c>
      <c r="B79" s="72">
        <v>155.0</v>
      </c>
      <c r="C79" s="72">
        <v>193.0</v>
      </c>
      <c r="D79" s="72">
        <v>509.0</v>
      </c>
      <c r="E79" s="25">
        <f t="shared" si="36"/>
        <v>509</v>
      </c>
      <c r="F79" s="26">
        <f t="shared" si="37"/>
        <v>0.006419796685</v>
      </c>
      <c r="G79" s="72">
        <v>1.0E-8</v>
      </c>
      <c r="H79" s="28">
        <f t="shared" si="38"/>
        <v>0</v>
      </c>
      <c r="I79" s="29">
        <f t="shared" si="39"/>
        <v>0</v>
      </c>
      <c r="J79" s="30">
        <f t="shared" si="40"/>
        <v>19.37372679</v>
      </c>
      <c r="K79" s="31">
        <f t="shared" si="41"/>
        <v>0.1243753866</v>
      </c>
    </row>
    <row r="80">
      <c r="A80" s="22">
        <v>3.0</v>
      </c>
      <c r="B80" s="72">
        <v>149.0</v>
      </c>
      <c r="C80" s="72">
        <v>154.0</v>
      </c>
      <c r="D80" s="72">
        <v>923.0</v>
      </c>
      <c r="E80" s="25">
        <f t="shared" si="36"/>
        <v>922</v>
      </c>
      <c r="F80" s="26">
        <f t="shared" si="37"/>
        <v>0.01162878692</v>
      </c>
      <c r="G80" s="72">
        <v>1.0</v>
      </c>
      <c r="H80" s="28">
        <f t="shared" si="38"/>
        <v>0.002475247525</v>
      </c>
      <c r="I80" s="29">
        <f t="shared" si="39"/>
        <v>0.001083423619</v>
      </c>
      <c r="J80" s="30">
        <f t="shared" si="40"/>
        <v>1.547143254</v>
      </c>
      <c r="K80" s="31">
        <f t="shared" si="41"/>
        <v>0.01416183673</v>
      </c>
    </row>
    <row r="81">
      <c r="A81" s="22">
        <v>4.0</v>
      </c>
      <c r="B81" s="72">
        <v>141.0</v>
      </c>
      <c r="C81" s="72">
        <v>148.0</v>
      </c>
      <c r="D81" s="72">
        <v>1175.0</v>
      </c>
      <c r="E81" s="25">
        <f t="shared" si="36"/>
        <v>1175</v>
      </c>
      <c r="F81" s="26">
        <f t="shared" si="37"/>
        <v>0.01481976642</v>
      </c>
      <c r="G81" s="72">
        <v>1.0E-8</v>
      </c>
      <c r="H81" s="28">
        <f t="shared" si="38"/>
        <v>0</v>
      </c>
      <c r="I81" s="29">
        <f t="shared" si="39"/>
        <v>0</v>
      </c>
      <c r="J81" s="30">
        <f t="shared" si="40"/>
        <v>20.2103022</v>
      </c>
      <c r="K81" s="31">
        <f t="shared" si="41"/>
        <v>0.2995119573</v>
      </c>
    </row>
    <row r="82">
      <c r="A82" s="22">
        <v>5.0</v>
      </c>
      <c r="B82" s="72">
        <v>132.0</v>
      </c>
      <c r="C82" s="72">
        <v>140.0</v>
      </c>
      <c r="D82" s="72">
        <v>1159.0</v>
      </c>
      <c r="E82" s="25">
        <f t="shared" si="36"/>
        <v>1156</v>
      </c>
      <c r="F82" s="26">
        <f t="shared" si="37"/>
        <v>0.01458012764</v>
      </c>
      <c r="G82" s="72">
        <v>3.0</v>
      </c>
      <c r="H82" s="28">
        <f t="shared" si="38"/>
        <v>0.007425742574</v>
      </c>
      <c r="I82" s="29">
        <f t="shared" si="39"/>
        <v>0.002588438309</v>
      </c>
      <c r="J82" s="30">
        <f t="shared" si="40"/>
        <v>0.6747067913</v>
      </c>
      <c r="K82" s="31">
        <f t="shared" si="41"/>
        <v>0.004827112191</v>
      </c>
    </row>
    <row r="83">
      <c r="A83" s="22">
        <v>6.0</v>
      </c>
      <c r="B83" s="72">
        <v>123.0</v>
      </c>
      <c r="C83" s="72">
        <v>131.0</v>
      </c>
      <c r="D83" s="72">
        <v>693.0</v>
      </c>
      <c r="E83" s="25">
        <f t="shared" si="36"/>
        <v>693</v>
      </c>
      <c r="F83" s="26">
        <f t="shared" si="37"/>
        <v>0.008740509043</v>
      </c>
      <c r="G83" s="72">
        <v>1.0E-8</v>
      </c>
      <c r="H83" s="28">
        <f t="shared" si="38"/>
        <v>0</v>
      </c>
      <c r="I83" s="29">
        <f t="shared" si="39"/>
        <v>0</v>
      </c>
      <c r="J83" s="30">
        <f t="shared" si="40"/>
        <v>19.68230877</v>
      </c>
      <c r="K83" s="31">
        <f t="shared" si="41"/>
        <v>0.1720333973</v>
      </c>
    </row>
    <row r="84">
      <c r="A84" s="22">
        <v>7.0</v>
      </c>
      <c r="B84" s="72">
        <v>114.0</v>
      </c>
      <c r="C84" s="72">
        <v>122.0</v>
      </c>
      <c r="D84" s="72">
        <v>1863.0</v>
      </c>
      <c r="E84" s="25">
        <f t="shared" si="36"/>
        <v>1861</v>
      </c>
      <c r="F84" s="26">
        <f t="shared" si="37"/>
        <v>0.02347198749</v>
      </c>
      <c r="G84" s="72">
        <v>2.0</v>
      </c>
      <c r="H84" s="28">
        <f t="shared" si="38"/>
        <v>0.004950495049</v>
      </c>
      <c r="I84" s="29">
        <f t="shared" si="39"/>
        <v>0.001073537305</v>
      </c>
      <c r="J84" s="30">
        <f t="shared" si="40"/>
        <v>1.556320107</v>
      </c>
      <c r="K84" s="31">
        <f t="shared" si="41"/>
        <v>0.02882537109</v>
      </c>
    </row>
    <row r="85">
      <c r="A85" s="22">
        <v>8.0</v>
      </c>
      <c r="B85" s="72">
        <v>104.0</v>
      </c>
      <c r="C85" s="72">
        <v>113.0</v>
      </c>
      <c r="D85" s="72">
        <v>1748.0</v>
      </c>
      <c r="E85" s="25">
        <f t="shared" si="36"/>
        <v>1746</v>
      </c>
      <c r="F85" s="26">
        <f t="shared" si="37"/>
        <v>0.02202154226</v>
      </c>
      <c r="G85" s="72">
        <v>2.0</v>
      </c>
      <c r="H85" s="28">
        <f t="shared" si="38"/>
        <v>0.004950495049</v>
      </c>
      <c r="I85" s="29">
        <f t="shared" si="39"/>
        <v>0.00114416476</v>
      </c>
      <c r="J85" s="30">
        <f t="shared" si="40"/>
        <v>1.492533587</v>
      </c>
      <c r="K85" s="31">
        <f t="shared" si="41"/>
        <v>0.02547911133</v>
      </c>
    </row>
    <row r="86">
      <c r="A86" s="22">
        <v>9.0</v>
      </c>
      <c r="B86" s="72">
        <v>89.0</v>
      </c>
      <c r="C86" s="72">
        <v>103.0</v>
      </c>
      <c r="D86" s="72">
        <v>404.0</v>
      </c>
      <c r="E86" s="25">
        <f t="shared" si="36"/>
        <v>402</v>
      </c>
      <c r="F86" s="26">
        <f t="shared" si="37"/>
        <v>0.005070251999</v>
      </c>
      <c r="G86" s="72">
        <v>2.0</v>
      </c>
      <c r="H86" s="28">
        <f t="shared" si="38"/>
        <v>0.004950495049</v>
      </c>
      <c r="I86" s="29">
        <f t="shared" si="39"/>
        <v>0.00495049505</v>
      </c>
      <c r="J86" s="30">
        <f t="shared" si="40"/>
        <v>0.02390293875</v>
      </c>
      <c r="K86" s="31">
        <f t="shared" si="41"/>
        <v>0.000002862543031</v>
      </c>
    </row>
    <row r="87">
      <c r="A87" s="22">
        <v>10.0</v>
      </c>
      <c r="B87" s="72">
        <v>56.0</v>
      </c>
      <c r="C87" s="72">
        <v>88.0</v>
      </c>
      <c r="D87" s="72">
        <v>57.0</v>
      </c>
      <c r="E87" s="25">
        <f t="shared" si="36"/>
        <v>49</v>
      </c>
      <c r="F87" s="26">
        <f t="shared" si="37"/>
        <v>0.0006180157909</v>
      </c>
      <c r="G87" s="72">
        <v>8.0</v>
      </c>
      <c r="H87" s="28">
        <f t="shared" si="38"/>
        <v>0.0198019802</v>
      </c>
      <c r="I87" s="29">
        <f t="shared" si="39"/>
        <v>0.1403508772</v>
      </c>
      <c r="J87" s="30">
        <f t="shared" si="40"/>
        <v>-3.467023213</v>
      </c>
      <c r="K87" s="31">
        <f t="shared" si="41"/>
        <v>0.06651124991</v>
      </c>
    </row>
    <row r="88">
      <c r="A88" s="35" t="s">
        <v>14</v>
      </c>
      <c r="B88" s="36">
        <f t="shared" ref="B88:C88" si="42">SUM(B78:B87)</f>
        <v>2512</v>
      </c>
      <c r="C88" s="36">
        <f t="shared" si="42"/>
        <v>2641</v>
      </c>
      <c r="D88" s="37">
        <f>sum(D78:D87)</f>
        <v>79690</v>
      </c>
      <c r="E88" s="38">
        <f t="shared" si="36"/>
        <v>79286</v>
      </c>
      <c r="F88" s="39">
        <f t="shared" si="37"/>
        <v>1</v>
      </c>
      <c r="G88" s="40">
        <f>sum(G78:G87)</f>
        <v>404</v>
      </c>
      <c r="H88" s="41">
        <f>SUM(H78:H87)</f>
        <v>1</v>
      </c>
      <c r="I88" s="39">
        <f t="shared" si="39"/>
        <v>0.005069644874</v>
      </c>
      <c r="J88" s="42"/>
      <c r="K88" s="43">
        <f>sum(K78:K87)</f>
        <v>0.7400002029</v>
      </c>
    </row>
    <row r="91">
      <c r="A91" s="15" t="s">
        <v>98</v>
      </c>
      <c r="B91" s="16"/>
      <c r="C91" s="1"/>
      <c r="D91" s="1"/>
      <c r="E91" s="1" t="s">
        <v>1</v>
      </c>
      <c r="F91" s="1" t="s">
        <v>2</v>
      </c>
      <c r="G91" s="1"/>
      <c r="H91" s="1"/>
      <c r="I91" s="1"/>
      <c r="J91" s="1"/>
    </row>
    <row r="92">
      <c r="A92" s="17" t="s">
        <v>3</v>
      </c>
      <c r="B92" s="18" t="s">
        <v>4</v>
      </c>
      <c r="C92" s="18" t="s">
        <v>5</v>
      </c>
      <c r="D92" s="19" t="s">
        <v>6</v>
      </c>
      <c r="E92" s="18" t="s">
        <v>7</v>
      </c>
      <c r="F92" s="18" t="s">
        <v>8</v>
      </c>
      <c r="G92" s="19" t="s">
        <v>9</v>
      </c>
      <c r="H92" s="18" t="s">
        <v>10</v>
      </c>
      <c r="I92" s="20" t="s">
        <v>17</v>
      </c>
      <c r="J92" s="18" t="s">
        <v>11</v>
      </c>
      <c r="K92" s="21" t="s">
        <v>12</v>
      </c>
    </row>
    <row r="93">
      <c r="A93" s="22">
        <v>1.0</v>
      </c>
      <c r="B93" s="72">
        <v>326.0</v>
      </c>
      <c r="C93" s="72">
        <v>369.0</v>
      </c>
      <c r="D93" s="72">
        <v>213.0</v>
      </c>
      <c r="E93" s="25">
        <f t="shared" ref="E93:E103" si="43">D93-G93</f>
        <v>209</v>
      </c>
      <c r="F93" s="26">
        <f t="shared" ref="F93:F103" si="44">E93/$E$13</f>
        <v>0.002636026537</v>
      </c>
      <c r="G93" s="72">
        <v>4.0</v>
      </c>
      <c r="H93" s="28">
        <f t="shared" ref="H93:H102" si="45">G93/$G$13</f>
        <v>0.009900990099</v>
      </c>
      <c r="I93" s="29">
        <f t="shared" ref="I93:I103" si="46">G93/D93</f>
        <v>0.01877934272</v>
      </c>
      <c r="J93" s="30">
        <f t="shared" ref="J93:J102" si="47">LN(F93/H93)</f>
        <v>-1.323362078</v>
      </c>
      <c r="K93" s="31">
        <f t="shared" ref="K93:K102" si="48">(F93-H93)*J93</f>
        <v>0.00961417728</v>
      </c>
    </row>
    <row r="94">
      <c r="A94" s="22">
        <v>2.0</v>
      </c>
      <c r="B94" s="72">
        <v>286.0</v>
      </c>
      <c r="C94" s="72">
        <v>325.0</v>
      </c>
      <c r="D94" s="72">
        <v>2271.0</v>
      </c>
      <c r="E94" s="25">
        <f t="shared" si="43"/>
        <v>2251</v>
      </c>
      <c r="F94" s="26">
        <f t="shared" si="44"/>
        <v>0.02839088868</v>
      </c>
      <c r="G94" s="72">
        <v>20.0</v>
      </c>
      <c r="H94" s="28">
        <f t="shared" si="45"/>
        <v>0.04950495049</v>
      </c>
      <c r="I94" s="29">
        <f t="shared" si="46"/>
        <v>0.008806693087</v>
      </c>
      <c r="J94" s="30">
        <f t="shared" si="47"/>
        <v>-0.556004402</v>
      </c>
      <c r="K94" s="31">
        <f t="shared" si="48"/>
        <v>0.01173951131</v>
      </c>
    </row>
    <row r="95">
      <c r="A95" s="22">
        <v>3.0</v>
      </c>
      <c r="B95" s="72">
        <v>264.0</v>
      </c>
      <c r="C95" s="72">
        <v>285.0</v>
      </c>
      <c r="D95" s="72">
        <v>8893.0</v>
      </c>
      <c r="E95" s="25">
        <f t="shared" si="43"/>
        <v>8864</v>
      </c>
      <c r="F95" s="26">
        <f t="shared" si="44"/>
        <v>0.1117977953</v>
      </c>
      <c r="G95" s="72">
        <v>29.0</v>
      </c>
      <c r="H95" s="28">
        <f t="shared" si="45"/>
        <v>0.07178217822</v>
      </c>
      <c r="I95" s="29">
        <f t="shared" si="46"/>
        <v>0.003260991791</v>
      </c>
      <c r="J95" s="30">
        <f t="shared" si="47"/>
        <v>0.4430556097</v>
      </c>
      <c r="K95" s="31">
        <f t="shared" si="48"/>
        <v>0.01772914363</v>
      </c>
    </row>
    <row r="96">
      <c r="A96" s="22">
        <v>4.0</v>
      </c>
      <c r="B96" s="72">
        <v>242.0</v>
      </c>
      <c r="C96" s="72">
        <v>263.0</v>
      </c>
      <c r="D96" s="72">
        <v>11618.0</v>
      </c>
      <c r="E96" s="25">
        <f t="shared" si="43"/>
        <v>11586</v>
      </c>
      <c r="F96" s="26">
        <f t="shared" si="44"/>
        <v>0.1461292031</v>
      </c>
      <c r="G96" s="72">
        <v>32.0</v>
      </c>
      <c r="H96" s="28">
        <f t="shared" si="45"/>
        <v>0.07920792079</v>
      </c>
      <c r="I96" s="29">
        <f t="shared" si="46"/>
        <v>0.002754346703</v>
      </c>
      <c r="J96" s="30">
        <f t="shared" si="47"/>
        <v>0.6124148796</v>
      </c>
      <c r="K96" s="31">
        <f t="shared" si="48"/>
        <v>0.04098358907</v>
      </c>
    </row>
    <row r="97">
      <c r="A97" s="22">
        <v>5.0</v>
      </c>
      <c r="B97" s="72">
        <v>219.0</v>
      </c>
      <c r="C97" s="72">
        <v>241.0</v>
      </c>
      <c r="D97" s="72">
        <v>11825.0</v>
      </c>
      <c r="E97" s="25">
        <f t="shared" si="43"/>
        <v>11808</v>
      </c>
      <c r="F97" s="26">
        <f t="shared" si="44"/>
        <v>0.148929193</v>
      </c>
      <c r="G97" s="72">
        <v>17.0</v>
      </c>
      <c r="H97" s="28">
        <f t="shared" si="45"/>
        <v>0.04207920792</v>
      </c>
      <c r="I97" s="29">
        <f t="shared" si="46"/>
        <v>0.001437632135</v>
      </c>
      <c r="J97" s="30">
        <f t="shared" si="47"/>
        <v>1.263917233</v>
      </c>
      <c r="K97" s="31">
        <f t="shared" si="48"/>
        <v>0.1350495376</v>
      </c>
    </row>
    <row r="98">
      <c r="A98" s="22">
        <v>6.0</v>
      </c>
      <c r="B98" s="72">
        <v>197.0</v>
      </c>
      <c r="C98" s="72">
        <v>218.0</v>
      </c>
      <c r="D98" s="72">
        <v>11679.0</v>
      </c>
      <c r="E98" s="25">
        <f t="shared" si="43"/>
        <v>11655</v>
      </c>
      <c r="F98" s="26">
        <f t="shared" si="44"/>
        <v>0.1469994703</v>
      </c>
      <c r="G98" s="72">
        <v>24.0</v>
      </c>
      <c r="H98" s="28">
        <f t="shared" si="45"/>
        <v>0.05940594059</v>
      </c>
      <c r="I98" s="29">
        <f t="shared" si="46"/>
        <v>0.00205497046</v>
      </c>
      <c r="J98" s="30">
        <f t="shared" si="47"/>
        <v>0.9060347518</v>
      </c>
      <c r="K98" s="31">
        <f t="shared" si="48"/>
        <v>0.07936278192</v>
      </c>
    </row>
    <row r="99">
      <c r="A99" s="22">
        <v>7.0</v>
      </c>
      <c r="B99" s="72">
        <v>174.0</v>
      </c>
      <c r="C99" s="72">
        <v>196.0</v>
      </c>
      <c r="D99" s="72">
        <v>12091.0</v>
      </c>
      <c r="E99" s="25">
        <f t="shared" si="43"/>
        <v>12021</v>
      </c>
      <c r="F99" s="26">
        <f t="shared" si="44"/>
        <v>0.1516156699</v>
      </c>
      <c r="G99" s="72">
        <v>70.0</v>
      </c>
      <c r="H99" s="28">
        <f t="shared" si="45"/>
        <v>0.1732673267</v>
      </c>
      <c r="I99" s="29">
        <f t="shared" si="46"/>
        <v>0.005789430155</v>
      </c>
      <c r="J99" s="30">
        <f t="shared" si="47"/>
        <v>-0.1334868121</v>
      </c>
      <c r="K99" s="31">
        <f t="shared" si="48"/>
        <v>0.002890210652</v>
      </c>
    </row>
    <row r="100">
      <c r="A100" s="22">
        <v>8.0</v>
      </c>
      <c r="B100" s="72">
        <v>147.0</v>
      </c>
      <c r="C100" s="72">
        <v>173.0</v>
      </c>
      <c r="D100" s="72">
        <v>9650.0</v>
      </c>
      <c r="E100" s="25">
        <f t="shared" si="43"/>
        <v>9586</v>
      </c>
      <c r="F100" s="26">
        <f t="shared" si="44"/>
        <v>0.1209040688</v>
      </c>
      <c r="G100" s="72">
        <v>64.0</v>
      </c>
      <c r="H100" s="28">
        <f t="shared" si="45"/>
        <v>0.1584158416</v>
      </c>
      <c r="I100" s="29">
        <f t="shared" si="46"/>
        <v>0.006632124352</v>
      </c>
      <c r="J100" s="30">
        <f t="shared" si="47"/>
        <v>-0.2702260729</v>
      </c>
      <c r="K100" s="31">
        <f t="shared" si="48"/>
        <v>0.01013665904</v>
      </c>
    </row>
    <row r="101">
      <c r="A101" s="22">
        <v>9.0</v>
      </c>
      <c r="B101" s="72">
        <v>114.0</v>
      </c>
      <c r="C101" s="72">
        <v>146.0</v>
      </c>
      <c r="D101" s="72">
        <v>8708.0</v>
      </c>
      <c r="E101" s="25">
        <f t="shared" si="43"/>
        <v>8628</v>
      </c>
      <c r="F101" s="26">
        <f t="shared" si="44"/>
        <v>0.1088212295</v>
      </c>
      <c r="G101" s="72">
        <v>80.0</v>
      </c>
      <c r="H101" s="28">
        <f t="shared" si="45"/>
        <v>0.198019802</v>
      </c>
      <c r="I101" s="29">
        <f t="shared" si="46"/>
        <v>0.009186954525</v>
      </c>
      <c r="J101" s="30">
        <f t="shared" si="47"/>
        <v>-0.5986605965</v>
      </c>
      <c r="K101" s="31">
        <f t="shared" si="48"/>
        <v>0.05339967062</v>
      </c>
    </row>
    <row r="102">
      <c r="A102" s="22">
        <v>10.0</v>
      </c>
      <c r="B102" s="72">
        <v>30.0</v>
      </c>
      <c r="C102" s="72">
        <v>113.0</v>
      </c>
      <c r="D102" s="72">
        <v>2742.0</v>
      </c>
      <c r="E102" s="25">
        <f t="shared" si="43"/>
        <v>2678</v>
      </c>
      <c r="F102" s="26">
        <f t="shared" si="44"/>
        <v>0.03377645486</v>
      </c>
      <c r="G102" s="72">
        <v>64.0</v>
      </c>
      <c r="H102" s="28">
        <f t="shared" si="45"/>
        <v>0.1584158416</v>
      </c>
      <c r="I102" s="29">
        <f t="shared" si="46"/>
        <v>0.02334062728</v>
      </c>
      <c r="J102" s="30">
        <f t="shared" si="47"/>
        <v>-1.545459526</v>
      </c>
      <c r="K102" s="31">
        <f t="shared" si="48"/>
        <v>0.1926251276</v>
      </c>
    </row>
    <row r="103">
      <c r="A103" s="35" t="s">
        <v>14</v>
      </c>
      <c r="B103" s="36">
        <f t="shared" ref="B103:C103" si="49">SUM(B93:B102)</f>
        <v>1999</v>
      </c>
      <c r="C103" s="36">
        <f t="shared" si="49"/>
        <v>2329</v>
      </c>
      <c r="D103" s="37">
        <f>sum(D93:D102)</f>
        <v>79690</v>
      </c>
      <c r="E103" s="38">
        <f t="shared" si="43"/>
        <v>79286</v>
      </c>
      <c r="F103" s="39">
        <f t="shared" si="44"/>
        <v>1</v>
      </c>
      <c r="G103" s="40">
        <f>sum(G93:G102)</f>
        <v>404</v>
      </c>
      <c r="H103" s="41">
        <f>SUM(H93:H102)</f>
        <v>1</v>
      </c>
      <c r="I103" s="39">
        <f t="shared" si="46"/>
        <v>0.005069644874</v>
      </c>
      <c r="J103" s="42"/>
      <c r="K103" s="43">
        <f>sum(K93:K102)</f>
        <v>0.5535304087</v>
      </c>
    </row>
    <row r="106">
      <c r="A106" s="15" t="s">
        <v>99</v>
      </c>
      <c r="B106" s="16"/>
      <c r="C106" s="1"/>
      <c r="D106" s="1"/>
      <c r="E106" s="1" t="s">
        <v>1</v>
      </c>
      <c r="F106" s="1" t="s">
        <v>2</v>
      </c>
      <c r="G106" s="1"/>
      <c r="H106" s="1"/>
      <c r="I106" s="1"/>
      <c r="J106" s="1"/>
    </row>
    <row r="107">
      <c r="A107" s="17" t="s">
        <v>3</v>
      </c>
      <c r="B107" s="18" t="s">
        <v>4</v>
      </c>
      <c r="C107" s="18" t="s">
        <v>5</v>
      </c>
      <c r="D107" s="19" t="s">
        <v>6</v>
      </c>
      <c r="E107" s="18" t="s">
        <v>7</v>
      </c>
      <c r="F107" s="18" t="s">
        <v>8</v>
      </c>
      <c r="G107" s="19" t="s">
        <v>9</v>
      </c>
      <c r="H107" s="18" t="s">
        <v>10</v>
      </c>
      <c r="I107" s="20" t="s">
        <v>17</v>
      </c>
      <c r="J107" s="18" t="s">
        <v>11</v>
      </c>
      <c r="K107" s="21" t="s">
        <v>12</v>
      </c>
    </row>
    <row r="108">
      <c r="A108" s="22">
        <v>1.0</v>
      </c>
      <c r="B108" s="72">
        <v>394.0</v>
      </c>
      <c r="C108" s="72">
        <v>504.0</v>
      </c>
      <c r="D108" s="72">
        <v>16.0</v>
      </c>
      <c r="E108" s="25">
        <f t="shared" ref="E108:E118" si="50">D108-G108</f>
        <v>15</v>
      </c>
      <c r="F108" s="26">
        <f t="shared" ref="F108:F118" si="51">E108/$E$13</f>
        <v>0.0001891885074</v>
      </c>
      <c r="G108" s="72">
        <v>1.0</v>
      </c>
      <c r="H108" s="28">
        <f t="shared" ref="H108:H117" si="52">G108/$G$13</f>
        <v>0.002475247525</v>
      </c>
      <c r="I108" s="29">
        <f t="shared" ref="I108:I118" si="53">G108/D108</f>
        <v>0.0625</v>
      </c>
      <c r="J108" s="30">
        <f t="shared" ref="J108:J117" si="54">LN(F108/H108)</f>
        <v>-2.571351768</v>
      </c>
      <c r="K108" s="31">
        <f t="shared" ref="K108:K117" si="55">(F108-H108)*J108</f>
        <v>0.005878261896</v>
      </c>
    </row>
    <row r="109">
      <c r="A109" s="22">
        <v>2.0</v>
      </c>
      <c r="B109" s="72">
        <v>280.0</v>
      </c>
      <c r="C109" s="72">
        <v>343.0</v>
      </c>
      <c r="D109" s="72">
        <v>2720.0</v>
      </c>
      <c r="E109" s="25">
        <f t="shared" si="50"/>
        <v>2672</v>
      </c>
      <c r="F109" s="26">
        <f t="shared" si="51"/>
        <v>0.03370077946</v>
      </c>
      <c r="G109" s="72">
        <v>48.0</v>
      </c>
      <c r="H109" s="28">
        <f t="shared" si="52"/>
        <v>0.1188118812</v>
      </c>
      <c r="I109" s="29">
        <f t="shared" si="53"/>
        <v>0.01764705882</v>
      </c>
      <c r="J109" s="30">
        <f t="shared" si="54"/>
        <v>-1.260020446</v>
      </c>
      <c r="K109" s="31">
        <f t="shared" si="55"/>
        <v>0.1072417283</v>
      </c>
    </row>
    <row r="110">
      <c r="A110" s="22">
        <v>3.0</v>
      </c>
      <c r="B110" s="72">
        <v>256.0</v>
      </c>
      <c r="C110" s="72">
        <v>279.0</v>
      </c>
      <c r="D110" s="72">
        <v>7563.0</v>
      </c>
      <c r="E110" s="25">
        <f t="shared" si="50"/>
        <v>7527</v>
      </c>
      <c r="F110" s="26">
        <f t="shared" si="51"/>
        <v>0.09493479303</v>
      </c>
      <c r="G110" s="72">
        <v>36.0</v>
      </c>
      <c r="H110" s="28">
        <f t="shared" si="52"/>
        <v>0.08910891089</v>
      </c>
      <c r="I110" s="29">
        <f t="shared" si="53"/>
        <v>0.004760015867</v>
      </c>
      <c r="J110" s="30">
        <f t="shared" si="54"/>
        <v>0.06333092727</v>
      </c>
      <c r="K110" s="31">
        <f t="shared" si="55"/>
        <v>0.0003689585179</v>
      </c>
    </row>
    <row r="111">
      <c r="A111" s="22">
        <v>4.0</v>
      </c>
      <c r="B111" s="72">
        <v>233.0</v>
      </c>
      <c r="C111" s="72">
        <v>255.0</v>
      </c>
      <c r="D111" s="72">
        <v>9802.0</v>
      </c>
      <c r="E111" s="25">
        <f t="shared" si="50"/>
        <v>9794</v>
      </c>
      <c r="F111" s="26">
        <f t="shared" si="51"/>
        <v>0.1235274828</v>
      </c>
      <c r="G111" s="72">
        <v>8.0</v>
      </c>
      <c r="H111" s="28">
        <f t="shared" si="52"/>
        <v>0.0198019802</v>
      </c>
      <c r="I111" s="29">
        <f t="shared" si="53"/>
        <v>0.0008161599674</v>
      </c>
      <c r="J111" s="30">
        <f t="shared" si="54"/>
        <v>1.830681721</v>
      </c>
      <c r="K111" s="31">
        <f t="shared" si="55"/>
        <v>0.1898883816</v>
      </c>
    </row>
    <row r="112">
      <c r="A112" s="22">
        <v>5.0</v>
      </c>
      <c r="B112" s="72">
        <v>211.0</v>
      </c>
      <c r="C112" s="72">
        <v>232.0</v>
      </c>
      <c r="D112" s="72">
        <v>11568.0</v>
      </c>
      <c r="E112" s="25">
        <f t="shared" si="50"/>
        <v>11560</v>
      </c>
      <c r="F112" s="26">
        <f t="shared" si="51"/>
        <v>0.1458012764</v>
      </c>
      <c r="G112" s="72">
        <v>8.0</v>
      </c>
      <c r="H112" s="28">
        <f t="shared" si="52"/>
        <v>0.0198019802</v>
      </c>
      <c r="I112" s="29">
        <f t="shared" si="53"/>
        <v>0.0006915629322</v>
      </c>
      <c r="J112" s="30">
        <f t="shared" si="54"/>
        <v>1.996462631</v>
      </c>
      <c r="K112" s="31">
        <f t="shared" si="55"/>
        <v>0.2515528864</v>
      </c>
    </row>
    <row r="113">
      <c r="A113" s="22">
        <v>6.0</v>
      </c>
      <c r="B113" s="72">
        <v>193.0</v>
      </c>
      <c r="C113" s="72">
        <v>210.0</v>
      </c>
      <c r="D113" s="72">
        <v>12641.0</v>
      </c>
      <c r="E113" s="25">
        <f t="shared" si="50"/>
        <v>12607</v>
      </c>
      <c r="F113" s="26">
        <f t="shared" si="51"/>
        <v>0.1590066342</v>
      </c>
      <c r="G113" s="72">
        <v>34.0</v>
      </c>
      <c r="H113" s="28">
        <f t="shared" si="52"/>
        <v>0.08415841584</v>
      </c>
      <c r="I113" s="29">
        <f t="shared" si="53"/>
        <v>0.002689660628</v>
      </c>
      <c r="J113" s="30">
        <f t="shared" si="54"/>
        <v>0.6362450003</v>
      </c>
      <c r="K113" s="31">
        <f t="shared" si="55"/>
        <v>0.04762180472</v>
      </c>
    </row>
    <row r="114">
      <c r="A114" s="22">
        <v>7.0</v>
      </c>
      <c r="B114" s="72">
        <v>175.0</v>
      </c>
      <c r="C114" s="72">
        <v>192.0</v>
      </c>
      <c r="D114" s="72">
        <v>15745.0</v>
      </c>
      <c r="E114" s="25">
        <f t="shared" si="50"/>
        <v>15685</v>
      </c>
      <c r="F114" s="26">
        <f t="shared" si="51"/>
        <v>0.1978281159</v>
      </c>
      <c r="G114" s="72">
        <v>60.0</v>
      </c>
      <c r="H114" s="28">
        <f t="shared" si="52"/>
        <v>0.1485148515</v>
      </c>
      <c r="I114" s="29">
        <f t="shared" si="53"/>
        <v>0.003810733566</v>
      </c>
      <c r="J114" s="30">
        <f t="shared" si="54"/>
        <v>0.2867135891</v>
      </c>
      <c r="K114" s="31">
        <f t="shared" si="55"/>
        <v>0.01413878304</v>
      </c>
    </row>
    <row r="115">
      <c r="A115" s="22">
        <v>8.0</v>
      </c>
      <c r="B115" s="72">
        <v>155.0</v>
      </c>
      <c r="C115" s="72">
        <v>174.0</v>
      </c>
      <c r="D115" s="72">
        <v>6376.0</v>
      </c>
      <c r="E115" s="25">
        <f t="shared" si="50"/>
        <v>6337</v>
      </c>
      <c r="F115" s="26">
        <f t="shared" si="51"/>
        <v>0.07992583811</v>
      </c>
      <c r="G115" s="72">
        <v>39.0</v>
      </c>
      <c r="H115" s="28">
        <f t="shared" si="52"/>
        <v>0.09653465347</v>
      </c>
      <c r="I115" s="29">
        <f t="shared" si="53"/>
        <v>0.006116687578</v>
      </c>
      <c r="J115" s="30">
        <f t="shared" si="54"/>
        <v>-0.1888028661</v>
      </c>
      <c r="K115" s="31">
        <f t="shared" si="55"/>
        <v>0.003135791943</v>
      </c>
    </row>
    <row r="116">
      <c r="A116" s="22">
        <v>9.0</v>
      </c>
      <c r="B116" s="72">
        <v>120.0</v>
      </c>
      <c r="C116" s="72">
        <v>154.0</v>
      </c>
      <c r="D116" s="72">
        <v>12147.0</v>
      </c>
      <c r="E116" s="25">
        <f t="shared" si="50"/>
        <v>12084</v>
      </c>
      <c r="F116" s="26">
        <f t="shared" si="51"/>
        <v>0.1524102616</v>
      </c>
      <c r="G116" s="72">
        <v>63.0</v>
      </c>
      <c r="H116" s="28">
        <f t="shared" si="52"/>
        <v>0.1559405941</v>
      </c>
      <c r="I116" s="29">
        <f t="shared" si="53"/>
        <v>0.005186465794</v>
      </c>
      <c r="J116" s="30">
        <f t="shared" si="54"/>
        <v>-0.02289915319</v>
      </c>
      <c r="K116" s="31">
        <f t="shared" si="55"/>
        <v>0.00008084162415</v>
      </c>
    </row>
    <row r="117">
      <c r="A117" s="22">
        <v>10.0</v>
      </c>
      <c r="B117" s="72">
        <v>26.0</v>
      </c>
      <c r="C117" s="72">
        <v>119.0</v>
      </c>
      <c r="D117" s="72">
        <v>1112.0</v>
      </c>
      <c r="E117" s="25">
        <f t="shared" si="50"/>
        <v>1005</v>
      </c>
      <c r="F117" s="26">
        <f t="shared" si="51"/>
        <v>0.01267563</v>
      </c>
      <c r="G117" s="72">
        <v>107.0</v>
      </c>
      <c r="H117" s="28">
        <f t="shared" si="52"/>
        <v>0.2648514851</v>
      </c>
      <c r="I117" s="29">
        <f t="shared" si="53"/>
        <v>0.09622302158</v>
      </c>
      <c r="J117" s="30">
        <f t="shared" si="54"/>
        <v>-3.039487983</v>
      </c>
      <c r="K117" s="31">
        <f t="shared" si="55"/>
        <v>0.7664854814</v>
      </c>
    </row>
    <row r="118">
      <c r="A118" s="35" t="s">
        <v>14</v>
      </c>
      <c r="B118" s="36">
        <f t="shared" ref="B118:C118" si="56">SUM(B108:B117)</f>
        <v>2043</v>
      </c>
      <c r="C118" s="36">
        <f t="shared" si="56"/>
        <v>2462</v>
      </c>
      <c r="D118" s="37">
        <f>sum(D108:D117)</f>
        <v>79690</v>
      </c>
      <c r="E118" s="38">
        <f t="shared" si="50"/>
        <v>79286</v>
      </c>
      <c r="F118" s="39">
        <f t="shared" si="51"/>
        <v>1</v>
      </c>
      <c r="G118" s="40">
        <f>sum(G108:G117)</f>
        <v>404</v>
      </c>
      <c r="H118" s="41">
        <f>SUM(H108:H117)</f>
        <v>1</v>
      </c>
      <c r="I118" s="39">
        <f t="shared" si="53"/>
        <v>0.005069644874</v>
      </c>
      <c r="J118" s="42"/>
      <c r="K118" s="43">
        <f>sum(K108:K117)</f>
        <v>1.386392919</v>
      </c>
    </row>
    <row r="119">
      <c r="H119" s="29">
        <f>sum(G109:G113)/sum(D109:D113)</f>
        <v>0.003025240439</v>
      </c>
    </row>
    <row r="121">
      <c r="A121" s="15" t="s">
        <v>100</v>
      </c>
      <c r="B121" s="16"/>
      <c r="C121" s="1"/>
      <c r="D121" s="1"/>
      <c r="E121" s="1" t="s">
        <v>1</v>
      </c>
      <c r="F121" s="1" t="s">
        <v>2</v>
      </c>
      <c r="G121" s="1"/>
      <c r="H121" s="1"/>
      <c r="I121" s="1"/>
      <c r="J121" s="1"/>
    </row>
    <row r="122">
      <c r="A122" s="17" t="s">
        <v>3</v>
      </c>
      <c r="B122" s="18" t="s">
        <v>4</v>
      </c>
      <c r="C122" s="18" t="s">
        <v>5</v>
      </c>
      <c r="D122" s="19" t="s">
        <v>6</v>
      </c>
      <c r="E122" s="18" t="s">
        <v>7</v>
      </c>
      <c r="F122" s="18" t="s">
        <v>8</v>
      </c>
      <c r="G122" s="19" t="s">
        <v>9</v>
      </c>
      <c r="H122" s="18" t="s">
        <v>10</v>
      </c>
      <c r="I122" s="20" t="s">
        <v>17</v>
      </c>
      <c r="J122" s="18" t="s">
        <v>11</v>
      </c>
      <c r="K122" s="21" t="s">
        <v>12</v>
      </c>
    </row>
    <row r="123">
      <c r="A123" s="22">
        <v>1.0</v>
      </c>
      <c r="B123" s="72">
        <v>65503.0</v>
      </c>
      <c r="C123" s="72">
        <v>65503.0</v>
      </c>
      <c r="D123" s="72">
        <v>1.0</v>
      </c>
      <c r="E123" s="25">
        <f t="shared" ref="E123:E133" si="57">D123-G123</f>
        <v>0.999999999</v>
      </c>
      <c r="F123" s="26">
        <f t="shared" ref="F123:F133" si="58">E123/$E$13</f>
        <v>0.00001261256715</v>
      </c>
      <c r="G123" s="72">
        <v>1.0E-9</v>
      </c>
      <c r="H123" s="28">
        <f t="shared" ref="H123:H132" si="59">G123/$G$13</f>
        <v>0</v>
      </c>
      <c r="I123" s="29">
        <f t="shared" ref="I123:I133" si="60">G123/D123</f>
        <v>0.000000001</v>
      </c>
      <c r="J123" s="30">
        <f t="shared" ref="J123:J132" si="61">LN(F123/H123)</f>
        <v>15.44386387</v>
      </c>
      <c r="K123" s="31">
        <f t="shared" ref="K123:K132" si="62">(F123-H123)*J123</f>
        <v>0.0001947867318</v>
      </c>
    </row>
    <row r="124">
      <c r="A124" s="22">
        <v>2.0</v>
      </c>
      <c r="B124" s="72">
        <v>1449.0</v>
      </c>
      <c r="C124" s="72">
        <v>1449.0</v>
      </c>
      <c r="D124" s="72">
        <v>78229.0</v>
      </c>
      <c r="E124" s="25">
        <f t="shared" si="57"/>
        <v>77829</v>
      </c>
      <c r="F124" s="26">
        <f t="shared" si="58"/>
        <v>0.9816234896</v>
      </c>
      <c r="G124" s="72">
        <v>400.0</v>
      </c>
      <c r="H124" s="28">
        <f t="shared" si="59"/>
        <v>0.9900990099</v>
      </c>
      <c r="I124" s="29">
        <f t="shared" si="60"/>
        <v>0.005113193317</v>
      </c>
      <c r="J124" s="30">
        <f t="shared" si="61"/>
        <v>-0.00859712506</v>
      </c>
      <c r="K124" s="31">
        <f t="shared" si="62"/>
        <v>0.00007286510757</v>
      </c>
    </row>
    <row r="125">
      <c r="A125" s="22">
        <v>3.0</v>
      </c>
      <c r="B125" s="72">
        <v>1145.0</v>
      </c>
      <c r="C125" s="72">
        <v>1294.0</v>
      </c>
      <c r="D125" s="72">
        <v>75.0</v>
      </c>
      <c r="E125" s="25">
        <f t="shared" si="57"/>
        <v>74</v>
      </c>
      <c r="F125" s="26">
        <f t="shared" si="58"/>
        <v>0.00093332997</v>
      </c>
      <c r="G125" s="72">
        <v>1.0</v>
      </c>
      <c r="H125" s="28">
        <f t="shared" si="59"/>
        <v>0.002475247525</v>
      </c>
      <c r="I125" s="29">
        <f t="shared" si="60"/>
        <v>0.01333333333</v>
      </c>
      <c r="J125" s="30">
        <f t="shared" si="61"/>
        <v>-0.9753368761</v>
      </c>
      <c r="K125" s="31">
        <f t="shared" si="62"/>
        <v>0.001503889051</v>
      </c>
    </row>
    <row r="126">
      <c r="A126" s="22">
        <v>4.0</v>
      </c>
      <c r="B126" s="72">
        <v>1091.0</v>
      </c>
      <c r="C126" s="72">
        <v>1144.0</v>
      </c>
      <c r="D126" s="72">
        <v>254.0</v>
      </c>
      <c r="E126" s="25">
        <f t="shared" si="57"/>
        <v>254</v>
      </c>
      <c r="F126" s="26">
        <f t="shared" si="58"/>
        <v>0.003203592059</v>
      </c>
      <c r="G126" s="72">
        <v>1.0E-9</v>
      </c>
      <c r="H126" s="28">
        <f t="shared" si="59"/>
        <v>0</v>
      </c>
      <c r="I126" s="29">
        <f t="shared" si="60"/>
        <v>0</v>
      </c>
      <c r="J126" s="30">
        <f t="shared" si="61"/>
        <v>20.98119813</v>
      </c>
      <c r="K126" s="31">
        <f t="shared" si="62"/>
        <v>0.06721519968</v>
      </c>
    </row>
    <row r="127">
      <c r="A127" s="22">
        <v>5.0</v>
      </c>
      <c r="B127" s="72">
        <v>1052.0</v>
      </c>
      <c r="C127" s="72">
        <v>1090.0</v>
      </c>
      <c r="D127" s="72">
        <v>344.0</v>
      </c>
      <c r="E127" s="25">
        <f t="shared" si="57"/>
        <v>342</v>
      </c>
      <c r="F127" s="26">
        <f t="shared" si="58"/>
        <v>0.004313497969</v>
      </c>
      <c r="G127" s="72">
        <v>2.0</v>
      </c>
      <c r="H127" s="28">
        <f t="shared" si="59"/>
        <v>0.004950495049</v>
      </c>
      <c r="I127" s="29">
        <f t="shared" si="60"/>
        <v>0.005813953488</v>
      </c>
      <c r="J127" s="30">
        <f t="shared" si="61"/>
        <v>-0.1377384128</v>
      </c>
      <c r="K127" s="31">
        <f t="shared" si="62"/>
        <v>0.00008773896678</v>
      </c>
    </row>
    <row r="128">
      <c r="A128" s="22">
        <v>6.0</v>
      </c>
      <c r="B128" s="72">
        <v>1015.0</v>
      </c>
      <c r="C128" s="72">
        <v>1051.0</v>
      </c>
      <c r="D128" s="72">
        <v>440.0</v>
      </c>
      <c r="E128" s="25">
        <f t="shared" si="57"/>
        <v>439</v>
      </c>
      <c r="F128" s="26">
        <f t="shared" si="58"/>
        <v>0.005536916984</v>
      </c>
      <c r="G128" s="72">
        <v>1.0</v>
      </c>
      <c r="H128" s="28">
        <f t="shared" si="59"/>
        <v>0.002475247525</v>
      </c>
      <c r="I128" s="29">
        <f t="shared" si="60"/>
        <v>0.002272727273</v>
      </c>
      <c r="J128" s="30">
        <f t="shared" si="61"/>
        <v>0.8050974438</v>
      </c>
      <c r="K128" s="31">
        <f t="shared" si="62"/>
        <v>0.002464942255</v>
      </c>
    </row>
    <row r="129">
      <c r="A129" s="22">
        <v>7.0</v>
      </c>
      <c r="B129" s="72">
        <v>950.0</v>
      </c>
      <c r="C129" s="72">
        <v>1014.0</v>
      </c>
      <c r="D129" s="72">
        <v>170.0</v>
      </c>
      <c r="E129" s="25">
        <f t="shared" si="57"/>
        <v>170</v>
      </c>
      <c r="F129" s="26">
        <f t="shared" si="58"/>
        <v>0.002144136418</v>
      </c>
      <c r="G129" s="72">
        <v>1.0E-9</v>
      </c>
      <c r="H129" s="28">
        <f t="shared" si="59"/>
        <v>0</v>
      </c>
      <c r="I129" s="29">
        <f t="shared" si="60"/>
        <v>0</v>
      </c>
      <c r="J129" s="30">
        <f t="shared" si="61"/>
        <v>20.5796623</v>
      </c>
      <c r="K129" s="31">
        <f t="shared" si="62"/>
        <v>0.04412560336</v>
      </c>
    </row>
    <row r="130">
      <c r="A130" s="22">
        <v>8.0</v>
      </c>
      <c r="B130" s="72">
        <v>865.0</v>
      </c>
      <c r="C130" s="72">
        <v>945.0</v>
      </c>
      <c r="D130" s="72">
        <v>161.0</v>
      </c>
      <c r="E130" s="25">
        <f t="shared" si="57"/>
        <v>161</v>
      </c>
      <c r="F130" s="26">
        <f t="shared" si="58"/>
        <v>0.002030623313</v>
      </c>
      <c r="G130" s="72">
        <v>1.0E-9</v>
      </c>
      <c r="H130" s="28">
        <f t="shared" si="59"/>
        <v>0</v>
      </c>
      <c r="I130" s="29">
        <f t="shared" si="60"/>
        <v>0</v>
      </c>
      <c r="J130" s="30">
        <f t="shared" si="61"/>
        <v>20.52526823</v>
      </c>
      <c r="K130" s="31">
        <f t="shared" si="62"/>
        <v>0.04167908813</v>
      </c>
    </row>
    <row r="131">
      <c r="A131" s="22">
        <v>9.0</v>
      </c>
      <c r="B131" s="72">
        <v>553.0</v>
      </c>
      <c r="C131" s="72">
        <v>646.0</v>
      </c>
      <c r="D131" s="72">
        <v>15.0</v>
      </c>
      <c r="E131" s="25">
        <f t="shared" si="57"/>
        <v>15</v>
      </c>
      <c r="F131" s="26">
        <f t="shared" si="58"/>
        <v>0.0001891885074</v>
      </c>
      <c r="G131" s="72">
        <v>1.0E-9</v>
      </c>
      <c r="H131" s="28">
        <f t="shared" si="59"/>
        <v>0</v>
      </c>
      <c r="I131" s="29">
        <f t="shared" si="60"/>
        <v>0</v>
      </c>
      <c r="J131" s="30">
        <f t="shared" si="61"/>
        <v>18.15191407</v>
      </c>
      <c r="K131" s="31">
        <f t="shared" si="62"/>
        <v>0.003434133484</v>
      </c>
    </row>
    <row r="132">
      <c r="A132" s="22">
        <v>10.0</v>
      </c>
      <c r="B132" s="72">
        <v>299.0</v>
      </c>
      <c r="C132" s="72">
        <v>299.0</v>
      </c>
      <c r="D132" s="72">
        <v>1.0</v>
      </c>
      <c r="E132" s="25">
        <f t="shared" si="57"/>
        <v>0.999999999</v>
      </c>
      <c r="F132" s="26">
        <f t="shared" si="58"/>
        <v>0.00001261256715</v>
      </c>
      <c r="G132" s="72">
        <v>1.0E-9</v>
      </c>
      <c r="H132" s="28">
        <f t="shared" si="59"/>
        <v>0</v>
      </c>
      <c r="I132" s="29">
        <f t="shared" si="60"/>
        <v>0.000000001</v>
      </c>
      <c r="J132" s="30">
        <f t="shared" si="61"/>
        <v>15.44386387</v>
      </c>
      <c r="K132" s="31">
        <f t="shared" si="62"/>
        <v>0.0001947867318</v>
      </c>
    </row>
    <row r="133">
      <c r="A133" s="35" t="s">
        <v>14</v>
      </c>
      <c r="B133" s="36">
        <f t="shared" ref="B133:C133" si="63">SUM(B123:B132)</f>
        <v>73922</v>
      </c>
      <c r="C133" s="36">
        <f t="shared" si="63"/>
        <v>74435</v>
      </c>
      <c r="D133" s="37">
        <f>sum(D123:D132)</f>
        <v>79690</v>
      </c>
      <c r="E133" s="38">
        <f t="shared" si="57"/>
        <v>79286</v>
      </c>
      <c r="F133" s="39">
        <f t="shared" si="58"/>
        <v>1</v>
      </c>
      <c r="G133" s="40">
        <f>sum(G123:G132)</f>
        <v>404</v>
      </c>
      <c r="H133" s="41">
        <f>SUM(H123:H132)</f>
        <v>1</v>
      </c>
      <c r="I133" s="39">
        <f t="shared" si="60"/>
        <v>0.005069644874</v>
      </c>
      <c r="J133" s="42"/>
      <c r="K133" s="43">
        <f>sum(K123:K132)</f>
        <v>0.1609730335</v>
      </c>
    </row>
    <row r="136">
      <c r="A136" s="15" t="s">
        <v>101</v>
      </c>
      <c r="B136" s="16"/>
      <c r="C136" s="1"/>
      <c r="D136" s="1"/>
      <c r="E136" s="1" t="s">
        <v>1</v>
      </c>
      <c r="F136" s="1" t="s">
        <v>2</v>
      </c>
      <c r="G136" s="1"/>
      <c r="H136" s="1"/>
      <c r="I136" s="1"/>
      <c r="J136" s="1"/>
    </row>
    <row r="137">
      <c r="A137" s="17" t="s">
        <v>3</v>
      </c>
      <c r="B137" s="18" t="s">
        <v>4</v>
      </c>
      <c r="C137" s="18" t="s">
        <v>5</v>
      </c>
      <c r="D137" s="19" t="s">
        <v>6</v>
      </c>
      <c r="E137" s="18" t="s">
        <v>7</v>
      </c>
      <c r="F137" s="18" t="s">
        <v>8</v>
      </c>
      <c r="G137" s="19" t="s">
        <v>9</v>
      </c>
      <c r="H137" s="18" t="s">
        <v>10</v>
      </c>
      <c r="I137" s="20" t="s">
        <v>17</v>
      </c>
      <c r="J137" s="18" t="s">
        <v>11</v>
      </c>
      <c r="K137" s="21" t="s">
        <v>12</v>
      </c>
    </row>
    <row r="138">
      <c r="A138" s="22">
        <v>1.0</v>
      </c>
      <c r="B138" s="72">
        <v>1449.0</v>
      </c>
      <c r="C138" s="72">
        <v>1449.0</v>
      </c>
      <c r="D138" s="72">
        <v>56.0</v>
      </c>
      <c r="E138" s="25">
        <f t="shared" ref="E138:E148" si="64">D138-G138</f>
        <v>51</v>
      </c>
      <c r="F138" s="26">
        <f t="shared" ref="F138:F148" si="65">E138/$E$13</f>
        <v>0.0006432409253</v>
      </c>
      <c r="G138" s="72">
        <v>5.0</v>
      </c>
      <c r="H138" s="28">
        <f t="shared" ref="H138:H147" si="66">G138/$G$13</f>
        <v>0.01237623762</v>
      </c>
      <c r="I138" s="29">
        <f t="shared" ref="I138:I148" si="67">G138/D138</f>
        <v>0.08928571429</v>
      </c>
      <c r="J138" s="30">
        <f t="shared" ref="J138:J147" si="68">LN(F138/H138)</f>
        <v>-2.957014249</v>
      </c>
      <c r="K138" s="31">
        <f t="shared" ref="K138:K147" si="69">(F138-H138)*J138</f>
        <v>0.03469463842</v>
      </c>
    </row>
    <row r="139">
      <c r="A139" s="22">
        <v>2.0</v>
      </c>
      <c r="B139" s="72">
        <v>540.0</v>
      </c>
      <c r="C139" s="72">
        <v>614.0</v>
      </c>
      <c r="D139" s="72">
        <v>4676.0</v>
      </c>
      <c r="E139" s="25">
        <f t="shared" si="64"/>
        <v>4660</v>
      </c>
      <c r="F139" s="26">
        <f t="shared" si="65"/>
        <v>0.05877456297</v>
      </c>
      <c r="G139" s="72">
        <v>16.0</v>
      </c>
      <c r="H139" s="28">
        <f t="shared" si="66"/>
        <v>0.0396039604</v>
      </c>
      <c r="I139" s="29">
        <f t="shared" si="67"/>
        <v>0.003421727973</v>
      </c>
      <c r="J139" s="30">
        <f t="shared" si="68"/>
        <v>0.3947800356</v>
      </c>
      <c r="K139" s="31">
        <f t="shared" si="69"/>
        <v>0.007568171168</v>
      </c>
    </row>
    <row r="140">
      <c r="A140" s="22">
        <v>3.0</v>
      </c>
      <c r="B140" s="72">
        <v>493.0</v>
      </c>
      <c r="C140" s="72">
        <v>539.0</v>
      </c>
      <c r="D140" s="72">
        <v>10439.0</v>
      </c>
      <c r="E140" s="25">
        <f t="shared" si="64"/>
        <v>10397</v>
      </c>
      <c r="F140" s="26">
        <f t="shared" si="65"/>
        <v>0.1311328608</v>
      </c>
      <c r="G140" s="72">
        <v>42.0</v>
      </c>
      <c r="H140" s="28">
        <f t="shared" si="66"/>
        <v>0.103960396</v>
      </c>
      <c r="I140" s="29">
        <f t="shared" si="67"/>
        <v>0.004023373886</v>
      </c>
      <c r="J140" s="30">
        <f t="shared" si="68"/>
        <v>0.2322009944</v>
      </c>
      <c r="K140" s="31">
        <f t="shared" si="69"/>
        <v>0.006309473333</v>
      </c>
    </row>
    <row r="141">
      <c r="A141" s="22">
        <v>4.0</v>
      </c>
      <c r="B141" s="72">
        <v>457.0</v>
      </c>
      <c r="C141" s="72">
        <v>492.0</v>
      </c>
      <c r="D141" s="72">
        <v>26927.0</v>
      </c>
      <c r="E141" s="25">
        <f t="shared" si="64"/>
        <v>26787</v>
      </c>
      <c r="F141" s="26">
        <f t="shared" si="65"/>
        <v>0.3378528366</v>
      </c>
      <c r="G141" s="72">
        <v>140.0</v>
      </c>
      <c r="H141" s="28">
        <f t="shared" si="66"/>
        <v>0.3465346535</v>
      </c>
      <c r="I141" s="29">
        <f t="shared" si="67"/>
        <v>0.005199242396</v>
      </c>
      <c r="J141" s="30">
        <f t="shared" si="68"/>
        <v>-0.02537241773</v>
      </c>
      <c r="K141" s="31">
        <f t="shared" si="69"/>
        <v>0.000220278685</v>
      </c>
    </row>
    <row r="142">
      <c r="A142" s="22">
        <v>5.0</v>
      </c>
      <c r="B142" s="72">
        <v>415.0</v>
      </c>
      <c r="C142" s="72">
        <v>456.0</v>
      </c>
      <c r="D142" s="72">
        <v>11360.0</v>
      </c>
      <c r="E142" s="25">
        <f t="shared" si="64"/>
        <v>11276</v>
      </c>
      <c r="F142" s="26">
        <f t="shared" si="65"/>
        <v>0.1422193073</v>
      </c>
      <c r="G142" s="72">
        <v>84.0</v>
      </c>
      <c r="H142" s="28">
        <f t="shared" si="66"/>
        <v>0.2079207921</v>
      </c>
      <c r="I142" s="29">
        <f t="shared" si="67"/>
        <v>0.007394366197</v>
      </c>
      <c r="J142" s="30">
        <f t="shared" si="68"/>
        <v>-0.3797869159</v>
      </c>
      <c r="K142" s="31">
        <f t="shared" si="69"/>
        <v>0.02495256427</v>
      </c>
    </row>
    <row r="143">
      <c r="A143" s="22">
        <v>6.0</v>
      </c>
      <c r="B143" s="72">
        <v>376.0</v>
      </c>
      <c r="C143" s="72">
        <v>414.0</v>
      </c>
      <c r="D143" s="72">
        <v>7335.0</v>
      </c>
      <c r="E143" s="25">
        <f t="shared" si="64"/>
        <v>7302</v>
      </c>
      <c r="F143" s="26">
        <f t="shared" si="65"/>
        <v>0.09209696542</v>
      </c>
      <c r="G143" s="72">
        <v>33.0</v>
      </c>
      <c r="H143" s="28">
        <f t="shared" si="66"/>
        <v>0.08168316832</v>
      </c>
      <c r="I143" s="29">
        <f t="shared" si="67"/>
        <v>0.004498977505</v>
      </c>
      <c r="J143" s="30">
        <f t="shared" si="68"/>
        <v>0.1199940314</v>
      </c>
      <c r="K143" s="31">
        <f t="shared" si="69"/>
        <v>0.001249593497</v>
      </c>
    </row>
    <row r="144">
      <c r="A144" s="22">
        <v>7.0</v>
      </c>
      <c r="B144" s="72">
        <v>324.0</v>
      </c>
      <c r="C144" s="72">
        <v>375.0</v>
      </c>
      <c r="D144" s="72">
        <v>5211.0</v>
      </c>
      <c r="E144" s="25">
        <f t="shared" si="64"/>
        <v>5160</v>
      </c>
      <c r="F144" s="26">
        <f t="shared" si="65"/>
        <v>0.06508084656</v>
      </c>
      <c r="G144" s="72">
        <v>51.0</v>
      </c>
      <c r="H144" s="28">
        <f t="shared" si="66"/>
        <v>0.1262376238</v>
      </c>
      <c r="I144" s="29">
        <f t="shared" si="67"/>
        <v>0.009786989062</v>
      </c>
      <c r="J144" s="30">
        <f t="shared" si="68"/>
        <v>-0.6625357436</v>
      </c>
      <c r="K144" s="31">
        <f t="shared" si="69"/>
        <v>0.04051855086</v>
      </c>
    </row>
    <row r="145">
      <c r="A145" s="22">
        <v>8.0</v>
      </c>
      <c r="B145" s="72">
        <v>237.0</v>
      </c>
      <c r="C145" s="72">
        <v>323.0</v>
      </c>
      <c r="D145" s="72">
        <v>3634.0</v>
      </c>
      <c r="E145" s="25">
        <f t="shared" si="64"/>
        <v>3616</v>
      </c>
      <c r="F145" s="26">
        <f t="shared" si="65"/>
        <v>0.04560704286</v>
      </c>
      <c r="G145" s="72">
        <v>18.0</v>
      </c>
      <c r="H145" s="28">
        <f t="shared" si="66"/>
        <v>0.04455445545</v>
      </c>
      <c r="I145" s="29">
        <f t="shared" si="67"/>
        <v>0.004953219593</v>
      </c>
      <c r="J145" s="30">
        <f t="shared" si="68"/>
        <v>0.02334999431</v>
      </c>
      <c r="K145" s="31">
        <f t="shared" si="69"/>
        <v>0.00002457791008</v>
      </c>
    </row>
    <row r="146">
      <c r="A146" s="22">
        <v>9.0</v>
      </c>
      <c r="B146" s="72">
        <v>139.0</v>
      </c>
      <c r="C146" s="72">
        <v>236.0</v>
      </c>
      <c r="D146" s="72">
        <v>8217.0</v>
      </c>
      <c r="E146" s="25">
        <f t="shared" si="64"/>
        <v>8211</v>
      </c>
      <c r="F146" s="26">
        <f t="shared" si="65"/>
        <v>0.103561789</v>
      </c>
      <c r="G146" s="72">
        <v>6.0</v>
      </c>
      <c r="H146" s="28">
        <f t="shared" si="66"/>
        <v>0.01485148515</v>
      </c>
      <c r="I146" s="29">
        <f t="shared" si="67"/>
        <v>0.0007301935013</v>
      </c>
      <c r="J146" s="30">
        <f t="shared" si="68"/>
        <v>1.942068559</v>
      </c>
      <c r="K146" s="31">
        <f t="shared" si="69"/>
        <v>0.1722814919</v>
      </c>
    </row>
    <row r="147">
      <c r="A147" s="22">
        <v>10.0</v>
      </c>
      <c r="B147" s="72">
        <v>27.0</v>
      </c>
      <c r="C147" s="72">
        <v>138.0</v>
      </c>
      <c r="D147" s="72">
        <v>1835.0</v>
      </c>
      <c r="E147" s="25">
        <f t="shared" si="64"/>
        <v>1826</v>
      </c>
      <c r="F147" s="26">
        <f t="shared" si="65"/>
        <v>0.02303054764</v>
      </c>
      <c r="G147" s="72">
        <v>9.0</v>
      </c>
      <c r="H147" s="28">
        <f t="shared" si="66"/>
        <v>0.02227722772</v>
      </c>
      <c r="I147" s="29">
        <f t="shared" si="67"/>
        <v>0.004904632153</v>
      </c>
      <c r="J147" s="30">
        <f t="shared" si="68"/>
        <v>0.03325651451</v>
      </c>
      <c r="K147" s="31">
        <f t="shared" si="69"/>
        <v>0.00002505279468</v>
      </c>
    </row>
    <row r="148">
      <c r="A148" s="35" t="s">
        <v>14</v>
      </c>
      <c r="B148" s="36">
        <f t="shared" ref="B148:C148" si="70">SUM(B138:B147)</f>
        <v>4457</v>
      </c>
      <c r="C148" s="36">
        <f t="shared" si="70"/>
        <v>5036</v>
      </c>
      <c r="D148" s="37">
        <f>sum(D138:D147)</f>
        <v>79690</v>
      </c>
      <c r="E148" s="38">
        <f t="shared" si="64"/>
        <v>79286</v>
      </c>
      <c r="F148" s="39">
        <f t="shared" si="65"/>
        <v>1</v>
      </c>
      <c r="G148" s="40">
        <f>sum(G138:G147)</f>
        <v>404</v>
      </c>
      <c r="H148" s="41">
        <f>SUM(H138:H147)</f>
        <v>1</v>
      </c>
      <c r="I148" s="39">
        <f t="shared" si="67"/>
        <v>0.005069644874</v>
      </c>
      <c r="J148" s="42"/>
      <c r="K148" s="43">
        <f>sum(K138:K147)</f>
        <v>0.2878443929</v>
      </c>
    </row>
    <row r="151">
      <c r="A151" s="15" t="s">
        <v>102</v>
      </c>
      <c r="B151" s="16"/>
      <c r="C151" s="1"/>
      <c r="D151" s="1"/>
      <c r="E151" s="1" t="s">
        <v>1</v>
      </c>
      <c r="F151" s="1" t="s">
        <v>2</v>
      </c>
      <c r="G151" s="1"/>
      <c r="H151" s="1"/>
      <c r="I151" s="1"/>
      <c r="J151" s="1"/>
    </row>
    <row r="152">
      <c r="A152" s="17" t="s">
        <v>3</v>
      </c>
      <c r="B152" s="18" t="s">
        <v>4</v>
      </c>
      <c r="C152" s="18" t="s">
        <v>5</v>
      </c>
      <c r="D152" s="19" t="s">
        <v>6</v>
      </c>
      <c r="E152" s="18" t="s">
        <v>7</v>
      </c>
      <c r="F152" s="18" t="s">
        <v>8</v>
      </c>
      <c r="G152" s="19" t="s">
        <v>9</v>
      </c>
      <c r="H152" s="18" t="s">
        <v>10</v>
      </c>
      <c r="I152" s="20" t="s">
        <v>17</v>
      </c>
      <c r="J152" s="18" t="s">
        <v>11</v>
      </c>
      <c r="K152" s="21" t="s">
        <v>12</v>
      </c>
    </row>
    <row r="153">
      <c r="A153" s="22">
        <v>1.0</v>
      </c>
      <c r="B153" s="72">
        <v>720.0</v>
      </c>
      <c r="C153" s="72">
        <v>736.0</v>
      </c>
      <c r="D153" s="72">
        <v>6827.0</v>
      </c>
      <c r="E153" s="25">
        <f t="shared" ref="E153:E163" si="71">D153-G153</f>
        <v>6821</v>
      </c>
      <c r="F153" s="26">
        <f t="shared" ref="F153:F163" si="72">E153/$E$13</f>
        <v>0.08603032061</v>
      </c>
      <c r="G153" s="72">
        <v>6.0</v>
      </c>
      <c r="H153" s="28">
        <f t="shared" ref="H153:H162" si="73">G153/$G$13</f>
        <v>0.01485148515</v>
      </c>
      <c r="I153" s="29">
        <f t="shared" ref="I153:I163" si="74">G153/D153</f>
        <v>0.0008788633368</v>
      </c>
      <c r="J153" s="30">
        <f t="shared" ref="J153:J162" si="75">LN(F153/H153)</f>
        <v>1.756599929</v>
      </c>
      <c r="K153" s="31">
        <f t="shared" ref="K153:K162" si="76">(F153-H153)*J153</f>
        <v>0.1250327373</v>
      </c>
    </row>
    <row r="154">
      <c r="A154" s="22">
        <v>2.0</v>
      </c>
      <c r="B154" s="72">
        <v>710.0</v>
      </c>
      <c r="C154" s="72">
        <v>719.0</v>
      </c>
      <c r="D154" s="72">
        <v>15250.0</v>
      </c>
      <c r="E154" s="25">
        <f t="shared" si="71"/>
        <v>15190</v>
      </c>
      <c r="F154" s="26">
        <f t="shared" si="72"/>
        <v>0.1915848952</v>
      </c>
      <c r="G154" s="72">
        <v>60.0</v>
      </c>
      <c r="H154" s="28">
        <f t="shared" si="73"/>
        <v>0.1485148515</v>
      </c>
      <c r="I154" s="29">
        <f t="shared" si="74"/>
        <v>0.00393442623</v>
      </c>
      <c r="J154" s="30">
        <f t="shared" si="75"/>
        <v>0.2546460641</v>
      </c>
      <c r="K154" s="31">
        <f t="shared" si="76"/>
        <v>0.01096761711</v>
      </c>
    </row>
    <row r="155">
      <c r="A155" s="22">
        <v>3.0</v>
      </c>
      <c r="B155" s="72">
        <v>704.0</v>
      </c>
      <c r="C155" s="72">
        <v>709.0</v>
      </c>
      <c r="D155" s="72">
        <v>17089.0</v>
      </c>
      <c r="E155" s="25">
        <f t="shared" si="71"/>
        <v>16941</v>
      </c>
      <c r="F155" s="26">
        <f t="shared" si="72"/>
        <v>0.2136695003</v>
      </c>
      <c r="G155" s="72">
        <v>148.0</v>
      </c>
      <c r="H155" s="28">
        <f t="shared" si="73"/>
        <v>0.3663366337</v>
      </c>
      <c r="I155" s="29">
        <f t="shared" si="74"/>
        <v>0.008660541869</v>
      </c>
      <c r="J155" s="30">
        <f t="shared" si="75"/>
        <v>-0.5391222447</v>
      </c>
      <c r="K155" s="31">
        <f t="shared" si="76"/>
        <v>0.08230624764</v>
      </c>
    </row>
    <row r="156">
      <c r="A156" s="22">
        <v>4.0</v>
      </c>
      <c r="B156" s="72">
        <v>699.0</v>
      </c>
      <c r="C156" s="72">
        <v>703.0</v>
      </c>
      <c r="D156" s="72">
        <v>17366.0</v>
      </c>
      <c r="E156" s="25">
        <f t="shared" si="71"/>
        <v>17266</v>
      </c>
      <c r="F156" s="26">
        <f t="shared" si="72"/>
        <v>0.2177685846</v>
      </c>
      <c r="G156" s="72">
        <v>100.0</v>
      </c>
      <c r="H156" s="28">
        <f t="shared" si="73"/>
        <v>0.2475247525</v>
      </c>
      <c r="I156" s="29">
        <f t="shared" si="74"/>
        <v>0.005758378441</v>
      </c>
      <c r="J156" s="30">
        <f t="shared" si="75"/>
        <v>-0.1280776265</v>
      </c>
      <c r="K156" s="31">
        <f t="shared" si="76"/>
        <v>0.003811099353</v>
      </c>
    </row>
    <row r="157">
      <c r="A157" s="22">
        <v>5.0</v>
      </c>
      <c r="B157" s="72">
        <v>694.0</v>
      </c>
      <c r="C157" s="72">
        <v>698.0</v>
      </c>
      <c r="D157" s="72">
        <v>9310.0</v>
      </c>
      <c r="E157" s="25">
        <f t="shared" si="71"/>
        <v>9263</v>
      </c>
      <c r="F157" s="26">
        <f t="shared" si="72"/>
        <v>0.1168302096</v>
      </c>
      <c r="G157" s="72">
        <v>47.0</v>
      </c>
      <c r="H157" s="28">
        <f t="shared" si="73"/>
        <v>0.1163366337</v>
      </c>
      <c r="I157" s="29">
        <f t="shared" si="74"/>
        <v>0.005048335124</v>
      </c>
      <c r="J157" s="30">
        <f t="shared" si="75"/>
        <v>0.004233678237</v>
      </c>
      <c r="K157" s="31">
        <f t="shared" si="76"/>
        <v>0.000002089641791</v>
      </c>
    </row>
    <row r="158">
      <c r="A158" s="22">
        <v>6.0</v>
      </c>
      <c r="B158" s="72">
        <v>687.0</v>
      </c>
      <c r="C158" s="72">
        <v>693.0</v>
      </c>
      <c r="D158" s="72">
        <v>7363.0</v>
      </c>
      <c r="E158" s="25">
        <f t="shared" si="71"/>
        <v>7338</v>
      </c>
      <c r="F158" s="26">
        <f t="shared" si="72"/>
        <v>0.09255101783</v>
      </c>
      <c r="G158" s="72">
        <v>25.0</v>
      </c>
      <c r="H158" s="28">
        <f t="shared" si="73"/>
        <v>0.06188118812</v>
      </c>
      <c r="I158" s="29">
        <f t="shared" si="74"/>
        <v>0.003395355154</v>
      </c>
      <c r="J158" s="30">
        <f t="shared" si="75"/>
        <v>0.4025438107</v>
      </c>
      <c r="K158" s="31">
        <f t="shared" si="76"/>
        <v>0.01234595013</v>
      </c>
    </row>
    <row r="159">
      <c r="A159" s="22">
        <v>7.0</v>
      </c>
      <c r="B159" s="72">
        <v>677.0</v>
      </c>
      <c r="C159" s="72">
        <v>686.0</v>
      </c>
      <c r="D159" s="72">
        <v>3039.0</v>
      </c>
      <c r="E159" s="25">
        <f t="shared" si="71"/>
        <v>3031</v>
      </c>
      <c r="F159" s="26">
        <f t="shared" si="72"/>
        <v>0.03822869107</v>
      </c>
      <c r="G159" s="72">
        <v>8.0</v>
      </c>
      <c r="H159" s="28">
        <f t="shared" si="73"/>
        <v>0.0198019802</v>
      </c>
      <c r="I159" s="29">
        <f t="shared" si="74"/>
        <v>0.002632444883</v>
      </c>
      <c r="J159" s="30">
        <f t="shared" si="75"/>
        <v>0.6578043661</v>
      </c>
      <c r="K159" s="31">
        <f t="shared" si="76"/>
        <v>0.01212117086</v>
      </c>
    </row>
    <row r="160">
      <c r="A160" s="22">
        <v>8.0</v>
      </c>
      <c r="B160" s="72">
        <v>665.0</v>
      </c>
      <c r="C160" s="72">
        <v>676.0</v>
      </c>
      <c r="D160" s="72">
        <v>1041.0</v>
      </c>
      <c r="E160" s="25">
        <f t="shared" si="71"/>
        <v>1037</v>
      </c>
      <c r="F160" s="26">
        <f t="shared" si="72"/>
        <v>0.01307923215</v>
      </c>
      <c r="G160" s="72">
        <v>4.0</v>
      </c>
      <c r="H160" s="28">
        <f t="shared" si="73"/>
        <v>0.009900990099</v>
      </c>
      <c r="I160" s="29">
        <f t="shared" si="74"/>
        <v>0.003842459174</v>
      </c>
      <c r="J160" s="30">
        <f t="shared" si="75"/>
        <v>0.2783908778</v>
      </c>
      <c r="K160" s="31">
        <f t="shared" si="76"/>
        <v>0.0008847935936</v>
      </c>
    </row>
    <row r="161">
      <c r="A161" s="22">
        <v>9.0</v>
      </c>
      <c r="B161" s="72">
        <v>655.0</v>
      </c>
      <c r="C161" s="72">
        <v>664.0</v>
      </c>
      <c r="D161" s="72">
        <v>1402.0</v>
      </c>
      <c r="E161" s="25">
        <f t="shared" si="71"/>
        <v>1398</v>
      </c>
      <c r="F161" s="26">
        <f t="shared" si="72"/>
        <v>0.01763236889</v>
      </c>
      <c r="G161" s="72">
        <v>4.0</v>
      </c>
      <c r="H161" s="28">
        <f t="shared" si="73"/>
        <v>0.009900990099</v>
      </c>
      <c r="I161" s="29">
        <f t="shared" si="74"/>
        <v>0.002853067047</v>
      </c>
      <c r="J161" s="30">
        <f t="shared" si="75"/>
        <v>0.5771015924</v>
      </c>
      <c r="K161" s="31">
        <f t="shared" si="76"/>
        <v>0.004461791013</v>
      </c>
    </row>
    <row r="162">
      <c r="A162" s="22">
        <v>10.0</v>
      </c>
      <c r="B162" s="72">
        <v>640.0</v>
      </c>
      <c r="C162" s="72">
        <v>654.0</v>
      </c>
      <c r="D162" s="72">
        <v>1003.0</v>
      </c>
      <c r="E162" s="25">
        <f t="shared" si="71"/>
        <v>1001</v>
      </c>
      <c r="F162" s="26">
        <f t="shared" si="72"/>
        <v>0.01262517973</v>
      </c>
      <c r="G162" s="72">
        <v>2.0</v>
      </c>
      <c r="H162" s="28">
        <f t="shared" si="73"/>
        <v>0.004950495049</v>
      </c>
      <c r="I162" s="29">
        <f t="shared" si="74"/>
        <v>0.001994017946</v>
      </c>
      <c r="J162" s="30">
        <f t="shared" si="75"/>
        <v>0.9362056294</v>
      </c>
      <c r="K162" s="31">
        <f t="shared" si="76"/>
        <v>0.007185083001</v>
      </c>
    </row>
    <row r="163">
      <c r="A163" s="35" t="s">
        <v>14</v>
      </c>
      <c r="B163" s="36">
        <f t="shared" ref="B163:C163" si="77">SUM(B153:B162)</f>
        <v>6851</v>
      </c>
      <c r="C163" s="36">
        <f t="shared" si="77"/>
        <v>6938</v>
      </c>
      <c r="D163" s="37">
        <f>sum(D153:D162)</f>
        <v>79690</v>
      </c>
      <c r="E163" s="38">
        <f t="shared" si="71"/>
        <v>79286</v>
      </c>
      <c r="F163" s="39">
        <f t="shared" si="72"/>
        <v>1</v>
      </c>
      <c r="G163" s="40">
        <f>sum(G153:G162)</f>
        <v>404</v>
      </c>
      <c r="H163" s="41">
        <f>SUM(H153:H162)</f>
        <v>1</v>
      </c>
      <c r="I163" s="39">
        <f t="shared" si="74"/>
        <v>0.005069644874</v>
      </c>
      <c r="J163" s="42"/>
      <c r="K163" s="43">
        <f>sum(K153:K162)</f>
        <v>0.2591185797</v>
      </c>
    </row>
    <row r="166">
      <c r="A166" s="15" t="s">
        <v>103</v>
      </c>
      <c r="B166" s="16"/>
      <c r="C166" s="1"/>
      <c r="D166" s="1"/>
      <c r="E166" s="1" t="s">
        <v>1</v>
      </c>
      <c r="F166" s="1" t="s">
        <v>2</v>
      </c>
      <c r="G166" s="1"/>
      <c r="H166" s="1"/>
      <c r="I166" s="1"/>
      <c r="J166" s="1"/>
    </row>
    <row r="167">
      <c r="A167" s="17" t="s">
        <v>3</v>
      </c>
      <c r="B167" s="18" t="s">
        <v>4</v>
      </c>
      <c r="C167" s="18" t="s">
        <v>5</v>
      </c>
      <c r="D167" s="19" t="s">
        <v>6</v>
      </c>
      <c r="E167" s="18" t="s">
        <v>7</v>
      </c>
      <c r="F167" s="18" t="s">
        <v>8</v>
      </c>
      <c r="G167" s="19" t="s">
        <v>9</v>
      </c>
      <c r="H167" s="18" t="s">
        <v>10</v>
      </c>
      <c r="I167" s="20" t="s">
        <v>17</v>
      </c>
      <c r="J167" s="18" t="s">
        <v>11</v>
      </c>
      <c r="K167" s="21" t="s">
        <v>12</v>
      </c>
    </row>
    <row r="168">
      <c r="A168" s="22">
        <v>1.0</v>
      </c>
      <c r="B168" s="72">
        <v>1449.0</v>
      </c>
      <c r="C168" s="72">
        <v>1449.0</v>
      </c>
      <c r="D168" s="72">
        <v>8.0</v>
      </c>
      <c r="E168" s="25">
        <f t="shared" ref="E168:E178" si="78">D168-G168</f>
        <v>5</v>
      </c>
      <c r="F168" s="26">
        <f t="shared" ref="F168:F178" si="79">E168/$E$13</f>
        <v>0.00006306283581</v>
      </c>
      <c r="G168" s="72">
        <v>3.0</v>
      </c>
      <c r="H168" s="28">
        <f t="shared" ref="H168:H177" si="80">G168/$G$13</f>
        <v>0.007425742574</v>
      </c>
      <c r="I168" s="29">
        <f t="shared" ref="I168:I178" si="81">G168/D168</f>
        <v>0.375</v>
      </c>
      <c r="J168" s="30">
        <f t="shared" ref="J168:J177" si="82">LN(F168/H168)</f>
        <v>-4.768576346</v>
      </c>
      <c r="K168" s="31">
        <f t="shared" ref="K168:K177" si="83">(F168-H168)*J168</f>
        <v>0.03510950044</v>
      </c>
    </row>
    <row r="169">
      <c r="A169" s="22">
        <v>2.0</v>
      </c>
      <c r="B169" s="72">
        <v>42.0</v>
      </c>
      <c r="C169" s="72">
        <v>49.0</v>
      </c>
      <c r="D169" s="72">
        <v>128.0</v>
      </c>
      <c r="E169" s="25">
        <f t="shared" si="78"/>
        <v>125</v>
      </c>
      <c r="F169" s="26">
        <f t="shared" si="79"/>
        <v>0.001576570895</v>
      </c>
      <c r="G169" s="72">
        <v>3.0</v>
      </c>
      <c r="H169" s="28">
        <f t="shared" si="80"/>
        <v>0.007425742574</v>
      </c>
      <c r="I169" s="29">
        <f t="shared" si="81"/>
        <v>0.0234375</v>
      </c>
      <c r="J169" s="30">
        <f t="shared" si="82"/>
        <v>-1.549700521</v>
      </c>
      <c r="K169" s="31">
        <f t="shared" si="83"/>
        <v>0.009064464396</v>
      </c>
    </row>
    <row r="170">
      <c r="A170" s="22">
        <v>3.0</v>
      </c>
      <c r="B170" s="72">
        <v>36.0</v>
      </c>
      <c r="C170" s="72">
        <v>41.0</v>
      </c>
      <c r="D170" s="72">
        <v>6885.0</v>
      </c>
      <c r="E170" s="25">
        <f t="shared" si="78"/>
        <v>6828</v>
      </c>
      <c r="F170" s="26">
        <f t="shared" si="79"/>
        <v>0.08611860858</v>
      </c>
      <c r="G170" s="72">
        <v>57.0</v>
      </c>
      <c r="H170" s="28">
        <f t="shared" si="80"/>
        <v>0.1410891089</v>
      </c>
      <c r="I170" s="29">
        <f t="shared" si="81"/>
        <v>0.008278867102</v>
      </c>
      <c r="J170" s="30">
        <f t="shared" si="82"/>
        <v>-0.4936661532</v>
      </c>
      <c r="K170" s="31">
        <f t="shared" si="83"/>
        <v>0.02713707544</v>
      </c>
    </row>
    <row r="171">
      <c r="A171" s="22">
        <v>4.0</v>
      </c>
      <c r="B171" s="72">
        <v>34.0</v>
      </c>
      <c r="C171" s="72">
        <v>35.0</v>
      </c>
      <c r="D171" s="72">
        <v>14961.0</v>
      </c>
      <c r="E171" s="25">
        <f t="shared" si="78"/>
        <v>14913</v>
      </c>
      <c r="F171" s="26">
        <f t="shared" si="79"/>
        <v>0.1880912141</v>
      </c>
      <c r="G171" s="72">
        <v>48.0</v>
      </c>
      <c r="H171" s="28">
        <f t="shared" si="80"/>
        <v>0.1188118812</v>
      </c>
      <c r="I171" s="29">
        <f t="shared" si="81"/>
        <v>0.003208341688</v>
      </c>
      <c r="J171" s="30">
        <f t="shared" si="82"/>
        <v>0.4593856145</v>
      </c>
      <c r="K171" s="31">
        <f t="shared" si="83"/>
        <v>0.03182592892</v>
      </c>
    </row>
    <row r="172">
      <c r="A172" s="22">
        <v>5.0</v>
      </c>
      <c r="B172" s="72">
        <v>33.0</v>
      </c>
      <c r="C172" s="72">
        <v>33.0</v>
      </c>
      <c r="D172" s="72">
        <v>13857.0</v>
      </c>
      <c r="E172" s="25">
        <f t="shared" si="78"/>
        <v>13813</v>
      </c>
      <c r="F172" s="26">
        <f t="shared" si="79"/>
        <v>0.1742173902</v>
      </c>
      <c r="G172" s="72">
        <v>44.0</v>
      </c>
      <c r="H172" s="28">
        <f t="shared" si="80"/>
        <v>0.1089108911</v>
      </c>
      <c r="I172" s="29">
        <f t="shared" si="81"/>
        <v>0.003175290467</v>
      </c>
      <c r="J172" s="30">
        <f t="shared" si="82"/>
        <v>0.4697738535</v>
      </c>
      <c r="K172" s="31">
        <f t="shared" si="83"/>
        <v>0.03067928575</v>
      </c>
    </row>
    <row r="173">
      <c r="A173" s="22">
        <v>6.0</v>
      </c>
      <c r="B173" s="72">
        <v>32.0</v>
      </c>
      <c r="C173" s="72">
        <v>32.0</v>
      </c>
      <c r="D173" s="72">
        <v>14442.0</v>
      </c>
      <c r="E173" s="25">
        <f t="shared" si="78"/>
        <v>14393</v>
      </c>
      <c r="F173" s="26">
        <f t="shared" si="79"/>
        <v>0.1815326792</v>
      </c>
      <c r="G173" s="72">
        <v>49.0</v>
      </c>
      <c r="H173" s="28">
        <f t="shared" si="80"/>
        <v>0.1212871287</v>
      </c>
      <c r="I173" s="29">
        <f t="shared" si="81"/>
        <v>0.003392881872</v>
      </c>
      <c r="J173" s="30">
        <f t="shared" si="82"/>
        <v>0.4032749888</v>
      </c>
      <c r="K173" s="31">
        <f t="shared" si="83"/>
        <v>0.02429552369</v>
      </c>
    </row>
    <row r="174">
      <c r="A174" s="22">
        <v>7.0</v>
      </c>
      <c r="B174" s="72">
        <v>31.0</v>
      </c>
      <c r="C174" s="72">
        <v>31.0</v>
      </c>
      <c r="D174" s="72">
        <v>12649.0</v>
      </c>
      <c r="E174" s="25">
        <f t="shared" si="78"/>
        <v>12601</v>
      </c>
      <c r="F174" s="26">
        <f t="shared" si="79"/>
        <v>0.1589309588</v>
      </c>
      <c r="G174" s="72">
        <v>48.0</v>
      </c>
      <c r="H174" s="28">
        <f t="shared" si="80"/>
        <v>0.1188118812</v>
      </c>
      <c r="I174" s="29">
        <f t="shared" si="81"/>
        <v>0.003794766385</v>
      </c>
      <c r="J174" s="30">
        <f t="shared" si="82"/>
        <v>0.2909284747</v>
      </c>
      <c r="K174" s="31">
        <f t="shared" si="83"/>
        <v>0.01167178206</v>
      </c>
    </row>
    <row r="175">
      <c r="A175" s="22">
        <v>8.0</v>
      </c>
      <c r="B175" s="72">
        <v>30.0</v>
      </c>
      <c r="C175" s="72">
        <v>30.0</v>
      </c>
      <c r="D175" s="72">
        <v>8737.0</v>
      </c>
      <c r="E175" s="25">
        <f t="shared" si="78"/>
        <v>8678</v>
      </c>
      <c r="F175" s="26">
        <f t="shared" si="79"/>
        <v>0.1094518578</v>
      </c>
      <c r="G175" s="72">
        <v>59.0</v>
      </c>
      <c r="H175" s="28">
        <f t="shared" si="80"/>
        <v>0.146039604</v>
      </c>
      <c r="I175" s="29">
        <f t="shared" si="81"/>
        <v>0.006752890008</v>
      </c>
      <c r="J175" s="30">
        <f t="shared" si="82"/>
        <v>-0.2883930469</v>
      </c>
      <c r="K175" s="31">
        <f t="shared" si="83"/>
        <v>0.01055165158</v>
      </c>
    </row>
    <row r="176">
      <c r="A176" s="22">
        <v>9.0</v>
      </c>
      <c r="B176" s="72">
        <v>27.0</v>
      </c>
      <c r="C176" s="72">
        <v>29.0</v>
      </c>
      <c r="D176" s="72">
        <v>6910.0</v>
      </c>
      <c r="E176" s="25">
        <f t="shared" si="78"/>
        <v>6844</v>
      </c>
      <c r="F176" s="26">
        <f t="shared" si="79"/>
        <v>0.08632040966</v>
      </c>
      <c r="G176" s="72">
        <v>66.0</v>
      </c>
      <c r="H176" s="28">
        <f t="shared" si="80"/>
        <v>0.1633663366</v>
      </c>
      <c r="I176" s="29">
        <f t="shared" si="81"/>
        <v>0.009551374819</v>
      </c>
      <c r="J176" s="30">
        <f t="shared" si="82"/>
        <v>-0.6379290763</v>
      </c>
      <c r="K176" s="31">
        <f t="shared" si="83"/>
        <v>0.04914983703</v>
      </c>
    </row>
    <row r="177">
      <c r="A177" s="22">
        <v>10.0</v>
      </c>
      <c r="B177" s="72">
        <v>18.0</v>
      </c>
      <c r="C177" s="72">
        <v>26.0</v>
      </c>
      <c r="D177" s="72">
        <v>1113.0</v>
      </c>
      <c r="E177" s="25">
        <f t="shared" si="78"/>
        <v>1086</v>
      </c>
      <c r="F177" s="26">
        <f t="shared" si="79"/>
        <v>0.01369724794</v>
      </c>
      <c r="G177" s="72">
        <v>27.0</v>
      </c>
      <c r="H177" s="28">
        <f t="shared" si="80"/>
        <v>0.06683168317</v>
      </c>
      <c r="I177" s="29">
        <f t="shared" si="81"/>
        <v>0.02425876011</v>
      </c>
      <c r="J177" s="30">
        <f t="shared" si="82"/>
        <v>-1.584982335</v>
      </c>
      <c r="K177" s="31">
        <f t="shared" si="83"/>
        <v>0.08421714121</v>
      </c>
    </row>
    <row r="178">
      <c r="A178" s="35" t="s">
        <v>14</v>
      </c>
      <c r="B178" s="36">
        <f t="shared" ref="B178:C178" si="84">SUM(B168:B177)</f>
        <v>1732</v>
      </c>
      <c r="C178" s="36">
        <f t="shared" si="84"/>
        <v>1755</v>
      </c>
      <c r="D178" s="37">
        <f>sum(D168:D177)</f>
        <v>79690</v>
      </c>
      <c r="E178" s="38">
        <f t="shared" si="78"/>
        <v>79286</v>
      </c>
      <c r="F178" s="39">
        <f t="shared" si="79"/>
        <v>1</v>
      </c>
      <c r="G178" s="40">
        <f>sum(G168:G177)</f>
        <v>404</v>
      </c>
      <c r="H178" s="41">
        <f>SUM(H168:H177)</f>
        <v>1</v>
      </c>
      <c r="I178" s="39">
        <f t="shared" si="81"/>
        <v>0.005069644874</v>
      </c>
      <c r="J178" s="42"/>
      <c r="K178" s="43">
        <f>sum(K168:K177)</f>
        <v>0.3137021905</v>
      </c>
    </row>
    <row r="181">
      <c r="A181" s="15" t="s">
        <v>104</v>
      </c>
      <c r="B181" s="16"/>
      <c r="C181" s="1"/>
      <c r="D181" s="1"/>
      <c r="E181" s="1" t="s">
        <v>1</v>
      </c>
      <c r="F181" s="1" t="s">
        <v>2</v>
      </c>
      <c r="G181" s="1"/>
      <c r="H181" s="1"/>
      <c r="I181" s="1"/>
      <c r="J181" s="1"/>
    </row>
    <row r="182">
      <c r="A182" s="17" t="s">
        <v>3</v>
      </c>
      <c r="B182" s="18" t="s">
        <v>4</v>
      </c>
      <c r="C182" s="18" t="s">
        <v>5</v>
      </c>
      <c r="D182" s="19" t="s">
        <v>6</v>
      </c>
      <c r="E182" s="18" t="s">
        <v>7</v>
      </c>
      <c r="F182" s="18" t="s">
        <v>8</v>
      </c>
      <c r="G182" s="19" t="s">
        <v>9</v>
      </c>
      <c r="H182" s="18" t="s">
        <v>10</v>
      </c>
      <c r="I182" s="20" t="s">
        <v>17</v>
      </c>
      <c r="J182" s="18" t="s">
        <v>11</v>
      </c>
      <c r="K182" s="21" t="s">
        <v>12</v>
      </c>
    </row>
    <row r="183">
      <c r="A183" s="22">
        <v>1.0</v>
      </c>
      <c r="B183" s="72">
        <v>731.0</v>
      </c>
      <c r="C183" s="72">
        <v>735.0</v>
      </c>
      <c r="D183" s="72">
        <v>19462.0</v>
      </c>
      <c r="E183" s="25">
        <f t="shared" ref="E183:E193" si="85">D183-G183</f>
        <v>19397</v>
      </c>
      <c r="F183" s="26">
        <f t="shared" ref="F183:F193" si="86">E183/$E$13</f>
        <v>0.2446459652</v>
      </c>
      <c r="G183" s="72">
        <v>65.0</v>
      </c>
      <c r="H183" s="28">
        <f t="shared" ref="H183:H192" si="87">G183/$G$13</f>
        <v>0.1608910891</v>
      </c>
      <c r="I183" s="29">
        <f t="shared" ref="I183:I193" si="88">G183/D183</f>
        <v>0.003339841743</v>
      </c>
      <c r="J183" s="30">
        <f t="shared" ref="J183:J192" si="89">LN(F183/H183)</f>
        <v>0.4190844547</v>
      </c>
      <c r="K183" s="31">
        <f t="shared" ref="K183:K192" si="90">(F183-H183)*J183</f>
        <v>0.03510036659</v>
      </c>
    </row>
    <row r="184">
      <c r="A184" s="22">
        <v>2.0</v>
      </c>
      <c r="B184" s="72">
        <v>726.0</v>
      </c>
      <c r="C184" s="72">
        <v>730.0</v>
      </c>
      <c r="D184" s="72">
        <v>25127.0</v>
      </c>
      <c r="E184" s="25">
        <f t="shared" si="85"/>
        <v>25019</v>
      </c>
      <c r="F184" s="26">
        <f t="shared" si="86"/>
        <v>0.3155538178</v>
      </c>
      <c r="G184" s="72">
        <v>108.0</v>
      </c>
      <c r="H184" s="28">
        <f t="shared" si="87"/>
        <v>0.2673267327</v>
      </c>
      <c r="I184" s="29">
        <f t="shared" si="88"/>
        <v>0.00429816532</v>
      </c>
      <c r="J184" s="30">
        <f t="shared" si="89"/>
        <v>0.1658576188</v>
      </c>
      <c r="K184" s="31">
        <f t="shared" si="90"/>
        <v>0.007998829503</v>
      </c>
    </row>
    <row r="185">
      <c r="A185" s="22">
        <v>3.0</v>
      </c>
      <c r="B185" s="72">
        <v>720.0</v>
      </c>
      <c r="C185" s="72">
        <v>725.0</v>
      </c>
      <c r="D185" s="72">
        <v>4791.0</v>
      </c>
      <c r="E185" s="25">
        <f t="shared" si="85"/>
        <v>4750</v>
      </c>
      <c r="F185" s="26">
        <f t="shared" si="86"/>
        <v>0.05990969402</v>
      </c>
      <c r="G185" s="72">
        <v>41.0</v>
      </c>
      <c r="H185" s="28">
        <f t="shared" si="87"/>
        <v>0.1014851485</v>
      </c>
      <c r="I185" s="29">
        <f t="shared" si="88"/>
        <v>0.008557712377</v>
      </c>
      <c r="J185" s="30">
        <f t="shared" si="89"/>
        <v>-0.527074139</v>
      </c>
      <c r="K185" s="31">
        <f t="shared" si="90"/>
        <v>0.02191334688</v>
      </c>
    </row>
    <row r="186">
      <c r="A186" s="22">
        <v>4.0</v>
      </c>
      <c r="B186" s="72">
        <v>715.0</v>
      </c>
      <c r="C186" s="72">
        <v>719.0</v>
      </c>
      <c r="D186" s="72">
        <v>4729.0</v>
      </c>
      <c r="E186" s="25">
        <f t="shared" si="85"/>
        <v>4686</v>
      </c>
      <c r="F186" s="26">
        <f t="shared" si="86"/>
        <v>0.05910248972</v>
      </c>
      <c r="G186" s="72">
        <v>43.0</v>
      </c>
      <c r="H186" s="28">
        <f t="shared" si="87"/>
        <v>0.1064356436</v>
      </c>
      <c r="I186" s="29">
        <f t="shared" si="88"/>
        <v>0.009092831465</v>
      </c>
      <c r="J186" s="30">
        <f t="shared" si="89"/>
        <v>-0.5882674659</v>
      </c>
      <c r="K186" s="31">
        <f t="shared" si="90"/>
        <v>0.02784455447</v>
      </c>
    </row>
    <row r="187">
      <c r="A187" s="22">
        <v>5.0</v>
      </c>
      <c r="B187" s="72">
        <v>711.0</v>
      </c>
      <c r="C187" s="72">
        <v>714.0</v>
      </c>
      <c r="D187" s="72">
        <v>10544.0</v>
      </c>
      <c r="E187" s="25">
        <f t="shared" si="85"/>
        <v>10483</v>
      </c>
      <c r="F187" s="26">
        <f t="shared" si="86"/>
        <v>0.1322175416</v>
      </c>
      <c r="G187" s="72">
        <v>61.0</v>
      </c>
      <c r="H187" s="28">
        <f t="shared" si="87"/>
        <v>0.150990099</v>
      </c>
      <c r="I187" s="29">
        <f t="shared" si="88"/>
        <v>0.005785280728</v>
      </c>
      <c r="J187" s="30">
        <f t="shared" si="89"/>
        <v>-0.132765657</v>
      </c>
      <c r="K187" s="31">
        <f t="shared" si="90"/>
        <v>0.002492350924</v>
      </c>
    </row>
    <row r="188">
      <c r="A188" s="22">
        <v>6.0</v>
      </c>
      <c r="B188" s="72">
        <v>705.0</v>
      </c>
      <c r="C188" s="72">
        <v>710.0</v>
      </c>
      <c r="D188" s="72">
        <v>9787.0</v>
      </c>
      <c r="E188" s="25">
        <f t="shared" si="85"/>
        <v>9717</v>
      </c>
      <c r="F188" s="26">
        <f t="shared" si="86"/>
        <v>0.1225563151</v>
      </c>
      <c r="G188" s="72">
        <v>70.0</v>
      </c>
      <c r="H188" s="28">
        <f t="shared" si="87"/>
        <v>0.1732673267</v>
      </c>
      <c r="I188" s="29">
        <f t="shared" si="88"/>
        <v>0.007152344947</v>
      </c>
      <c r="J188" s="30">
        <f t="shared" si="89"/>
        <v>-0.3462650035</v>
      </c>
      <c r="K188" s="31">
        <f t="shared" si="90"/>
        <v>0.01755944862</v>
      </c>
    </row>
    <row r="189">
      <c r="A189" s="22">
        <v>7.0</v>
      </c>
      <c r="B189" s="72">
        <v>691.0</v>
      </c>
      <c r="C189" s="72">
        <v>704.0</v>
      </c>
      <c r="D189" s="72">
        <v>2096.0</v>
      </c>
      <c r="E189" s="25">
        <f t="shared" si="85"/>
        <v>2091</v>
      </c>
      <c r="F189" s="26">
        <f t="shared" si="86"/>
        <v>0.02637287794</v>
      </c>
      <c r="G189" s="72">
        <v>5.0</v>
      </c>
      <c r="H189" s="28">
        <f t="shared" si="87"/>
        <v>0.01237623762</v>
      </c>
      <c r="I189" s="29">
        <f t="shared" si="88"/>
        <v>0.002385496183</v>
      </c>
      <c r="J189" s="30">
        <f t="shared" si="89"/>
        <v>0.7565578177</v>
      </c>
      <c r="K189" s="31">
        <f t="shared" si="90"/>
        <v>0.01058926765</v>
      </c>
    </row>
    <row r="190">
      <c r="A190" s="22">
        <v>8.0</v>
      </c>
      <c r="B190" s="72">
        <v>665.0</v>
      </c>
      <c r="C190" s="72">
        <v>690.0</v>
      </c>
      <c r="D190" s="72">
        <v>551.0</v>
      </c>
      <c r="E190" s="25">
        <f t="shared" si="85"/>
        <v>549</v>
      </c>
      <c r="F190" s="26">
        <f t="shared" si="86"/>
        <v>0.006924299372</v>
      </c>
      <c r="G190" s="72">
        <v>2.0</v>
      </c>
      <c r="H190" s="28">
        <f t="shared" si="87"/>
        <v>0.004950495049</v>
      </c>
      <c r="I190" s="29">
        <f t="shared" si="88"/>
        <v>0.003629764065</v>
      </c>
      <c r="J190" s="30">
        <f t="shared" si="89"/>
        <v>0.3355492916</v>
      </c>
      <c r="K190" s="31">
        <f t="shared" si="90"/>
        <v>0.0006623086422</v>
      </c>
    </row>
    <row r="191">
      <c r="A191" s="22">
        <v>9.0</v>
      </c>
      <c r="B191" s="72">
        <v>626.0</v>
      </c>
      <c r="C191" s="72">
        <v>664.0</v>
      </c>
      <c r="D191" s="72">
        <v>100.0</v>
      </c>
      <c r="E191" s="25">
        <f t="shared" si="85"/>
        <v>100</v>
      </c>
      <c r="F191" s="26">
        <f t="shared" si="86"/>
        <v>0.001261256716</v>
      </c>
      <c r="G191" s="72">
        <v>1.0E-9</v>
      </c>
      <c r="H191" s="28">
        <f t="shared" si="87"/>
        <v>0</v>
      </c>
      <c r="I191" s="29">
        <f t="shared" si="88"/>
        <v>0</v>
      </c>
      <c r="J191" s="30">
        <f t="shared" si="89"/>
        <v>20.04903405</v>
      </c>
      <c r="K191" s="31">
        <f t="shared" si="90"/>
        <v>0.0252869788</v>
      </c>
    </row>
    <row r="192">
      <c r="A192" s="22">
        <v>10.0</v>
      </c>
      <c r="B192" s="72">
        <v>0.0</v>
      </c>
      <c r="C192" s="72">
        <v>73.0</v>
      </c>
      <c r="D192" s="72">
        <v>404.0</v>
      </c>
      <c r="E192" s="25">
        <f t="shared" si="85"/>
        <v>397</v>
      </c>
      <c r="F192" s="26">
        <f t="shared" si="86"/>
        <v>0.005007189163</v>
      </c>
      <c r="G192" s="72">
        <v>7.0</v>
      </c>
      <c r="H192" s="28">
        <f t="shared" si="87"/>
        <v>0.01732673267</v>
      </c>
      <c r="I192" s="29">
        <f t="shared" si="88"/>
        <v>0.01732673267</v>
      </c>
      <c r="J192" s="30">
        <f t="shared" si="89"/>
        <v>-1.241375838</v>
      </c>
      <c r="K192" s="31">
        <f t="shared" si="90"/>
        <v>0.01529318364</v>
      </c>
    </row>
    <row r="193">
      <c r="A193" s="35" t="s">
        <v>14</v>
      </c>
      <c r="B193" s="36">
        <f t="shared" ref="B193:C193" si="91">SUM(B183:B192)</f>
        <v>6290</v>
      </c>
      <c r="C193" s="36">
        <f t="shared" si="91"/>
        <v>6464</v>
      </c>
      <c r="D193" s="37">
        <f>sum(D183:D192)</f>
        <v>77591</v>
      </c>
      <c r="E193" s="38">
        <f t="shared" si="85"/>
        <v>77189</v>
      </c>
      <c r="F193" s="39">
        <f t="shared" si="86"/>
        <v>0.9735514467</v>
      </c>
      <c r="G193" s="40">
        <f>sum(G183:G192)</f>
        <v>402</v>
      </c>
      <c r="H193" s="41">
        <f>SUM(H183:H192)</f>
        <v>0.995049505</v>
      </c>
      <c r="I193" s="39">
        <f t="shared" si="88"/>
        <v>0.005181013262</v>
      </c>
      <c r="J193" s="42"/>
      <c r="K193" s="43">
        <f>sum(K183:K192)</f>
        <v>0.1647406357</v>
      </c>
    </row>
    <row r="196">
      <c r="A196" s="15" t="s">
        <v>83</v>
      </c>
      <c r="B196" s="16"/>
      <c r="C196" s="1"/>
      <c r="D196" s="1"/>
      <c r="E196" s="1" t="s">
        <v>1</v>
      </c>
      <c r="F196" s="1" t="s">
        <v>2</v>
      </c>
      <c r="G196" s="1"/>
      <c r="H196" s="1"/>
      <c r="I196" s="1"/>
      <c r="J196" s="1"/>
    </row>
    <row r="197">
      <c r="A197" s="17" t="s">
        <v>3</v>
      </c>
      <c r="B197" s="18" t="s">
        <v>4</v>
      </c>
      <c r="C197" s="18" t="s">
        <v>5</v>
      </c>
      <c r="D197" s="19" t="s">
        <v>6</v>
      </c>
      <c r="E197" s="18" t="s">
        <v>7</v>
      </c>
      <c r="F197" s="18" t="s">
        <v>8</v>
      </c>
      <c r="G197" s="19" t="s">
        <v>9</v>
      </c>
      <c r="H197" s="18" t="s">
        <v>10</v>
      </c>
      <c r="I197" s="20" t="s">
        <v>17</v>
      </c>
      <c r="J197" s="18" t="s">
        <v>11</v>
      </c>
      <c r="K197" s="21" t="s">
        <v>12</v>
      </c>
    </row>
    <row r="198">
      <c r="A198" s="22">
        <v>1.0</v>
      </c>
      <c r="B198" s="72">
        <v>296.0</v>
      </c>
      <c r="C198" s="72">
        <v>457.0</v>
      </c>
      <c r="D198" s="72">
        <v>5.0</v>
      </c>
      <c r="E198" s="25">
        <f t="shared" ref="E198:E208" si="92">D198-G198</f>
        <v>4.999999999</v>
      </c>
      <c r="F198" s="26">
        <f t="shared" ref="F198:F208" si="93">E198/$E$13</f>
        <v>0.0000630628358</v>
      </c>
      <c r="G198" s="72">
        <v>1.0E-9</v>
      </c>
      <c r="H198" s="28">
        <f t="shared" ref="H198:H207" si="94">G198/$G$13</f>
        <v>0</v>
      </c>
      <c r="I198" s="29">
        <f t="shared" ref="I198:I208" si="95">G198/D198</f>
        <v>0.0000000002</v>
      </c>
      <c r="J198" s="30">
        <f t="shared" ref="J198:J207" si="96">LN(F198/H198)</f>
        <v>17.05330178</v>
      </c>
      <c r="K198" s="31">
        <f t="shared" ref="K198:K207" si="97">(F198-H198)*J198</f>
        <v>0.001075429528</v>
      </c>
    </row>
    <row r="199">
      <c r="A199" s="22">
        <v>2.0</v>
      </c>
      <c r="B199" s="72">
        <v>216.0</v>
      </c>
      <c r="C199" s="72">
        <v>278.0</v>
      </c>
      <c r="D199" s="72">
        <v>193.0</v>
      </c>
      <c r="E199" s="25">
        <f t="shared" si="92"/>
        <v>193</v>
      </c>
      <c r="F199" s="26">
        <f t="shared" si="93"/>
        <v>0.002434225462</v>
      </c>
      <c r="G199" s="72">
        <v>1.0E-9</v>
      </c>
      <c r="H199" s="28">
        <f t="shared" si="94"/>
        <v>0</v>
      </c>
      <c r="I199" s="29">
        <f t="shared" si="95"/>
        <v>0</v>
      </c>
      <c r="J199" s="30">
        <f t="shared" si="96"/>
        <v>20.70655406</v>
      </c>
      <c r="K199" s="31">
        <f t="shared" si="97"/>
        <v>0.05040442107</v>
      </c>
    </row>
    <row r="200">
      <c r="A200" s="22">
        <v>3.0</v>
      </c>
      <c r="B200" s="72">
        <v>188.0</v>
      </c>
      <c r="C200" s="72">
        <v>215.0</v>
      </c>
      <c r="D200" s="72">
        <v>763.0</v>
      </c>
      <c r="E200" s="25">
        <f t="shared" si="92"/>
        <v>762</v>
      </c>
      <c r="F200" s="26">
        <f t="shared" si="93"/>
        <v>0.009610776177</v>
      </c>
      <c r="G200" s="72">
        <v>1.0</v>
      </c>
      <c r="H200" s="28">
        <f t="shared" si="94"/>
        <v>0.002475247525</v>
      </c>
      <c r="I200" s="29">
        <f t="shared" si="95"/>
        <v>0.00131061599</v>
      </c>
      <c r="J200" s="30">
        <f t="shared" si="96"/>
        <v>1.356544586</v>
      </c>
      <c r="K200" s="31">
        <f t="shared" si="97"/>
        <v>0.009679662765</v>
      </c>
    </row>
    <row r="201">
      <c r="A201" s="22">
        <v>4.0</v>
      </c>
      <c r="B201" s="72">
        <v>163.0</v>
      </c>
      <c r="C201" s="72">
        <v>187.0</v>
      </c>
      <c r="D201" s="72">
        <v>484.0</v>
      </c>
      <c r="E201" s="25">
        <f t="shared" si="92"/>
        <v>472</v>
      </c>
      <c r="F201" s="26">
        <f t="shared" si="93"/>
        <v>0.0059531317</v>
      </c>
      <c r="G201" s="72">
        <v>12.0</v>
      </c>
      <c r="H201" s="28">
        <f t="shared" si="94"/>
        <v>0.0297029703</v>
      </c>
      <c r="I201" s="29">
        <f t="shared" si="95"/>
        <v>0.02479338843</v>
      </c>
      <c r="J201" s="30">
        <f t="shared" si="96"/>
        <v>-1.607329634</v>
      </c>
      <c r="K201" s="31">
        <f t="shared" si="97"/>
        <v>0.03817381937</v>
      </c>
    </row>
    <row r="202">
      <c r="A202" s="22">
        <v>5.0</v>
      </c>
      <c r="B202" s="72">
        <v>143.0</v>
      </c>
      <c r="C202" s="72">
        <v>162.0</v>
      </c>
      <c r="D202" s="72">
        <v>979.0</v>
      </c>
      <c r="E202" s="25">
        <f t="shared" si="92"/>
        <v>963</v>
      </c>
      <c r="F202" s="26">
        <f t="shared" si="93"/>
        <v>0.01214590218</v>
      </c>
      <c r="G202" s="72">
        <v>16.0</v>
      </c>
      <c r="H202" s="28">
        <f t="shared" si="94"/>
        <v>0.0396039604</v>
      </c>
      <c r="I202" s="29">
        <f t="shared" si="95"/>
        <v>0.01634320735</v>
      </c>
      <c r="J202" s="30">
        <f t="shared" si="96"/>
        <v>-1.18193728</v>
      </c>
      <c r="K202" s="31">
        <f t="shared" si="97"/>
        <v>0.03245370264</v>
      </c>
    </row>
    <row r="203">
      <c r="A203" s="22">
        <v>6.0</v>
      </c>
      <c r="B203" s="72">
        <v>129.0</v>
      </c>
      <c r="C203" s="72">
        <v>142.0</v>
      </c>
      <c r="D203" s="72">
        <v>3066.0</v>
      </c>
      <c r="E203" s="25">
        <f t="shared" si="92"/>
        <v>3041</v>
      </c>
      <c r="F203" s="26">
        <f t="shared" si="93"/>
        <v>0.03835481674</v>
      </c>
      <c r="G203" s="72">
        <v>25.0</v>
      </c>
      <c r="H203" s="28">
        <f t="shared" si="94"/>
        <v>0.06188118812</v>
      </c>
      <c r="I203" s="29">
        <f t="shared" si="95"/>
        <v>0.00815394651</v>
      </c>
      <c r="J203" s="30">
        <f t="shared" si="96"/>
        <v>-0.4783361065</v>
      </c>
      <c r="K203" s="31">
        <f t="shared" si="97"/>
        <v>0.01125351289</v>
      </c>
    </row>
    <row r="204">
      <c r="A204" s="22">
        <v>7.0</v>
      </c>
      <c r="B204" s="72">
        <v>121.0</v>
      </c>
      <c r="C204" s="72">
        <v>128.0</v>
      </c>
      <c r="D204" s="72">
        <v>24980.0</v>
      </c>
      <c r="E204" s="25">
        <f t="shared" si="92"/>
        <v>24846</v>
      </c>
      <c r="F204" s="26">
        <f t="shared" si="93"/>
        <v>0.3133718437</v>
      </c>
      <c r="G204" s="72">
        <v>134.0</v>
      </c>
      <c r="H204" s="28">
        <f t="shared" si="94"/>
        <v>0.3316831683</v>
      </c>
      <c r="I204" s="29">
        <f t="shared" si="95"/>
        <v>0.005364291433</v>
      </c>
      <c r="J204" s="30">
        <f t="shared" si="96"/>
        <v>-0.05678971648</v>
      </c>
      <c r="K204" s="31">
        <f t="shared" si="97"/>
        <v>0.001039894933</v>
      </c>
    </row>
    <row r="205">
      <c r="A205" s="22">
        <v>8.0</v>
      </c>
      <c r="B205" s="72">
        <v>118.0</v>
      </c>
      <c r="C205" s="72">
        <v>120.0</v>
      </c>
      <c r="D205" s="72">
        <v>28231.0</v>
      </c>
      <c r="E205" s="25">
        <f t="shared" si="92"/>
        <v>28122</v>
      </c>
      <c r="F205" s="26">
        <f t="shared" si="93"/>
        <v>0.3546906137</v>
      </c>
      <c r="G205" s="72">
        <v>109.0</v>
      </c>
      <c r="H205" s="28">
        <f t="shared" si="94"/>
        <v>0.2698019802</v>
      </c>
      <c r="I205" s="29">
        <f t="shared" si="95"/>
        <v>0.003861003861</v>
      </c>
      <c r="J205" s="30">
        <f t="shared" si="96"/>
        <v>0.2735576156</v>
      </c>
      <c r="K205" s="31">
        <f t="shared" si="97"/>
        <v>0.02322193218</v>
      </c>
    </row>
    <row r="206">
      <c r="A206" s="22">
        <v>9.0</v>
      </c>
      <c r="B206" s="72">
        <v>100.0</v>
      </c>
      <c r="C206" s="72">
        <v>117.0</v>
      </c>
      <c r="D206" s="72">
        <v>20835.0</v>
      </c>
      <c r="E206" s="25">
        <f t="shared" si="92"/>
        <v>20733</v>
      </c>
      <c r="F206" s="26">
        <f t="shared" si="93"/>
        <v>0.261496355</v>
      </c>
      <c r="G206" s="72">
        <v>102.0</v>
      </c>
      <c r="H206" s="28">
        <f t="shared" si="94"/>
        <v>0.2524752475</v>
      </c>
      <c r="I206" s="29">
        <f t="shared" si="95"/>
        <v>0.004895608351</v>
      </c>
      <c r="J206" s="30">
        <f t="shared" si="96"/>
        <v>0.03510713017</v>
      </c>
      <c r="K206" s="31">
        <f t="shared" si="97"/>
        <v>0.0003167051933</v>
      </c>
    </row>
    <row r="207">
      <c r="A207" s="22">
        <v>10.0</v>
      </c>
      <c r="B207" s="72">
        <v>69.0</v>
      </c>
      <c r="C207" s="72">
        <v>99.0</v>
      </c>
      <c r="D207" s="72">
        <v>154.0</v>
      </c>
      <c r="E207" s="25">
        <f t="shared" si="92"/>
        <v>149</v>
      </c>
      <c r="F207" s="26">
        <f t="shared" si="93"/>
        <v>0.001879272507</v>
      </c>
      <c r="G207" s="72">
        <v>5.0</v>
      </c>
      <c r="H207" s="28">
        <f t="shared" si="94"/>
        <v>0.01237623762</v>
      </c>
      <c r="I207" s="29">
        <f t="shared" si="95"/>
        <v>0.03246753247</v>
      </c>
      <c r="J207" s="30">
        <f t="shared" si="96"/>
        <v>-1.884893576</v>
      </c>
      <c r="K207" s="31">
        <f t="shared" si="97"/>
        <v>0.01978566211</v>
      </c>
    </row>
    <row r="208">
      <c r="A208" s="35" t="s">
        <v>14</v>
      </c>
      <c r="B208" s="36">
        <f t="shared" ref="B208:C208" si="98">SUM(B198:B207)</f>
        <v>1543</v>
      </c>
      <c r="C208" s="36">
        <f t="shared" si="98"/>
        <v>1905</v>
      </c>
      <c r="D208" s="37">
        <f>sum(D198:D207)</f>
        <v>79690</v>
      </c>
      <c r="E208" s="38">
        <f t="shared" si="92"/>
        <v>79286</v>
      </c>
      <c r="F208" s="39">
        <f t="shared" si="93"/>
        <v>1</v>
      </c>
      <c r="G208" s="40">
        <f>sum(G198:G207)</f>
        <v>404</v>
      </c>
      <c r="H208" s="41">
        <f>SUM(H198:H207)</f>
        <v>1</v>
      </c>
      <c r="I208" s="39">
        <f t="shared" si="95"/>
        <v>0.005069644874</v>
      </c>
      <c r="J208" s="42"/>
      <c r="K208" s="43">
        <f>sum(K198:K207)</f>
        <v>0.1874047427</v>
      </c>
    </row>
    <row r="211">
      <c r="A211" s="15" t="s">
        <v>105</v>
      </c>
      <c r="B211" s="16"/>
      <c r="C211" s="1"/>
      <c r="D211" s="1"/>
      <c r="E211" s="1" t="s">
        <v>1</v>
      </c>
      <c r="F211" s="1" t="s">
        <v>2</v>
      </c>
      <c r="G211" s="1"/>
      <c r="H211" s="1"/>
      <c r="I211" s="1"/>
      <c r="J211" s="1"/>
    </row>
    <row r="212">
      <c r="A212" s="17" t="s">
        <v>3</v>
      </c>
      <c r="B212" s="18" t="s">
        <v>4</v>
      </c>
      <c r="C212" s="18" t="s">
        <v>5</v>
      </c>
      <c r="D212" s="19" t="s">
        <v>6</v>
      </c>
      <c r="E212" s="18" t="s">
        <v>7</v>
      </c>
      <c r="F212" s="18" t="s">
        <v>8</v>
      </c>
      <c r="G212" s="19" t="s">
        <v>9</v>
      </c>
      <c r="H212" s="18" t="s">
        <v>10</v>
      </c>
      <c r="I212" s="20" t="s">
        <v>17</v>
      </c>
      <c r="J212" s="18" t="s">
        <v>11</v>
      </c>
      <c r="K212" s="21" t="s">
        <v>12</v>
      </c>
    </row>
    <row r="213">
      <c r="A213" s="22">
        <v>1.0</v>
      </c>
      <c r="B213" s="72">
        <v>23.0</v>
      </c>
      <c r="C213" s="72">
        <v>23.0</v>
      </c>
      <c r="D213" s="72">
        <v>60875.0</v>
      </c>
      <c r="E213" s="25">
        <f t="shared" ref="E213:E217" si="99">D213-G213</f>
        <v>60503</v>
      </c>
      <c r="F213" s="26">
        <f t="shared" ref="F213:F217" si="100">E213/$E$13</f>
        <v>0.763098151</v>
      </c>
      <c r="G213" s="72">
        <v>372.0</v>
      </c>
      <c r="H213" s="28">
        <f t="shared" ref="H213:H216" si="101">G213/$G$13</f>
        <v>0.9207920792</v>
      </c>
      <c r="I213" s="29">
        <f t="shared" ref="I213:I217" si="102">G213/D213</f>
        <v>0.006110882957</v>
      </c>
      <c r="J213" s="30">
        <f t="shared" ref="J213:J216" si="103">LN(F213/H213)</f>
        <v>-0.187847594</v>
      </c>
      <c r="K213" s="31">
        <f t="shared" ref="K213:K216" si="104">(F213-H213)*J213</f>
        <v>0.029622425</v>
      </c>
    </row>
    <row r="214">
      <c r="A214" s="22">
        <v>2.0</v>
      </c>
      <c r="B214" s="72">
        <v>6.0</v>
      </c>
      <c r="C214" s="72">
        <v>6.0</v>
      </c>
      <c r="D214" s="72">
        <v>8855.0</v>
      </c>
      <c r="E214" s="25">
        <f t="shared" si="99"/>
        <v>8845</v>
      </c>
      <c r="F214" s="26">
        <f t="shared" si="100"/>
        <v>0.1115581565</v>
      </c>
      <c r="G214" s="72">
        <v>10.0</v>
      </c>
      <c r="H214" s="28">
        <f t="shared" si="101"/>
        <v>0.02475247525</v>
      </c>
      <c r="I214" s="29">
        <f t="shared" si="102"/>
        <v>0.001129305477</v>
      </c>
      <c r="J214" s="30">
        <f t="shared" si="103"/>
        <v>1.505620544</v>
      </c>
      <c r="K214" s="31">
        <f t="shared" si="104"/>
        <v>0.1306964171</v>
      </c>
    </row>
    <row r="215">
      <c r="A215" s="22">
        <v>3.0</v>
      </c>
      <c r="B215" s="72">
        <v>3.0</v>
      </c>
      <c r="C215" s="72">
        <v>3.0</v>
      </c>
      <c r="D215" s="72">
        <v>3234.0</v>
      </c>
      <c r="E215" s="25">
        <f t="shared" si="99"/>
        <v>3214</v>
      </c>
      <c r="F215" s="26">
        <f t="shared" si="100"/>
        <v>0.04053679086</v>
      </c>
      <c r="G215" s="72">
        <v>20.0</v>
      </c>
      <c r="H215" s="28">
        <f t="shared" si="101"/>
        <v>0.04950495049</v>
      </c>
      <c r="I215" s="29">
        <f t="shared" si="102"/>
        <v>0.006184291899</v>
      </c>
      <c r="J215" s="30">
        <f t="shared" si="103"/>
        <v>-0.1998626966</v>
      </c>
      <c r="K215" s="31">
        <f t="shared" si="104"/>
        <v>0.001792400568</v>
      </c>
    </row>
    <row r="216">
      <c r="A216" s="22">
        <v>4.0</v>
      </c>
      <c r="B216" s="72">
        <v>0.0</v>
      </c>
      <c r="C216" s="72">
        <v>0.0</v>
      </c>
      <c r="D216" s="72">
        <v>6726.0</v>
      </c>
      <c r="E216" s="25">
        <f t="shared" si="99"/>
        <v>6724</v>
      </c>
      <c r="F216" s="26">
        <f t="shared" si="100"/>
        <v>0.0848069016</v>
      </c>
      <c r="G216" s="72">
        <v>2.0</v>
      </c>
      <c r="H216" s="28">
        <f t="shared" si="101"/>
        <v>0.004950495049</v>
      </c>
      <c r="I216" s="29">
        <f t="shared" si="102"/>
        <v>0.0002973535534</v>
      </c>
      <c r="J216" s="30">
        <f t="shared" si="103"/>
        <v>2.840889345</v>
      </c>
      <c r="K216" s="31">
        <f t="shared" si="104"/>
        <v>0.2268632145</v>
      </c>
    </row>
    <row r="217">
      <c r="A217" s="35" t="s">
        <v>14</v>
      </c>
      <c r="B217" s="36">
        <f t="shared" ref="B217:C217" si="105">SUM(B213:B216)</f>
        <v>32</v>
      </c>
      <c r="C217" s="36">
        <f t="shared" si="105"/>
        <v>32</v>
      </c>
      <c r="D217" s="37">
        <f>sum(D213:D216)</f>
        <v>79690</v>
      </c>
      <c r="E217" s="38">
        <f t="shared" si="99"/>
        <v>79286</v>
      </c>
      <c r="F217" s="39">
        <f t="shared" si="100"/>
        <v>1</v>
      </c>
      <c r="G217" s="40">
        <f>sum(G213:G216)</f>
        <v>404</v>
      </c>
      <c r="H217" s="41">
        <f>SUM(H213:H216)</f>
        <v>1</v>
      </c>
      <c r="I217" s="39">
        <f t="shared" si="102"/>
        <v>0.005069644874</v>
      </c>
      <c r="J217" s="42"/>
      <c r="K217" s="43">
        <f>sum(K213:K216)</f>
        <v>0.3889744572</v>
      </c>
    </row>
    <row r="220">
      <c r="A220" s="15" t="s">
        <v>106</v>
      </c>
      <c r="B220" s="16"/>
      <c r="C220" s="1"/>
      <c r="D220" s="1"/>
      <c r="E220" s="1" t="s">
        <v>1</v>
      </c>
      <c r="F220" s="1" t="s">
        <v>2</v>
      </c>
      <c r="G220" s="1"/>
      <c r="H220" s="1"/>
      <c r="I220" s="1"/>
      <c r="J220" s="1"/>
    </row>
    <row r="221">
      <c r="A221" s="17" t="s">
        <v>3</v>
      </c>
      <c r="B221" s="18" t="s">
        <v>4</v>
      </c>
      <c r="C221" s="18" t="s">
        <v>5</v>
      </c>
      <c r="D221" s="19" t="s">
        <v>6</v>
      </c>
      <c r="E221" s="18" t="s">
        <v>7</v>
      </c>
      <c r="F221" s="18" t="s">
        <v>8</v>
      </c>
      <c r="G221" s="19" t="s">
        <v>9</v>
      </c>
      <c r="H221" s="18" t="s">
        <v>10</v>
      </c>
      <c r="I221" s="20" t="s">
        <v>17</v>
      </c>
      <c r="J221" s="18" t="s">
        <v>11</v>
      </c>
      <c r="K221" s="21" t="s">
        <v>12</v>
      </c>
    </row>
    <row r="222">
      <c r="A222" s="22">
        <v>1.0</v>
      </c>
      <c r="B222" s="72">
        <v>8917.0</v>
      </c>
      <c r="C222" s="72">
        <v>8917.0</v>
      </c>
      <c r="D222" s="72">
        <v>28560.0</v>
      </c>
      <c r="E222" s="25">
        <f t="shared" ref="E222:E229" si="106">D222-G222</f>
        <v>28436</v>
      </c>
      <c r="F222" s="26">
        <f t="shared" ref="F222:F229" si="107">E222/$E$13</f>
        <v>0.3586509598</v>
      </c>
      <c r="G222" s="72">
        <v>124.0</v>
      </c>
      <c r="H222" s="28">
        <f t="shared" ref="H222:H228" si="108">G222/$G$13</f>
        <v>0.3069306931</v>
      </c>
      <c r="I222" s="29">
        <f t="shared" ref="I222:I229" si="109">G222/D222</f>
        <v>0.004341736695</v>
      </c>
      <c r="J222" s="30">
        <f t="shared" ref="J222:J228" si="110">LN(F222/H222)</f>
        <v>0.1557276921</v>
      </c>
      <c r="K222" s="31">
        <f t="shared" ref="K222:K228" si="111">(F222-H222)*J222</f>
        <v>0.008054277777</v>
      </c>
    </row>
    <row r="223">
      <c r="A223" s="22">
        <v>2.0</v>
      </c>
      <c r="B223" s="72">
        <v>8722.0</v>
      </c>
      <c r="C223" s="72">
        <v>8722.0</v>
      </c>
      <c r="D223" s="72">
        <v>15684.0</v>
      </c>
      <c r="E223" s="25">
        <f t="shared" si="106"/>
        <v>15521</v>
      </c>
      <c r="F223" s="26">
        <f t="shared" si="107"/>
        <v>0.1957596549</v>
      </c>
      <c r="G223" s="72">
        <v>163.0</v>
      </c>
      <c r="H223" s="28">
        <f t="shared" si="108"/>
        <v>0.4034653465</v>
      </c>
      <c r="I223" s="29">
        <f t="shared" si="109"/>
        <v>0.01039275695</v>
      </c>
      <c r="J223" s="30">
        <f t="shared" si="110"/>
        <v>-0.7232029455</v>
      </c>
      <c r="K223" s="31">
        <f t="shared" si="111"/>
        <v>0.150213368</v>
      </c>
    </row>
    <row r="224">
      <c r="A224" s="22">
        <v>3.0</v>
      </c>
      <c r="B224" s="72">
        <v>8600.0</v>
      </c>
      <c r="C224" s="72">
        <v>8600.0</v>
      </c>
      <c r="D224" s="72">
        <v>2460.0</v>
      </c>
      <c r="E224" s="25">
        <f t="shared" si="106"/>
        <v>2434</v>
      </c>
      <c r="F224" s="26">
        <f t="shared" si="107"/>
        <v>0.03069898847</v>
      </c>
      <c r="G224" s="72">
        <v>26.0</v>
      </c>
      <c r="H224" s="28">
        <f t="shared" si="108"/>
        <v>0.06435643564</v>
      </c>
      <c r="I224" s="29">
        <f t="shared" si="109"/>
        <v>0.01056910569</v>
      </c>
      <c r="J224" s="30">
        <f t="shared" si="110"/>
        <v>-0.7402072338</v>
      </c>
      <c r="K224" s="31">
        <f t="shared" si="111"/>
        <v>0.02491348587</v>
      </c>
    </row>
    <row r="225">
      <c r="A225" s="22">
        <v>4.0</v>
      </c>
      <c r="B225" s="72">
        <v>8576.0</v>
      </c>
      <c r="C225" s="72">
        <v>8576.0</v>
      </c>
      <c r="D225" s="72">
        <v>752.0</v>
      </c>
      <c r="E225" s="25">
        <f t="shared" si="106"/>
        <v>752</v>
      </c>
      <c r="F225" s="26">
        <f t="shared" si="107"/>
        <v>0.009484650506</v>
      </c>
      <c r="G225" s="72">
        <v>1.0E-9</v>
      </c>
      <c r="H225" s="28">
        <f t="shared" si="108"/>
        <v>0</v>
      </c>
      <c r="I225" s="29">
        <f t="shared" si="109"/>
        <v>0</v>
      </c>
      <c r="J225" s="30">
        <f t="shared" si="110"/>
        <v>22.06660019</v>
      </c>
      <c r="K225" s="31">
        <f t="shared" si="111"/>
        <v>0.2092939906</v>
      </c>
    </row>
    <row r="226">
      <c r="A226" s="22">
        <v>5.0</v>
      </c>
      <c r="B226" s="72">
        <v>8573.0</v>
      </c>
      <c r="C226" s="72">
        <v>8573.0</v>
      </c>
      <c r="D226" s="72">
        <v>9143.0</v>
      </c>
      <c r="E226" s="25">
        <f t="shared" si="106"/>
        <v>9118</v>
      </c>
      <c r="F226" s="26">
        <f t="shared" si="107"/>
        <v>0.1150013874</v>
      </c>
      <c r="G226" s="72">
        <v>25.0</v>
      </c>
      <c r="H226" s="28">
        <f t="shared" si="108"/>
        <v>0.06188118812</v>
      </c>
      <c r="I226" s="29">
        <f t="shared" si="109"/>
        <v>0.002734332276</v>
      </c>
      <c r="J226" s="30">
        <f t="shared" si="110"/>
        <v>0.6197279666</v>
      </c>
      <c r="K226" s="31">
        <f t="shared" si="111"/>
        <v>0.03292007308</v>
      </c>
    </row>
    <row r="227">
      <c r="A227" s="22">
        <v>6.0</v>
      </c>
      <c r="B227" s="72">
        <v>8413.0</v>
      </c>
      <c r="C227" s="72">
        <v>8413.0</v>
      </c>
      <c r="D227" s="72">
        <v>5061.0</v>
      </c>
      <c r="E227" s="25">
        <f t="shared" si="106"/>
        <v>5047</v>
      </c>
      <c r="F227" s="26">
        <f t="shared" si="107"/>
        <v>0.06365562647</v>
      </c>
      <c r="G227" s="72">
        <v>14.0</v>
      </c>
      <c r="H227" s="28">
        <f t="shared" si="108"/>
        <v>0.03465346535</v>
      </c>
      <c r="I227" s="29">
        <f t="shared" si="109"/>
        <v>0.002766251729</v>
      </c>
      <c r="J227" s="30">
        <f t="shared" si="110"/>
        <v>0.6080899874</v>
      </c>
      <c r="K227" s="31">
        <f t="shared" si="111"/>
        <v>0.01763592379</v>
      </c>
    </row>
    <row r="228">
      <c r="A228" s="22">
        <v>7.0</v>
      </c>
      <c r="B228" s="72">
        <v>8412.0</v>
      </c>
      <c r="C228" s="72">
        <v>8412.0</v>
      </c>
      <c r="D228" s="72">
        <v>18030.0</v>
      </c>
      <c r="E228" s="25">
        <f t="shared" si="106"/>
        <v>17978</v>
      </c>
      <c r="F228" s="26">
        <f t="shared" si="107"/>
        <v>0.2267487324</v>
      </c>
      <c r="G228" s="72">
        <v>52.0</v>
      </c>
      <c r="H228" s="28">
        <f t="shared" si="108"/>
        <v>0.1287128713</v>
      </c>
      <c r="I228" s="29">
        <f t="shared" si="109"/>
        <v>0.002884082085</v>
      </c>
      <c r="J228" s="30">
        <f t="shared" si="110"/>
        <v>0.5662583792</v>
      </c>
      <c r="K228" s="31">
        <f t="shared" si="111"/>
        <v>0.05551362784</v>
      </c>
    </row>
    <row r="229">
      <c r="A229" s="35" t="s">
        <v>14</v>
      </c>
      <c r="B229" s="36">
        <f t="shared" ref="B229:C229" si="112">SUM(B222:B228)</f>
        <v>60213</v>
      </c>
      <c r="C229" s="36">
        <f t="shared" si="112"/>
        <v>60213</v>
      </c>
      <c r="D229" s="37">
        <f>sum(D222:D228)</f>
        <v>79690</v>
      </c>
      <c r="E229" s="38">
        <f t="shared" si="106"/>
        <v>79286</v>
      </c>
      <c r="F229" s="39">
        <f t="shared" si="107"/>
        <v>1</v>
      </c>
      <c r="G229" s="40">
        <f>sum(G222:G228)</f>
        <v>404</v>
      </c>
      <c r="H229" s="41">
        <f>SUM(H222:H228)</f>
        <v>1</v>
      </c>
      <c r="I229" s="39">
        <f t="shared" si="109"/>
        <v>0.005069644874</v>
      </c>
      <c r="J229" s="42"/>
      <c r="K229" s="43">
        <f>sum(K222:K228)</f>
        <v>0.4985447469</v>
      </c>
    </row>
    <row r="232">
      <c r="M232" s="120" t="s">
        <v>111</v>
      </c>
      <c r="N232" s="121" t="s">
        <v>108</v>
      </c>
    </row>
    <row r="233">
      <c r="M233" s="122" t="s">
        <v>90</v>
      </c>
      <c r="N233" s="123">
        <v>2.028428588933774</v>
      </c>
    </row>
    <row r="234">
      <c r="M234" s="124" t="s">
        <v>99</v>
      </c>
      <c r="N234" s="125">
        <v>1.3863929194947562</v>
      </c>
    </row>
    <row r="235">
      <c r="M235" s="122" t="s">
        <v>96</v>
      </c>
      <c r="N235" s="123">
        <v>1.2670193869956745</v>
      </c>
    </row>
    <row r="236">
      <c r="M236" s="124" t="s">
        <v>95</v>
      </c>
      <c r="N236" s="125">
        <v>0.7400653312982772</v>
      </c>
    </row>
    <row r="237">
      <c r="M237" s="122" t="s">
        <v>97</v>
      </c>
      <c r="N237" s="123">
        <v>0.7400002028887055</v>
      </c>
    </row>
    <row r="238">
      <c r="M238" s="124" t="s">
        <v>98</v>
      </c>
      <c r="N238" s="125">
        <v>0.5535304087119406</v>
      </c>
    </row>
    <row r="239">
      <c r="M239" s="122" t="s">
        <v>106</v>
      </c>
      <c r="N239" s="123">
        <v>0.49854474692931566</v>
      </c>
    </row>
    <row r="240">
      <c r="M240" s="124" t="s">
        <v>91</v>
      </c>
      <c r="N240" s="125">
        <v>0.4497381834255174</v>
      </c>
    </row>
    <row r="241">
      <c r="M241" s="122" t="s">
        <v>105</v>
      </c>
      <c r="N241" s="123">
        <v>0.3889744571618783</v>
      </c>
    </row>
    <row r="242">
      <c r="M242" s="124" t="s">
        <v>89</v>
      </c>
      <c r="N242" s="125">
        <v>0.3201379226539971</v>
      </c>
    </row>
    <row r="243">
      <c r="M243" s="122" t="s">
        <v>103</v>
      </c>
      <c r="N243" s="123">
        <v>0.3137021905086803</v>
      </c>
    </row>
    <row r="244">
      <c r="M244" s="124" t="s">
        <v>101</v>
      </c>
      <c r="N244" s="125">
        <v>0.28784439285694885</v>
      </c>
    </row>
    <row r="245">
      <c r="M245" s="122" t="s">
        <v>102</v>
      </c>
      <c r="N245" s="123">
        <v>0.2591185796709314</v>
      </c>
    </row>
    <row r="246">
      <c r="M246" s="124" t="s">
        <v>83</v>
      </c>
      <c r="N246" s="125">
        <v>0.18740474267354892</v>
      </c>
    </row>
    <row r="247">
      <c r="M247" s="122" t="s">
        <v>104</v>
      </c>
      <c r="N247" s="123">
        <v>0.1647406357238337</v>
      </c>
    </row>
    <row r="248">
      <c r="M248" s="128" t="s">
        <v>100</v>
      </c>
      <c r="N248" s="129">
        <v>0.16097303349765343</v>
      </c>
    </row>
  </sheetData>
  <dataValidations>
    <dataValidation type="custom" allowBlank="1" showDropDown="1" sqref="N233:N248">
      <formula1>AND(ISNUMBER(N233),(NOT(OR(NOT(ISERROR(DATEVALUE(N233))), AND(ISNUMBER(N233), LEFT(CELL("format", N233))="D")))))</formula1>
    </dataValidation>
  </dataValidations>
  <drawing r:id="rId1"/>
  <tableParts count="1">
    <tablePart r:id="rId3"/>
  </tableParts>
</worksheet>
</file>