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avid\PycharmProjects\pythonProject\"/>
    </mc:Choice>
  </mc:AlternateContent>
  <xr:revisionPtr revIDLastSave="0" documentId="13_ncr:1_{5F63F137-2CA0-4C32-AF25-32259E1EC80D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Frick et al. 2010_D1" sheetId="1" r:id="rId1"/>
    <sheet name="Hellisheidi" sheetId="2" r:id="rId2"/>
    <sheet name="UDDG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13" i="3"/>
  <c r="B12" i="3"/>
  <c r="B11" i="3"/>
  <c r="B13" i="2"/>
  <c r="B12" i="2"/>
  <c r="B11" i="2"/>
</calcChain>
</file>

<file path=xl/sharedStrings.xml><?xml version="1.0" encoding="utf-8"?>
<sst xmlns="http://schemas.openxmlformats.org/spreadsheetml/2006/main" count="89" uniqueCount="48">
  <si>
    <r>
      <t>δ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</si>
  <si>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δ</t>
    </r>
    <r>
      <rPr>
        <b/>
        <vertAlign val="subscript"/>
        <sz val="9"/>
        <color rgb="FF000000"/>
        <rFont val="Calibri"/>
        <family val="2"/>
        <scheme val="minor"/>
      </rPr>
      <t>2</t>
    </r>
  </si>
  <si>
    <r>
      <t>δ</t>
    </r>
    <r>
      <rPr>
        <b/>
        <vertAlign val="subscript"/>
        <sz val="9"/>
        <color rgb="FF000000"/>
        <rFont val="Calibri"/>
        <family val="2"/>
        <scheme val="minor"/>
      </rPr>
      <t>3</t>
    </r>
  </si>
  <si>
    <r>
      <t>δ</t>
    </r>
    <r>
      <rPr>
        <b/>
        <vertAlign val="subscript"/>
        <sz val="9"/>
        <color rgb="FF000000"/>
        <rFont val="Calibri"/>
        <family val="2"/>
        <scheme val="minor"/>
      </rPr>
      <t>4</t>
    </r>
  </si>
  <si>
    <r>
      <t>δ</t>
    </r>
    <r>
      <rPr>
        <b/>
        <vertAlign val="subscript"/>
        <sz val="9"/>
        <color rgb="FF000000"/>
        <rFont val="Calibri"/>
        <family val="2"/>
        <scheme val="minor"/>
      </rPr>
      <t>5</t>
    </r>
  </si>
  <si>
    <r>
      <t>δ</t>
    </r>
    <r>
      <rPr>
        <b/>
        <vertAlign val="subscript"/>
        <sz val="9"/>
        <color rgb="FF000000"/>
        <rFont val="Calibri"/>
        <family val="2"/>
        <scheme val="minor"/>
      </rPr>
      <t>6</t>
    </r>
  </si>
  <si>
    <t>climate change</t>
  </si>
  <si>
    <r>
      <t>χ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</si>
  <si>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χ</t>
    </r>
    <r>
      <rPr>
        <b/>
        <vertAlign val="subscript"/>
        <sz val="9"/>
        <color rgb="FF000000"/>
        <rFont val="Calibri"/>
        <family val="2"/>
        <scheme val="minor"/>
      </rPr>
      <t>2</t>
    </r>
  </si>
  <si>
    <t>Frick et al. 2010</t>
  </si>
  <si>
    <t>D1</t>
  </si>
  <si>
    <t>Binary</t>
  </si>
  <si>
    <t>Diesel consumption (GJ/m)</t>
  </si>
  <si>
    <t>Installed capacity (MW)</t>
  </si>
  <si>
    <t xml:space="preserve">Depth of wells </t>
  </si>
  <si>
    <t>[m]</t>
  </si>
  <si>
    <t xml:space="preserve">Success rate </t>
  </si>
  <si>
    <t>[%]</t>
  </si>
  <si>
    <t>Study</t>
  </si>
  <si>
    <t>Scenario</t>
  </si>
  <si>
    <t>Technology</t>
  </si>
  <si>
    <t xml:space="preserve">Carbon footprint </t>
  </si>
  <si>
    <t>[gCO2 eq./kWh]</t>
  </si>
  <si>
    <t>operational_CO2_emissions</t>
  </si>
  <si>
    <t>operational_CH4_emissions</t>
  </si>
  <si>
    <t>producers_capacity</t>
  </si>
  <si>
    <t>average_depth_of_wells</t>
  </si>
  <si>
    <t>initial_harmonic_decline_rate</t>
  </si>
  <si>
    <t>success_rate_primary_wells</t>
  </si>
  <si>
    <t>material resources: metals/minerals</t>
  </si>
  <si>
    <t>20/15%</t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</si>
  <si>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1</t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</si>
  <si>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2</t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</si>
  <si>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3</t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</si>
  <si>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4</t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</si>
  <si>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5</t>
    </r>
  </si>
  <si>
    <r>
      <t>β</t>
    </r>
    <r>
      <rPr>
        <b/>
        <vertAlign val="subscript"/>
        <sz val="9"/>
        <color rgb="FF000000"/>
        <rFont val="Calibri"/>
        <family val="2"/>
        <scheme val="minor"/>
      </rPr>
      <t>6</t>
    </r>
  </si>
  <si>
    <t>installed_capacity</t>
  </si>
  <si>
    <t>diesel_wells</t>
  </si>
  <si>
    <t>ozone depletion</t>
  </si>
  <si>
    <t>20%/15%/10%</t>
  </si>
  <si>
    <t>https://doi.org/10.1016/j.cesys.2022.100086</t>
  </si>
  <si>
    <t>Supplementary data</t>
  </si>
  <si>
    <t>https://github.com/a-pau/gsa_geothermal/blob/master/dev/6.5.2_run_simplified_model_hellisheidi_uddgp.py</t>
  </si>
  <si>
    <t>Model:</t>
  </si>
  <si>
    <t>material resources: metals/minerals [kg SB-Eq]</t>
  </si>
  <si>
    <t>ozone depletion [kg CFC-11-Eq]</t>
  </si>
  <si>
    <t>climate change [gCOeq/kWh]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</si>
</sst>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vertAlign val="subscript"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7A7E85"/>
      <name val="JetBrains Mono"/>
      <family val="3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0" borderId="0" xfId="0" applyNumberFormat="1"/>
    <xf numFmtId="1" fontId="0" fillId="0" borderId="0" xfId="0" applyNumberFormat="1"/>
    <xf numFmtId="0" fontId="0" fillId="0" borderId="0" xfId="0" quotePrefix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1"/>
    <xf numFmtId="0" fontId="5" fillId="0" borderId="0" xfId="0" applyFont="1"/>
    <xf numFmtId="11" fontId="5" fillId="0" borderId="0" xfId="0" applyNumberFormat="1" applyFont="1"/>
    <xf numFmtId="9" fontId="5" fillId="0" borderId="0" xfId="0" applyNumberFormat="1" applyFont="1"/>
    <xf numFmtId="1" fontId="5" fillId="0" borderId="0" xfId="0" applyNumberFormat="1" applyFont="1"/>
    <xf numFmtId="0" fontId="8" fillId="0" borderId="0" xfId="0" applyFont="1" applyAlignment="1">
      <alignment horizontal="justify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cesys.2022.100086" TargetMode="External"/><Relationship Id="rId1" Type="http://schemas.openxmlformats.org/officeDocument/2006/relationships/hyperlink" Target="https://doi.org/10.1016/j.cesys.2022.10008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-pau/gsa_geothermal/blob/master/dev/6.5.2_run_simplified_model_hellisheidi_uddgp.py" TargetMode="External"/><Relationship Id="rId1" Type="http://schemas.openxmlformats.org/officeDocument/2006/relationships/hyperlink" Target="https://doi.org/10.1016/j.cesys.2022.10008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-pau/gsa_geothermal/blob/master/dev/6.5.2_run_simplified_model_hellisheidi_uddgp.py" TargetMode="External"/><Relationship Id="rId1" Type="http://schemas.openxmlformats.org/officeDocument/2006/relationships/hyperlink" Target="https://doi.org/10.1016/j.cesys.2022.1000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A2" sqref="A2"/>
    </sheetView>
  </sheetViews>
  <sheetFormatPr baseColWidth="10" defaultColWidth="9.1328125" defaultRowHeight="14.25"/>
  <cols>
    <col min="1" max="1" width="12.86328125" customWidth="1"/>
    <col min="2" max="2" width="12.3984375" bestFit="1" customWidth="1"/>
    <col min="10" max="10" width="12.3984375" bestFit="1" customWidth="1"/>
  </cols>
  <sheetData>
    <row r="1" spans="1:16">
      <c r="A1" s="22" t="s">
        <v>41</v>
      </c>
      <c r="J1" s="22" t="s">
        <v>41</v>
      </c>
    </row>
    <row r="2" spans="1:16" ht="14.65" thickBot="1">
      <c r="A2" t="s">
        <v>42</v>
      </c>
      <c r="J2" t="s">
        <v>42</v>
      </c>
    </row>
    <row r="3" spans="1:16" ht="23.25" customHeight="1" thickBot="1">
      <c r="A3" s="17" t="s">
        <v>18</v>
      </c>
      <c r="B3" s="19" t="s">
        <v>19</v>
      </c>
      <c r="C3" s="17" t="s">
        <v>20</v>
      </c>
      <c r="D3" s="10" t="s">
        <v>21</v>
      </c>
      <c r="E3" s="15" t="s">
        <v>12</v>
      </c>
      <c r="F3" s="15" t="s">
        <v>13</v>
      </c>
      <c r="G3" s="8" t="s">
        <v>14</v>
      </c>
      <c r="H3" s="8" t="s">
        <v>16</v>
      </c>
      <c r="J3" s="12" t="s">
        <v>40</v>
      </c>
      <c r="K3" s="1" t="s">
        <v>7</v>
      </c>
      <c r="L3" s="1" t="s">
        <v>8</v>
      </c>
    </row>
    <row r="4" spans="1:16" ht="21.4" thickBot="1">
      <c r="A4" s="18"/>
      <c r="B4" s="20"/>
      <c r="C4" s="18"/>
      <c r="D4" s="11" t="s">
        <v>22</v>
      </c>
      <c r="E4" s="16"/>
      <c r="F4" s="16"/>
      <c r="G4" s="9" t="s">
        <v>15</v>
      </c>
      <c r="H4" s="9" t="s">
        <v>17</v>
      </c>
      <c r="J4" s="3" t="s">
        <v>6</v>
      </c>
      <c r="K4" s="2">
        <v>0.14099999999999999</v>
      </c>
      <c r="L4" s="2">
        <v>7.8600000000000002E-4</v>
      </c>
    </row>
    <row r="5" spans="1:16" ht="14.65" thickBot="1">
      <c r="A5" s="4" t="s">
        <v>9</v>
      </c>
      <c r="B5" s="5" t="s">
        <v>10</v>
      </c>
      <c r="C5" s="4" t="s">
        <v>11</v>
      </c>
      <c r="D5" s="6">
        <v>750</v>
      </c>
      <c r="E5" s="6">
        <v>9.5</v>
      </c>
      <c r="F5" s="6">
        <v>0.46</v>
      </c>
      <c r="G5" s="7">
        <v>5000</v>
      </c>
      <c r="H5" s="7">
        <v>100</v>
      </c>
      <c r="J5" s="12">
        <v>0.05</v>
      </c>
      <c r="K5" s="1" t="s">
        <v>0</v>
      </c>
      <c r="L5" s="1" t="s">
        <v>1</v>
      </c>
      <c r="M5" s="1" t="s">
        <v>2</v>
      </c>
      <c r="N5" s="1" t="s">
        <v>3</v>
      </c>
      <c r="O5" s="1" t="s">
        <v>4</v>
      </c>
      <c r="P5" s="1" t="s">
        <v>5</v>
      </c>
    </row>
    <row r="6" spans="1:16">
      <c r="J6" s="27" t="s">
        <v>6</v>
      </c>
      <c r="K6" s="2">
        <v>6.2200000000000002E-10</v>
      </c>
      <c r="L6" s="2">
        <v>1.1600000000000001E-7</v>
      </c>
      <c r="M6" s="2">
        <v>2.12E-6</v>
      </c>
      <c r="N6" s="2">
        <v>2.81E-2</v>
      </c>
      <c r="O6" s="2">
        <v>3.9500000000000001E-4</v>
      </c>
      <c r="P6" s="2">
        <v>7.8600000000000002E-4</v>
      </c>
    </row>
    <row r="9" spans="1:16">
      <c r="A9" s="23" t="s">
        <v>44</v>
      </c>
      <c r="B9" s="23" t="s">
        <v>47</v>
      </c>
    </row>
    <row r="10" spans="1:16">
      <c r="A10" s="25" t="s">
        <v>40</v>
      </c>
      <c r="B10" s="26">
        <f>(K4/F5+L4)*1000</f>
        <v>307.30773913043475</v>
      </c>
    </row>
    <row r="11" spans="1:16">
      <c r="A11" s="25">
        <v>0.05</v>
      </c>
      <c r="B11" s="26">
        <f>((E5*G5*H5*K6+E5*G5*L6+H5*G5*M6+H5*N6+G5*O6)/(H5*F5)+P6)*1000</f>
        <v>128.03522826086959</v>
      </c>
      <c r="C11" s="13"/>
    </row>
  </sheetData>
  <mergeCells count="5">
    <mergeCell ref="E3:E4"/>
    <mergeCell ref="F3:F4"/>
    <mergeCell ref="A3:A4"/>
    <mergeCell ref="B3:B4"/>
    <mergeCell ref="C3:C4"/>
  </mergeCells>
  <hyperlinks>
    <hyperlink ref="A1" r:id="rId1" xr:uid="{FC8CF7FD-197F-41E7-975E-F72E93F88D78}"/>
    <hyperlink ref="J1" r:id="rId2" xr:uid="{090A3D5C-F795-4173-8302-8CCC368398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D511-A130-4399-9CA5-6EA88E76F390}">
  <dimension ref="A1:J13"/>
  <sheetViews>
    <sheetView workbookViewId="0"/>
  </sheetViews>
  <sheetFormatPr baseColWidth="10" defaultRowHeight="14.25"/>
  <cols>
    <col min="1" max="1" width="30" bestFit="1" customWidth="1"/>
  </cols>
  <sheetData>
    <row r="1" spans="1:10">
      <c r="A1" s="22" t="s">
        <v>43</v>
      </c>
      <c r="D1" s="22" t="s">
        <v>41</v>
      </c>
    </row>
    <row r="2" spans="1:10">
      <c r="D2" t="s">
        <v>42</v>
      </c>
    </row>
    <row r="3" spans="1:10" ht="14.65" thickBot="1">
      <c r="A3" t="s">
        <v>23</v>
      </c>
      <c r="B3">
        <v>2.0899999999999998E-2</v>
      </c>
      <c r="D3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10" ht="31.5">
      <c r="A4" t="s">
        <v>24</v>
      </c>
      <c r="B4">
        <v>0</v>
      </c>
      <c r="D4" s="3" t="s">
        <v>29</v>
      </c>
      <c r="E4" s="2">
        <v>1.2500000000000001E-10</v>
      </c>
      <c r="F4" s="2">
        <v>1.4999999999999999E-7</v>
      </c>
      <c r="G4" s="2">
        <v>6.0099999999999996E-13</v>
      </c>
      <c r="H4" s="2">
        <v>3.4100000000000001E-8</v>
      </c>
    </row>
    <row r="5" spans="1:10" ht="14.65" thickBot="1">
      <c r="A5" t="s">
        <v>25</v>
      </c>
      <c r="B5">
        <v>9</v>
      </c>
      <c r="D5" s="12">
        <v>0.1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</row>
    <row r="6" spans="1:10" ht="31.5">
      <c r="A6" s="14" t="s">
        <v>26</v>
      </c>
      <c r="B6">
        <v>2220</v>
      </c>
      <c r="D6" s="3" t="s">
        <v>29</v>
      </c>
      <c r="E6" s="2">
        <v>1.19E-9</v>
      </c>
      <c r="F6" s="2">
        <v>1.5E-6</v>
      </c>
      <c r="G6" s="2">
        <v>6.5299999999999997E-11</v>
      </c>
      <c r="H6" s="2">
        <v>7.5199999999999998E-8</v>
      </c>
      <c r="I6" s="2">
        <v>6.0099999999999996E-13</v>
      </c>
      <c r="J6" s="2">
        <v>3.4100000000000001E-8</v>
      </c>
    </row>
    <row r="7" spans="1:10" ht="14.65" thickBot="1">
      <c r="A7" t="s">
        <v>27</v>
      </c>
      <c r="B7">
        <v>0.03</v>
      </c>
      <c r="D7" s="12">
        <v>0.05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</row>
    <row r="8" spans="1:10" ht="31.5">
      <c r="A8" t="s">
        <v>28</v>
      </c>
      <c r="B8">
        <v>100</v>
      </c>
      <c r="D8" s="3" t="s">
        <v>29</v>
      </c>
      <c r="E8" s="2">
        <v>1.19E-9</v>
      </c>
      <c r="F8" s="2">
        <v>1.5E-6</v>
      </c>
      <c r="G8" s="2">
        <v>4.7099999999999997E-9</v>
      </c>
      <c r="H8" s="2">
        <v>7.5199999999999998E-8</v>
      </c>
      <c r="I8" s="2">
        <v>6.0099999999999996E-13</v>
      </c>
      <c r="J8" s="2">
        <v>3.4100000000000001E-8</v>
      </c>
    </row>
    <row r="10" spans="1:10">
      <c r="A10" s="23" t="s">
        <v>44</v>
      </c>
      <c r="B10" s="23" t="s">
        <v>45</v>
      </c>
    </row>
    <row r="11" spans="1:10">
      <c r="A11" s="23" t="s">
        <v>30</v>
      </c>
      <c r="B11" s="24">
        <f>(B6*E4+F4)/B5+B6*G4+H4</f>
        <v>8.2934219999999997E-8</v>
      </c>
    </row>
    <row r="12" spans="1:10">
      <c r="A12" s="25">
        <v>0.1</v>
      </c>
      <c r="B12" s="24">
        <f>(B7*B6*E6+B7*F6+B6*G6+H6)/B5+B6*I6+J6</f>
        <v>7.3703108888888898E-8</v>
      </c>
    </row>
    <row r="13" spans="1:10">
      <c r="A13" s="25">
        <v>0.05</v>
      </c>
      <c r="B13" s="24">
        <f>(B8*B7*B6*E8+B7*B8*F8+B8*G8+B6*H8)/(B8*B5)+B6*I8+J8</f>
        <v>2.3525688666666669E-7</v>
      </c>
    </row>
  </sheetData>
  <hyperlinks>
    <hyperlink ref="D1" r:id="rId1" xr:uid="{8B31A04A-BB5F-4A83-8FF7-FDF8B04F0B20}"/>
    <hyperlink ref="A1" r:id="rId2" xr:uid="{C75B7796-1ABD-479A-B30E-DAB06144E88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603A5-D6BA-4FAC-97B2-F5193779D203}">
  <dimension ref="A1:J19"/>
  <sheetViews>
    <sheetView workbookViewId="0"/>
  </sheetViews>
  <sheetFormatPr baseColWidth="10" defaultRowHeight="14.25"/>
  <cols>
    <col min="1" max="1" width="30" bestFit="1" customWidth="1"/>
  </cols>
  <sheetData>
    <row r="1" spans="1:10">
      <c r="A1" s="22" t="s">
        <v>43</v>
      </c>
      <c r="D1" s="22" t="s">
        <v>41</v>
      </c>
    </row>
    <row r="2" spans="1:10">
      <c r="D2" t="s">
        <v>42</v>
      </c>
    </row>
    <row r="3" spans="1:10" ht="14.65" thickBot="1">
      <c r="A3" t="s">
        <v>37</v>
      </c>
      <c r="B3">
        <v>1</v>
      </c>
      <c r="D3" t="s">
        <v>30</v>
      </c>
      <c r="E3" s="1" t="s">
        <v>7</v>
      </c>
      <c r="F3" s="1" t="s">
        <v>8</v>
      </c>
    </row>
    <row r="4" spans="1:10">
      <c r="A4" t="s">
        <v>38</v>
      </c>
      <c r="B4">
        <v>7200</v>
      </c>
      <c r="D4" s="3" t="s">
        <v>39</v>
      </c>
      <c r="E4" s="2">
        <v>2.5200000000000001E-8</v>
      </c>
      <c r="F4" s="2">
        <v>1.33E-9</v>
      </c>
    </row>
    <row r="5" spans="1:10" ht="14.65" thickBot="1">
      <c r="A5" s="14" t="s">
        <v>26</v>
      </c>
      <c r="B5">
        <v>4000</v>
      </c>
      <c r="D5" s="12">
        <v>0.1</v>
      </c>
      <c r="E5" s="1" t="s">
        <v>0</v>
      </c>
      <c r="F5" s="1" t="s">
        <v>1</v>
      </c>
      <c r="G5" s="1" t="s">
        <v>2</v>
      </c>
    </row>
    <row r="6" spans="1:10">
      <c r="A6" t="s">
        <v>28</v>
      </c>
      <c r="B6">
        <v>100</v>
      </c>
      <c r="D6" s="3" t="s">
        <v>39</v>
      </c>
      <c r="E6" s="2">
        <v>2.0699999999999999E-12</v>
      </c>
      <c r="F6" s="2">
        <v>7.6399999999999993E-9</v>
      </c>
      <c r="G6" s="2">
        <v>1.33E-9</v>
      </c>
    </row>
    <row r="7" spans="1:10" ht="14.65" thickBot="1">
      <c r="D7" s="12">
        <v>0.05</v>
      </c>
      <c r="E7" s="1" t="s">
        <v>0</v>
      </c>
      <c r="F7" s="1" t="s">
        <v>1</v>
      </c>
      <c r="G7" s="1" t="s">
        <v>2</v>
      </c>
      <c r="H7" s="1" t="s">
        <v>3</v>
      </c>
      <c r="I7" s="1" t="s">
        <v>4</v>
      </c>
      <c r="J7" s="1" t="s">
        <v>5</v>
      </c>
    </row>
    <row r="8" spans="1:10">
      <c r="D8" s="3" t="s">
        <v>39</v>
      </c>
      <c r="E8" s="2">
        <v>1.3599999999999999E-16</v>
      </c>
      <c r="F8" s="2">
        <v>2.53E-14</v>
      </c>
      <c r="G8" s="2">
        <v>1.31E-13</v>
      </c>
      <c r="H8" s="2">
        <v>5.6500000000000001E-9</v>
      </c>
      <c r="I8" s="2">
        <v>2.4400000000000001E-11</v>
      </c>
      <c r="J8" s="2">
        <v>1.33E-9</v>
      </c>
    </row>
    <row r="10" spans="1:10">
      <c r="A10" s="23" t="s">
        <v>44</v>
      </c>
      <c r="B10" s="23" t="s">
        <v>46</v>
      </c>
    </row>
    <row r="11" spans="1:10">
      <c r="A11" s="23" t="s">
        <v>30</v>
      </c>
      <c r="B11" s="24">
        <f>E4/B3+F4</f>
        <v>2.653E-8</v>
      </c>
    </row>
    <row r="12" spans="1:10">
      <c r="A12" s="25">
        <v>0.1</v>
      </c>
      <c r="B12" s="24">
        <f>(B4*E6+F6)/B3+G6</f>
        <v>2.3873999999999999E-8</v>
      </c>
    </row>
    <row r="13" spans="1:10">
      <c r="A13" s="25">
        <v>0.05</v>
      </c>
      <c r="B13" s="24">
        <f>(B4*B5*B6*E8+B4*B5*F8+B6*B5*G8+B6*H8+B5*I8)/(B6*B3)+J8</f>
        <v>1.9683199999999999E-8</v>
      </c>
    </row>
    <row r="17" spans="4:4">
      <c r="D17" s="21"/>
    </row>
    <row r="18" spans="4:4">
      <c r="D18" s="21"/>
    </row>
    <row r="19" spans="4:4">
      <c r="D19" s="21"/>
    </row>
  </sheetData>
  <hyperlinks>
    <hyperlink ref="D1" r:id="rId1" xr:uid="{F8B9838A-7FCC-4E3B-8460-3BDCA2E3F158}"/>
    <hyperlink ref="A1" r:id="rId2" xr:uid="{5FB6FE7B-0692-4265-B20B-FC203ED9246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Frick et al. 2010_D1</vt:lpstr>
      <vt:lpstr>Hellisheidi</vt:lpstr>
      <vt:lpstr>UDDGP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Neubauer</dc:creator>
  <cp:lastModifiedBy>David Neubauer</cp:lastModifiedBy>
  <dcterms:created xsi:type="dcterms:W3CDTF">2015-06-05T18:19:34Z</dcterms:created>
  <dcterms:modified xsi:type="dcterms:W3CDTF">2024-09-04T08:08:49Z</dcterms:modified>
</cp:coreProperties>
</file>