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/>
  </bookViews>
  <sheets>
    <sheet name="manual" sheetId="1" r:id="rId1"/>
    <sheet name="Sheet1" sheetId="3" state="hidden" r:id="rId2"/>
    <sheet name="R code for Eigen" sheetId="2" state="hidden" r:id="rId3"/>
    <sheet name="Sheet2" sheetId="4" r:id="rId4"/>
    <sheet name="Sheet3" sheetId="5" r:id="rId5"/>
    <sheet name="explainedequation" sheetId="6" r:id="rId6"/>
    <sheet name="Sheet5" sheetId="7" r:id="rId7"/>
    <sheet name="Prac_case" sheetId="8" r:id="rId8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8"/>
  <c r="B22"/>
  <c r="C21"/>
  <c r="B21"/>
  <c r="E18" s="1"/>
  <c r="F19"/>
  <c r="F18"/>
  <c r="F17"/>
  <c r="F16"/>
  <c r="F15"/>
  <c r="F14"/>
  <c r="F13"/>
  <c r="F12"/>
  <c r="F11"/>
  <c r="F10"/>
  <c r="B34" s="1"/>
  <c r="E10"/>
  <c r="B33" l="1"/>
  <c r="E11"/>
  <c r="E13"/>
  <c r="E15"/>
  <c r="E17"/>
  <c r="E19"/>
  <c r="E12"/>
  <c r="E16"/>
  <c r="B31"/>
  <c r="E14"/>
  <c r="O8" i="6" l="1"/>
  <c r="O7"/>
  <c r="O6"/>
  <c r="O5"/>
  <c r="O4"/>
  <c r="J57" i="1" l="1"/>
  <c r="I57"/>
  <c r="H57"/>
  <c r="G57"/>
  <c r="H56"/>
  <c r="H51"/>
  <c r="D14" l="1"/>
  <c r="C14"/>
  <c r="I6" l="1"/>
  <c r="H6"/>
  <c r="G6"/>
  <c r="I5"/>
  <c r="H5"/>
  <c r="G5"/>
  <c r="G8" s="1"/>
  <c r="I4"/>
  <c r="H4"/>
  <c r="G4"/>
  <c r="I3"/>
  <c r="H3"/>
  <c r="G3"/>
  <c r="I2"/>
  <c r="H2"/>
  <c r="H9" s="1"/>
  <c r="G2"/>
  <c r="F6"/>
  <c r="F5"/>
  <c r="F4"/>
  <c r="F3"/>
  <c r="F2"/>
  <c r="L9"/>
  <c r="N3"/>
  <c r="O9"/>
  <c r="O8"/>
  <c r="N9"/>
  <c r="N8"/>
  <c r="M9"/>
  <c r="M8"/>
  <c r="L8"/>
  <c r="O6"/>
  <c r="N6"/>
  <c r="M6"/>
  <c r="L6"/>
  <c r="O5"/>
  <c r="N5"/>
  <c r="M5"/>
  <c r="L5"/>
  <c r="O4"/>
  <c r="N4"/>
  <c r="M4"/>
  <c r="L4"/>
  <c r="O3"/>
  <c r="M3"/>
  <c r="L3"/>
  <c r="O2"/>
  <c r="N2"/>
  <c r="M2"/>
  <c r="L2"/>
  <c r="I9"/>
  <c r="I8"/>
  <c r="G9"/>
  <c r="L7"/>
  <c r="H8" l="1"/>
  <c r="F9"/>
  <c r="F8"/>
  <c r="G49"/>
  <c r="C23" l="1"/>
  <c r="C22"/>
  <c r="J53" l="1"/>
  <c r="I53"/>
  <c r="G53"/>
  <c r="J52"/>
  <c r="I52"/>
  <c r="H52"/>
  <c r="G52"/>
  <c r="J51"/>
  <c r="I51"/>
  <c r="G51"/>
  <c r="J50"/>
  <c r="I50"/>
  <c r="H50"/>
  <c r="G50"/>
  <c r="J49"/>
  <c r="I49"/>
  <c r="H49"/>
  <c r="E45"/>
  <c r="E44"/>
  <c r="E43"/>
  <c r="E42"/>
  <c r="D43"/>
  <c r="D44"/>
  <c r="D45"/>
  <c r="D42"/>
  <c r="F21"/>
  <c r="F22"/>
  <c r="F23"/>
  <c r="E22"/>
  <c r="E21"/>
  <c r="E24"/>
  <c r="D23"/>
  <c r="D24"/>
  <c r="C24"/>
  <c r="F24"/>
  <c r="E23"/>
  <c r="D22"/>
  <c r="D21"/>
  <c r="C21"/>
  <c r="F17"/>
  <c r="E17"/>
  <c r="D17"/>
  <c r="C17"/>
  <c r="F16"/>
  <c r="E16"/>
  <c r="D16"/>
  <c r="C16"/>
  <c r="F15"/>
  <c r="E15"/>
  <c r="D15"/>
  <c r="C15"/>
  <c r="F14"/>
  <c r="E14"/>
  <c r="E9"/>
  <c r="D9"/>
  <c r="C9"/>
  <c r="B9"/>
  <c r="E8"/>
  <c r="D8"/>
  <c r="C8"/>
  <c r="B8"/>
  <c r="P50" l="1"/>
  <c r="O49"/>
  <c r="I56"/>
  <c r="G56"/>
  <c r="J56"/>
</calcChain>
</file>

<file path=xl/sharedStrings.xml><?xml version="1.0" encoding="utf-8"?>
<sst xmlns="http://schemas.openxmlformats.org/spreadsheetml/2006/main" count="252" uniqueCount="170">
  <si>
    <t>var1</t>
  </si>
  <si>
    <t>var2</t>
  </si>
  <si>
    <t>var3</t>
  </si>
  <si>
    <t>var4</t>
  </si>
  <si>
    <t>Sno</t>
  </si>
  <si>
    <t>avg</t>
  </si>
  <si>
    <t>std</t>
  </si>
  <si>
    <t>var1-avg</t>
  </si>
  <si>
    <t>var2-avg</t>
  </si>
  <si>
    <t>var3-avg</t>
  </si>
  <si>
    <t>var4-avg</t>
  </si>
  <si>
    <t>Covariance Matrix</t>
  </si>
  <si>
    <t>Correlation</t>
  </si>
  <si>
    <t>eigenvalue</t>
  </si>
  <si>
    <t>eigenvector</t>
  </si>
  <si>
    <t>Covariance or Correlation matrix can be used to calcuate eigen values and eigne vectors</t>
  </si>
  <si>
    <t>covariance</t>
  </si>
  <si>
    <t>PC1</t>
  </si>
  <si>
    <t>PC2</t>
  </si>
  <si>
    <t>PC3</t>
  </si>
  <si>
    <t>PC4</t>
  </si>
  <si>
    <t>um variance</t>
  </si>
  <si>
    <t>PC calculation</t>
  </si>
  <si>
    <t>Eigen values and vectors are calcuated using R</t>
  </si>
  <si>
    <t>t &lt;- matrix(data = c(</t>
  </si>
  <si>
    <t xml:space="preserve">  1.00,</t>
  </si>
  <si>
    <t>-0.17,</t>
  </si>
  <si>
    <t>,-0.90,</t>
  </si>
  <si>
    <t xml:space="preserve">  -0.17,</t>
  </si>
  <si>
    <t>1.00,</t>
  </si>
  <si>
    <t>-0.92,</t>
  </si>
  <si>
    <t>-0.18,</t>
  </si>
  <si>
    <t>,-0.92</t>
  </si>
  <si>
    <t>,1.00,</t>
  </si>
  <si>
    <t>0.02,</t>
  </si>
  <si>
    <t xml:space="preserve">  -0.90,</t>
  </si>
  <si>
    <t>,1.00</t>
  </si>
  <si>
    <t xml:space="preserve">  </t>
  </si>
  <si>
    <t>),</t>
  </si>
  <si>
    <t xml:space="preserve">  nrow=4)</t>
  </si>
  <si>
    <t>myeigen &lt;- eigen(t)</t>
  </si>
  <si>
    <t>myeigen</t>
  </si>
  <si>
    <t>myeigen$values</t>
  </si>
  <si>
    <t>rotation</t>
  </si>
  <si>
    <t>[1,]</t>
  </si>
  <si>
    <t>[2,]</t>
  </si>
  <si>
    <t>[3,]</t>
  </si>
  <si>
    <t>[4,]</t>
  </si>
  <si>
    <t>[5,]</t>
  </si>
  <si>
    <t>prcomp() name</t>
  </si>
  <si>
    <t>princomp() name</t>
  </si>
  <si>
    <t>Description</t>
  </si>
  <si>
    <t>sdev</t>
  </si>
  <si>
    <t>the standard deviations of the principal components</t>
  </si>
  <si>
    <t>loadings</t>
  </si>
  <si>
    <t>the matrix of variable loadings (columns are eigenvectors)</t>
  </si>
  <si>
    <t>center</t>
  </si>
  <si>
    <t>the variable means (means that were substracted)</t>
  </si>
  <si>
    <t>scale</t>
  </si>
  <si>
    <t>the variable standard deviations (the scaling applied to each variable )</t>
  </si>
  <si>
    <t>x</t>
  </si>
  <si>
    <t>scores</t>
  </si>
  <si>
    <t>The coordinates of the individuals (observations) on the principal components.</t>
  </si>
  <si>
    <t>30 independent</t>
  </si>
  <si>
    <t>Pcomponents</t>
  </si>
  <si>
    <t>On the basis of variance explained- 90%</t>
  </si>
  <si>
    <t>PC1-PC7</t>
  </si>
  <si>
    <t>Fit a linear regression</t>
  </si>
  <si>
    <t>Variance</t>
  </si>
  <si>
    <t>Dummy data</t>
  </si>
  <si>
    <t>District</t>
  </si>
  <si>
    <t>population</t>
  </si>
  <si>
    <t>median School yrs</t>
  </si>
  <si>
    <t>total employment</t>
  </si>
  <si>
    <t>misc professional services</t>
  </si>
  <si>
    <t>median house value</t>
  </si>
  <si>
    <t>PC5</t>
  </si>
  <si>
    <t>PRINCIPAL COMPONENT ANALYSIS</t>
  </si>
  <si>
    <r>
      <t>The idea:</t>
    </r>
    <r>
      <rPr>
        <sz val="10"/>
        <rFont val="Arial"/>
        <family val="2"/>
      </rPr>
      <t xml:space="preserve"> find which features strongly correlate to each other; if the correlation is high, then</t>
    </r>
  </si>
  <si>
    <t>(at least) one of those features can be eliminated.</t>
  </si>
  <si>
    <t>Features with highest variances are the most interesting.</t>
  </si>
  <si>
    <r>
      <t>Example:</t>
    </r>
    <r>
      <rPr>
        <sz val="10"/>
        <rFont val="Arial"/>
        <family val="2"/>
      </rPr>
      <t xml:space="preserve"> calculating covariance between two features X and Y, where mx = avg(X) and my = avg(Y).</t>
    </r>
  </si>
  <si>
    <t>Sample</t>
  </si>
  <si>
    <t>X</t>
  </si>
  <si>
    <t>Y</t>
  </si>
  <si>
    <t xml:space="preserve"> X-mx</t>
  </si>
  <si>
    <t>Y-my</t>
  </si>
  <si>
    <t xml:space="preserve"> ===&gt;</t>
  </si>
  <si>
    <t>avg=</t>
  </si>
  <si>
    <t>stdev=</t>
  </si>
  <si>
    <t>The formula for covariance is:</t>
  </si>
  <si>
    <t>Cov(X,Y) = (1/n)*[(x1-mx)(y1-my) + (x2-mx)(y2-my) + … + (xn-mx)(yn-my)]</t>
  </si>
  <si>
    <t>Notice that Cov(X,X) is the same thing as variance.</t>
  </si>
  <si>
    <t>Cov(X,Y)=</t>
  </si>
  <si>
    <t>Cov(Y,X) = Cov(X,Y)</t>
  </si>
  <si>
    <t>Cov(X,X)=</t>
  </si>
  <si>
    <t>Cov(Y,Y)=</t>
  </si>
  <si>
    <r>
      <t xml:space="preserve">For easy reference, tabulate the result by putting all the covariances into a covariance matrix </t>
    </r>
    <r>
      <rPr>
        <b/>
        <sz val="10"/>
        <rFont val="Arial"/>
        <family val="2"/>
      </rPr>
      <t>Cov</t>
    </r>
    <r>
      <rPr>
        <sz val="10"/>
        <rFont val="Arial"/>
        <family val="2"/>
      </rPr>
      <t>.</t>
    </r>
  </si>
  <si>
    <r>
      <t xml:space="preserve">Elements of </t>
    </r>
    <r>
      <rPr>
        <b/>
        <sz val="10"/>
        <rFont val="Arial"/>
        <family val="2"/>
      </rPr>
      <t>Cov</t>
    </r>
    <r>
      <rPr>
        <sz val="10"/>
        <rFont val="Arial"/>
        <family val="2"/>
      </rPr>
      <t xml:space="preserve"> are Cij, where Cij = Cov(Xi, Xj). In our case, X1 = X and X2 = Y.</t>
    </r>
  </si>
  <si>
    <t>y</t>
  </si>
  <si>
    <r>
      <t>Cov</t>
    </r>
    <r>
      <rPr>
        <sz val="10"/>
        <rFont val="Arial"/>
        <family val="2"/>
      </rPr>
      <t xml:space="preserve"> = </t>
    </r>
  </si>
  <si>
    <t>At this point, we could manually program this. However, what if we have many features?</t>
  </si>
  <si>
    <t>Since the covariance can be represented as a matrix, we could use matrix math.</t>
  </si>
  <si>
    <t>If we could come up with covariance formulas that use matrices, that would make our life easier because</t>
  </si>
  <si>
    <t>there is true-and-tested matrix code available.</t>
  </si>
  <si>
    <t>We would feed matrices into a software package/library function, which would do the matrix math.</t>
  </si>
  <si>
    <t>So let's work out the matrix math.</t>
  </si>
  <si>
    <r>
      <t xml:space="preserve">In general, the input data is a flat file, i.e. a matrix of </t>
    </r>
    <r>
      <rPr>
        <b/>
        <sz val="10"/>
        <rFont val="Arial"/>
        <family val="2"/>
      </rPr>
      <t>n</t>
    </r>
    <r>
      <rPr>
        <sz val="10"/>
        <rFont val="Arial"/>
        <family val="2"/>
      </rPr>
      <t xml:space="preserve"> samples (i.e. rows) and</t>
    </r>
    <r>
      <rPr>
        <b/>
        <sz val="10"/>
        <rFont val="Arial"/>
        <family val="2"/>
      </rPr>
      <t xml:space="preserve"> f </t>
    </r>
    <r>
      <rPr>
        <sz val="10"/>
        <rFont val="Arial"/>
        <family val="2"/>
      </rPr>
      <t>features (i.e. columns):</t>
    </r>
  </si>
  <si>
    <t>x11</t>
  </si>
  <si>
    <t>x12</t>
  </si>
  <si>
    <t>x13</t>
  </si>
  <si>
    <t>…</t>
  </si>
  <si>
    <t>x1f</t>
  </si>
  <si>
    <t>x21</t>
  </si>
  <si>
    <t>x22</t>
  </si>
  <si>
    <t>x23</t>
  </si>
  <si>
    <t>x2f</t>
  </si>
  <si>
    <r>
      <t>X</t>
    </r>
    <r>
      <rPr>
        <sz val="10"/>
        <rFont val="Arial"/>
        <family val="2"/>
      </rPr>
      <t>=</t>
    </r>
  </si>
  <si>
    <t>….</t>
  </si>
  <si>
    <t>xn1</t>
  </si>
  <si>
    <t>xn2</t>
  </si>
  <si>
    <t>xn3</t>
  </si>
  <si>
    <t>xnf</t>
  </si>
  <si>
    <r>
      <t xml:space="preserve">To </t>
    </r>
    <r>
      <rPr>
        <b/>
        <sz val="10"/>
        <rFont val="Arial"/>
        <family val="2"/>
      </rPr>
      <t>transpose a matrix</t>
    </r>
    <r>
      <rPr>
        <sz val="10"/>
        <rFont val="Arial"/>
        <family val="2"/>
      </rPr>
      <t xml:space="preserve"> means to switch rows and columns; i.e. if the original matrix had elements Xij, </t>
    </r>
  </si>
  <si>
    <t>the transposed matrix has elements Xji.</t>
  </si>
  <si>
    <r>
      <t>Transpose(X)</t>
    </r>
    <r>
      <rPr>
        <sz val="10"/>
        <rFont val="Arial"/>
        <family val="2"/>
      </rPr>
      <t>=</t>
    </r>
  </si>
  <si>
    <t>Obviously, trasnposing a transpose gives back the original: Transpose(Transpose(X)) = X.</t>
  </si>
  <si>
    <t>The covariance matrix is calculated using  matrix multiplication as:</t>
  </si>
  <si>
    <r>
      <t>Cov</t>
    </r>
    <r>
      <rPr>
        <sz val="10"/>
        <rFont val="Arial"/>
        <family val="2"/>
      </rPr>
      <t xml:space="preserve"> = 1/n* [Transpose(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>-</t>
    </r>
    <r>
      <rPr>
        <b/>
        <sz val="10"/>
        <rFont val="Arial"/>
        <family val="2"/>
      </rPr>
      <t>mx</t>
    </r>
    <r>
      <rPr>
        <sz val="10"/>
        <rFont val="Arial"/>
        <family val="2"/>
      </rPr>
      <t>) * (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>-</t>
    </r>
    <r>
      <rPr>
        <b/>
        <sz val="10"/>
        <rFont val="Arial"/>
        <family val="2"/>
      </rPr>
      <t>mx</t>
    </r>
    <r>
      <rPr>
        <sz val="10"/>
        <rFont val="Arial"/>
        <family val="2"/>
      </rPr>
      <t>)]</t>
    </r>
  </si>
  <si>
    <r>
      <t xml:space="preserve">Vector </t>
    </r>
    <r>
      <rPr>
        <b/>
        <sz val="10"/>
        <rFont val="Arial"/>
        <family val="2"/>
      </rPr>
      <t>mx</t>
    </r>
    <r>
      <rPr>
        <sz val="10"/>
        <rFont val="Arial"/>
        <family val="2"/>
      </rPr>
      <t xml:space="preserve"> is the matrix of size n x f  that contains averages for all columns:</t>
    </r>
  </si>
  <si>
    <r>
      <t xml:space="preserve">Each row of matrix </t>
    </r>
    <r>
      <rPr>
        <b/>
        <sz val="10"/>
        <rFont val="Arial"/>
        <family val="2"/>
      </rPr>
      <t xml:space="preserve">mx </t>
    </r>
    <r>
      <rPr>
        <sz val="10"/>
        <rFont val="Arial"/>
        <family val="2"/>
      </rPr>
      <t>contains [avg(1st column) avg(2nd column) avg(3rd column) ... avg(last column)]</t>
    </r>
  </si>
  <si>
    <t>Covariance is a square matrix of dimension f x f (because we are comparing each feature to all other features).</t>
  </si>
  <si>
    <r>
      <t xml:space="preserve">Cov </t>
    </r>
    <r>
      <rPr>
        <sz val="10"/>
        <rFont val="Arial"/>
        <family val="2"/>
      </rPr>
      <t>has elements Cij, i = 1, ….f and j = 1, ..f:</t>
    </r>
  </si>
  <si>
    <t>-------------------------------------------------------------------------------------------------------------------------------------</t>
  </si>
  <si>
    <t>At this point, we can just let the software calculate the covariance. But let's go one more step and calculate Cij.</t>
  </si>
  <si>
    <r>
      <t xml:space="preserve">We can calculate Cij using </t>
    </r>
    <r>
      <rPr>
        <b/>
        <sz val="10"/>
        <rFont val="Arial"/>
        <family val="2"/>
      </rPr>
      <t>column vectors</t>
    </r>
    <r>
      <rPr>
        <sz val="10"/>
        <rFont val="Arial"/>
        <family val="2"/>
      </rPr>
      <t xml:space="preserve">. </t>
    </r>
  </si>
  <si>
    <t xml:space="preserve">PS - this way may look "upside down", but is stating the problem correctly - we are comparing </t>
  </si>
  <si>
    <t xml:space="preserve">columns (i.e. features). </t>
  </si>
  <si>
    <r>
      <t xml:space="preserve">A </t>
    </r>
    <r>
      <rPr>
        <b/>
        <sz val="10"/>
        <rFont val="Arial"/>
        <family val="2"/>
      </rPr>
      <t>vector</t>
    </r>
    <r>
      <rPr>
        <sz val="10"/>
        <rFont val="Arial"/>
        <family val="2"/>
      </rPr>
      <t xml:space="preserve"> is a matrix of only 1 column.</t>
    </r>
  </si>
  <si>
    <t xml:space="preserve">For example, if we have a vector </t>
  </si>
  <si>
    <t>V = [1 2] then it's transpose is:</t>
  </si>
  <si>
    <t>Transpose(V) =  1</t>
  </si>
  <si>
    <t>i.e. just "flipped over" V.</t>
  </si>
  <si>
    <t>Obviously, trasnposing a transpose gives back the original: Transpose(Transpose(V)) = V.</t>
  </si>
  <si>
    <r>
      <t xml:space="preserve">Let us assume that we label column vectors </t>
    </r>
    <r>
      <rPr>
        <b/>
        <sz val="10"/>
        <rFont val="Arial"/>
        <family val="2"/>
      </rPr>
      <t>Xk</t>
    </r>
    <r>
      <rPr>
        <sz val="10"/>
        <rFont val="Arial"/>
        <family val="2"/>
      </rPr>
      <t xml:space="preserve">, where each </t>
    </r>
    <r>
      <rPr>
        <b/>
        <sz val="10"/>
        <rFont val="Arial"/>
        <family val="2"/>
      </rPr>
      <t>Xk</t>
    </r>
    <r>
      <rPr>
        <sz val="10"/>
        <rFont val="Arial"/>
        <family val="2"/>
      </rPr>
      <t xml:space="preserve"> is a vector and represents the k-th feature.</t>
    </r>
  </si>
  <si>
    <t>For example, in the example above:</t>
  </si>
  <si>
    <t>X1 = Transpose[2.5, 0.5,2.2, 1.9, 3.1, 2.3, 2, 1, 1.5, 1.1]</t>
  </si>
  <si>
    <t>X2 = Transpose[2.4,0.7, 2.9,2.2,3.0,2.7,1.6,1.1,1.6,0.9]</t>
  </si>
  <si>
    <t>Cij can be obtained using scalar multiplication of two vectors as:</t>
  </si>
  <si>
    <r>
      <t>Cij = [Transpose(</t>
    </r>
    <r>
      <rPr>
        <b/>
        <sz val="10"/>
        <rFont val="Arial"/>
        <family val="2"/>
      </rPr>
      <t xml:space="preserve">Xi </t>
    </r>
    <r>
      <rPr>
        <sz val="10"/>
        <rFont val="Arial"/>
        <family val="2"/>
      </rPr>
      <t>- mi) * (</t>
    </r>
    <r>
      <rPr>
        <b/>
        <sz val="10"/>
        <rFont val="Arial"/>
        <family val="2"/>
      </rPr>
      <t xml:space="preserve">Xj </t>
    </r>
    <r>
      <rPr>
        <sz val="10"/>
        <rFont val="Arial"/>
        <family val="2"/>
      </rPr>
      <t>- mj)]</t>
    </r>
  </si>
  <si>
    <t>Cij = SUM[k=1,n] {(Xki-mi) * ((Xkj-mk))}</t>
  </si>
  <si>
    <t>where Xki and Xkj are the elements of the input matrix as shown above,</t>
  </si>
  <si>
    <t xml:space="preserve"> and mi and mj are the averages of ith and jth column, respectively.</t>
  </si>
  <si>
    <t>------------------------------------------------------------------------------------------------------------------------------------------------------------</t>
  </si>
  <si>
    <t xml:space="preserve">So far, we calculated covariance but we are not done yet with PCA: we need to find the eigenvalues of the </t>
  </si>
  <si>
    <t>covariance matrix Cov.</t>
  </si>
  <si>
    <t>The eigenvalues are the solutions to the following equation:</t>
  </si>
  <si>
    <r>
      <t xml:space="preserve">Cov </t>
    </r>
    <r>
      <rPr>
        <sz val="10"/>
        <rFont val="Arial"/>
        <family val="2"/>
      </rPr>
      <t xml:space="preserve">* </t>
    </r>
    <r>
      <rPr>
        <b/>
        <sz val="10"/>
        <rFont val="Arial"/>
        <family val="2"/>
      </rPr>
      <t xml:space="preserve">Ei </t>
    </r>
    <r>
      <rPr>
        <sz val="10"/>
        <rFont val="Arial"/>
        <family val="2"/>
      </rPr>
      <t>= Li*</t>
    </r>
    <r>
      <rPr>
        <b/>
        <sz val="10"/>
        <rFont val="Arial"/>
        <family val="2"/>
      </rPr>
      <t>Ei</t>
    </r>
  </si>
  <si>
    <r>
      <t>Ei</t>
    </r>
    <r>
      <rPr>
        <sz val="10"/>
        <rFont val="Arial"/>
        <family val="2"/>
      </rPr>
      <t xml:space="preserve"> are eigenvectors (each </t>
    </r>
    <r>
      <rPr>
        <b/>
        <sz val="10"/>
        <rFont val="Arial"/>
        <family val="2"/>
      </rPr>
      <t>Ei</t>
    </r>
    <r>
      <rPr>
        <sz val="10"/>
        <rFont val="Arial"/>
        <family val="2"/>
      </rPr>
      <t xml:space="preserve"> has dimension f x 1).</t>
    </r>
  </si>
  <si>
    <r>
      <t>Li</t>
    </r>
    <r>
      <rPr>
        <sz val="10"/>
        <rFont val="Arial"/>
        <family val="2"/>
      </rPr>
      <t xml:space="preserve"> are corresponding eigenvalues (i.e. variances for each column), i = 1, .., f.</t>
    </r>
  </si>
  <si>
    <r>
      <t>I</t>
    </r>
    <r>
      <rPr>
        <sz val="10"/>
        <rFont val="Arial"/>
        <family val="2"/>
      </rPr>
      <t xml:space="preserve"> is the identity matrix (square matrix with all 1's on the diagonal and 0's otherwise).</t>
    </r>
  </si>
  <si>
    <t>We will ask the software to do that for us. Most likely, it will solve the following equation to find Li:</t>
  </si>
  <si>
    <r>
      <t>determinant(</t>
    </r>
    <r>
      <rPr>
        <b/>
        <sz val="10"/>
        <rFont val="Arial"/>
        <family val="2"/>
      </rPr>
      <t>Cov</t>
    </r>
    <r>
      <rPr>
        <sz val="10"/>
        <rFont val="Arial"/>
        <family val="2"/>
      </rPr>
      <t xml:space="preserve"> - </t>
    </r>
    <r>
      <rPr>
        <b/>
        <sz val="10"/>
        <rFont val="Arial"/>
        <family val="2"/>
      </rPr>
      <t>L</t>
    </r>
    <r>
      <rPr>
        <sz val="10"/>
        <rFont val="Arial"/>
        <family val="2"/>
      </rPr>
      <t>*</t>
    </r>
    <r>
      <rPr>
        <b/>
        <sz val="10"/>
        <rFont val="Arial"/>
        <family val="2"/>
      </rPr>
      <t>I</t>
    </r>
    <r>
      <rPr>
        <sz val="10"/>
        <rFont val="Arial"/>
        <family val="2"/>
      </rPr>
      <t>) = 0</t>
    </r>
  </si>
  <si>
    <t>Once you find eigenvalues, sort them in decreasing order. Hopefully, the first values are the prominently highest,</t>
  </si>
  <si>
    <t>and can be considered the most important. The smallest values represent features that can be discarded.</t>
  </si>
  <si>
    <t>To find out how many features to keep, pick m&lt;=f highest eigenvalues and calculate:</t>
  </si>
  <si>
    <t>R = SUM[i=1,m]Li  / SUM[i=1,f]Li</t>
  </si>
  <si>
    <t xml:space="preserve">If R &gt; Threshold, taking only those m features and discarding other features would be </t>
  </si>
  <si>
    <t>a good representation of the f-dimensional data set.</t>
  </si>
  <si>
    <t>dummy values</t>
  </si>
</sst>
</file>

<file path=xl/styles.xml><?xml version="1.0" encoding="utf-8"?>
<styleSheet xmlns="http://schemas.openxmlformats.org/spreadsheetml/2006/main">
  <numFmts count="2">
    <numFmt numFmtId="164" formatCode="0.000%"/>
    <numFmt numFmtId="165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2.1"/>
      <color rgb="FFFFFFFF"/>
      <name val="Arial"/>
      <family val="2"/>
    </font>
    <font>
      <sz val="10"/>
      <color rgb="FF777777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565C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AFAFA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2" fontId="0" fillId="0" borderId="0" xfId="0" applyNumberFormat="1"/>
    <xf numFmtId="0" fontId="2" fillId="0" borderId="0" xfId="0" applyFont="1" applyAlignment="1">
      <alignment vertical="center"/>
    </xf>
    <xf numFmtId="9" fontId="0" fillId="0" borderId="0" xfId="0" applyNumberFormat="1"/>
    <xf numFmtId="0" fontId="0" fillId="4" borderId="2" xfId="0" applyFill="1" applyBorder="1"/>
    <xf numFmtId="0" fontId="0" fillId="0" borderId="0" xfId="0" applyAlignment="1">
      <alignment wrapText="1"/>
    </xf>
    <xf numFmtId="0" fontId="2" fillId="5" borderId="0" xfId="0" applyFont="1" applyFill="1" applyAlignment="1">
      <alignment vertical="center"/>
    </xf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2" fillId="6" borderId="0" xfId="0" applyFont="1" applyFill="1" applyAlignment="1">
      <alignment vertical="center"/>
    </xf>
    <xf numFmtId="0" fontId="3" fillId="7" borderId="0" xfId="0" applyFont="1" applyFill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9" fontId="0" fillId="0" borderId="0" xfId="1" applyFont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Border="1"/>
    <xf numFmtId="0" fontId="6" fillId="0" borderId="0" xfId="2"/>
    <xf numFmtId="0" fontId="7" fillId="0" borderId="0" xfId="2" applyFont="1"/>
    <xf numFmtId="0" fontId="7" fillId="0" borderId="0" xfId="2" applyFont="1" applyAlignment="1">
      <alignment horizontal="right"/>
    </xf>
    <xf numFmtId="0" fontId="7" fillId="0" borderId="0" xfId="2" applyFont="1" applyAlignment="1">
      <alignment horizontal="center"/>
    </xf>
    <xf numFmtId="0" fontId="8" fillId="0" borderId="0" xfId="2" applyFont="1"/>
    <xf numFmtId="0" fontId="6" fillId="0" borderId="0" xfId="2" quotePrefix="1"/>
    <xf numFmtId="0" fontId="6" fillId="0" borderId="0" xfId="2" applyAlignment="1">
      <alignment horizontal="right"/>
    </xf>
    <xf numFmtId="0" fontId="5" fillId="3" borderId="7" xfId="0" applyFont="1" applyFill="1" applyBorder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7</xdr:col>
      <xdr:colOff>0</xdr:colOff>
      <xdr:row>11</xdr:row>
      <xdr:rowOff>76200</xdr:rowOff>
    </xdr:to>
    <xdr:pic>
      <xdr:nvPicPr>
        <xdr:cNvPr id="2" name="Picture 1" descr="Socioeconomic data table for principal component tutorial with NumXL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"/>
          <a:ext cx="4267200" cy="273558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514350</xdr:colOff>
      <xdr:row>9</xdr:row>
      <xdr:rowOff>161925</xdr:rowOff>
    </xdr:from>
    <xdr:to>
      <xdr:col>15</xdr:col>
      <xdr:colOff>352425</xdr:colOff>
      <xdr:row>16</xdr:row>
      <xdr:rowOff>28575</xdr:rowOff>
    </xdr:to>
    <xdr:pic>
      <xdr:nvPicPr>
        <xdr:cNvPr id="3" name="Picture 2" descr="NumXL PCA tutorial 101 - Variables loadings table">
          <a:extLst>
            <a:ext uri="{FF2B5EF4-FFF2-40B4-BE49-F238E27FC236}">
              <a16:creationId xmlns="" xmlns:a16="http://schemas.microsoft.com/office/drawing/2014/main" id="{C482CDC7-C9DA-4221-8443-5415FB49D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0" y="2447925"/>
          <a:ext cx="5086350" cy="12001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600075</xdr:colOff>
      <xdr:row>8</xdr:row>
      <xdr:rowOff>66675</xdr:rowOff>
    </xdr:from>
    <xdr:to>
      <xdr:col>13</xdr:col>
      <xdr:colOff>561975</xdr:colOff>
      <xdr:row>9</xdr:row>
      <xdr:rowOff>9525</xdr:rowOff>
    </xdr:to>
    <xdr:pic>
      <xdr:nvPicPr>
        <xdr:cNvPr id="4" name="Picture 3" descr="\[ PC_1=0.27X_1+0.503X_2+0.339X_3+0.56X_4+0.516X_5 \]">
          <a:extLst>
            <a:ext uri="{FF2B5EF4-FFF2-40B4-BE49-F238E27FC236}">
              <a16:creationId xmlns="" xmlns:a16="http://schemas.microsoft.com/office/drawing/2014/main" id="{8D6452CC-CED6-495A-9E20-8024BBE74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7275" y="2162175"/>
          <a:ext cx="3762375" cy="1333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defaultRowHeight="15"/>
  <cols>
    <col min="1" max="1" width="17" bestFit="1" customWidth="1"/>
    <col min="6" max="6" width="8.42578125" bestFit="1" customWidth="1"/>
    <col min="9" max="9" width="24.85546875" customWidth="1"/>
  </cols>
  <sheetData>
    <row r="1" spans="1:15">
      <c r="A1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7</v>
      </c>
      <c r="G1" s="3" t="s">
        <v>8</v>
      </c>
      <c r="H1" s="3" t="s">
        <v>9</v>
      </c>
      <c r="I1" s="3" t="s">
        <v>10</v>
      </c>
      <c r="J1" s="37" t="s">
        <v>169</v>
      </c>
    </row>
    <row r="2" spans="1:15">
      <c r="A2">
        <v>1</v>
      </c>
      <c r="B2" s="1">
        <v>7</v>
      </c>
      <c r="C2" s="1">
        <v>4</v>
      </c>
      <c r="D2" s="1">
        <v>7</v>
      </c>
      <c r="E2" s="1">
        <v>2</v>
      </c>
      <c r="F2" s="1">
        <f>B2-B$8</f>
        <v>2.8</v>
      </c>
      <c r="G2" s="1">
        <f t="shared" ref="G2:I6" si="0">C2-C$8</f>
        <v>-1.2000000000000002</v>
      </c>
      <c r="H2" s="1">
        <f t="shared" si="0"/>
        <v>0.59999999999999964</v>
      </c>
      <c r="I2" s="1">
        <f t="shared" si="0"/>
        <v>-3.5999999999999996</v>
      </c>
      <c r="L2" s="1">
        <f>B2-B$8</f>
        <v>2.8</v>
      </c>
      <c r="M2" s="1">
        <f t="shared" ref="M2:M6" si="1">C2-C$8</f>
        <v>-1.2000000000000002</v>
      </c>
      <c r="N2" s="1">
        <f t="shared" ref="N2:N6" si="2">D2-D$8</f>
        <v>0.59999999999999964</v>
      </c>
      <c r="O2" s="1">
        <f t="shared" ref="O2:O6" si="3">E2-E$8</f>
        <v>-3.5999999999999996</v>
      </c>
    </row>
    <row r="3" spans="1:15">
      <c r="A3">
        <v>2</v>
      </c>
      <c r="B3" s="1">
        <v>1</v>
      </c>
      <c r="C3" s="1">
        <v>6</v>
      </c>
      <c r="D3" s="1">
        <v>5</v>
      </c>
      <c r="E3" s="1">
        <v>10</v>
      </c>
      <c r="F3" s="1">
        <f>B3-B$8</f>
        <v>-3.2</v>
      </c>
      <c r="G3" s="1">
        <f t="shared" si="0"/>
        <v>0.79999999999999982</v>
      </c>
      <c r="H3" s="1">
        <f t="shared" si="0"/>
        <v>-1.4000000000000004</v>
      </c>
      <c r="I3" s="1">
        <f t="shared" si="0"/>
        <v>4.4000000000000004</v>
      </c>
      <c r="L3" s="1">
        <f t="shared" ref="L3:L6" si="4">B3-B$8</f>
        <v>-3.2</v>
      </c>
      <c r="M3" s="1">
        <f t="shared" si="1"/>
        <v>0.79999999999999982</v>
      </c>
      <c r="N3" s="1">
        <f>D3-D$8</f>
        <v>-1.4000000000000004</v>
      </c>
      <c r="O3" s="1">
        <f t="shared" si="3"/>
        <v>4.4000000000000004</v>
      </c>
    </row>
    <row r="4" spans="1:15">
      <c r="A4">
        <v>3</v>
      </c>
      <c r="B4" s="1">
        <v>2</v>
      </c>
      <c r="C4" s="1">
        <v>7</v>
      </c>
      <c r="D4" s="1">
        <v>4</v>
      </c>
      <c r="E4" s="1">
        <v>6</v>
      </c>
      <c r="F4" s="1">
        <f>B4-B$8</f>
        <v>-2.2000000000000002</v>
      </c>
      <c r="G4" s="1">
        <f t="shared" si="0"/>
        <v>1.7999999999999998</v>
      </c>
      <c r="H4" s="1">
        <f t="shared" si="0"/>
        <v>-2.4000000000000004</v>
      </c>
      <c r="I4" s="1">
        <f t="shared" si="0"/>
        <v>0.40000000000000036</v>
      </c>
      <c r="L4" s="1">
        <f t="shared" si="4"/>
        <v>-2.2000000000000002</v>
      </c>
      <c r="M4" s="1">
        <f t="shared" si="1"/>
        <v>1.7999999999999998</v>
      </c>
      <c r="N4" s="1">
        <f t="shared" si="2"/>
        <v>-2.4000000000000004</v>
      </c>
      <c r="O4" s="1">
        <f t="shared" si="3"/>
        <v>0.40000000000000036</v>
      </c>
    </row>
    <row r="5" spans="1:15">
      <c r="A5">
        <v>4</v>
      </c>
      <c r="B5" s="1">
        <v>4</v>
      </c>
      <c r="C5" s="1">
        <v>2</v>
      </c>
      <c r="D5" s="1">
        <v>10</v>
      </c>
      <c r="E5" s="1">
        <v>8</v>
      </c>
      <c r="F5" s="1">
        <f>B5-B$8</f>
        <v>-0.20000000000000018</v>
      </c>
      <c r="G5" s="1">
        <f t="shared" si="0"/>
        <v>-3.2</v>
      </c>
      <c r="H5" s="1">
        <f t="shared" si="0"/>
        <v>3.5999999999999996</v>
      </c>
      <c r="I5" s="1">
        <f t="shared" si="0"/>
        <v>2.4000000000000004</v>
      </c>
      <c r="L5" s="1">
        <f t="shared" si="4"/>
        <v>-0.20000000000000018</v>
      </c>
      <c r="M5" s="1">
        <f t="shared" si="1"/>
        <v>-3.2</v>
      </c>
      <c r="N5" s="1">
        <f t="shared" si="2"/>
        <v>3.5999999999999996</v>
      </c>
      <c r="O5" s="1">
        <f t="shared" si="3"/>
        <v>2.4000000000000004</v>
      </c>
    </row>
    <row r="6" spans="1:15">
      <c r="A6">
        <v>5</v>
      </c>
      <c r="B6" s="1">
        <v>7</v>
      </c>
      <c r="C6" s="1">
        <v>7</v>
      </c>
      <c r="D6" s="1">
        <v>6</v>
      </c>
      <c r="E6" s="1">
        <v>2</v>
      </c>
      <c r="F6" s="1">
        <f>B6-B$8</f>
        <v>2.8</v>
      </c>
      <c r="G6" s="1">
        <f t="shared" si="0"/>
        <v>1.7999999999999998</v>
      </c>
      <c r="H6" s="1">
        <f t="shared" si="0"/>
        <v>-0.40000000000000036</v>
      </c>
      <c r="I6" s="1">
        <f t="shared" si="0"/>
        <v>-3.5999999999999996</v>
      </c>
      <c r="L6" s="1">
        <f t="shared" si="4"/>
        <v>2.8</v>
      </c>
      <c r="M6" s="1">
        <f t="shared" si="1"/>
        <v>1.7999999999999998</v>
      </c>
      <c r="N6" s="1">
        <f t="shared" si="2"/>
        <v>-0.40000000000000036</v>
      </c>
      <c r="O6" s="1">
        <f t="shared" si="3"/>
        <v>-3.5999999999999996</v>
      </c>
    </row>
    <row r="7" spans="1:15">
      <c r="L7" s="1">
        <f>STANDARDIZE(B7,0,1)</f>
        <v>0</v>
      </c>
    </row>
    <row r="8" spans="1:15">
      <c r="A8" t="s">
        <v>5</v>
      </c>
      <c r="B8">
        <f t="shared" ref="B8:I8" si="5">AVERAGE(B2:B6)</f>
        <v>4.2</v>
      </c>
      <c r="C8">
        <f t="shared" si="5"/>
        <v>5.2</v>
      </c>
      <c r="D8">
        <f t="shared" si="5"/>
        <v>6.4</v>
      </c>
      <c r="E8">
        <f t="shared" si="5"/>
        <v>5.6</v>
      </c>
      <c r="F8">
        <f t="shared" si="5"/>
        <v>0</v>
      </c>
      <c r="G8">
        <f t="shared" si="5"/>
        <v>0</v>
      </c>
      <c r="H8">
        <f t="shared" si="5"/>
        <v>-3.5527136788005011E-16</v>
      </c>
      <c r="I8">
        <f t="shared" si="5"/>
        <v>0</v>
      </c>
      <c r="L8" s="13">
        <f>AVERAGE(L2:L6)</f>
        <v>0</v>
      </c>
      <c r="M8" s="13">
        <f>AVERAGE(M2:M6)</f>
        <v>0</v>
      </c>
      <c r="N8" s="13">
        <f>AVERAGE(N2:N6)</f>
        <v>-3.5527136788005011E-16</v>
      </c>
      <c r="O8" s="13">
        <f>AVERAGE(O2:O6)</f>
        <v>0</v>
      </c>
    </row>
    <row r="9" spans="1:15">
      <c r="A9" t="s">
        <v>6</v>
      </c>
      <c r="B9">
        <f t="shared" ref="B9:I9" si="6">STDEV(B2:B6)</f>
        <v>2.7748873851023212</v>
      </c>
      <c r="C9">
        <f t="shared" si="6"/>
        <v>2.1679483388678804</v>
      </c>
      <c r="D9">
        <f t="shared" si="6"/>
        <v>2.302172886644267</v>
      </c>
      <c r="E9">
        <f t="shared" si="6"/>
        <v>3.577708763999663</v>
      </c>
      <c r="F9">
        <f t="shared" si="6"/>
        <v>2.7748873851023217</v>
      </c>
      <c r="G9">
        <f t="shared" si="6"/>
        <v>2.16794833886788</v>
      </c>
      <c r="H9">
        <f t="shared" si="6"/>
        <v>2.3021728866442674</v>
      </c>
      <c r="I9">
        <f t="shared" si="6"/>
        <v>3.5777087639996634</v>
      </c>
      <c r="L9" s="13">
        <f>STDEV(L2:L6)</f>
        <v>2.7748873851023217</v>
      </c>
      <c r="M9" s="13">
        <f>STDEV(M2:M6)</f>
        <v>2.16794833886788</v>
      </c>
      <c r="N9" s="13">
        <f>STDEV(N2:N6)</f>
        <v>2.3021728866442674</v>
      </c>
      <c r="O9" s="13">
        <f>STDEV(O2:O6)</f>
        <v>3.5777087639996634</v>
      </c>
    </row>
    <row r="12" spans="1:15">
      <c r="A12" t="s">
        <v>11</v>
      </c>
    </row>
    <row r="13" spans="1:15">
      <c r="C13" s="2" t="s">
        <v>0</v>
      </c>
      <c r="D13" s="2" t="s">
        <v>1</v>
      </c>
      <c r="E13" s="2" t="s">
        <v>2</v>
      </c>
      <c r="F13" s="2" t="s">
        <v>3</v>
      </c>
    </row>
    <row r="14" spans="1:15" ht="57" customHeight="1">
      <c r="B14" s="4" t="s">
        <v>0</v>
      </c>
      <c r="C14">
        <f>COVAR($F2:$F6,F2:F6)</f>
        <v>6.16</v>
      </c>
      <c r="D14">
        <f>COVAR($F2:$F6,G2:G6)</f>
        <v>-0.84000000000000008</v>
      </c>
      <c r="E14">
        <f>COVAR($F2:$F6,H2:H6)</f>
        <v>1.92</v>
      </c>
      <c r="F14">
        <f>COVAR($F2:$F6,I2:I6)</f>
        <v>-7.12</v>
      </c>
      <c r="I14" s="9" t="s">
        <v>15</v>
      </c>
    </row>
    <row r="15" spans="1:15">
      <c r="B15" s="4" t="s">
        <v>1</v>
      </c>
      <c r="C15">
        <f>COVAR($G2:$G6,F2:F6)</f>
        <v>-0.84000000000000008</v>
      </c>
      <c r="D15">
        <f>COVAR($G2:$G6,G2:G6)</f>
        <v>3.7600000000000007</v>
      </c>
      <c r="E15">
        <f>COVAR($G2:$G6,H2:H6)</f>
        <v>-3.6799999999999997</v>
      </c>
      <c r="F15">
        <f>COVAR($G2:$G6,I2:I6)</f>
        <v>-1.1199999999999999</v>
      </c>
      <c r="I15" s="9"/>
    </row>
    <row r="16" spans="1:15">
      <c r="B16" s="4" t="s">
        <v>2</v>
      </c>
      <c r="C16">
        <f>COVAR($H2:$H6,F2:F6)</f>
        <v>1.92</v>
      </c>
      <c r="D16">
        <f>COVAR($H2:$H6,G2:G6)</f>
        <v>-3.6799999999999997</v>
      </c>
      <c r="E16">
        <f>COVAR($H2:$H6,H2:H6)</f>
        <v>4.24</v>
      </c>
      <c r="F16">
        <f>COVAR($H2:$H6,I2:I6)</f>
        <v>0.15999999999999992</v>
      </c>
      <c r="I16" s="9"/>
    </row>
    <row r="17" spans="1:12">
      <c r="B17" s="4" t="s">
        <v>3</v>
      </c>
      <c r="C17">
        <f>COVAR($I2:$I6,F2:F6)</f>
        <v>-7.12</v>
      </c>
      <c r="D17">
        <f>COVAR($I2:$I6,G2:G6)</f>
        <v>-1.1199999999999999</v>
      </c>
      <c r="E17">
        <f>COVAR($I2:$I6,H2:H6)</f>
        <v>0.15999999999999992</v>
      </c>
      <c r="F17">
        <f>COVAR($I2:$I6,I2:I6)</f>
        <v>10.24</v>
      </c>
    </row>
    <row r="19" spans="1:12">
      <c r="A19" t="s">
        <v>12</v>
      </c>
    </row>
    <row r="20" spans="1:12">
      <c r="C20" s="2" t="s">
        <v>0</v>
      </c>
      <c r="D20" s="2" t="s">
        <v>1</v>
      </c>
      <c r="E20" s="2" t="s">
        <v>2</v>
      </c>
      <c r="F20" s="2" t="s">
        <v>3</v>
      </c>
      <c r="I20" s="2"/>
      <c r="J20" s="2"/>
      <c r="K20" s="2"/>
      <c r="L20" s="2"/>
    </row>
    <row r="21" spans="1:12">
      <c r="B21" s="4" t="s">
        <v>0</v>
      </c>
      <c r="C21" s="5">
        <f>CORREL($F2:$F6,F2:F6)</f>
        <v>0.99999999999999989</v>
      </c>
      <c r="D21" s="5">
        <f>CORREL($F2:$F6,G2:G6)</f>
        <v>-0.17454001442199266</v>
      </c>
      <c r="E21" s="5">
        <f>CORREL($F2:$F6,H2:H6)</f>
        <v>0.37568853720992551</v>
      </c>
      <c r="F21" s="5">
        <f>CORREL($F2:$F6,I2:I6)</f>
        <v>-0.89647804747823545</v>
      </c>
      <c r="H21" s="4"/>
      <c r="I21" s="5"/>
      <c r="J21" s="5"/>
      <c r="K21" s="5"/>
      <c r="L21" s="5"/>
    </row>
    <row r="22" spans="1:12">
      <c r="B22" s="4" t="s">
        <v>1</v>
      </c>
      <c r="C22" s="5">
        <f>CORREL($G2:$G6,F2:F6)</f>
        <v>-0.17454001442199266</v>
      </c>
      <c r="D22" s="5">
        <f>CORREL($G2:$G6,G2:G6)</f>
        <v>1</v>
      </c>
      <c r="E22" s="5">
        <f>CORREL($G2:$G6,H2:H6)</f>
        <v>-0.92166048465599015</v>
      </c>
      <c r="F22" s="5">
        <f>CORREL($G2:$G6,I2:I6)</f>
        <v>-0.18049871809528881</v>
      </c>
      <c r="H22" s="4"/>
      <c r="I22" s="5"/>
      <c r="J22" s="5"/>
      <c r="K22" s="5"/>
      <c r="L22" s="5"/>
    </row>
    <row r="23" spans="1:12">
      <c r="B23" s="4" t="s">
        <v>2</v>
      </c>
      <c r="C23" s="5">
        <f>CORREL($H2:$H6,F2:F6)</f>
        <v>0.37568853720992551</v>
      </c>
      <c r="D23" s="5">
        <f>CORREL($H2:$H6,G2:G6)</f>
        <v>-0.92166048465599015</v>
      </c>
      <c r="E23" s="5">
        <f>CORREL($H2:$H6,H2:H6)</f>
        <v>1.0000000000000002</v>
      </c>
      <c r="F23" s="5">
        <f>CORREL($H2:$H6,I2:I6)</f>
        <v>2.4282146558931593E-2</v>
      </c>
      <c r="H23" s="4"/>
      <c r="I23" s="5"/>
      <c r="J23" s="5"/>
      <c r="K23" s="5"/>
      <c r="L23" s="5"/>
    </row>
    <row r="24" spans="1:12">
      <c r="B24" s="4" t="s">
        <v>3</v>
      </c>
      <c r="C24" s="5">
        <f>CORREL($I2:$I6,F2:F6)</f>
        <v>-0.89647804747823545</v>
      </c>
      <c r="D24" s="5">
        <f>CORREL($I2:$I6,G2:G6)</f>
        <v>-0.18049871809528881</v>
      </c>
      <c r="E24" s="5">
        <f>CORREL($I2:$I6,H2:H6)</f>
        <v>2.4282146558931593E-2</v>
      </c>
      <c r="F24" s="5">
        <f>CORREL($I2:$I6,I2:I6)</f>
        <v>0.99999999999999978</v>
      </c>
      <c r="H24" s="4"/>
      <c r="I24" s="5"/>
      <c r="J24" s="5"/>
      <c r="K24" s="5"/>
      <c r="L24" s="5"/>
    </row>
    <row r="26" spans="1:12">
      <c r="A26" s="4" t="s">
        <v>16</v>
      </c>
    </row>
    <row r="27" spans="1:12">
      <c r="A27" t="s">
        <v>13</v>
      </c>
      <c r="C27" t="s">
        <v>0</v>
      </c>
      <c r="D27" t="s">
        <v>1</v>
      </c>
      <c r="E27" t="s">
        <v>2</v>
      </c>
      <c r="F27" t="s">
        <v>3</v>
      </c>
    </row>
    <row r="28" spans="1:12">
      <c r="C28" s="6">
        <v>15.700282769999999</v>
      </c>
      <c r="D28">
        <v>8.2522005299999996</v>
      </c>
      <c r="E28">
        <v>0.36190988000000002</v>
      </c>
      <c r="F28">
        <v>8.5606810000000005E-2</v>
      </c>
    </row>
    <row r="29" spans="1:12">
      <c r="A29" t="s">
        <v>14</v>
      </c>
      <c r="B29" s="4" t="s">
        <v>0</v>
      </c>
      <c r="C29">
        <v>0.60699016699999997</v>
      </c>
      <c r="D29">
        <v>-0.17898320000000001</v>
      </c>
      <c r="E29">
        <v>-0.46502959999999999</v>
      </c>
      <c r="F29">
        <v>-0.61909239999999999</v>
      </c>
      <c r="I29" t="s">
        <v>23</v>
      </c>
    </row>
    <row r="30" spans="1:12">
      <c r="B30" s="4" t="s">
        <v>1</v>
      </c>
      <c r="C30">
        <v>3.799715E-3</v>
      </c>
      <c r="D30">
        <v>0.65901390000000004</v>
      </c>
      <c r="E30">
        <v>-0.679091</v>
      </c>
      <c r="F30">
        <v>0.32329809999999998</v>
      </c>
    </row>
    <row r="31" spans="1:12">
      <c r="B31" s="4" t="s">
        <v>2</v>
      </c>
      <c r="C31">
        <v>8.9447541000000005E-2</v>
      </c>
      <c r="D31">
        <v>-0.69861569999999995</v>
      </c>
      <c r="E31">
        <v>-0.39743240000000002</v>
      </c>
      <c r="F31">
        <v>0.58820300000000003</v>
      </c>
    </row>
    <row r="32" spans="1:12">
      <c r="B32" s="4" t="s">
        <v>3</v>
      </c>
      <c r="C32">
        <v>-0.78965032499999999</v>
      </c>
      <c r="D32">
        <v>-0.2135457</v>
      </c>
      <c r="E32">
        <v>-0.40574680000000002</v>
      </c>
      <c r="F32">
        <v>-0.40770109999999998</v>
      </c>
    </row>
    <row r="34" spans="1:17">
      <c r="A34" s="4" t="s">
        <v>12</v>
      </c>
    </row>
    <row r="35" spans="1:17">
      <c r="A35" t="s">
        <v>13</v>
      </c>
      <c r="C35" t="s">
        <v>0</v>
      </c>
      <c r="D35" t="s">
        <v>1</v>
      </c>
      <c r="E35" t="s">
        <v>2</v>
      </c>
      <c r="F35" t="s">
        <v>3</v>
      </c>
    </row>
    <row r="36" spans="1:17">
      <c r="C36" s="6">
        <v>2.1320725999999999</v>
      </c>
      <c r="D36">
        <v>1.78138244</v>
      </c>
      <c r="E36">
        <v>7.6423690000000002E-2</v>
      </c>
      <c r="F36">
        <v>1.012127E-2</v>
      </c>
    </row>
    <row r="37" spans="1:17">
      <c r="A37" t="s">
        <v>14</v>
      </c>
      <c r="B37" s="4" t="s">
        <v>0</v>
      </c>
      <c r="C37" s="15">
        <v>-0.54172030000000004</v>
      </c>
      <c r="D37" s="5">
        <v>0.45217309999999999</v>
      </c>
      <c r="E37" s="5">
        <v>-0.27505089999999999</v>
      </c>
      <c r="F37" s="5">
        <v>-0.6530127</v>
      </c>
    </row>
    <row r="38" spans="1:17">
      <c r="A38" t="s">
        <v>43</v>
      </c>
      <c r="B38" s="4" t="s">
        <v>1</v>
      </c>
      <c r="C38" s="15">
        <v>0.50078500000000004</v>
      </c>
      <c r="D38" s="5">
        <v>0.49098589999999998</v>
      </c>
      <c r="E38" s="5">
        <v>-0.68080790000000002</v>
      </c>
      <c r="F38" s="5">
        <v>0.21130070000000001</v>
      </c>
    </row>
    <row r="39" spans="1:17">
      <c r="B39" s="4" t="s">
        <v>2</v>
      </c>
      <c r="C39" s="15">
        <v>-0.58279029999999998</v>
      </c>
      <c r="D39" s="5">
        <v>-0.3746583</v>
      </c>
      <c r="E39" s="5">
        <v>-0.5565871</v>
      </c>
      <c r="F39" s="5">
        <v>0.45847300000000002</v>
      </c>
    </row>
    <row r="40" spans="1:17">
      <c r="B40" s="4" t="s">
        <v>3</v>
      </c>
      <c r="C40" s="15">
        <v>0.34074769999999999</v>
      </c>
      <c r="D40" s="5">
        <v>-0.64350879999999999</v>
      </c>
      <c r="E40" s="5">
        <v>-0.38866250000000002</v>
      </c>
      <c r="F40" s="5">
        <v>-0.56456079999999997</v>
      </c>
    </row>
    <row r="41" spans="1:17">
      <c r="C41" t="s">
        <v>13</v>
      </c>
      <c r="E41" t="s">
        <v>21</v>
      </c>
    </row>
    <row r="42" spans="1:17">
      <c r="B42" s="4" t="s">
        <v>17</v>
      </c>
      <c r="C42">
        <v>2.1320725999999999</v>
      </c>
      <c r="D42" s="14">
        <f>C42/4</f>
        <v>0.53301814999999997</v>
      </c>
      <c r="E42" s="7">
        <f>D42</f>
        <v>0.53301814999999997</v>
      </c>
    </row>
    <row r="43" spans="1:17">
      <c r="B43" s="4" t="s">
        <v>18</v>
      </c>
      <c r="C43">
        <v>1.78138244</v>
      </c>
      <c r="D43" s="14">
        <f t="shared" ref="D43:D45" si="7">C43/4</f>
        <v>0.44534561</v>
      </c>
      <c r="E43" s="7">
        <f>D43+E42</f>
        <v>0.97836375999999992</v>
      </c>
    </row>
    <row r="44" spans="1:17">
      <c r="B44" s="4" t="s">
        <v>19</v>
      </c>
      <c r="C44">
        <v>7.6423690000000002E-2</v>
      </c>
      <c r="D44" s="14">
        <f t="shared" si="7"/>
        <v>1.9105922500000001E-2</v>
      </c>
      <c r="E44" s="7">
        <f>D44+E43</f>
        <v>0.9974696824999999</v>
      </c>
    </row>
    <row r="45" spans="1:17">
      <c r="B45" s="4" t="s">
        <v>20</v>
      </c>
      <c r="C45">
        <v>1.012127E-2</v>
      </c>
      <c r="D45" s="14">
        <f t="shared" si="7"/>
        <v>2.5303175E-3</v>
      </c>
      <c r="E45" s="7">
        <f>D45+E44</f>
        <v>0.99999999999999989</v>
      </c>
    </row>
    <row r="47" spans="1:17">
      <c r="A47" t="s">
        <v>22</v>
      </c>
      <c r="F47" t="s">
        <v>69</v>
      </c>
    </row>
    <row r="48" spans="1:17">
      <c r="B48" t="s">
        <v>4</v>
      </c>
      <c r="C48" s="2" t="s">
        <v>0</v>
      </c>
      <c r="D48" s="2" t="s">
        <v>1</v>
      </c>
      <c r="E48" s="2" t="s">
        <v>2</v>
      </c>
      <c r="F48" s="2" t="s">
        <v>3</v>
      </c>
      <c r="G48" s="8" t="s">
        <v>17</v>
      </c>
      <c r="H48" s="8" t="s">
        <v>18</v>
      </c>
      <c r="I48" s="8" t="s">
        <v>19</v>
      </c>
      <c r="J48" s="8" t="s">
        <v>20</v>
      </c>
      <c r="N48" s="8" t="s">
        <v>17</v>
      </c>
      <c r="O48" s="8" t="s">
        <v>18</v>
      </c>
      <c r="P48" s="8" t="s">
        <v>19</v>
      </c>
      <c r="Q48" s="8" t="s">
        <v>20</v>
      </c>
    </row>
    <row r="49" spans="2:16">
      <c r="B49">
        <v>1</v>
      </c>
      <c r="C49" s="1">
        <v>7</v>
      </c>
      <c r="D49" s="1">
        <v>4</v>
      </c>
      <c r="E49" s="1">
        <v>7</v>
      </c>
      <c r="F49" s="1">
        <v>2</v>
      </c>
      <c r="G49">
        <f>$C49*C37+$D49*C38+$E49*C39+$F49*C40</f>
        <v>-5.1869387999999992</v>
      </c>
      <c r="H49">
        <f>$C49*D37+$D49*D38+$E49*D39+$F49*D40</f>
        <v>1.2195296</v>
      </c>
      <c r="I49">
        <f>$C49*E37+$D49*E38+$E49*E39+$F49*E40</f>
        <v>-9.3220225999999986</v>
      </c>
      <c r="J49">
        <f>$C49*F37+$D49*F38+$E49*F39+$F49*F40</f>
        <v>-1.6456967000000002</v>
      </c>
      <c r="M49" t="s">
        <v>17</v>
      </c>
      <c r="O49" s="13">
        <f>CORREL(G49:G53,H49:H53)</f>
        <v>-0.18639235531266687</v>
      </c>
    </row>
    <row r="50" spans="2:16">
      <c r="B50">
        <v>2</v>
      </c>
      <c r="C50" s="1">
        <v>1</v>
      </c>
      <c r="D50" s="1">
        <v>6</v>
      </c>
      <c r="E50" s="1">
        <v>5</v>
      </c>
      <c r="F50" s="1">
        <v>10</v>
      </c>
      <c r="G50">
        <f>$C50*C37+$D50*C38+$E50*C39+$F50*C40</f>
        <v>2.9565152000000001</v>
      </c>
      <c r="H50">
        <f t="shared" ref="H50:J50" si="8">$C50*D37+$D50*D38+$E50*D39+$F50*D40</f>
        <v>-4.9102910000000008</v>
      </c>
      <c r="I50">
        <f t="shared" si="8"/>
        <v>-11.0294588</v>
      </c>
      <c r="J50">
        <f t="shared" si="8"/>
        <v>-2.7384514999999992</v>
      </c>
      <c r="M50" t="s">
        <v>18</v>
      </c>
      <c r="P50">
        <f>CORREL(H49:H53,I49:I53)</f>
        <v>0.97137615333488236</v>
      </c>
    </row>
    <row r="51" spans="2:16">
      <c r="B51">
        <v>3</v>
      </c>
      <c r="C51" s="1">
        <v>2</v>
      </c>
      <c r="D51" s="1">
        <v>7</v>
      </c>
      <c r="E51" s="1">
        <v>4</v>
      </c>
      <c r="F51" s="1">
        <v>6</v>
      </c>
      <c r="G51">
        <f>$C51*C37+$D51*C38+$E51*C39+$F51*C40</f>
        <v>2.1353794000000001</v>
      </c>
      <c r="H51">
        <f>$C51*D37+$D51*D38+$E51*D39+$F51*D40</f>
        <v>-1.0184385000000002</v>
      </c>
      <c r="I51">
        <f>$C51*E37+$D51*E38+$E51*E39+$F51*E40</f>
        <v>-9.8740805000000016</v>
      </c>
      <c r="J51">
        <f>$C51*F37+$D51*F38+$E51*F39+$F51*F40</f>
        <v>-1.3803932999999997</v>
      </c>
      <c r="M51" t="s">
        <v>19</v>
      </c>
    </row>
    <row r="52" spans="2:16">
      <c r="B52">
        <v>4</v>
      </c>
      <c r="C52" s="1">
        <v>4</v>
      </c>
      <c r="D52" s="1">
        <v>2</v>
      </c>
      <c r="E52" s="1">
        <v>10</v>
      </c>
      <c r="F52" s="1">
        <v>8</v>
      </c>
      <c r="G52">
        <f>$C52*C37+$D52*C38+$E52*C39+$F52*C40</f>
        <v>-4.2672326000000007</v>
      </c>
      <c r="H52">
        <f>$C52*D37+$D52*D38+$E52*D39+$F52*D40</f>
        <v>-6.1039892</v>
      </c>
      <c r="I52">
        <f>$C52*E37+$D52*E38+$E52*E39+$F52*E40</f>
        <v>-11.136990399999998</v>
      </c>
      <c r="J52">
        <f>$C52*F37+$D52*F38+$E52*F39+$F52*F40</f>
        <v>-2.1212057999999994</v>
      </c>
      <c r="M52" t="s">
        <v>20</v>
      </c>
    </row>
    <row r="53" spans="2:16">
      <c r="B53">
        <v>5</v>
      </c>
      <c r="C53" s="1">
        <v>7</v>
      </c>
      <c r="D53" s="1">
        <v>7</v>
      </c>
      <c r="E53" s="1">
        <v>6</v>
      </c>
      <c r="F53" s="1">
        <v>2</v>
      </c>
      <c r="G53">
        <f>$C53*C37+$D53*C38+$E53*C39+$F53*C40</f>
        <v>-3.1017934999999994</v>
      </c>
      <c r="H53">
        <v>-3</v>
      </c>
      <c r="I53">
        <f>$C53*E37+$D53*E38+$E53*E39+$F53*E40</f>
        <v>-10.807859199999999</v>
      </c>
      <c r="J53">
        <f>$C53*F37+$D53*F38+$E53*F39+$F53*F40</f>
        <v>-1.4702676000000001</v>
      </c>
    </row>
    <row r="56" spans="2:16">
      <c r="G56">
        <f>VAR(G49:G53)</f>
        <v>14.223272328799357</v>
      </c>
      <c r="H56">
        <f>VAR(H49:H53)</f>
        <v>8.6833181648710696</v>
      </c>
      <c r="I56">
        <f>VAR(I49:I53)</f>
        <v>0.6346352342846997</v>
      </c>
      <c r="J56">
        <f>VAR(J49:J53)</f>
        <v>0.3167794521717564</v>
      </c>
    </row>
    <row r="57" spans="2:16">
      <c r="F57" t="s">
        <v>68</v>
      </c>
      <c r="G57" s="24">
        <f>G56/SUM($G$56:$J$56)</f>
        <v>0.59616351918001009</v>
      </c>
      <c r="H57" s="24">
        <f t="shared" ref="H57:J57" si="9">H56/SUM($G$56:$J$56)</f>
        <v>0.36395826471292969</v>
      </c>
      <c r="I57" s="24">
        <f t="shared" si="9"/>
        <v>2.6600515403246483E-2</v>
      </c>
      <c r="J57" s="24">
        <f t="shared" si="9"/>
        <v>1.327770070381348E-2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"/>
  <sheetViews>
    <sheetView topLeftCell="A14" workbookViewId="0">
      <selection activeCell="A23" sqref="A23"/>
    </sheetView>
  </sheetViews>
  <sheetFormatPr defaultRowHeight="15"/>
  <sheetData>
    <row r="1" spans="1:5">
      <c r="A1" s="6" t="s">
        <v>44</v>
      </c>
      <c r="B1">
        <v>1.00905</v>
      </c>
      <c r="C1">
        <v>-0.55351870000000003</v>
      </c>
      <c r="D1">
        <v>0.2606233</v>
      </c>
      <c r="E1">
        <v>-1.0062306000000001</v>
      </c>
    </row>
    <row r="2" spans="1:5">
      <c r="A2" s="6" t="s">
        <v>45</v>
      </c>
      <c r="B2">
        <v>-1.1532</v>
      </c>
      <c r="C2">
        <v>0.36901250000000002</v>
      </c>
      <c r="D2">
        <v>-0.60812109999999997</v>
      </c>
      <c r="E2">
        <v>1.2298374000000001</v>
      </c>
    </row>
    <row r="3" spans="1:5">
      <c r="A3" s="6" t="s">
        <v>46</v>
      </c>
      <c r="B3">
        <v>-0.792825</v>
      </c>
      <c r="C3">
        <v>0.83027810000000002</v>
      </c>
      <c r="D3">
        <v>-1.0424933999999999</v>
      </c>
      <c r="E3">
        <v>0.1118034</v>
      </c>
    </row>
    <row r="4" spans="1:5">
      <c r="A4" s="6" t="s">
        <v>47</v>
      </c>
      <c r="B4">
        <v>-7.2075E-2</v>
      </c>
      <c r="C4">
        <v>-1.4760499</v>
      </c>
      <c r="D4">
        <v>1.5637401</v>
      </c>
      <c r="E4">
        <v>0.67082039999999998</v>
      </c>
    </row>
    <row r="5" spans="1:5">
      <c r="A5" s="16" t="s">
        <v>48</v>
      </c>
      <c r="B5">
        <v>1.00905</v>
      </c>
      <c r="C5">
        <v>0.83027810000000002</v>
      </c>
      <c r="D5">
        <v>-0.17374890000000001</v>
      </c>
      <c r="E5">
        <v>-1.0062306000000001</v>
      </c>
    </row>
    <row r="10" spans="1:5" ht="45.75" thickBot="1">
      <c r="B10" s="17" t="s">
        <v>49</v>
      </c>
      <c r="C10" s="17" t="s">
        <v>50</v>
      </c>
      <c r="D10" s="17" t="s">
        <v>51</v>
      </c>
    </row>
    <row r="11" spans="1:5" ht="90" thickBot="1">
      <c r="B11" s="18" t="s">
        <v>52</v>
      </c>
      <c r="C11" s="18" t="s">
        <v>52</v>
      </c>
      <c r="D11" s="19" t="s">
        <v>53</v>
      </c>
    </row>
    <row r="12" spans="1:5" ht="102.75" thickBot="1">
      <c r="B12" s="20" t="s">
        <v>43</v>
      </c>
      <c r="C12" s="20" t="s">
        <v>54</v>
      </c>
      <c r="D12" s="21" t="s">
        <v>55</v>
      </c>
    </row>
    <row r="13" spans="1:5" ht="90" thickBot="1">
      <c r="B13" s="18" t="s">
        <v>56</v>
      </c>
      <c r="C13" s="18" t="s">
        <v>56</v>
      </c>
      <c r="D13" s="19" t="s">
        <v>57</v>
      </c>
    </row>
    <row r="14" spans="1:5" ht="115.5" thickBot="1">
      <c r="B14" s="20" t="s">
        <v>58</v>
      </c>
      <c r="C14" s="20" t="s">
        <v>58</v>
      </c>
      <c r="D14" s="21" t="s">
        <v>59</v>
      </c>
    </row>
    <row r="15" spans="1:5" ht="141" thickBot="1">
      <c r="B15" s="22" t="s">
        <v>60</v>
      </c>
      <c r="C15" s="22" t="s">
        <v>61</v>
      </c>
      <c r="D15" s="23" t="s">
        <v>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14"/>
  <sheetViews>
    <sheetView topLeftCell="V1" workbookViewId="0">
      <selection activeCell="AA7" sqref="AA7"/>
    </sheetView>
  </sheetViews>
  <sheetFormatPr defaultRowHeight="15"/>
  <cols>
    <col min="1" max="16384" width="9.140625" style="11"/>
  </cols>
  <sheetData>
    <row r="1" spans="1:41">
      <c r="A1" s="10"/>
      <c r="H1" s="10"/>
      <c r="O1" s="10"/>
      <c r="U1" s="10"/>
      <c r="V1" s="11" t="s">
        <v>24</v>
      </c>
      <c r="AF1" s="10"/>
      <c r="AH1" s="12"/>
      <c r="AI1" s="12"/>
      <c r="AJ1" s="12"/>
      <c r="AK1" s="12"/>
      <c r="AL1" s="12"/>
      <c r="AM1" s="12"/>
      <c r="AN1" s="12"/>
    </row>
    <row r="2" spans="1:41">
      <c r="A2" s="10"/>
      <c r="H2" s="10"/>
      <c r="O2" s="10"/>
      <c r="U2" s="10"/>
      <c r="V2" s="10" t="s">
        <v>25</v>
      </c>
      <c r="W2" s="11" t="s">
        <v>26</v>
      </c>
      <c r="X2" s="11">
        <v>0.38</v>
      </c>
      <c r="Y2" s="11" t="s">
        <v>27</v>
      </c>
      <c r="AC2" s="10"/>
      <c r="AF2" s="10"/>
      <c r="AH2" s="10"/>
    </row>
    <row r="3" spans="1:41">
      <c r="H3" s="10"/>
      <c r="U3" s="10"/>
      <c r="V3" s="11" t="s">
        <v>28</v>
      </c>
      <c r="W3" s="11" t="s">
        <v>29</v>
      </c>
      <c r="X3" s="11" t="s">
        <v>30</v>
      </c>
      <c r="Y3" s="11" t="s">
        <v>31</v>
      </c>
      <c r="AF3" s="10"/>
      <c r="AG3" s="10"/>
    </row>
    <row r="4" spans="1:41">
      <c r="H4" s="10"/>
      <c r="U4" s="10"/>
      <c r="V4" s="11">
        <v>0.38</v>
      </c>
      <c r="W4" s="11" t="s">
        <v>32</v>
      </c>
      <c r="X4" s="11" t="s">
        <v>33</v>
      </c>
      <c r="Y4" s="11" t="s">
        <v>34</v>
      </c>
      <c r="AF4" s="10"/>
      <c r="AG4" s="10"/>
    </row>
    <row r="5" spans="1:41">
      <c r="H5" s="10"/>
      <c r="U5" s="10"/>
      <c r="V5" s="11" t="s">
        <v>35</v>
      </c>
      <c r="W5" s="11" t="s">
        <v>31</v>
      </c>
      <c r="X5" s="11">
        <v>0.02</v>
      </c>
      <c r="Y5" s="11" t="s">
        <v>36</v>
      </c>
      <c r="AF5" s="10"/>
      <c r="AG5" s="10"/>
    </row>
    <row r="6" spans="1:41">
      <c r="H6" s="10"/>
      <c r="U6" s="10"/>
      <c r="V6" s="11" t="s">
        <v>37</v>
      </c>
      <c r="AF6" s="10"/>
      <c r="AG6" s="10"/>
    </row>
    <row r="7" spans="1:41">
      <c r="U7" s="10"/>
      <c r="V7" s="11" t="s">
        <v>38</v>
      </c>
      <c r="AF7" s="10"/>
      <c r="AG7" s="10"/>
    </row>
    <row r="8" spans="1:41">
      <c r="U8" s="10"/>
      <c r="V8" s="11" t="s">
        <v>39</v>
      </c>
      <c r="AF8" s="10"/>
      <c r="AG8" s="10"/>
    </row>
    <row r="9" spans="1:41">
      <c r="U9" s="10"/>
      <c r="AF9" s="10"/>
      <c r="AG9" s="10"/>
    </row>
    <row r="10" spans="1:41">
      <c r="U10" s="10"/>
      <c r="AF10" s="10"/>
      <c r="AG10" s="10"/>
    </row>
    <row r="11" spans="1:41">
      <c r="V11" s="12" t="s">
        <v>40</v>
      </c>
      <c r="W11" s="12"/>
      <c r="X11" s="12"/>
      <c r="Y11" s="12"/>
      <c r="Z11" s="12"/>
      <c r="AA11" s="12"/>
      <c r="AB11" s="12"/>
      <c r="AC11" s="12"/>
      <c r="AH11" s="12"/>
      <c r="AI11" s="12"/>
      <c r="AJ11" s="12"/>
      <c r="AK11" s="12"/>
      <c r="AL11" s="12"/>
      <c r="AM11" s="12"/>
      <c r="AN11" s="12"/>
      <c r="AO11" s="12"/>
    </row>
    <row r="12" spans="1:41">
      <c r="V12" s="11" t="s">
        <v>41</v>
      </c>
    </row>
    <row r="14" spans="1:41">
      <c r="V14" s="11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sheetData>
    <row r="1" spans="1:3">
      <c r="A1" t="s">
        <v>63</v>
      </c>
    </row>
    <row r="2" spans="1:3">
      <c r="A2" t="s">
        <v>64</v>
      </c>
    </row>
    <row r="3" spans="1:3">
      <c r="A3" t="s">
        <v>65</v>
      </c>
    </row>
    <row r="4" spans="1:3">
      <c r="A4" t="s">
        <v>66</v>
      </c>
    </row>
    <row r="8" spans="1:3">
      <c r="A8" t="s">
        <v>67</v>
      </c>
      <c r="C8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I3:S8"/>
  <sheetViews>
    <sheetView workbookViewId="0">
      <selection activeCell="E18" sqref="E18"/>
    </sheetView>
  </sheetViews>
  <sheetFormatPr defaultRowHeight="15"/>
  <cols>
    <col min="10" max="10" width="11.28515625" customWidth="1"/>
    <col min="14" max="14" width="12.5703125" customWidth="1"/>
  </cols>
  <sheetData>
    <row r="3" spans="9:19" ht="60">
      <c r="I3" s="25" t="s">
        <v>70</v>
      </c>
      <c r="J3" s="25" t="s">
        <v>71</v>
      </c>
      <c r="K3" s="25" t="s">
        <v>72</v>
      </c>
      <c r="L3" s="25" t="s">
        <v>73</v>
      </c>
      <c r="M3" s="25" t="s">
        <v>74</v>
      </c>
      <c r="N3" s="25" t="s">
        <v>75</v>
      </c>
      <c r="O3" s="26" t="s">
        <v>17</v>
      </c>
      <c r="P3" s="27" t="s">
        <v>18</v>
      </c>
      <c r="Q3" s="28" t="s">
        <v>19</v>
      </c>
      <c r="R3" s="28" t="s">
        <v>20</v>
      </c>
      <c r="S3" s="28" t="s">
        <v>76</v>
      </c>
    </row>
    <row r="4" spans="9:19">
      <c r="I4" s="1">
        <v>1</v>
      </c>
      <c r="J4" s="1">
        <v>5700</v>
      </c>
      <c r="K4" s="1">
        <v>12.8</v>
      </c>
      <c r="L4" s="1">
        <v>2500</v>
      </c>
      <c r="M4" s="1">
        <v>270</v>
      </c>
      <c r="N4" s="1">
        <v>25000</v>
      </c>
      <c r="O4" s="1">
        <f>0.227*J4+0.503*K4+0.339*L4+0.56*M4+(-0.109)*N4</f>
        <v>-425.96160000000009</v>
      </c>
    </row>
    <row r="5" spans="9:19">
      <c r="I5" s="1">
        <v>2</v>
      </c>
      <c r="J5" s="1">
        <v>1000</v>
      </c>
      <c r="K5" s="1">
        <v>10.9</v>
      </c>
      <c r="L5" s="1">
        <v>600</v>
      </c>
      <c r="M5" s="1">
        <v>600</v>
      </c>
      <c r="N5" s="1">
        <v>10000</v>
      </c>
      <c r="O5" s="1">
        <f>0.227*J5+0.503*K5+0.339*L5+0.56*M5+(-0.109)*N5</f>
        <v>-318.11729999999989</v>
      </c>
    </row>
    <row r="6" spans="9:19">
      <c r="I6" s="1">
        <v>3</v>
      </c>
      <c r="J6" s="29">
        <v>3400</v>
      </c>
      <c r="K6" s="29">
        <v>8.8000000000000007</v>
      </c>
      <c r="L6" s="29">
        <v>1000</v>
      </c>
      <c r="M6" s="29">
        <v>1000</v>
      </c>
      <c r="N6" s="29">
        <v>9000</v>
      </c>
      <c r="O6">
        <f t="shared" ref="O6:O7" si="0">0.227*J6+0.503*K6+0.339*L6+0.56*M6+(-0.109)*N6</f>
        <v>694.22640000000001</v>
      </c>
    </row>
    <row r="7" spans="9:19">
      <c r="I7" s="1">
        <v>4</v>
      </c>
      <c r="J7" s="1">
        <v>3800</v>
      </c>
      <c r="K7" s="1">
        <v>13.6</v>
      </c>
      <c r="L7" s="1">
        <v>1700</v>
      </c>
      <c r="M7" s="1">
        <v>1700</v>
      </c>
      <c r="N7" s="1">
        <v>25000</v>
      </c>
      <c r="O7">
        <f t="shared" si="0"/>
        <v>-327.25919999999996</v>
      </c>
    </row>
    <row r="8" spans="9:19">
      <c r="I8" s="1">
        <v>5</v>
      </c>
      <c r="J8" s="1">
        <v>4000</v>
      </c>
      <c r="K8" s="1">
        <v>12.8</v>
      </c>
      <c r="L8" s="1">
        <v>1600</v>
      </c>
      <c r="M8" s="1">
        <v>1600</v>
      </c>
      <c r="N8" s="1">
        <v>25000</v>
      </c>
      <c r="O8">
        <f>0.227*J8+0.503*K8+0.339*L8+0.56*M8+(-0.109)*N8</f>
        <v>-372.16159999999991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36"/>
  <sheetViews>
    <sheetView view="pageBreakPreview" zoomScaleNormal="100" zoomScaleSheetLayoutView="100" workbookViewId="0">
      <selection activeCell="G20" sqref="G20"/>
    </sheetView>
  </sheetViews>
  <sheetFormatPr defaultRowHeight="12.75"/>
  <cols>
    <col min="1" max="16384" width="9.140625" style="30"/>
  </cols>
  <sheetData>
    <row r="1" spans="1:6">
      <c r="B1" s="31"/>
      <c r="C1" s="31"/>
      <c r="D1" s="31" t="s">
        <v>77</v>
      </c>
    </row>
    <row r="2" spans="1:6">
      <c r="A2" s="31"/>
      <c r="B2" s="31"/>
      <c r="C2" s="31"/>
      <c r="D2" s="31"/>
    </row>
    <row r="3" spans="1:6">
      <c r="A3" s="31" t="s">
        <v>78</v>
      </c>
      <c r="B3" s="31"/>
      <c r="C3" s="31"/>
      <c r="D3" s="31"/>
    </row>
    <row r="4" spans="1:6">
      <c r="A4" s="30" t="s">
        <v>79</v>
      </c>
    </row>
    <row r="5" spans="1:6">
      <c r="A5" s="30" t="s">
        <v>80</v>
      </c>
    </row>
    <row r="7" spans="1:6">
      <c r="A7" s="31" t="s">
        <v>81</v>
      </c>
    </row>
    <row r="8" spans="1:6">
      <c r="A8" s="31"/>
    </row>
    <row r="9" spans="1:6">
      <c r="A9" s="32" t="s">
        <v>82</v>
      </c>
      <c r="B9" s="32" t="s">
        <v>83</v>
      </c>
      <c r="C9" s="32" t="s">
        <v>84</v>
      </c>
      <c r="D9" s="33"/>
      <c r="E9" s="32" t="s">
        <v>85</v>
      </c>
      <c r="F9" s="32" t="s">
        <v>86</v>
      </c>
    </row>
    <row r="10" spans="1:6">
      <c r="A10" s="30">
        <v>1</v>
      </c>
      <c r="B10" s="30">
        <v>2.5</v>
      </c>
      <c r="C10" s="30">
        <v>2.4</v>
      </c>
      <c r="E10" s="30">
        <f>B10-$B$21</f>
        <v>0.69</v>
      </c>
      <c r="F10" s="30">
        <f>C10-$C$21</f>
        <v>0.49000000000000021</v>
      </c>
    </row>
    <row r="11" spans="1:6">
      <c r="A11" s="30">
        <v>2</v>
      </c>
      <c r="B11" s="30">
        <v>0.5</v>
      </c>
      <c r="C11" s="30">
        <v>0.7</v>
      </c>
      <c r="E11" s="30">
        <f t="shared" ref="E11:E19" si="0">B11-$B$21</f>
        <v>-1.31</v>
      </c>
      <c r="F11" s="30">
        <f t="shared" ref="F11:F19" si="1">C11-$C$21</f>
        <v>-1.2099999999999997</v>
      </c>
    </row>
    <row r="12" spans="1:6">
      <c r="A12" s="30">
        <v>3</v>
      </c>
      <c r="B12" s="30">
        <v>2.2000000000000002</v>
      </c>
      <c r="C12" s="30">
        <v>2.9</v>
      </c>
      <c r="E12" s="30">
        <f t="shared" si="0"/>
        <v>0.39000000000000012</v>
      </c>
      <c r="F12" s="30">
        <f t="shared" si="1"/>
        <v>0.99000000000000021</v>
      </c>
    </row>
    <row r="13" spans="1:6">
      <c r="A13" s="30">
        <v>4</v>
      </c>
      <c r="B13" s="30">
        <v>1.9</v>
      </c>
      <c r="C13" s="30">
        <v>2.2000000000000002</v>
      </c>
      <c r="D13" s="30" t="s">
        <v>87</v>
      </c>
      <c r="E13" s="30">
        <f t="shared" si="0"/>
        <v>8.9999999999999858E-2</v>
      </c>
      <c r="F13" s="30">
        <f t="shared" si="1"/>
        <v>0.29000000000000048</v>
      </c>
    </row>
    <row r="14" spans="1:6">
      <c r="A14" s="30">
        <v>5</v>
      </c>
      <c r="B14" s="30">
        <v>3.1</v>
      </c>
      <c r="C14" s="30">
        <v>3</v>
      </c>
      <c r="E14" s="30">
        <f t="shared" si="0"/>
        <v>1.29</v>
      </c>
      <c r="F14" s="30">
        <f t="shared" si="1"/>
        <v>1.0900000000000003</v>
      </c>
    </row>
    <row r="15" spans="1:6">
      <c r="A15" s="30">
        <v>6</v>
      </c>
      <c r="B15" s="30">
        <v>2.2999999999999998</v>
      </c>
      <c r="C15" s="30">
        <v>2.7</v>
      </c>
      <c r="E15" s="30">
        <f t="shared" si="0"/>
        <v>0.48999999999999977</v>
      </c>
      <c r="F15" s="30">
        <f t="shared" si="1"/>
        <v>0.79000000000000048</v>
      </c>
    </row>
    <row r="16" spans="1:6">
      <c r="A16" s="30">
        <v>7</v>
      </c>
      <c r="B16" s="30">
        <v>2</v>
      </c>
      <c r="C16" s="30">
        <v>1.6</v>
      </c>
      <c r="E16" s="30">
        <f t="shared" si="0"/>
        <v>0.18999999999999995</v>
      </c>
      <c r="F16" s="30">
        <f t="shared" si="1"/>
        <v>-0.30999999999999961</v>
      </c>
    </row>
    <row r="17" spans="1:6">
      <c r="A17" s="30">
        <v>8</v>
      </c>
      <c r="B17" s="30">
        <v>1</v>
      </c>
      <c r="C17" s="30">
        <v>1.1000000000000001</v>
      </c>
      <c r="E17" s="30">
        <f t="shared" si="0"/>
        <v>-0.81</v>
      </c>
      <c r="F17" s="30">
        <f t="shared" si="1"/>
        <v>-0.80999999999999961</v>
      </c>
    </row>
    <row r="18" spans="1:6">
      <c r="A18" s="30">
        <v>9</v>
      </c>
      <c r="B18" s="30">
        <v>1.5</v>
      </c>
      <c r="C18" s="30">
        <v>1.6</v>
      </c>
      <c r="E18" s="30">
        <f t="shared" si="0"/>
        <v>-0.31000000000000005</v>
      </c>
      <c r="F18" s="30">
        <f t="shared" si="1"/>
        <v>-0.30999999999999961</v>
      </c>
    </row>
    <row r="19" spans="1:6">
      <c r="A19" s="30">
        <v>10</v>
      </c>
      <c r="B19" s="30">
        <v>1.1000000000000001</v>
      </c>
      <c r="C19" s="30">
        <v>0.9</v>
      </c>
      <c r="E19" s="30">
        <f t="shared" si="0"/>
        <v>-0.71</v>
      </c>
      <c r="F19" s="30">
        <f t="shared" si="1"/>
        <v>-1.0099999999999998</v>
      </c>
    </row>
    <row r="21" spans="1:6">
      <c r="A21" s="30" t="s">
        <v>88</v>
      </c>
      <c r="B21" s="30">
        <f>AVERAGE(B10:B19)</f>
        <v>1.81</v>
      </c>
      <c r="C21" s="30">
        <f>AVERAGE(C10:C19)</f>
        <v>1.9099999999999997</v>
      </c>
    </row>
    <row r="22" spans="1:6">
      <c r="A22" s="30" t="s">
        <v>89</v>
      </c>
      <c r="B22" s="30">
        <f>STDEV(B10:B19)</f>
        <v>0.78521051671227304</v>
      </c>
      <c r="C22" s="30">
        <f>STDEV(C10:C19)</f>
        <v>0.84649604580030791</v>
      </c>
    </row>
    <row r="24" spans="1:6">
      <c r="A24" s="30" t="s">
        <v>90</v>
      </c>
    </row>
    <row r="26" spans="1:6">
      <c r="B26" s="30" t="s">
        <v>91</v>
      </c>
    </row>
    <row r="28" spans="1:6">
      <c r="A28" s="30" t="s">
        <v>92</v>
      </c>
    </row>
    <row r="31" spans="1:6">
      <c r="A31" s="30" t="s">
        <v>93</v>
      </c>
      <c r="B31" s="30">
        <f>COVAR(E10:E19,F10:F19)</f>
        <v>0.55390000000000006</v>
      </c>
      <c r="D31" s="30" t="s">
        <v>94</v>
      </c>
    </row>
    <row r="33" spans="1:5">
      <c r="A33" s="30" t="s">
        <v>95</v>
      </c>
      <c r="B33" s="30">
        <f>COVAR(E10:E19,E10:E19)</f>
        <v>0.55490000000000017</v>
      </c>
    </row>
    <row r="34" spans="1:5">
      <c r="A34" s="30" t="s">
        <v>96</v>
      </c>
      <c r="B34" s="30">
        <f>COVAR(F10:F19,F10:F19)</f>
        <v>0.64490000000000003</v>
      </c>
    </row>
    <row r="37" spans="1:5">
      <c r="A37" s="30" t="s">
        <v>97</v>
      </c>
    </row>
    <row r="39" spans="1:5">
      <c r="A39" s="30" t="s">
        <v>98</v>
      </c>
    </row>
    <row r="40" spans="1:5">
      <c r="C40" s="30" t="s">
        <v>83</v>
      </c>
      <c r="D40" s="30" t="s">
        <v>99</v>
      </c>
    </row>
    <row r="41" spans="1:5">
      <c r="B41" s="31" t="s">
        <v>100</v>
      </c>
      <c r="C41" s="30">
        <v>0.55489999999999995</v>
      </c>
      <c r="D41" s="30">
        <v>0.55389999999999995</v>
      </c>
      <c r="E41" s="30" t="s">
        <v>83</v>
      </c>
    </row>
    <row r="42" spans="1:5">
      <c r="C42" s="30">
        <v>0.55389999999999995</v>
      </c>
      <c r="D42" s="30">
        <v>0.66490000000000005</v>
      </c>
      <c r="E42" s="30" t="s">
        <v>99</v>
      </c>
    </row>
    <row r="43" spans="1:5">
      <c r="B43" s="31"/>
    </row>
    <row r="45" spans="1:5">
      <c r="A45" s="30" t="s">
        <v>101</v>
      </c>
    </row>
    <row r="46" spans="1:5">
      <c r="A46" s="30" t="s">
        <v>102</v>
      </c>
    </row>
    <row r="47" spans="1:5">
      <c r="A47" s="30" t="s">
        <v>103</v>
      </c>
    </row>
    <row r="48" spans="1:5">
      <c r="A48" s="30" t="s">
        <v>104</v>
      </c>
    </row>
    <row r="49" spans="1:7">
      <c r="A49" s="30" t="s">
        <v>105</v>
      </c>
    </row>
    <row r="50" spans="1:7">
      <c r="A50" s="30" t="s">
        <v>106</v>
      </c>
    </row>
    <row r="53" spans="1:7">
      <c r="A53" s="30" t="s">
        <v>107</v>
      </c>
    </row>
    <row r="55" spans="1:7">
      <c r="C55" s="30" t="s">
        <v>108</v>
      </c>
      <c r="D55" s="30" t="s">
        <v>109</v>
      </c>
      <c r="E55" s="30" t="s">
        <v>110</v>
      </c>
      <c r="F55" s="30" t="s">
        <v>111</v>
      </c>
      <c r="G55" s="30" t="s">
        <v>112</v>
      </c>
    </row>
    <row r="56" spans="1:7">
      <c r="C56" s="30" t="s">
        <v>113</v>
      </c>
      <c r="D56" s="30" t="s">
        <v>114</v>
      </c>
      <c r="E56" s="30" t="s">
        <v>115</v>
      </c>
      <c r="G56" s="30" t="s">
        <v>116</v>
      </c>
    </row>
    <row r="57" spans="1:7">
      <c r="B57" s="31" t="s">
        <v>117</v>
      </c>
      <c r="C57" s="30" t="s">
        <v>118</v>
      </c>
    </row>
    <row r="59" spans="1:7">
      <c r="C59" s="30" t="s">
        <v>119</v>
      </c>
      <c r="D59" s="30" t="s">
        <v>120</v>
      </c>
      <c r="E59" s="30" t="s">
        <v>121</v>
      </c>
      <c r="G59" s="30" t="s">
        <v>122</v>
      </c>
    </row>
    <row r="61" spans="1:7">
      <c r="A61" s="30" t="s">
        <v>123</v>
      </c>
    </row>
    <row r="62" spans="1:7">
      <c r="A62" s="30" t="s">
        <v>124</v>
      </c>
    </row>
    <row r="64" spans="1:7">
      <c r="C64" s="30" t="s">
        <v>108</v>
      </c>
      <c r="D64" s="30" t="s">
        <v>113</v>
      </c>
      <c r="E64" s="30" t="s">
        <v>111</v>
      </c>
      <c r="F64" s="30" t="s">
        <v>119</v>
      </c>
    </row>
    <row r="65" spans="1:6">
      <c r="C65" s="30" t="s">
        <v>109</v>
      </c>
      <c r="D65" s="30" t="s">
        <v>114</v>
      </c>
      <c r="F65" s="30" t="s">
        <v>120</v>
      </c>
    </row>
    <row r="66" spans="1:6">
      <c r="A66" s="31" t="s">
        <v>125</v>
      </c>
      <c r="C66" s="30" t="s">
        <v>110</v>
      </c>
      <c r="D66" s="30" t="s">
        <v>115</v>
      </c>
      <c r="F66" s="30" t="s">
        <v>121</v>
      </c>
    </row>
    <row r="67" spans="1:6">
      <c r="C67" s="30" t="s">
        <v>111</v>
      </c>
      <c r="D67" s="30" t="s">
        <v>111</v>
      </c>
      <c r="F67" s="30" t="s">
        <v>111</v>
      </c>
    </row>
    <row r="68" spans="1:6">
      <c r="C68" s="30" t="s">
        <v>112</v>
      </c>
      <c r="D68" s="30" t="s">
        <v>116</v>
      </c>
      <c r="F68" s="30" t="s">
        <v>122</v>
      </c>
    </row>
    <row r="70" spans="1:6">
      <c r="A70" s="30" t="s">
        <v>126</v>
      </c>
    </row>
    <row r="73" spans="1:6">
      <c r="A73" s="30" t="s">
        <v>127</v>
      </c>
    </row>
    <row r="75" spans="1:6">
      <c r="B75" s="31" t="s">
        <v>128</v>
      </c>
    </row>
    <row r="76" spans="1:6">
      <c r="B76" s="31"/>
    </row>
    <row r="77" spans="1:6">
      <c r="A77" s="30" t="s">
        <v>129</v>
      </c>
      <c r="B77" s="31"/>
    </row>
    <row r="78" spans="1:6">
      <c r="B78" s="34" t="s">
        <v>130</v>
      </c>
    </row>
    <row r="79" spans="1:6">
      <c r="B79" s="31"/>
    </row>
    <row r="81" spans="1:4">
      <c r="A81" s="30" t="s">
        <v>131</v>
      </c>
    </row>
    <row r="83" spans="1:4">
      <c r="A83" s="31" t="s">
        <v>132</v>
      </c>
    </row>
    <row r="85" spans="1:4">
      <c r="A85" s="35" t="s">
        <v>133</v>
      </c>
    </row>
    <row r="86" spans="1:4">
      <c r="A86" s="34" t="s">
        <v>134</v>
      </c>
    </row>
    <row r="87" spans="1:4">
      <c r="A87" s="31"/>
    </row>
    <row r="88" spans="1:4">
      <c r="A88" s="30" t="s">
        <v>135</v>
      </c>
    </row>
    <row r="90" spans="1:4">
      <c r="B90" s="30" t="s">
        <v>136</v>
      </c>
    </row>
    <row r="91" spans="1:4">
      <c r="B91" s="30" t="s">
        <v>137</v>
      </c>
    </row>
    <row r="93" spans="1:4">
      <c r="A93" s="30" t="s">
        <v>138</v>
      </c>
    </row>
    <row r="94" spans="1:4">
      <c r="A94" s="30" t="s">
        <v>139</v>
      </c>
      <c r="D94" s="30" t="s">
        <v>140</v>
      </c>
    </row>
    <row r="95" spans="1:4">
      <c r="B95" s="36" t="s">
        <v>141</v>
      </c>
      <c r="C95" s="36"/>
      <c r="D95" s="30" t="s">
        <v>142</v>
      </c>
    </row>
    <row r="96" spans="1:4">
      <c r="B96" s="30">
        <v>2</v>
      </c>
    </row>
    <row r="97" spans="1:2">
      <c r="A97" s="30" t="s">
        <v>143</v>
      </c>
    </row>
    <row r="99" spans="1:2">
      <c r="A99" s="30" t="s">
        <v>144</v>
      </c>
    </row>
    <row r="100" spans="1:2">
      <c r="B100" s="30" t="s">
        <v>145</v>
      </c>
    </row>
    <row r="102" spans="1:2">
      <c r="B102" s="30" t="s">
        <v>146</v>
      </c>
    </row>
    <row r="103" spans="1:2">
      <c r="B103" s="30" t="s">
        <v>147</v>
      </c>
    </row>
    <row r="105" spans="1:2">
      <c r="A105" s="30" t="s">
        <v>148</v>
      </c>
      <c r="B105" s="31"/>
    </row>
    <row r="106" spans="1:2">
      <c r="B106" s="31"/>
    </row>
    <row r="107" spans="1:2">
      <c r="B107" s="30" t="s">
        <v>149</v>
      </c>
    </row>
    <row r="108" spans="1:2">
      <c r="B108" s="31"/>
    </row>
    <row r="109" spans="1:2">
      <c r="B109" s="30" t="s">
        <v>150</v>
      </c>
    </row>
    <row r="111" spans="1:2">
      <c r="B111" s="30" t="s">
        <v>151</v>
      </c>
    </row>
    <row r="112" spans="1:2">
      <c r="B112" s="30" t="s">
        <v>152</v>
      </c>
    </row>
    <row r="113" spans="1:5">
      <c r="A113" s="35" t="s">
        <v>153</v>
      </c>
    </row>
    <row r="115" spans="1:5">
      <c r="A115" s="30" t="s">
        <v>154</v>
      </c>
    </row>
    <row r="116" spans="1:5">
      <c r="A116" s="30" t="s">
        <v>155</v>
      </c>
    </row>
    <row r="117" spans="1:5">
      <c r="A117" s="30" t="s">
        <v>156</v>
      </c>
    </row>
    <row r="119" spans="1:5">
      <c r="B119" s="31" t="s">
        <v>157</v>
      </c>
    </row>
    <row r="121" spans="1:5">
      <c r="B121" s="31" t="s">
        <v>158</v>
      </c>
    </row>
    <row r="122" spans="1:5">
      <c r="B122" s="34" t="s">
        <v>159</v>
      </c>
      <c r="E122" s="31"/>
    </row>
    <row r="123" spans="1:5">
      <c r="B123" s="31" t="s">
        <v>160</v>
      </c>
      <c r="E123" s="31"/>
    </row>
    <row r="124" spans="1:5">
      <c r="B124" s="31"/>
      <c r="E124" s="31"/>
    </row>
    <row r="125" spans="1:5">
      <c r="A125" s="30" t="s">
        <v>161</v>
      </c>
      <c r="E125" s="31"/>
    </row>
    <row r="126" spans="1:5">
      <c r="E126" s="31"/>
    </row>
    <row r="127" spans="1:5">
      <c r="B127" s="30" t="s">
        <v>162</v>
      </c>
    </row>
    <row r="128" spans="1:5">
      <c r="E128" s="31"/>
    </row>
    <row r="129" spans="1:2">
      <c r="A129" s="30" t="s">
        <v>163</v>
      </c>
    </row>
    <row r="130" spans="1:2">
      <c r="A130" s="30" t="s">
        <v>164</v>
      </c>
    </row>
    <row r="131" spans="1:2">
      <c r="A131" s="30" t="s">
        <v>165</v>
      </c>
    </row>
    <row r="133" spans="1:2">
      <c r="B133" s="30" t="s">
        <v>166</v>
      </c>
    </row>
    <row r="135" spans="1:2">
      <c r="A135" s="30" t="s">
        <v>167</v>
      </c>
    </row>
    <row r="136" spans="1:2">
      <c r="A136" s="30" t="s">
        <v>168</v>
      </c>
    </row>
  </sheetData>
  <pageMargins left="0.75" right="0.5" top="1" bottom="1" header="0.5" footer="0.5"/>
  <pageSetup scale="93" orientation="portrait" r:id="rId1"/>
  <headerFooter alignWithMargins="0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manual</vt:lpstr>
      <vt:lpstr>Sheet1</vt:lpstr>
      <vt:lpstr>R code for Eigen</vt:lpstr>
      <vt:lpstr>Sheet2</vt:lpstr>
      <vt:lpstr>Sheet3</vt:lpstr>
      <vt:lpstr>explainedequation</vt:lpstr>
      <vt:lpstr>Sheet5</vt:lpstr>
      <vt:lpstr>Prac_case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Soni, N.</dc:creator>
  <cp:lastModifiedBy>SBC785</cp:lastModifiedBy>
  <dcterms:created xsi:type="dcterms:W3CDTF">2019-10-08T06:50:25Z</dcterms:created>
  <dcterms:modified xsi:type="dcterms:W3CDTF">2020-07-19T05:15:11Z</dcterms:modified>
</cp:coreProperties>
</file>